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0" documentId="13_ncr:1_{49355822-C9B5-4F61-97B5-AEA497BC169C}" xr6:coauthVersionLast="47" xr6:coauthVersionMax="47" xr10:uidLastSave="{00000000-0000-0000-0000-000000000000}"/>
  <bookViews>
    <workbookView xWindow="-110" yWindow="-110" windowWidth="19420" windowHeight="10420" tabRatio="785" xr2:uid="{00000000-000D-0000-FFFF-FFFF00000000}"/>
  </bookViews>
  <sheets>
    <sheet name="Contents" sheetId="1" r:id="rId1"/>
    <sheet name="Notes" sheetId="2" r:id="rId2"/>
    <sheet name="UK_welfare_" sheetId="3" r:id="rId3"/>
    <sheet name="GB_welfare" sheetId="4" r:id="rId4"/>
    <sheet name="Benefit_summary_table" sheetId="5" r:id="rId5"/>
    <sheet name="Table_1a" sheetId="6" r:id="rId6"/>
    <sheet name="Table_1b" sheetId="7" r:id="rId7"/>
    <sheet name="Table_1c" sheetId="8" r:id="rId8"/>
    <sheet name="Table_2a" sheetId="9" r:id="rId9"/>
    <sheet name="Table_2b" sheetId="10" r:id="rId10"/>
    <sheet name="Table_2c" sheetId="11" r:id="rId11"/>
    <sheet name="Table_3a" sheetId="12" r:id="rId12"/>
    <sheet name="Table_3b" sheetId="13" r:id="rId13"/>
    <sheet name="Table_3c" sheetId="14" r:id="rId14"/>
    <sheet name="Table_4" sheetId="15" r:id="rId15"/>
    <sheet name="Non-DWP_Welfare" sheetId="16" r:id="rId16"/>
    <sheet name="Bereavement_benefits" sheetId="17" r:id="rId17"/>
    <sheet name="Carers_Allowance" sheetId="18" r:id="rId18"/>
    <sheet name="Council_Tax_Benefit" sheetId="19" r:id="rId19"/>
    <sheet name="Disability_benefits" sheetId="20" r:id="rId20"/>
    <sheet name="Housing_benefits" sheetId="21" r:id="rId21"/>
    <sheet name="Incapacity_benefits" sheetId="22" r:id="rId22"/>
    <sheet name="Income_Support" sheetId="23" r:id="rId23"/>
    <sheet name="Industrial_injuries_benefits" sheetId="24" r:id="rId24"/>
    <sheet name="Maternity_benefits" sheetId="25" r:id="rId25"/>
    <sheet name="New_Deal_&amp;_Emp_prog_allowances" sheetId="26" r:id="rId26"/>
    <sheet name="Pension_Credit" sheetId="27" r:id="rId27"/>
    <sheet name="Social_Fund" sheetId="28" r:id="rId28"/>
    <sheet name="State_Pension" sheetId="29" r:id="rId29"/>
    <sheet name="Unemployment_benefits" sheetId="30" r:id="rId30"/>
    <sheet name="Universal_Credit_and_equivalent" sheetId="31"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E5" i="30" l="1"/>
  <c r="CD5" i="30"/>
  <c r="CC5" i="30"/>
  <c r="CB5" i="30"/>
  <c r="CA5" i="30"/>
  <c r="BZ5" i="30"/>
  <c r="BY5" i="30"/>
  <c r="BX5" i="30"/>
  <c r="BW5" i="30"/>
  <c r="BV5" i="30"/>
  <c r="BU5" i="30"/>
  <c r="BT5" i="30"/>
  <c r="BS5" i="30"/>
  <c r="BR5" i="30"/>
  <c r="BQ5" i="30"/>
  <c r="BP5" i="30"/>
  <c r="BO5" i="30"/>
  <c r="BN5" i="30"/>
  <c r="BM5" i="30"/>
  <c r="BL5" i="30"/>
  <c r="BK5" i="30"/>
  <c r="BJ5" i="30"/>
  <c r="BI5" i="30"/>
  <c r="BH5" i="30"/>
  <c r="BG5" i="30"/>
  <c r="BF5" i="30"/>
  <c r="BE5" i="30"/>
  <c r="BD5" i="30"/>
  <c r="BC5" i="30"/>
  <c r="BB5" i="30"/>
  <c r="BA5" i="30"/>
  <c r="AZ5" i="30"/>
  <c r="AY5" i="30"/>
  <c r="AX5" i="30"/>
  <c r="AW5" i="30"/>
  <c r="AV5" i="30"/>
  <c r="AU5" i="30"/>
  <c r="AT5" i="30"/>
  <c r="AS5" i="30"/>
  <c r="AR5" i="30"/>
  <c r="AQ5" i="30"/>
  <c r="AP5" i="30"/>
  <c r="AO5" i="30"/>
  <c r="AN5" i="30"/>
  <c r="AM5" i="30"/>
  <c r="AL5" i="30"/>
  <c r="AK5" i="30"/>
  <c r="AJ5" i="30"/>
  <c r="AI5" i="30"/>
  <c r="AH5" i="30"/>
  <c r="AG5" i="30"/>
  <c r="AF5" i="30"/>
  <c r="AE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E43"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U20" i="15"/>
  <c r="AT20" i="15"/>
  <c r="AS20" i="15"/>
  <c r="AR20" i="15"/>
  <c r="AQ20" i="15"/>
  <c r="AP20" i="15"/>
  <c r="AO20" i="15"/>
  <c r="AN20" i="15"/>
  <c r="AM20" i="15"/>
  <c r="AL20" i="15"/>
  <c r="AK20" i="15"/>
  <c r="AJ20" i="15"/>
  <c r="AI20" i="15"/>
  <c r="AH20"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BL101" i="13"/>
  <c r="BH101" i="13"/>
  <c r="BL91" i="13"/>
  <c r="BH91" i="13"/>
  <c r="BL64" i="13"/>
  <c r="BL55" i="13"/>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CE88" i="12"/>
  <c r="CD88"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CE87" i="12"/>
  <c r="CD87"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CE84" i="12"/>
  <c r="CD84"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CE83" i="12"/>
  <c r="CD83"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CE82" i="12"/>
  <c r="CD82"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CE81" i="12"/>
  <c r="CD81" i="12"/>
  <c r="CC81" i="12"/>
  <c r="CB81" i="12"/>
  <c r="CA81" i="12"/>
  <c r="BZ81" i="12"/>
  <c r="BY81" i="12"/>
  <c r="BX81" i="12"/>
  <c r="BW81" i="12"/>
  <c r="BV81" i="12"/>
  <c r="BU81" i="12"/>
  <c r="BT81" i="12"/>
  <c r="BS81" i="12"/>
  <c r="BR81" i="12"/>
  <c r="BQ81" i="12"/>
  <c r="BP81" i="12"/>
  <c r="BO81" i="12"/>
  <c r="BN81" i="12"/>
  <c r="BM81" i="12"/>
  <c r="BL81" i="12"/>
  <c r="BK81" i="12"/>
  <c r="BJ81" i="12"/>
  <c r="BI81" i="12"/>
  <c r="BH81" i="12"/>
  <c r="BG81" i="12"/>
  <c r="BF81" i="12"/>
  <c r="BE81" i="12"/>
  <c r="BD81" i="12"/>
  <c r="BC81" i="12"/>
  <c r="BB81" i="12"/>
  <c r="BA81" i="12"/>
  <c r="AZ81" i="12"/>
  <c r="AY81" i="12"/>
  <c r="AX81" i="12"/>
  <c r="AW81" i="12"/>
  <c r="AV81" i="12"/>
  <c r="AU81" i="12"/>
  <c r="AT81" i="12"/>
  <c r="AS81" i="12"/>
  <c r="AR81" i="12"/>
  <c r="AQ81" i="12"/>
  <c r="AP81" i="12"/>
  <c r="AO81" i="12"/>
  <c r="AN81" i="12"/>
  <c r="AM81" i="12"/>
  <c r="AL81" i="12"/>
  <c r="AK81" i="12"/>
  <c r="AJ81" i="12"/>
  <c r="AI81" i="12"/>
  <c r="AH81" i="12"/>
  <c r="CE80" i="12"/>
  <c r="CD80" i="12"/>
  <c r="CC80" i="12"/>
  <c r="CB80" i="12"/>
  <c r="CA80" i="12"/>
  <c r="BZ80" i="12"/>
  <c r="BY80" i="12"/>
  <c r="BX80" i="12"/>
  <c r="BW80" i="12"/>
  <c r="BV80" i="12"/>
  <c r="BU80" i="12"/>
  <c r="BT80" i="12"/>
  <c r="BS80" i="12"/>
  <c r="BR80" i="12"/>
  <c r="BQ80" i="12"/>
  <c r="BP80" i="12"/>
  <c r="BO80" i="12"/>
  <c r="BN80" i="12"/>
  <c r="BM80" i="12"/>
  <c r="BL80" i="12"/>
  <c r="BK80" i="12"/>
  <c r="BJ80" i="12"/>
  <c r="BI80" i="12"/>
  <c r="BH80" i="12"/>
  <c r="BG80" i="12"/>
  <c r="BF80" i="12"/>
  <c r="BE80" i="12"/>
  <c r="BD80" i="12"/>
  <c r="BC80" i="12"/>
  <c r="BB80" i="12"/>
  <c r="BA80" i="12"/>
  <c r="AZ80" i="12"/>
  <c r="AY80" i="12"/>
  <c r="AX80" i="12"/>
  <c r="AW80" i="12"/>
  <c r="AV80" i="12"/>
  <c r="AU80" i="12"/>
  <c r="AT80" i="12"/>
  <c r="AS80" i="12"/>
  <c r="AR80" i="12"/>
  <c r="AQ80" i="12"/>
  <c r="AP80" i="12"/>
  <c r="AO80" i="12"/>
  <c r="AN80" i="12"/>
  <c r="AM80" i="12"/>
  <c r="AL80" i="12"/>
  <c r="AK80" i="12"/>
  <c r="AJ80" i="12"/>
  <c r="AI80" i="12"/>
  <c r="AH80" i="12"/>
  <c r="CE79" i="12"/>
  <c r="CD79" i="12"/>
  <c r="CC79" i="12"/>
  <c r="CB79" i="12"/>
  <c r="CA79" i="12"/>
  <c r="BZ79" i="12"/>
  <c r="BY79" i="12"/>
  <c r="BX79" i="12"/>
  <c r="BW79" i="12"/>
  <c r="BV79" i="12"/>
  <c r="BU79" i="12"/>
  <c r="BT79" i="12"/>
  <c r="BS79" i="12"/>
  <c r="BR79" i="12"/>
  <c r="BQ79" i="12"/>
  <c r="BP79" i="12"/>
  <c r="BO79" i="12"/>
  <c r="BN79" i="12"/>
  <c r="BM79" i="12"/>
  <c r="BL79" i="12"/>
  <c r="BK79" i="12"/>
  <c r="BJ79" i="12"/>
  <c r="BI79" i="12"/>
  <c r="BH79" i="12"/>
  <c r="BG79" i="12"/>
  <c r="BF79" i="12"/>
  <c r="BE79" i="12"/>
  <c r="BD79" i="12"/>
  <c r="BC79" i="12"/>
  <c r="BB79" i="12"/>
  <c r="BA79" i="12"/>
  <c r="AZ79" i="12"/>
  <c r="AY79" i="12"/>
  <c r="AX79" i="12"/>
  <c r="AW79" i="12"/>
  <c r="AV79" i="12"/>
  <c r="AU79" i="12"/>
  <c r="AT79" i="12"/>
  <c r="AS79" i="12"/>
  <c r="AR79" i="12"/>
  <c r="AQ79" i="12"/>
  <c r="AP79" i="12"/>
  <c r="AO79" i="12"/>
  <c r="AN79" i="12"/>
  <c r="AM79" i="12"/>
  <c r="AL79" i="12"/>
  <c r="AK79" i="12"/>
  <c r="AJ79" i="12"/>
  <c r="AI79" i="12"/>
  <c r="AH79" i="12"/>
  <c r="CE77" i="12"/>
  <c r="CD77" i="12"/>
  <c r="CC77" i="12"/>
  <c r="CB77" i="12"/>
  <c r="CA77" i="12"/>
  <c r="BZ77" i="12"/>
  <c r="BY77" i="12"/>
  <c r="BX77" i="12"/>
  <c r="BW77" i="12"/>
  <c r="BV77" i="12"/>
  <c r="BU77" i="12"/>
  <c r="BT77" i="12"/>
  <c r="BS77" i="12"/>
  <c r="BR77" i="12"/>
  <c r="BQ77" i="12"/>
  <c r="BP77" i="12"/>
  <c r="BO77" i="12"/>
  <c r="BN77" i="12"/>
  <c r="BM77" i="12"/>
  <c r="BL77" i="12"/>
  <c r="BK77" i="12"/>
  <c r="BJ77" i="12"/>
  <c r="BI77" i="12"/>
  <c r="BH77" i="12"/>
  <c r="BG77" i="12"/>
  <c r="BF77" i="12"/>
  <c r="BE77" i="12"/>
  <c r="BD77" i="12"/>
  <c r="BC77" i="12"/>
  <c r="BB77" i="12"/>
  <c r="BA77" i="12"/>
  <c r="AZ77" i="12"/>
  <c r="AY77" i="12"/>
  <c r="AX77" i="12"/>
  <c r="AW77" i="12"/>
  <c r="AV77" i="12"/>
  <c r="AU77" i="12"/>
  <c r="AT77" i="12"/>
  <c r="AS77" i="12"/>
  <c r="AR77" i="12"/>
  <c r="AQ77" i="12"/>
  <c r="AP77" i="12"/>
  <c r="AO77" i="12"/>
  <c r="AN77" i="12"/>
  <c r="AM77" i="12"/>
  <c r="AL77" i="12"/>
  <c r="AK77" i="12"/>
  <c r="AJ77" i="12"/>
  <c r="AI77" i="12"/>
  <c r="AH77" i="12"/>
  <c r="CE76" i="12"/>
  <c r="CD76" i="12"/>
  <c r="CC76" i="12"/>
  <c r="CB76" i="12"/>
  <c r="CA76" i="12"/>
  <c r="BZ76" i="12"/>
  <c r="BY76" i="12"/>
  <c r="BX76" i="12"/>
  <c r="BW76" i="12"/>
  <c r="BV76" i="12"/>
  <c r="BU76" i="12"/>
  <c r="BT76" i="12"/>
  <c r="BS76" i="12"/>
  <c r="BR76" i="12"/>
  <c r="BQ76" i="12"/>
  <c r="BP76" i="12"/>
  <c r="BO76" i="12"/>
  <c r="BN76" i="12"/>
  <c r="BM76" i="12"/>
  <c r="BL76" i="12"/>
  <c r="BK76" i="12"/>
  <c r="BJ76" i="12"/>
  <c r="BI76" i="12"/>
  <c r="BH76" i="12"/>
  <c r="BG76" i="12"/>
  <c r="BF76" i="12"/>
  <c r="BE76" i="12"/>
  <c r="BD76" i="12"/>
  <c r="BC76" i="12"/>
  <c r="BB76" i="12"/>
  <c r="BA76" i="12"/>
  <c r="AZ76" i="12"/>
  <c r="AY76" i="12"/>
  <c r="AX76" i="12"/>
  <c r="AW76" i="12"/>
  <c r="AV76" i="12"/>
  <c r="AU76" i="12"/>
  <c r="AT76" i="12"/>
  <c r="AS76" i="12"/>
  <c r="AR76" i="12"/>
  <c r="AQ76" i="12"/>
  <c r="AP76" i="12"/>
  <c r="AO76" i="12"/>
  <c r="AN76" i="12"/>
  <c r="AM76" i="12"/>
  <c r="AL76" i="12"/>
  <c r="AK76" i="12"/>
  <c r="AJ76" i="12"/>
  <c r="AI76" i="12"/>
  <c r="AH76" i="12"/>
  <c r="CE75" i="12"/>
  <c r="CD75" i="12"/>
  <c r="CC75" i="12"/>
  <c r="CB75" i="12"/>
  <c r="CA75" i="12"/>
  <c r="BZ75" i="12"/>
  <c r="BY75" i="12"/>
  <c r="BX75" i="12"/>
  <c r="BW75" i="12"/>
  <c r="BV75" i="12"/>
  <c r="BU75" i="12"/>
  <c r="BT75" i="12"/>
  <c r="BS75" i="12"/>
  <c r="BR75" i="12"/>
  <c r="BQ75" i="12"/>
  <c r="BP75" i="12"/>
  <c r="BO75" i="12"/>
  <c r="BN75" i="12"/>
  <c r="BM75" i="12"/>
  <c r="BL75" i="12"/>
  <c r="BK75" i="12"/>
  <c r="BJ75" i="12"/>
  <c r="BI75" i="12"/>
  <c r="BH75" i="12"/>
  <c r="BG75" i="12"/>
  <c r="BF75" i="12"/>
  <c r="BE75" i="12"/>
  <c r="BD75" i="12"/>
  <c r="BC75" i="12"/>
  <c r="BB75" i="12"/>
  <c r="BA75" i="12"/>
  <c r="AZ75" i="12"/>
  <c r="AY75" i="12"/>
  <c r="AX75" i="12"/>
  <c r="AW75" i="12"/>
  <c r="AV75" i="12"/>
  <c r="AU75" i="12"/>
  <c r="AT75" i="12"/>
  <c r="AS75" i="12"/>
  <c r="AR75" i="12"/>
  <c r="AQ75" i="12"/>
  <c r="AP75" i="12"/>
  <c r="AO75" i="12"/>
  <c r="AN75" i="12"/>
  <c r="AM75" i="12"/>
  <c r="AL75" i="12"/>
  <c r="AK75" i="12"/>
  <c r="AJ75" i="12"/>
  <c r="AI75" i="12"/>
  <c r="AH75" i="12"/>
  <c r="CE71" i="12"/>
  <c r="CD71" i="12"/>
  <c r="CC71" i="12"/>
  <c r="CB71" i="12"/>
  <c r="CA71" i="12"/>
  <c r="BZ71" i="12"/>
  <c r="BY71" i="12"/>
  <c r="BX71" i="12"/>
  <c r="BW71" i="12"/>
  <c r="BV71" i="12"/>
  <c r="BU71" i="12"/>
  <c r="BT71" i="12"/>
  <c r="BS71" i="12"/>
  <c r="BR71" i="12"/>
  <c r="CE70" i="12"/>
  <c r="CD70" i="12"/>
  <c r="CC70" i="12"/>
  <c r="CB70" i="12"/>
  <c r="CA70" i="12"/>
  <c r="BZ70" i="12"/>
  <c r="BY70" i="12"/>
  <c r="BX70" i="12"/>
  <c r="BW70" i="12"/>
  <c r="BV70" i="12"/>
  <c r="BU70" i="12"/>
  <c r="BT70" i="12"/>
  <c r="BS70" i="12"/>
  <c r="BR70"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CE61" i="12"/>
  <c r="CD61" i="12"/>
  <c r="CC61" i="12"/>
  <c r="CB61" i="12"/>
  <c r="CA61" i="12"/>
  <c r="BZ61" i="12"/>
  <c r="BY61" i="12"/>
  <c r="BX61" i="12"/>
  <c r="BW61" i="12"/>
  <c r="BV61" i="12"/>
  <c r="BU61" i="12"/>
  <c r="BT61" i="12"/>
  <c r="BS61" i="12"/>
  <c r="BR61" i="12"/>
  <c r="BQ61" i="12"/>
  <c r="BP61" i="12"/>
  <c r="BO61" i="12"/>
  <c r="BN61" i="12"/>
  <c r="BM61" i="12"/>
  <c r="BL61"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CE54" i="12"/>
  <c r="CD54" i="12"/>
  <c r="CC54" i="12"/>
  <c r="CB54" i="12"/>
  <c r="CA54" i="12"/>
  <c r="BZ54" i="12"/>
  <c r="BY54" i="12"/>
  <c r="BX54" i="12"/>
  <c r="BW54" i="12"/>
  <c r="BV54" i="12"/>
  <c r="BU54" i="12"/>
  <c r="BT54" i="12"/>
  <c r="BS54" i="12"/>
  <c r="BR54" i="12"/>
  <c r="BQ54" i="12"/>
  <c r="BP54" i="12"/>
  <c r="BO54" i="12"/>
  <c r="BN54" i="12"/>
  <c r="BM54" i="12"/>
  <c r="BL54" i="12"/>
  <c r="BK54" i="12"/>
  <c r="BJ54" i="12"/>
  <c r="BI54" i="12"/>
  <c r="BH54" i="12"/>
  <c r="BG54" i="12"/>
  <c r="BF54" i="12"/>
  <c r="BE54" i="12"/>
  <c r="BD54" i="12"/>
  <c r="BC54" i="12"/>
  <c r="BB54" i="12"/>
  <c r="BA54" i="12"/>
  <c r="AZ54" i="12"/>
  <c r="AY54" i="12"/>
  <c r="AX54" i="12"/>
  <c r="AW54" i="12"/>
  <c r="AV54" i="12"/>
  <c r="AU54" i="12"/>
  <c r="AT54" i="12"/>
  <c r="AS54" i="12"/>
  <c r="AR54" i="12"/>
  <c r="AQ54" i="12"/>
  <c r="AP54" i="12"/>
  <c r="AO54" i="12"/>
  <c r="AN54" i="12"/>
  <c r="AM54" i="12"/>
  <c r="AL54" i="12"/>
  <c r="AK54" i="12"/>
  <c r="AJ54" i="12"/>
  <c r="AI54" i="12"/>
  <c r="AH54"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CE10" i="12"/>
  <c r="CD10"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P10" i="12"/>
  <c r="AO10" i="12"/>
  <c r="AN10" i="12"/>
  <c r="AM10" i="12"/>
  <c r="AL10" i="12"/>
  <c r="AK10" i="12"/>
  <c r="AJ10" i="12"/>
  <c r="AI10" i="12"/>
  <c r="AH10" i="12"/>
  <c r="CE9" i="12"/>
  <c r="CD9" i="12"/>
  <c r="CC9" i="12"/>
  <c r="CB9" i="12"/>
  <c r="CA9" i="12"/>
  <c r="BZ9" i="12"/>
  <c r="BY9" i="12"/>
  <c r="BX9" i="12"/>
  <c r="BW9" i="12"/>
  <c r="BV9" i="12"/>
  <c r="BU9" i="12"/>
  <c r="BT9" i="12"/>
  <c r="BS9" i="12"/>
  <c r="BR9" i="12"/>
  <c r="BQ9"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c r="AM9" i="12"/>
  <c r="AL9" i="12"/>
  <c r="AK9" i="12"/>
  <c r="AJ9" i="12"/>
  <c r="AI9" i="12"/>
  <c r="AH9" i="12"/>
  <c r="CE8"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BJ6" i="12"/>
  <c r="BV99" i="9"/>
  <c r="BU99" i="9"/>
  <c r="BT99" i="9"/>
  <c r="BS99" i="9"/>
  <c r="BR99" i="9"/>
  <c r="BQ99" i="9"/>
  <c r="BP99" i="9"/>
  <c r="BO99" i="9"/>
  <c r="BN99" i="9"/>
  <c r="BM99" i="9"/>
  <c r="BL99" i="9"/>
  <c r="CE50" i="8"/>
  <c r="CD50" i="8"/>
  <c r="CC50" i="8"/>
  <c r="CB50" i="8"/>
  <c r="CA50" i="8"/>
  <c r="BZ50" i="8"/>
  <c r="BY50" i="8"/>
  <c r="BX50" i="8"/>
  <c r="BW50" i="8"/>
  <c r="BV50" i="8"/>
  <c r="BU50" i="8"/>
  <c r="BT50" i="8"/>
  <c r="BS50" i="8"/>
  <c r="BR50" i="8"/>
  <c r="BQ50" i="8"/>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V43" i="6"/>
  <c r="BU43" i="6"/>
  <c r="BT43" i="6"/>
  <c r="BS43" i="6"/>
  <c r="BR43" i="6"/>
  <c r="BQ43" i="6"/>
  <c r="BP43" i="6"/>
  <c r="BO43" i="6"/>
  <c r="BN43" i="6"/>
  <c r="BM43" i="6"/>
  <c r="BL43"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S6" i="6"/>
  <c r="AR6" i="6"/>
  <c r="AQ6" i="6"/>
  <c r="AP6" i="6"/>
  <c r="AO6" i="6"/>
  <c r="AN6" i="6"/>
  <c r="AM6" i="6"/>
  <c r="AL6" i="6"/>
  <c r="AK6" i="6"/>
  <c r="AJ6" i="6"/>
  <c r="AI6" i="6"/>
  <c r="AH6" i="6"/>
  <c r="AG6" i="6"/>
  <c r="AF6" i="6"/>
  <c r="AE6" i="6"/>
  <c r="AD6" i="6"/>
  <c r="AC6" i="6"/>
  <c r="AB6" i="6"/>
  <c r="AA6" i="6"/>
  <c r="Z6" i="6"/>
  <c r="Y6" i="6"/>
  <c r="X6" i="6"/>
  <c r="W6" i="6"/>
  <c r="V6" i="6"/>
  <c r="U6" i="6"/>
  <c r="T6" i="6"/>
  <c r="S6" i="6"/>
  <c r="R6" i="6"/>
  <c r="Q6" i="6"/>
  <c r="P6" i="6"/>
  <c r="O6" i="6"/>
  <c r="N6" i="6"/>
  <c r="M6" i="6"/>
  <c r="L6" i="6"/>
  <c r="K6" i="6"/>
  <c r="J6" i="6"/>
  <c r="I6" i="6"/>
  <c r="H6" i="6"/>
  <c r="G6" i="6"/>
  <c r="F6" i="6"/>
  <c r="E6" i="6"/>
  <c r="D6" i="6"/>
  <c r="CE5" i="6"/>
  <c r="CD5" i="6"/>
  <c r="CC5" i="6"/>
  <c r="CB5" i="6"/>
  <c r="CA5" i="6"/>
  <c r="BZ5" i="6"/>
  <c r="BY5" i="6"/>
  <c r="BX5" i="6"/>
  <c r="BW5" i="6"/>
  <c r="BV5" i="6"/>
  <c r="BU5" i="6"/>
  <c r="BT5" i="6"/>
  <c r="BS5" i="6"/>
  <c r="BR5" i="6"/>
  <c r="BQ5" i="6"/>
  <c r="CE18" i="31"/>
  <c r="CD18" i="31"/>
  <c r="CC18" i="31"/>
  <c r="CB18" i="31"/>
  <c r="CA18" i="31"/>
  <c r="BZ18" i="31"/>
  <c r="BY18" i="31"/>
  <c r="BX18" i="31"/>
  <c r="BW18" i="31"/>
  <c r="CE11" i="31"/>
  <c r="CD11" i="31"/>
  <c r="CC11" i="31"/>
  <c r="CB11" i="31"/>
  <c r="CA11" i="31"/>
  <c r="BZ11" i="31"/>
  <c r="BY11" i="31"/>
  <c r="BX11" i="31"/>
  <c r="BW11" i="31"/>
  <c r="CE5" i="31"/>
  <c r="CD5" i="31"/>
  <c r="CC5" i="31"/>
  <c r="CB5" i="31"/>
  <c r="CA5" i="31"/>
  <c r="BZ5" i="31"/>
  <c r="BY5" i="31"/>
  <c r="BX5" i="31"/>
  <c r="BW5" i="31"/>
  <c r="CE17" i="30"/>
  <c r="CD17" i="30"/>
  <c r="CC17" i="30"/>
  <c r="CB17" i="30"/>
  <c r="CA17" i="30"/>
  <c r="BZ17" i="30"/>
  <c r="BY17" i="30"/>
  <c r="BX17" i="30"/>
  <c r="BW17" i="30"/>
  <c r="BV17" i="30"/>
  <c r="BU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AM17" i="30"/>
  <c r="AL17" i="30"/>
  <c r="AK17" i="30"/>
  <c r="AJ17" i="30"/>
  <c r="AI17" i="30"/>
  <c r="AH17" i="30"/>
  <c r="AG17" i="30"/>
  <c r="AF17" i="30"/>
  <c r="AE17" i="30"/>
  <c r="AD17" i="30"/>
  <c r="AC17" i="30"/>
  <c r="AB17" i="30"/>
  <c r="AA17" i="30"/>
  <c r="Z17" i="30"/>
  <c r="Y17" i="30"/>
  <c r="X17" i="30"/>
  <c r="W17" i="30"/>
  <c r="V17" i="30"/>
  <c r="U17" i="30"/>
  <c r="T17" i="30"/>
  <c r="S17" i="30"/>
  <c r="R17" i="30"/>
  <c r="Q17" i="30"/>
  <c r="P17" i="30"/>
  <c r="O17" i="30"/>
  <c r="N17" i="30"/>
  <c r="M17" i="30"/>
  <c r="L17" i="30"/>
  <c r="K17" i="30"/>
  <c r="J17" i="30"/>
  <c r="I17" i="30"/>
  <c r="H17" i="30"/>
  <c r="G17" i="30"/>
  <c r="F17" i="30"/>
  <c r="E17" i="30"/>
  <c r="D17" i="30"/>
  <c r="CE15" i="30"/>
  <c r="CD15" i="30"/>
  <c r="CC15" i="30"/>
  <c r="CB15" i="30"/>
  <c r="CA15" i="30"/>
  <c r="BZ15" i="30"/>
  <c r="BY15" i="30"/>
  <c r="BX15" i="30"/>
  <c r="BW15" i="30"/>
  <c r="BV15" i="30"/>
  <c r="BU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AM15" i="30"/>
  <c r="AL15" i="30"/>
  <c r="AK15" i="30"/>
  <c r="AJ15" i="30"/>
  <c r="AI15" i="30"/>
  <c r="AH15" i="30"/>
  <c r="AG15" i="30"/>
  <c r="AF15" i="30"/>
  <c r="AE15" i="30"/>
  <c r="AD15" i="30"/>
  <c r="AC15" i="30"/>
  <c r="AB15" i="30"/>
  <c r="AA15" i="30"/>
  <c r="Z15" i="30"/>
  <c r="Y15" i="30"/>
  <c r="X15" i="30"/>
  <c r="W15" i="30"/>
  <c r="V15" i="30"/>
  <c r="U15" i="30"/>
  <c r="T15" i="30"/>
  <c r="S15" i="30"/>
  <c r="R15" i="30"/>
  <c r="Q15" i="30"/>
  <c r="P15" i="30"/>
  <c r="O15" i="30"/>
  <c r="N15" i="30"/>
  <c r="M15" i="30"/>
  <c r="L15" i="30"/>
  <c r="K15" i="30"/>
  <c r="J15" i="30"/>
  <c r="I15" i="30"/>
  <c r="H15" i="30"/>
  <c r="G15" i="30"/>
  <c r="F15" i="30"/>
  <c r="E15" i="30"/>
  <c r="D15" i="30"/>
  <c r="CE6" i="30"/>
  <c r="CD6" i="30"/>
  <c r="CC6" i="30"/>
  <c r="CB6" i="30"/>
  <c r="CA6" i="30"/>
  <c r="BZ6" i="30"/>
  <c r="BY6" i="30"/>
  <c r="BX6" i="30"/>
  <c r="BW6" i="30"/>
  <c r="BV6" i="30"/>
  <c r="BU6" i="30"/>
  <c r="BT6" i="30"/>
  <c r="BS6" i="30"/>
  <c r="BR6" i="30"/>
  <c r="BQ6" i="30"/>
  <c r="BP6" i="30"/>
  <c r="BO6" i="30"/>
  <c r="BN6" i="30"/>
  <c r="BM6" i="30"/>
  <c r="BL6" i="30"/>
  <c r="BK6" i="30"/>
  <c r="BJ6" i="30"/>
  <c r="BI6" i="30"/>
  <c r="BH6" i="30"/>
  <c r="BG6" i="30"/>
  <c r="BF6" i="30"/>
  <c r="BE6" i="30"/>
  <c r="BD6" i="30"/>
  <c r="BC6" i="30"/>
  <c r="BB6" i="30"/>
  <c r="BA6" i="30"/>
  <c r="AZ6" i="30"/>
  <c r="AY6" i="30"/>
  <c r="AX6" i="30"/>
  <c r="AW6" i="30"/>
  <c r="AV6" i="30"/>
  <c r="AU6" i="30"/>
  <c r="AT6" i="30"/>
  <c r="AS6" i="30"/>
  <c r="AR6" i="30"/>
  <c r="AQ6" i="30"/>
  <c r="AP6" i="30"/>
  <c r="AO6" i="30"/>
  <c r="AN6" i="30"/>
  <c r="AM6" i="30"/>
  <c r="AL6" i="30"/>
  <c r="AK6" i="30"/>
  <c r="AJ6" i="30"/>
  <c r="AI6" i="30"/>
  <c r="AH6" i="30"/>
  <c r="AG6" i="30"/>
  <c r="AF6" i="30"/>
  <c r="AE6" i="30"/>
  <c r="AD6" i="30"/>
  <c r="AC6" i="30"/>
  <c r="AB6" i="30"/>
  <c r="AA6" i="30"/>
  <c r="Z6" i="30"/>
  <c r="Y6" i="30"/>
  <c r="X6" i="30"/>
  <c r="W6" i="30"/>
  <c r="V6" i="30"/>
  <c r="U6" i="30"/>
  <c r="T6" i="30"/>
  <c r="S6" i="30"/>
  <c r="R6" i="30"/>
  <c r="Q6" i="30"/>
  <c r="P6" i="30"/>
  <c r="O6" i="30"/>
  <c r="N6" i="30"/>
  <c r="M6" i="30"/>
  <c r="L6" i="30"/>
  <c r="K6" i="30"/>
  <c r="J6" i="30"/>
  <c r="I6" i="30"/>
  <c r="H6" i="30"/>
  <c r="G6" i="30"/>
  <c r="F6" i="30"/>
  <c r="E6" i="30"/>
  <c r="D6" i="30"/>
  <c r="CE4" i="30"/>
  <c r="CD4" i="30"/>
  <c r="CC4" i="30"/>
  <c r="CB4" i="30"/>
  <c r="CA4" i="30"/>
  <c r="BZ4" i="30"/>
  <c r="BY4" i="30"/>
  <c r="BX4" i="30"/>
  <c r="BW4" i="30"/>
  <c r="BV4" i="30"/>
  <c r="BU4" i="30"/>
  <c r="BT4" i="30"/>
  <c r="BS4" i="30"/>
  <c r="BR4" i="30"/>
  <c r="BQ4" i="30"/>
  <c r="BP4" i="30"/>
  <c r="BO4" i="30"/>
  <c r="BN4" i="30"/>
  <c r="BM4" i="30"/>
  <c r="BL4" i="30"/>
  <c r="BK4" i="30"/>
  <c r="BJ4" i="30"/>
  <c r="BI4" i="30"/>
  <c r="BH4" i="30"/>
  <c r="BG4" i="30"/>
  <c r="BF4" i="30"/>
  <c r="BE4" i="30"/>
  <c r="BD4" i="30"/>
  <c r="BC4" i="30"/>
  <c r="BB4" i="30"/>
  <c r="BA4" i="30"/>
  <c r="AZ4" i="30"/>
  <c r="AY4" i="30"/>
  <c r="AX4" i="30"/>
  <c r="AW4" i="30"/>
  <c r="AV4" i="30"/>
  <c r="AU4" i="30"/>
  <c r="AT4" i="30"/>
  <c r="AS4" i="30"/>
  <c r="AR4" i="30"/>
  <c r="AQ4" i="30"/>
  <c r="AP4" i="30"/>
  <c r="AO4" i="30"/>
  <c r="AN4" i="30"/>
  <c r="AM4" i="30"/>
  <c r="AL4" i="30"/>
  <c r="AK4" i="30"/>
  <c r="AJ4" i="30"/>
  <c r="AI4" i="30"/>
  <c r="AH4" i="30"/>
  <c r="AG4" i="30"/>
  <c r="AF4" i="30"/>
  <c r="AE4" i="30"/>
  <c r="AD4" i="30"/>
  <c r="AC4" i="30"/>
  <c r="AB4" i="30"/>
  <c r="AA4" i="30"/>
  <c r="Z4" i="30"/>
  <c r="Y4" i="30"/>
  <c r="X4" i="30"/>
  <c r="W4" i="30"/>
  <c r="V4" i="30"/>
  <c r="U4" i="30"/>
  <c r="T4" i="30"/>
  <c r="S4" i="30"/>
  <c r="R4" i="30"/>
  <c r="Q4" i="30"/>
  <c r="P4" i="30"/>
  <c r="O4" i="30"/>
  <c r="N4" i="30"/>
  <c r="M4" i="30"/>
  <c r="L4" i="30"/>
  <c r="K4" i="30"/>
  <c r="J4" i="30"/>
  <c r="I4" i="30"/>
  <c r="H4" i="30"/>
  <c r="G4" i="30"/>
  <c r="F4" i="30"/>
  <c r="E4" i="30"/>
  <c r="D4" i="30"/>
  <c r="CE30" i="29"/>
  <c r="CD30" i="29"/>
  <c r="CC30" i="29"/>
  <c r="CB30" i="29"/>
  <c r="CA30" i="29"/>
  <c r="BZ30" i="29"/>
  <c r="BY30" i="29"/>
  <c r="BX30" i="29"/>
  <c r="BW30" i="29"/>
  <c r="BV30" i="29"/>
  <c r="BU30" i="29"/>
  <c r="BT30" i="29"/>
  <c r="BS30" i="29"/>
  <c r="BR30" i="29"/>
  <c r="BQ30" i="29"/>
  <c r="BP30" i="29"/>
  <c r="BO30" i="29"/>
  <c r="BN30" i="29"/>
  <c r="BM30" i="29"/>
  <c r="BL30" i="29"/>
  <c r="BK30" i="29"/>
  <c r="BJ30" i="29"/>
  <c r="BI30" i="29"/>
  <c r="BH30" i="29"/>
  <c r="BG30" i="29"/>
  <c r="BF30" i="29"/>
  <c r="BE30" i="29"/>
  <c r="BD30" i="29"/>
  <c r="BC30" i="29"/>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CE18" i="29"/>
  <c r="CD18" i="29"/>
  <c r="CC18" i="29"/>
  <c r="CB18" i="29"/>
  <c r="CA18" i="29"/>
  <c r="BZ18" i="29"/>
  <c r="BY18" i="29"/>
  <c r="BX18" i="29"/>
  <c r="BW18" i="29"/>
  <c r="BV18" i="29"/>
  <c r="BU18" i="29"/>
  <c r="BT18" i="29"/>
  <c r="BS18" i="29"/>
  <c r="BR18" i="29"/>
  <c r="BQ18" i="29"/>
  <c r="BP18" i="29"/>
  <c r="BO18" i="29"/>
  <c r="BN18" i="29"/>
  <c r="BM18" i="29"/>
  <c r="BL18" i="29"/>
  <c r="BK18" i="29"/>
  <c r="BJ18" i="29"/>
  <c r="BI18" i="29"/>
  <c r="BH18" i="29"/>
  <c r="BG18" i="29"/>
  <c r="BF18" i="29"/>
  <c r="BE18" i="29"/>
  <c r="BD18" i="29"/>
  <c r="BC18" i="29"/>
  <c r="BB18" i="29"/>
  <c r="BA18" i="29"/>
  <c r="AZ18" i="29"/>
  <c r="AY18" i="29"/>
  <c r="AX18" i="29"/>
  <c r="AW18" i="29"/>
  <c r="AV18" i="29"/>
  <c r="AU18" i="29"/>
  <c r="AT18" i="29"/>
  <c r="AS18" i="29"/>
  <c r="AR18" i="29"/>
  <c r="AQ18" i="29"/>
  <c r="AP18" i="29"/>
  <c r="AO18" i="29"/>
  <c r="AN18" i="29"/>
  <c r="AM18" i="29"/>
  <c r="AL18"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M18" i="29"/>
  <c r="L18" i="29"/>
  <c r="K18" i="29"/>
  <c r="J18" i="29"/>
  <c r="I18" i="29"/>
  <c r="H18" i="29"/>
  <c r="G18" i="29"/>
  <c r="F18" i="29"/>
  <c r="E18" i="29"/>
  <c r="D18" i="29"/>
  <c r="CE17" i="29"/>
  <c r="CD17" i="29"/>
  <c r="CC17" i="29"/>
  <c r="CB17" i="29"/>
  <c r="CA17" i="29"/>
  <c r="BZ17" i="29"/>
  <c r="BY17" i="29"/>
  <c r="BX17" i="29"/>
  <c r="BW17" i="29"/>
  <c r="BV17" i="29"/>
  <c r="BU17" i="29"/>
  <c r="BT17" i="29"/>
  <c r="BS17" i="29"/>
  <c r="BR17" i="29"/>
  <c r="BQ17" i="29"/>
  <c r="BP17" i="29"/>
  <c r="BO17" i="29"/>
  <c r="BN17" i="29"/>
  <c r="BM17" i="29"/>
  <c r="BL17" i="29"/>
  <c r="BK17" i="29"/>
  <c r="BJ17" i="29"/>
  <c r="BI17" i="29"/>
  <c r="BH17" i="29"/>
  <c r="BG17" i="29"/>
  <c r="BF17" i="29"/>
  <c r="BE17" i="29"/>
  <c r="BD17" i="29"/>
  <c r="BC17" i="29"/>
  <c r="BB17" i="29"/>
  <c r="BA17" i="29"/>
  <c r="AZ17" i="29"/>
  <c r="AY17" i="29"/>
  <c r="AX17" i="29"/>
  <c r="AW17" i="29"/>
  <c r="AV17" i="29"/>
  <c r="AU17" i="29"/>
  <c r="AT17" i="29"/>
  <c r="AS17" i="29"/>
  <c r="AR17" i="29"/>
  <c r="AQ17" i="29"/>
  <c r="AP17" i="29"/>
  <c r="AO17" i="29"/>
  <c r="AN17" i="29"/>
  <c r="AM17" i="29"/>
  <c r="AL17"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M17" i="29"/>
  <c r="L17" i="29"/>
  <c r="K17" i="29"/>
  <c r="J17" i="29"/>
  <c r="I17" i="29"/>
  <c r="H17" i="29"/>
  <c r="G17" i="29"/>
  <c r="F17" i="29"/>
  <c r="E17" i="29"/>
  <c r="D17" i="29"/>
  <c r="CE5" i="29"/>
  <c r="CD5" i="29"/>
  <c r="CC5" i="29"/>
  <c r="CB5" i="29"/>
  <c r="CA5" i="29"/>
  <c r="BZ5" i="29"/>
  <c r="BY5" i="29"/>
  <c r="BX5" i="29"/>
  <c r="BW5" i="29"/>
  <c r="BV5" i="29"/>
  <c r="BU5" i="29"/>
  <c r="BT5" i="29"/>
  <c r="BS5" i="29"/>
  <c r="BR5" i="29"/>
  <c r="BQ5" i="29"/>
  <c r="BP5" i="29"/>
  <c r="BO5" i="29"/>
  <c r="BN5" i="29"/>
  <c r="BM5" i="29"/>
  <c r="BL5" i="29"/>
  <c r="BK5" i="29"/>
  <c r="BJ5" i="29"/>
  <c r="BI5" i="29"/>
  <c r="BH5" i="29"/>
  <c r="BG5" i="29"/>
  <c r="BF5" i="29"/>
  <c r="BE5" i="29"/>
  <c r="BD5" i="29"/>
  <c r="BC5"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I5" i="29"/>
  <c r="H5" i="29"/>
  <c r="G5" i="29"/>
  <c r="F5" i="29"/>
  <c r="E5" i="29"/>
  <c r="D5" i="29"/>
  <c r="CE4" i="29"/>
  <c r="CD4" i="29"/>
  <c r="CC4" i="29"/>
  <c r="CB4" i="29"/>
  <c r="CA4" i="29"/>
  <c r="BZ4" i="29"/>
  <c r="BY4" i="29"/>
  <c r="BX4" i="29"/>
  <c r="BW4" i="29"/>
  <c r="BV4" i="29"/>
  <c r="BU4" i="29"/>
  <c r="BT4" i="29"/>
  <c r="BS4" i="29"/>
  <c r="BR4" i="29"/>
  <c r="BQ4" i="29"/>
  <c r="BP4" i="29"/>
  <c r="BO4" i="29"/>
  <c r="BN4" i="29"/>
  <c r="BM4" i="29"/>
  <c r="BL4" i="29"/>
  <c r="BK4" i="29"/>
  <c r="BJ4" i="29"/>
  <c r="BI4" i="29"/>
  <c r="BH4" i="29"/>
  <c r="BG4" i="29"/>
  <c r="BF4" i="29"/>
  <c r="BE4" i="29"/>
  <c r="BD4" i="29"/>
  <c r="BC4" i="29"/>
  <c r="BB4" i="29"/>
  <c r="BA4" i="29"/>
  <c r="AZ4" i="29"/>
  <c r="AY4" i="29"/>
  <c r="AX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CE45" i="28"/>
  <c r="CD45" i="28"/>
  <c r="CC45" i="28"/>
  <c r="CB45" i="28"/>
  <c r="CA45" i="28"/>
  <c r="BZ45" i="28"/>
  <c r="BY45" i="28"/>
  <c r="BX45" i="28"/>
  <c r="BW45" i="28"/>
  <c r="BV45" i="28"/>
  <c r="BU45" i="28"/>
  <c r="BT45" i="28"/>
  <c r="BS45" i="28"/>
  <c r="BR45" i="28"/>
  <c r="BQ45" i="28"/>
  <c r="BP45" i="28"/>
  <c r="BO45" i="28"/>
  <c r="BN45" i="28"/>
  <c r="BM45" i="28"/>
  <c r="BL45" i="28"/>
  <c r="BK45" i="28"/>
  <c r="BJ45" i="28"/>
  <c r="CE38" i="28"/>
  <c r="CD38" i="28"/>
  <c r="CC38" i="28"/>
  <c r="CB38" i="28"/>
  <c r="CA38" i="28"/>
  <c r="BZ38" i="28"/>
  <c r="BY38" i="28"/>
  <c r="BX38" i="28"/>
  <c r="BW38" i="28"/>
  <c r="BV38" i="28"/>
  <c r="BU38" i="28"/>
  <c r="BT38" i="28"/>
  <c r="BS38" i="28"/>
  <c r="BR38" i="28"/>
  <c r="BQ38" i="28"/>
  <c r="BP38" i="28"/>
  <c r="BO38" i="28"/>
  <c r="BN38" i="28"/>
  <c r="BM38" i="28"/>
  <c r="BL38" i="28"/>
  <c r="BK38" i="28"/>
  <c r="BJ38" i="28"/>
  <c r="CE34" i="28"/>
  <c r="CD34" i="28"/>
  <c r="CC34" i="28"/>
  <c r="CB34" i="28"/>
  <c r="CA34" i="28"/>
  <c r="BZ34" i="28"/>
  <c r="BY34" i="28"/>
  <c r="BX34" i="28"/>
  <c r="BW34" i="28"/>
  <c r="BV34" i="28"/>
  <c r="BU34" i="28"/>
  <c r="BT34" i="28"/>
  <c r="BS34" i="28"/>
  <c r="BR34" i="28"/>
  <c r="BQ34" i="28"/>
  <c r="BP34" i="28"/>
  <c r="BO34" i="28"/>
  <c r="BN34" i="28"/>
  <c r="BM34" i="28"/>
  <c r="BL34" i="28"/>
  <c r="BK34" i="28"/>
  <c r="BJ34" i="28"/>
  <c r="BI34" i="28"/>
  <c r="BH34" i="28"/>
  <c r="BG34" i="28"/>
  <c r="BF34" i="28"/>
  <c r="BE34" i="28"/>
  <c r="BD34" i="28"/>
  <c r="BC34" i="28"/>
  <c r="BB34" i="28"/>
  <c r="BA34" i="28"/>
  <c r="AZ34" i="28"/>
  <c r="AY34" i="28"/>
  <c r="AX34" i="28"/>
  <c r="AW34" i="28"/>
  <c r="AV34" i="28"/>
  <c r="AU34" i="28"/>
  <c r="AT34" i="28"/>
  <c r="AS34" i="28"/>
  <c r="AR34" i="28"/>
  <c r="CE30" i="28"/>
  <c r="CD30" i="28"/>
  <c r="CC30" i="28"/>
  <c r="CB30" i="28"/>
  <c r="CA30" i="28"/>
  <c r="BZ30" i="28"/>
  <c r="BY30" i="28"/>
  <c r="BX30" i="28"/>
  <c r="BW30" i="28"/>
  <c r="BV30" i="28"/>
  <c r="BU30" i="28"/>
  <c r="BT30" i="28"/>
  <c r="BS30" i="28"/>
  <c r="BR30" i="28"/>
  <c r="BQ30" i="28"/>
  <c r="BP30" i="28"/>
  <c r="BO30" i="28"/>
  <c r="BN30" i="28"/>
  <c r="BM30" i="28"/>
  <c r="BL30" i="28"/>
  <c r="BK30" i="28"/>
  <c r="BJ30" i="28"/>
  <c r="BI30" i="28"/>
  <c r="BH30" i="28"/>
  <c r="BG30" i="28"/>
  <c r="BF30" i="28"/>
  <c r="BE30" i="28"/>
  <c r="BD30" i="28"/>
  <c r="BC30" i="28"/>
  <c r="BB30" i="28"/>
  <c r="BA30" i="28"/>
  <c r="AZ30" i="28"/>
  <c r="AY30" i="28"/>
  <c r="AX30" i="28"/>
  <c r="AW30" i="28"/>
  <c r="AV30" i="28"/>
  <c r="AU30" i="28"/>
  <c r="AT30" i="28"/>
  <c r="AS30" i="28"/>
  <c r="AR30" i="28"/>
  <c r="CE29" i="28"/>
  <c r="CD29" i="28"/>
  <c r="CC29" i="28"/>
  <c r="CB29" i="28"/>
  <c r="CA29" i="28"/>
  <c r="BZ29" i="28"/>
  <c r="BY29" i="28"/>
  <c r="BX29" i="28"/>
  <c r="BW29" i="28"/>
  <c r="BV29" i="28"/>
  <c r="BU29" i="28"/>
  <c r="BT29" i="28"/>
  <c r="BS29" i="28"/>
  <c r="BR29" i="28"/>
  <c r="BQ29" i="28"/>
  <c r="BP29" i="28"/>
  <c r="BO29" i="28"/>
  <c r="BN29" i="28"/>
  <c r="BM29" i="28"/>
  <c r="BL29" i="28"/>
  <c r="BK29" i="28"/>
  <c r="BJ29" i="28"/>
  <c r="BI29" i="28"/>
  <c r="BH29" i="28"/>
  <c r="BG29" i="28"/>
  <c r="BF29" i="28"/>
  <c r="BE29" i="28"/>
  <c r="BD29" i="28"/>
  <c r="BC29" i="28"/>
  <c r="BB29" i="28"/>
  <c r="BA29" i="28"/>
  <c r="AZ29" i="28"/>
  <c r="AY29" i="28"/>
  <c r="AX29" i="28"/>
  <c r="AW29" i="28"/>
  <c r="AV29" i="28"/>
  <c r="AU29" i="28"/>
  <c r="AT29" i="28"/>
  <c r="AS29" i="28"/>
  <c r="AR29" i="28"/>
  <c r="CE20" i="28"/>
  <c r="CD20" i="28"/>
  <c r="CC20" i="28"/>
  <c r="CB20" i="28"/>
  <c r="CA20" i="28"/>
  <c r="BZ20" i="28"/>
  <c r="BY20" i="28"/>
  <c r="BX20" i="28"/>
  <c r="BW20" i="28"/>
  <c r="BV20" i="28"/>
  <c r="BU20" i="28"/>
  <c r="BT20" i="28"/>
  <c r="BS20" i="28"/>
  <c r="BR20" i="28"/>
  <c r="BQ20" i="28"/>
  <c r="BP20" i="28"/>
  <c r="BO20" i="28"/>
  <c r="BN20" i="28"/>
  <c r="BM20" i="28"/>
  <c r="BL20" i="28"/>
  <c r="BK20" i="28"/>
  <c r="BJ20" i="28"/>
  <c r="CE13" i="28"/>
  <c r="CD13" i="28"/>
  <c r="CC13" i="28"/>
  <c r="CB13" i="28"/>
  <c r="CA13" i="28"/>
  <c r="BZ13" i="28"/>
  <c r="BY13" i="28"/>
  <c r="BX13" i="28"/>
  <c r="BW13" i="28"/>
  <c r="BV13" i="28"/>
  <c r="BU13" i="28"/>
  <c r="BT13" i="28"/>
  <c r="BS13" i="28"/>
  <c r="BR13" i="28"/>
  <c r="BQ13" i="28"/>
  <c r="BP13" i="28"/>
  <c r="BO13" i="28"/>
  <c r="BN13" i="28"/>
  <c r="BM13" i="28"/>
  <c r="BL13" i="28"/>
  <c r="BK13" i="28"/>
  <c r="BJ13" i="28"/>
  <c r="CE9" i="28"/>
  <c r="CD9" i="28"/>
  <c r="CC9" i="28"/>
  <c r="CB9" i="28"/>
  <c r="CA9" i="28"/>
  <c r="BZ9" i="28"/>
  <c r="BZ4" i="28" s="1"/>
  <c r="BY9" i="28"/>
  <c r="BX9" i="28"/>
  <c r="BW9" i="28"/>
  <c r="BV9" i="28"/>
  <c r="BU9" i="28"/>
  <c r="BT9" i="28"/>
  <c r="BS9" i="28"/>
  <c r="BR9" i="28"/>
  <c r="BR4" i="28" s="1"/>
  <c r="BQ9" i="28"/>
  <c r="BP9" i="28"/>
  <c r="BO9" i="28"/>
  <c r="BN9" i="28"/>
  <c r="BM9" i="28"/>
  <c r="BL9" i="28"/>
  <c r="BK9" i="28"/>
  <c r="BJ9" i="28"/>
  <c r="BJ4" i="28" s="1"/>
  <c r="BI9" i="28"/>
  <c r="BH9" i="28"/>
  <c r="BG9" i="28"/>
  <c r="BF9" i="28"/>
  <c r="BE9" i="28"/>
  <c r="BD9" i="28"/>
  <c r="BC9" i="28"/>
  <c r="BB9" i="28"/>
  <c r="BB4" i="28" s="1"/>
  <c r="BA9" i="28"/>
  <c r="AZ9" i="28"/>
  <c r="AY9" i="28"/>
  <c r="AX9" i="28"/>
  <c r="AW9" i="28"/>
  <c r="AV9" i="28"/>
  <c r="AU9" i="28"/>
  <c r="AT9" i="28"/>
  <c r="AT4" i="28" s="1"/>
  <c r="AS9" i="28"/>
  <c r="AR9" i="28"/>
  <c r="AQ9" i="28"/>
  <c r="CE5" i="28"/>
  <c r="CD5" i="28"/>
  <c r="CC5" i="28"/>
  <c r="CB5" i="28"/>
  <c r="CA5" i="28"/>
  <c r="BZ5" i="28"/>
  <c r="BY5" i="28"/>
  <c r="BX5" i="28"/>
  <c r="BW5" i="28"/>
  <c r="BV5" i="28"/>
  <c r="BU5" i="28"/>
  <c r="BT5" i="28"/>
  <c r="BT4" i="28" s="1"/>
  <c r="BS5" i="28"/>
  <c r="BR5" i="28"/>
  <c r="BQ5" i="28"/>
  <c r="BP5" i="28"/>
  <c r="BO5" i="28"/>
  <c r="BN5" i="28"/>
  <c r="BM5" i="28"/>
  <c r="BL5" i="28"/>
  <c r="BK5" i="28"/>
  <c r="BK4" i="28" s="1"/>
  <c r="BJ5" i="28"/>
  <c r="BI5" i="28"/>
  <c r="BH5" i="28"/>
  <c r="BG5" i="28"/>
  <c r="BF5" i="28"/>
  <c r="BE5" i="28"/>
  <c r="BD5" i="28"/>
  <c r="BC5" i="28"/>
  <c r="BB5" i="28"/>
  <c r="BA5" i="28"/>
  <c r="AZ5" i="28"/>
  <c r="AY5" i="28"/>
  <c r="AX5" i="28"/>
  <c r="AW5" i="28"/>
  <c r="AV5" i="28"/>
  <c r="AU5" i="28"/>
  <c r="AT5" i="28"/>
  <c r="AS5" i="28"/>
  <c r="AR5" i="28"/>
  <c r="CE4" i="28"/>
  <c r="CD4" i="28"/>
  <c r="CC4" i="28"/>
  <c r="CB4" i="28"/>
  <c r="CA4" i="28"/>
  <c r="BY4" i="28"/>
  <c r="BX4" i="28"/>
  <c r="BW4" i="28"/>
  <c r="BV4" i="28"/>
  <c r="BU4" i="28"/>
  <c r="BS4" i="28"/>
  <c r="BQ4" i="28"/>
  <c r="BP4" i="28"/>
  <c r="BO4" i="28"/>
  <c r="BN4" i="28"/>
  <c r="BM4" i="28"/>
  <c r="BL4" i="28"/>
  <c r="BI4" i="28"/>
  <c r="BH4" i="28"/>
  <c r="BG4" i="28"/>
  <c r="BF4" i="28"/>
  <c r="BE4" i="28"/>
  <c r="BD4" i="28"/>
  <c r="BC4" i="28"/>
  <c r="BA4" i="28"/>
  <c r="AZ4" i="28"/>
  <c r="AY4" i="28"/>
  <c r="AX4" i="28"/>
  <c r="AW4" i="28"/>
  <c r="AV4" i="28"/>
  <c r="AU4" i="28"/>
  <c r="AS4" i="28"/>
  <c r="AR4" i="28"/>
  <c r="AQ4" i="28"/>
  <c r="CE13" i="27"/>
  <c r="CD13" i="27"/>
  <c r="CC13" i="27"/>
  <c r="CB13" i="27"/>
  <c r="CB12" i="27" s="1"/>
  <c r="CA13" i="27"/>
  <c r="BZ13" i="27"/>
  <c r="BY13" i="27"/>
  <c r="BX13" i="27"/>
  <c r="BW13" i="27"/>
  <c r="BV13" i="27"/>
  <c r="BU13" i="27"/>
  <c r="BT13" i="27"/>
  <c r="BT12" i="27" s="1"/>
  <c r="BS13" i="27"/>
  <c r="BR13" i="27"/>
  <c r="BQ13" i="27"/>
  <c r="BP13" i="27"/>
  <c r="BO13" i="27"/>
  <c r="BN13" i="27"/>
  <c r="BM13" i="27"/>
  <c r="BL13" i="27"/>
  <c r="BL12" i="27" s="1"/>
  <c r="BK13" i="27"/>
  <c r="BJ13" i="27"/>
  <c r="BI13" i="27"/>
  <c r="BH13" i="27"/>
  <c r="BG13" i="27"/>
  <c r="CE12" i="27"/>
  <c r="CD12" i="27"/>
  <c r="CC12" i="27"/>
  <c r="CA12" i="27"/>
  <c r="BZ12" i="27"/>
  <c r="BY12" i="27"/>
  <c r="BX12" i="27"/>
  <c r="BW12" i="27"/>
  <c r="BV12" i="27"/>
  <c r="BU12" i="27"/>
  <c r="BS12" i="27"/>
  <c r="BR12" i="27"/>
  <c r="BQ12" i="27"/>
  <c r="BP12" i="27"/>
  <c r="BO12" i="27"/>
  <c r="BN12" i="27"/>
  <c r="BM12" i="27"/>
  <c r="BK12" i="27"/>
  <c r="BJ12" i="27"/>
  <c r="BI12" i="27"/>
  <c r="BH12" i="27"/>
  <c r="BG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CE5" i="27"/>
  <c r="CE6" i="12" s="1"/>
  <c r="CD5" i="27"/>
  <c r="CD6" i="12" s="1"/>
  <c r="CC5" i="27"/>
  <c r="CC6" i="12" s="1"/>
  <c r="CB5" i="27"/>
  <c r="CB6" i="12" s="1"/>
  <c r="CA5" i="27"/>
  <c r="CA6" i="12" s="1"/>
  <c r="BZ5" i="27"/>
  <c r="BZ6" i="12" s="1"/>
  <c r="BY5" i="27"/>
  <c r="BY6" i="12" s="1"/>
  <c r="BX5" i="27"/>
  <c r="BX6" i="12" s="1"/>
  <c r="BW5" i="27"/>
  <c r="BW6" i="12" s="1"/>
  <c r="BV5" i="27"/>
  <c r="BV6" i="12" s="1"/>
  <c r="BU5" i="27"/>
  <c r="BU6" i="12" s="1"/>
  <c r="BT5" i="27"/>
  <c r="BT6" i="12" s="1"/>
  <c r="BS5" i="27"/>
  <c r="BS6" i="12" s="1"/>
  <c r="BR5" i="27"/>
  <c r="BR6" i="12" s="1"/>
  <c r="BQ5" i="27"/>
  <c r="BQ6" i="12" s="1"/>
  <c r="BP5" i="27"/>
  <c r="BP6" i="12" s="1"/>
  <c r="BO5" i="27"/>
  <c r="BO6" i="12" s="1"/>
  <c r="BN5" i="27"/>
  <c r="BN6" i="12" s="1"/>
  <c r="BM5" i="27"/>
  <c r="BM6" i="12" s="1"/>
  <c r="BL5" i="27"/>
  <c r="BL6" i="12" s="1"/>
  <c r="BK5" i="27"/>
  <c r="BK6" i="12" s="1"/>
  <c r="BJ5" i="27"/>
  <c r="BI5" i="27"/>
  <c r="BI6" i="12" s="1"/>
  <c r="BH5" i="27"/>
  <c r="BH6" i="12" s="1"/>
  <c r="BG5" i="27"/>
  <c r="BF5" i="27"/>
  <c r="BE5" i="27"/>
  <c r="BD5" i="27"/>
  <c r="BC5" i="27"/>
  <c r="BB5" i="27"/>
  <c r="BA5" i="27"/>
  <c r="AZ5" i="27"/>
  <c r="AY5" i="27"/>
  <c r="AX5" i="27"/>
  <c r="AW5" i="27"/>
  <c r="AV5" i="27"/>
  <c r="AU5" i="27"/>
  <c r="AT5" i="27"/>
  <c r="AS5" i="27"/>
  <c r="AR5" i="27"/>
  <c r="AQ5" i="27"/>
  <c r="AP5" i="27"/>
  <c r="AO5" i="27"/>
  <c r="AN5" i="27"/>
  <c r="AM5" i="27"/>
  <c r="AL5" i="27"/>
  <c r="AK5" i="27"/>
  <c r="AJ5" i="27"/>
  <c r="AI5" i="27"/>
  <c r="AH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D5" i="27"/>
  <c r="CE4" i="27"/>
  <c r="CD4" i="27"/>
  <c r="CC4" i="27"/>
  <c r="CB4" i="27"/>
  <c r="CA4" i="27"/>
  <c r="BZ4" i="27"/>
  <c r="BY4" i="27"/>
  <c r="BX4" i="27"/>
  <c r="BW4" i="27"/>
  <c r="BV4" i="27"/>
  <c r="BU4" i="27"/>
  <c r="BT4" i="27"/>
  <c r="BS4" i="27"/>
  <c r="BR4" i="27"/>
  <c r="BQ4" i="27"/>
  <c r="BP4" i="27"/>
  <c r="BO4" i="27"/>
  <c r="BN4" i="27"/>
  <c r="BM4" i="27"/>
  <c r="BL4" i="27"/>
  <c r="BK4" i="27"/>
  <c r="BJ4" i="27"/>
  <c r="BI4" i="27"/>
  <c r="BH4" i="27"/>
  <c r="BG4" i="27"/>
  <c r="BG6" i="12" s="1"/>
  <c r="BF4" i="27"/>
  <c r="BF6" i="12" s="1"/>
  <c r="BE4" i="27"/>
  <c r="BE6" i="12" s="1"/>
  <c r="BD4" i="27"/>
  <c r="BD6" i="12" s="1"/>
  <c r="BC4" i="27"/>
  <c r="BC6" i="12" s="1"/>
  <c r="BB4" i="27"/>
  <c r="BB6" i="12" s="1"/>
  <c r="BA4" i="27"/>
  <c r="BA6" i="12" s="1"/>
  <c r="AZ4" i="27"/>
  <c r="AZ6" i="12" s="1"/>
  <c r="AY4" i="27"/>
  <c r="AY6" i="12" s="1"/>
  <c r="AX4" i="27"/>
  <c r="AX6" i="12" s="1"/>
  <c r="AW4" i="27"/>
  <c r="AW6" i="12" s="1"/>
  <c r="AV4" i="27"/>
  <c r="AV6" i="12" s="1"/>
  <c r="AU4" i="27"/>
  <c r="AU6" i="12" s="1"/>
  <c r="AT4" i="27"/>
  <c r="AT6" i="12" s="1"/>
  <c r="AS4" i="27"/>
  <c r="AS6" i="12" s="1"/>
  <c r="AR4" i="27"/>
  <c r="AR6" i="12" s="1"/>
  <c r="AQ4" i="27"/>
  <c r="AQ6" i="12" s="1"/>
  <c r="AP4" i="27"/>
  <c r="AP6" i="12" s="1"/>
  <c r="AO4" i="27"/>
  <c r="AO6" i="12" s="1"/>
  <c r="AN4" i="27"/>
  <c r="AN6" i="12" s="1"/>
  <c r="AM4" i="27"/>
  <c r="AM6" i="12" s="1"/>
  <c r="AL4" i="27"/>
  <c r="AL6" i="12" s="1"/>
  <c r="AK4" i="27"/>
  <c r="AK6" i="12" s="1"/>
  <c r="AJ4" i="27"/>
  <c r="AJ6" i="12" s="1"/>
  <c r="AI4" i="27"/>
  <c r="AI6" i="12" s="1"/>
  <c r="AH4" i="27"/>
  <c r="AH6" i="12" s="1"/>
  <c r="AG4" i="27"/>
  <c r="AF4" i="27"/>
  <c r="AE4" i="27"/>
  <c r="AD4" i="27"/>
  <c r="AC4" i="27"/>
  <c r="AB4" i="27"/>
  <c r="AA4" i="27"/>
  <c r="Z4" i="27"/>
  <c r="Y4" i="27"/>
  <c r="X4" i="27"/>
  <c r="W4" i="27"/>
  <c r="V4" i="27"/>
  <c r="U4" i="27"/>
  <c r="T4" i="27"/>
  <c r="S4" i="27"/>
  <c r="R4" i="27"/>
  <c r="Q4" i="27"/>
  <c r="P4" i="27"/>
  <c r="O4" i="27"/>
  <c r="N4" i="27"/>
  <c r="M4" i="27"/>
  <c r="L4" i="27"/>
  <c r="K4" i="27"/>
  <c r="J4" i="27"/>
  <c r="I4" i="27"/>
  <c r="H4" i="27"/>
  <c r="G4" i="27"/>
  <c r="F4" i="27"/>
  <c r="E4" i="27"/>
  <c r="D4" i="27"/>
  <c r="BM4" i="26"/>
  <c r="BL4" i="26"/>
  <c r="BK4" i="26"/>
  <c r="BJ4" i="26"/>
  <c r="BI4" i="26"/>
  <c r="BH4" i="26"/>
  <c r="BG4" i="26"/>
  <c r="BF4" i="26"/>
  <c r="BE4" i="26"/>
  <c r="BD4" i="26"/>
  <c r="BC4"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CE4" i="25"/>
  <c r="CD4" i="25"/>
  <c r="CC4" i="25"/>
  <c r="CB4" i="25"/>
  <c r="CA4" i="25"/>
  <c r="BZ4" i="25"/>
  <c r="BY4" i="25"/>
  <c r="BX4" i="25"/>
  <c r="BW4" i="25"/>
  <c r="BV4" i="25"/>
  <c r="BU4" i="25"/>
  <c r="BT4" i="25"/>
  <c r="BS4" i="25"/>
  <c r="BR4" i="25"/>
  <c r="BQ4" i="25"/>
  <c r="BP4" i="25"/>
  <c r="BO4" i="25"/>
  <c r="BN4" i="25"/>
  <c r="BM4" i="25"/>
  <c r="BL4" i="25"/>
  <c r="BK4" i="25"/>
  <c r="BJ4" i="25"/>
  <c r="BI4" i="25"/>
  <c r="BH4" i="25"/>
  <c r="BG4" i="25"/>
  <c r="BF4" i="25"/>
  <c r="BE4" i="25"/>
  <c r="BD4" i="25"/>
  <c r="BC4" i="25"/>
  <c r="BB4" i="25"/>
  <c r="BA4" i="25"/>
  <c r="AZ4" i="25"/>
  <c r="AY4" i="25"/>
  <c r="AX4" i="25"/>
  <c r="AW4" i="25"/>
  <c r="AV4" i="25"/>
  <c r="AU4" i="25"/>
  <c r="AT4" i="25"/>
  <c r="AS4" i="25"/>
  <c r="AR4" i="25"/>
  <c r="AQ4" i="25"/>
  <c r="AP4" i="25"/>
  <c r="AO4" i="25"/>
  <c r="AN4" i="25"/>
  <c r="AM4" i="25"/>
  <c r="AL4" i="25"/>
  <c r="AK4" i="25"/>
  <c r="AJ4" i="25"/>
  <c r="AI4" i="25"/>
  <c r="AH4" i="25"/>
  <c r="AE4" i="25"/>
  <c r="AD4" i="25"/>
  <c r="AC4" i="25"/>
  <c r="AB4" i="25"/>
  <c r="AA4" i="25"/>
  <c r="Z4" i="25"/>
  <c r="Y4" i="25"/>
  <c r="X4" i="25"/>
  <c r="W4" i="25"/>
  <c r="V4" i="25"/>
  <c r="U4" i="25"/>
  <c r="T4" i="25"/>
  <c r="S4" i="25"/>
  <c r="R4" i="25"/>
  <c r="Q4" i="25"/>
  <c r="P4" i="25"/>
  <c r="O4" i="25"/>
  <c r="N4" i="25"/>
  <c r="M4" i="25"/>
  <c r="L4" i="25"/>
  <c r="K4" i="25"/>
  <c r="J4" i="25"/>
  <c r="I4" i="25"/>
  <c r="H4" i="25"/>
  <c r="G4" i="25"/>
  <c r="F4" i="25"/>
  <c r="E4" i="25"/>
  <c r="D4" i="25"/>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CE27" i="24"/>
  <c r="CE22" i="24" s="1"/>
  <c r="CD27" i="24"/>
  <c r="CC27" i="24"/>
  <c r="CB27" i="24"/>
  <c r="CA27" i="24"/>
  <c r="BZ27" i="24"/>
  <c r="BY27" i="24"/>
  <c r="BX27" i="24"/>
  <c r="BW27" i="24"/>
  <c r="BW22" i="24" s="1"/>
  <c r="BV27" i="24"/>
  <c r="BU27" i="24"/>
  <c r="BT27" i="24"/>
  <c r="BS27" i="24"/>
  <c r="BR27" i="24"/>
  <c r="BQ27" i="24"/>
  <c r="BP27" i="24"/>
  <c r="BO27" i="24"/>
  <c r="BO22" i="24" s="1"/>
  <c r="BN27" i="24"/>
  <c r="BM27" i="24"/>
  <c r="BL27" i="24"/>
  <c r="BK27" i="24"/>
  <c r="BJ27" i="24"/>
  <c r="BI27" i="24"/>
  <c r="BH27" i="24"/>
  <c r="BG27" i="24"/>
  <c r="BG22" i="24" s="1"/>
  <c r="BF27" i="24"/>
  <c r="BE27" i="24"/>
  <c r="BD27" i="24"/>
  <c r="BC27" i="24"/>
  <c r="BB27" i="24"/>
  <c r="BA27" i="24"/>
  <c r="AZ27" i="24"/>
  <c r="AY27" i="24"/>
  <c r="AY22" i="24" s="1"/>
  <c r="AX27" i="24"/>
  <c r="AW27" i="24"/>
  <c r="AV27" i="24"/>
  <c r="AU27" i="24"/>
  <c r="AT27" i="24"/>
  <c r="AS27" i="24"/>
  <c r="AR27" i="24"/>
  <c r="AQ27" i="24"/>
  <c r="AQ22" i="24" s="1"/>
  <c r="AP27" i="24"/>
  <c r="AO27" i="24"/>
  <c r="AN27" i="24"/>
  <c r="AM27" i="24"/>
  <c r="AL27" i="24"/>
  <c r="AK27" i="24"/>
  <c r="AJ27" i="24"/>
  <c r="AI27" i="24"/>
  <c r="AH27" i="24"/>
  <c r="CE23" i="24"/>
  <c r="CD23" i="24"/>
  <c r="CC23" i="24"/>
  <c r="CB23" i="24"/>
  <c r="CA23" i="24"/>
  <c r="BZ23" i="24"/>
  <c r="BY23" i="24"/>
  <c r="BY21" i="24" s="1"/>
  <c r="BX23" i="24"/>
  <c r="BW23" i="24"/>
  <c r="BV23" i="24"/>
  <c r="BU23" i="24"/>
  <c r="BT23" i="24"/>
  <c r="BS23" i="24"/>
  <c r="BR23" i="24"/>
  <c r="BQ23" i="24"/>
  <c r="BQ21" i="24" s="1"/>
  <c r="BP23" i="24"/>
  <c r="BO23" i="24"/>
  <c r="BN23" i="24"/>
  <c r="BM23" i="24"/>
  <c r="BL23" i="24"/>
  <c r="BK23" i="24"/>
  <c r="BJ23" i="24"/>
  <c r="BI23" i="24"/>
  <c r="BI21" i="24" s="1"/>
  <c r="BH23" i="24"/>
  <c r="BG23" i="24"/>
  <c r="BF23" i="24"/>
  <c r="BE23" i="24"/>
  <c r="BD23" i="24"/>
  <c r="BC23" i="24"/>
  <c r="BB23" i="24"/>
  <c r="BA23" i="24"/>
  <c r="BA21" i="24" s="1"/>
  <c r="AZ23" i="24"/>
  <c r="AY23" i="24"/>
  <c r="AX23" i="24"/>
  <c r="AW23" i="24"/>
  <c r="AV23" i="24"/>
  <c r="AU23" i="24"/>
  <c r="AT23" i="24"/>
  <c r="AS23" i="24"/>
  <c r="AS21" i="24" s="1"/>
  <c r="AR23" i="24"/>
  <c r="AQ23" i="24"/>
  <c r="AP23" i="24"/>
  <c r="AO23" i="24"/>
  <c r="AN23" i="24"/>
  <c r="AM23" i="24"/>
  <c r="AL23" i="24"/>
  <c r="AK23" i="24"/>
  <c r="AK21" i="24" s="1"/>
  <c r="AJ23" i="24"/>
  <c r="AI23" i="24"/>
  <c r="AH23" i="24"/>
  <c r="CD22" i="24"/>
  <c r="CC22" i="24"/>
  <c r="CB22" i="24"/>
  <c r="CA22" i="24"/>
  <c r="BY22" i="24"/>
  <c r="BV22" i="24"/>
  <c r="BU22" i="24"/>
  <c r="BT22" i="24"/>
  <c r="BS22" i="24"/>
  <c r="BQ22" i="24"/>
  <c r="BN22" i="24"/>
  <c r="BM22" i="24"/>
  <c r="BL22" i="24"/>
  <c r="BK22" i="24"/>
  <c r="BF22" i="24"/>
  <c r="BE22" i="24"/>
  <c r="BD22" i="24"/>
  <c r="BC22" i="24"/>
  <c r="BA22" i="24"/>
  <c r="AX22" i="24"/>
  <c r="AW22" i="24"/>
  <c r="AV22" i="24"/>
  <c r="AU22" i="24"/>
  <c r="AP22" i="24"/>
  <c r="AO22" i="24"/>
  <c r="AN22" i="24"/>
  <c r="AM22" i="24"/>
  <c r="AK22" i="24"/>
  <c r="AH22" i="24"/>
  <c r="AG22" i="24"/>
  <c r="AF22" i="24"/>
  <c r="AE22" i="24"/>
  <c r="AD22" i="24"/>
  <c r="AC22" i="24"/>
  <c r="AB22" i="24"/>
  <c r="AA22" i="24"/>
  <c r="Z22" i="24"/>
  <c r="CE21" i="24"/>
  <c r="CD21" i="24"/>
  <c r="CC21" i="24"/>
  <c r="CB21" i="24"/>
  <c r="CA21" i="24"/>
  <c r="BW21" i="24"/>
  <c r="BV21" i="24"/>
  <c r="BU21" i="24"/>
  <c r="BT21" i="24"/>
  <c r="BS21" i="24"/>
  <c r="BO21" i="24"/>
  <c r="BN21" i="24"/>
  <c r="BM21" i="24"/>
  <c r="BL21" i="24"/>
  <c r="BK21" i="24"/>
  <c r="BF21" i="24"/>
  <c r="BE21" i="24"/>
  <c r="BD21" i="24"/>
  <c r="BC21" i="24"/>
  <c r="AY21" i="24"/>
  <c r="AX21" i="24"/>
  <c r="AW21" i="24"/>
  <c r="AV21" i="24"/>
  <c r="AU21" i="24"/>
  <c r="AP21" i="24"/>
  <c r="AO21" i="24"/>
  <c r="AN21" i="24"/>
  <c r="AM21" i="24"/>
  <c r="AI21" i="24"/>
  <c r="AH21" i="24"/>
  <c r="AG21" i="24"/>
  <c r="AF21" i="24"/>
  <c r="AE21" i="24"/>
  <c r="AD21" i="24"/>
  <c r="AC21" i="24"/>
  <c r="AB21" i="24"/>
  <c r="AA21" i="24"/>
  <c r="Z21" i="24"/>
  <c r="CE15" i="24"/>
  <c r="CD15" i="24"/>
  <c r="CC15" i="24"/>
  <c r="CB15" i="24"/>
  <c r="CB21" i="15" s="1"/>
  <c r="CA15" i="24"/>
  <c r="BZ15" i="24"/>
  <c r="BZ21" i="15" s="1"/>
  <c r="BY15" i="24"/>
  <c r="BX15" i="24"/>
  <c r="BW15" i="24"/>
  <c r="CD14" i="24"/>
  <c r="CB14" i="24"/>
  <c r="CA14" i="24"/>
  <c r="BZ14" i="24"/>
  <c r="BX14" i="24"/>
  <c r="BV14" i="24"/>
  <c r="BU14" i="24"/>
  <c r="BT14" i="24"/>
  <c r="BS14" i="24"/>
  <c r="BR14" i="24"/>
  <c r="BQ14" i="24"/>
  <c r="BP14" i="24"/>
  <c r="BO14" i="24"/>
  <c r="BN14" i="24"/>
  <c r="BM14" i="24"/>
  <c r="BL14" i="24"/>
  <c r="BK14" i="24"/>
  <c r="BJ14" i="24"/>
  <c r="BI14" i="24"/>
  <c r="BH14" i="24"/>
  <c r="BG14" i="24"/>
  <c r="BF14" i="24"/>
  <c r="BE14" i="24"/>
  <c r="BD14" i="24"/>
  <c r="BC14" i="24"/>
  <c r="BB14" i="24"/>
  <c r="BA14" i="24"/>
  <c r="AZ14" i="24"/>
  <c r="AY14" i="24"/>
  <c r="AX14" i="24"/>
  <c r="CE10" i="24"/>
  <c r="CE19" i="15" s="1"/>
  <c r="CD10" i="24"/>
  <c r="CD19" i="15" s="1"/>
  <c r="CC10" i="24"/>
  <c r="CC19" i="15" s="1"/>
  <c r="CB10" i="24"/>
  <c r="CB19" i="15" s="1"/>
  <c r="CA10" i="24"/>
  <c r="CA19" i="15" s="1"/>
  <c r="BZ10" i="24"/>
  <c r="BZ19" i="15" s="1"/>
  <c r="BY10" i="24"/>
  <c r="BY19" i="15" s="1"/>
  <c r="BX10" i="24"/>
  <c r="BX19" i="15" s="1"/>
  <c r="BW10" i="24"/>
  <c r="BW19" i="15" s="1"/>
  <c r="BV10" i="24"/>
  <c r="BV19" i="15" s="1"/>
  <c r="BU10" i="24"/>
  <c r="BU19" i="15" s="1"/>
  <c r="BT10" i="24"/>
  <c r="BT19" i="15" s="1"/>
  <c r="BS10" i="24"/>
  <c r="BS19" i="15" s="1"/>
  <c r="BR10" i="24"/>
  <c r="BR19" i="15" s="1"/>
  <c r="BQ10" i="24"/>
  <c r="BQ19" i="15" s="1"/>
  <c r="BP10" i="24"/>
  <c r="BP19" i="15" s="1"/>
  <c r="BO10" i="24"/>
  <c r="BO19" i="15" s="1"/>
  <c r="BN10" i="24"/>
  <c r="BN19" i="15" s="1"/>
  <c r="BM10" i="24"/>
  <c r="BM19" i="15" s="1"/>
  <c r="BL10" i="24"/>
  <c r="BL19" i="15" s="1"/>
  <c r="BK10" i="24"/>
  <c r="BK19" i="15" s="1"/>
  <c r="BJ10" i="24"/>
  <c r="BJ19" i="15" s="1"/>
  <c r="BI10" i="24"/>
  <c r="BI19" i="15" s="1"/>
  <c r="BH10" i="24"/>
  <c r="BH19" i="15" s="1"/>
  <c r="BG10" i="24"/>
  <c r="BG19" i="15" s="1"/>
  <c r="BF10" i="24"/>
  <c r="BF19" i="15" s="1"/>
  <c r="BE10" i="24"/>
  <c r="BE19" i="15" s="1"/>
  <c r="BD10" i="24"/>
  <c r="BD19" i="15" s="1"/>
  <c r="BC10" i="24"/>
  <c r="BC19" i="15" s="1"/>
  <c r="BB10" i="24"/>
  <c r="BB19" i="15" s="1"/>
  <c r="BA10" i="24"/>
  <c r="BA19" i="15" s="1"/>
  <c r="AZ10" i="24"/>
  <c r="AZ19" i="15" s="1"/>
  <c r="AY10" i="24"/>
  <c r="AY19" i="15" s="1"/>
  <c r="AX10" i="24"/>
  <c r="AX19" i="15" s="1"/>
  <c r="AW10" i="24"/>
  <c r="AW19" i="15" s="1"/>
  <c r="AV10" i="24"/>
  <c r="AV19" i="15" s="1"/>
  <c r="AU10" i="24"/>
  <c r="AU19" i="15" s="1"/>
  <c r="AT10" i="24"/>
  <c r="AT19" i="15" s="1"/>
  <c r="AS10" i="24"/>
  <c r="AS19" i="15" s="1"/>
  <c r="AR10" i="24"/>
  <c r="AR19" i="15" s="1"/>
  <c r="AQ10" i="24"/>
  <c r="AP10" i="24"/>
  <c r="AP19" i="15" s="1"/>
  <c r="AO10" i="24"/>
  <c r="AO19" i="15" s="1"/>
  <c r="AN10" i="24"/>
  <c r="AN19" i="15" s="1"/>
  <c r="AM10" i="24"/>
  <c r="AM19" i="15" s="1"/>
  <c r="AL10" i="24"/>
  <c r="AL19" i="15" s="1"/>
  <c r="AK10" i="24"/>
  <c r="AK19" i="15" s="1"/>
  <c r="AJ10" i="24"/>
  <c r="AJ19" i="15" s="1"/>
  <c r="AI10" i="24"/>
  <c r="AH10" i="24"/>
  <c r="AH19" i="15" s="1"/>
  <c r="CE6" i="24"/>
  <c r="CD6" i="24"/>
  <c r="CD20" i="15" s="1"/>
  <c r="CC6" i="24"/>
  <c r="CC20" i="15" s="1"/>
  <c r="CB6" i="24"/>
  <c r="CB20" i="15" s="1"/>
  <c r="CA6" i="24"/>
  <c r="CA20" i="15" s="1"/>
  <c r="BZ6" i="24"/>
  <c r="BZ20" i="15" s="1"/>
  <c r="BY6" i="24"/>
  <c r="BX6" i="24"/>
  <c r="BX20" i="15" s="1"/>
  <c r="BW6" i="24"/>
  <c r="BV6" i="24"/>
  <c r="BV20" i="15" s="1"/>
  <c r="BU6" i="24"/>
  <c r="BU20" i="15" s="1"/>
  <c r="BT6" i="24"/>
  <c r="BT20" i="15" s="1"/>
  <c r="BS6" i="24"/>
  <c r="BS20" i="15" s="1"/>
  <c r="BR6" i="24"/>
  <c r="BR20" i="15" s="1"/>
  <c r="BQ6" i="24"/>
  <c r="BP6" i="24"/>
  <c r="BP20" i="15" s="1"/>
  <c r="BO6" i="24"/>
  <c r="BN6" i="24"/>
  <c r="BN20" i="15" s="1"/>
  <c r="BM6" i="24"/>
  <c r="BM20" i="15" s="1"/>
  <c r="BL6" i="24"/>
  <c r="BL20" i="15" s="1"/>
  <c r="BK6" i="24"/>
  <c r="BK20" i="15" s="1"/>
  <c r="BJ6" i="24"/>
  <c r="BJ20" i="15" s="1"/>
  <c r="BI6" i="24"/>
  <c r="BH6" i="24"/>
  <c r="BH20" i="15" s="1"/>
  <c r="BG6" i="24"/>
  <c r="BF6" i="24"/>
  <c r="BF20" i="15" s="1"/>
  <c r="BE6" i="24"/>
  <c r="BE20" i="15" s="1"/>
  <c r="BD6" i="24"/>
  <c r="BD20" i="15" s="1"/>
  <c r="BC6" i="24"/>
  <c r="BC20" i="15" s="1"/>
  <c r="BB6" i="24"/>
  <c r="BB20" i="15" s="1"/>
  <c r="BA6" i="24"/>
  <c r="AZ6" i="24"/>
  <c r="AZ20" i="15" s="1"/>
  <c r="AY6" i="24"/>
  <c r="AX6" i="24"/>
  <c r="AX20" i="15" s="1"/>
  <c r="AW6" i="24"/>
  <c r="AW20" i="15" s="1"/>
  <c r="AV6" i="24"/>
  <c r="AV20" i="15" s="1"/>
  <c r="CC5" i="24"/>
  <c r="CA5" i="24"/>
  <c r="BX5" i="24"/>
  <c r="BS5" i="24"/>
  <c r="BP5" i="24"/>
  <c r="BM5" i="24"/>
  <c r="BK5" i="24"/>
  <c r="BH5" i="24"/>
  <c r="BC5" i="24"/>
  <c r="AZ5" i="24"/>
  <c r="AW5" i="24"/>
  <c r="AU5" i="24"/>
  <c r="AR5" i="24"/>
  <c r="AO5" i="24"/>
  <c r="AN5" i="24"/>
  <c r="AM5" i="24"/>
  <c r="AJ5" i="24"/>
  <c r="AG5" i="24"/>
  <c r="AF5" i="24"/>
  <c r="AE5" i="24"/>
  <c r="AD5" i="24"/>
  <c r="AC5" i="24"/>
  <c r="AB5" i="24"/>
  <c r="AA5" i="24"/>
  <c r="Z5" i="24"/>
  <c r="CD4" i="24"/>
  <c r="BZ4" i="24"/>
  <c r="BW4" i="24"/>
  <c r="BV4" i="24"/>
  <c r="BR4" i="24"/>
  <c r="BN4" i="24"/>
  <c r="BM4" i="24"/>
  <c r="BJ4" i="24"/>
  <c r="BG4" i="24"/>
  <c r="BF4" i="24"/>
  <c r="BB4" i="24"/>
  <c r="AX4" i="24"/>
  <c r="AW4" i="24"/>
  <c r="AU4" i="24"/>
  <c r="AT4" i="24"/>
  <c r="AS4" i="24"/>
  <c r="AR4" i="24"/>
  <c r="AQ4" i="24"/>
  <c r="AP4" i="24"/>
  <c r="AO4" i="24"/>
  <c r="AN4" i="24"/>
  <c r="AM4" i="24"/>
  <c r="AL4" i="24"/>
  <c r="AK4" i="24"/>
  <c r="AJ4" i="24"/>
  <c r="AI4" i="24"/>
  <c r="AH4" i="24"/>
  <c r="AG4" i="24"/>
  <c r="AF4" i="24"/>
  <c r="AE4" i="24"/>
  <c r="AD4" i="24"/>
  <c r="AC4" i="24"/>
  <c r="AB4" i="24"/>
  <c r="AA4" i="24"/>
  <c r="Z4" i="24"/>
  <c r="Y4" i="24"/>
  <c r="X4" i="24"/>
  <c r="W4" i="24"/>
  <c r="V4" i="24"/>
  <c r="U4" i="24"/>
  <c r="T4" i="24"/>
  <c r="S4" i="24"/>
  <c r="R4" i="24"/>
  <c r="Q4" i="24"/>
  <c r="P4" i="24"/>
  <c r="O4" i="24"/>
  <c r="N4" i="24"/>
  <c r="M4" i="24"/>
  <c r="L4" i="24"/>
  <c r="K4" i="24"/>
  <c r="J4" i="24"/>
  <c r="I4" i="24"/>
  <c r="H4" i="24"/>
  <c r="G4" i="24"/>
  <c r="F4" i="24"/>
  <c r="E4" i="24"/>
  <c r="D4" i="24"/>
  <c r="CE48" i="23"/>
  <c r="CD48" i="23"/>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CE45" i="23"/>
  <c r="CD45" i="23"/>
  <c r="CC45" i="23"/>
  <c r="CB45" i="23"/>
  <c r="CA45" i="23"/>
  <c r="BZ45" i="23"/>
  <c r="BY45" i="23"/>
  <c r="BX45" i="23"/>
  <c r="BW45" i="23"/>
  <c r="BV45" i="23"/>
  <c r="BU45" i="23"/>
  <c r="BT45" i="23"/>
  <c r="BS45" i="23"/>
  <c r="BR45" i="23"/>
  <c r="BQ45" i="23"/>
  <c r="BP45" i="23"/>
  <c r="BO45" i="23"/>
  <c r="BN45" i="23"/>
  <c r="BM45" i="23"/>
  <c r="BL45" i="23"/>
  <c r="BK45" i="23"/>
  <c r="BJ45" i="23"/>
  <c r="BI45" i="23"/>
  <c r="BH45" i="23"/>
  <c r="BG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F45" i="23"/>
  <c r="E45" i="23"/>
  <c r="D45" i="23"/>
  <c r="CE44" i="23"/>
  <c r="CD44"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F44" i="23"/>
  <c r="E44" i="23"/>
  <c r="D44" i="23"/>
  <c r="CE43" i="23"/>
  <c r="CD43" i="23"/>
  <c r="CC43" i="23"/>
  <c r="CB43" i="23"/>
  <c r="CA43" i="23"/>
  <c r="BZ43" i="23"/>
  <c r="BY43" i="23"/>
  <c r="BX43" i="23"/>
  <c r="BW43" i="23"/>
  <c r="BV43" i="23"/>
  <c r="BU43" i="23"/>
  <c r="BT43" i="23"/>
  <c r="BS43" i="23"/>
  <c r="BR43" i="23"/>
  <c r="BQ43" i="23"/>
  <c r="BP43" i="23"/>
  <c r="BO43" i="23"/>
  <c r="BN43" i="23"/>
  <c r="BM43" i="23"/>
  <c r="BL43" i="23"/>
  <c r="BK43" i="23"/>
  <c r="BJ43" i="23"/>
  <c r="BI43" i="23"/>
  <c r="BH43" i="23"/>
  <c r="BG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F43" i="23"/>
  <c r="E43" i="23"/>
  <c r="D43" i="23"/>
  <c r="CE42" i="23"/>
  <c r="CE39" i="23" s="1"/>
  <c r="CD42" i="23"/>
  <c r="CD39" i="23" s="1"/>
  <c r="CC42" i="23"/>
  <c r="CB42" i="23"/>
  <c r="CB39" i="23" s="1"/>
  <c r="CA42" i="23"/>
  <c r="BZ42" i="23"/>
  <c r="BY42" i="23"/>
  <c r="BY39" i="23" s="1"/>
  <c r="BX42" i="23"/>
  <c r="BW42" i="23"/>
  <c r="BW39" i="23" s="1"/>
  <c r="BV42" i="23"/>
  <c r="BV39" i="23" s="1"/>
  <c r="BU42" i="23"/>
  <c r="BT42" i="23"/>
  <c r="BT39" i="23" s="1"/>
  <c r="BS42" i="23"/>
  <c r="BR42" i="23"/>
  <c r="BQ42" i="23"/>
  <c r="BQ39" i="23" s="1"/>
  <c r="BP42" i="23"/>
  <c r="BO42" i="23"/>
  <c r="BO39" i="23" s="1"/>
  <c r="BN42" i="23"/>
  <c r="BN39" i="23" s="1"/>
  <c r="BM42" i="23"/>
  <c r="BL42" i="23"/>
  <c r="BL39" i="23" s="1"/>
  <c r="BK42" i="23"/>
  <c r="BJ42" i="23"/>
  <c r="BI42" i="23"/>
  <c r="BH42" i="23"/>
  <c r="BG42" i="23"/>
  <c r="BF42" i="23"/>
  <c r="BE42" i="23"/>
  <c r="BD42" i="23"/>
  <c r="BD39" i="23" s="1"/>
  <c r="BC42" i="23"/>
  <c r="BB42" i="23"/>
  <c r="BA42" i="23"/>
  <c r="AZ42" i="23"/>
  <c r="AY42" i="23"/>
  <c r="AX42" i="23"/>
  <c r="AW42" i="23"/>
  <c r="AV42" i="23"/>
  <c r="AV39" i="23" s="1"/>
  <c r="AU42" i="23"/>
  <c r="AT42" i="23"/>
  <c r="AS42" i="23"/>
  <c r="AR42" i="23"/>
  <c r="AQ42" i="23"/>
  <c r="AP42" i="23"/>
  <c r="AO42" i="23"/>
  <c r="AN42" i="23"/>
  <c r="AN39" i="23" s="1"/>
  <c r="AM42" i="23"/>
  <c r="AL42" i="23"/>
  <c r="AK42" i="23"/>
  <c r="AJ42" i="23"/>
  <c r="AI42" i="23"/>
  <c r="AH42" i="23"/>
  <c r="AG42" i="23"/>
  <c r="AF42" i="23"/>
  <c r="AF39" i="23" s="1"/>
  <c r="AE42" i="23"/>
  <c r="AD42" i="23"/>
  <c r="AC42" i="23"/>
  <c r="AB42" i="23"/>
  <c r="AA42" i="23"/>
  <c r="Z42" i="23"/>
  <c r="Y42" i="23"/>
  <c r="X42" i="23"/>
  <c r="X39" i="23" s="1"/>
  <c r="W42" i="23"/>
  <c r="V42" i="23"/>
  <c r="U42" i="23"/>
  <c r="T42" i="23"/>
  <c r="S42" i="23"/>
  <c r="R42" i="23"/>
  <c r="Q42" i="23"/>
  <c r="P42" i="23"/>
  <c r="P39" i="23" s="1"/>
  <c r="O42" i="23"/>
  <c r="N42" i="23"/>
  <c r="M42" i="23"/>
  <c r="L42" i="23"/>
  <c r="K42" i="23"/>
  <c r="J42" i="23"/>
  <c r="I42" i="23"/>
  <c r="H42" i="23"/>
  <c r="H39" i="23" s="1"/>
  <c r="G42" i="23"/>
  <c r="F42" i="23"/>
  <c r="E42" i="23"/>
  <c r="D42" i="23"/>
  <c r="BM41" i="23"/>
  <c r="BL41" i="23"/>
  <c r="BK41" i="23"/>
  <c r="BJ41" i="23"/>
  <c r="BJ39" i="23" s="1"/>
  <c r="BI41" i="23"/>
  <c r="BH41" i="23"/>
  <c r="BG41" i="23"/>
  <c r="BF41" i="23"/>
  <c r="BF39" i="23" s="1"/>
  <c r="BE41" i="23"/>
  <c r="BD41" i="23"/>
  <c r="BC41" i="23"/>
  <c r="BB41" i="23"/>
  <c r="BB39" i="23" s="1"/>
  <c r="BA41" i="23"/>
  <c r="AZ41" i="23"/>
  <c r="AY41" i="23"/>
  <c r="AX41" i="23"/>
  <c r="AX39" i="23" s="1"/>
  <c r="AW41" i="23"/>
  <c r="AV41" i="23"/>
  <c r="AU41" i="23"/>
  <c r="AT41" i="23"/>
  <c r="AT39" i="23" s="1"/>
  <c r="AS41" i="23"/>
  <c r="AR41" i="23"/>
  <c r="AQ41" i="23"/>
  <c r="AP41" i="23"/>
  <c r="AP39" i="23" s="1"/>
  <c r="AO41" i="23"/>
  <c r="AN41" i="23"/>
  <c r="AM41" i="23"/>
  <c r="AL41" i="23"/>
  <c r="AL39" i="23" s="1"/>
  <c r="AK41" i="23"/>
  <c r="AJ41" i="23"/>
  <c r="AI41" i="23"/>
  <c r="AH41" i="23"/>
  <c r="AH39" i="23" s="1"/>
  <c r="AG41" i="23"/>
  <c r="AF41" i="23"/>
  <c r="AE41" i="23"/>
  <c r="AD41" i="23"/>
  <c r="AD39" i="23" s="1"/>
  <c r="AC41" i="23"/>
  <c r="AB41" i="23"/>
  <c r="AA41" i="23"/>
  <c r="Z41" i="23"/>
  <c r="Z39" i="23" s="1"/>
  <c r="Y41" i="23"/>
  <c r="X41" i="23"/>
  <c r="W41" i="23"/>
  <c r="V41" i="23"/>
  <c r="V39" i="23" s="1"/>
  <c r="U41" i="23"/>
  <c r="T41" i="23"/>
  <c r="S41" i="23"/>
  <c r="R41" i="23"/>
  <c r="R39" i="23" s="1"/>
  <c r="Q41" i="23"/>
  <c r="P41" i="23"/>
  <c r="O41" i="23"/>
  <c r="N41" i="23"/>
  <c r="N39" i="23" s="1"/>
  <c r="M41" i="23"/>
  <c r="L41" i="23"/>
  <c r="K41" i="23"/>
  <c r="K39" i="23" s="1"/>
  <c r="J41" i="23"/>
  <c r="J39" i="23" s="1"/>
  <c r="I41" i="23"/>
  <c r="H41" i="23"/>
  <c r="G41" i="23"/>
  <c r="F41" i="23"/>
  <c r="F39" i="23" s="1"/>
  <c r="E41" i="23"/>
  <c r="D41" i="23"/>
  <c r="BM40" i="23"/>
  <c r="BM39" i="23" s="1"/>
  <c r="BL40" i="23"/>
  <c r="BK40" i="23"/>
  <c r="BK39" i="23" s="1"/>
  <c r="BJ40" i="23"/>
  <c r="BI40" i="23"/>
  <c r="BH40" i="23"/>
  <c r="BG40" i="23"/>
  <c r="BF40" i="23"/>
  <c r="BE40" i="23"/>
  <c r="BE39" i="23" s="1"/>
  <c r="BD40" i="23"/>
  <c r="BC40" i="23"/>
  <c r="BB40" i="23"/>
  <c r="BA40" i="23"/>
  <c r="AZ40" i="23"/>
  <c r="AY40" i="23"/>
  <c r="AX40" i="23"/>
  <c r="AW40" i="23"/>
  <c r="AV40" i="23"/>
  <c r="AU40" i="23"/>
  <c r="AT40" i="23"/>
  <c r="AS40" i="23"/>
  <c r="AR40" i="23"/>
  <c r="AQ40" i="23"/>
  <c r="AP40" i="23"/>
  <c r="AO40" i="23"/>
  <c r="AO39" i="23" s="1"/>
  <c r="AN40" i="23"/>
  <c r="AM40" i="23"/>
  <c r="AM39" i="23" s="1"/>
  <c r="AL40" i="23"/>
  <c r="AK40" i="23"/>
  <c r="AJ40" i="23"/>
  <c r="AI40" i="23"/>
  <c r="AH40" i="23"/>
  <c r="AG40" i="23"/>
  <c r="AF40" i="23"/>
  <c r="AE40" i="23"/>
  <c r="AD40" i="23"/>
  <c r="AC40" i="23"/>
  <c r="AB40" i="23"/>
  <c r="AA40" i="23"/>
  <c r="Z40" i="23"/>
  <c r="Y40" i="23"/>
  <c r="X40" i="23"/>
  <c r="W40" i="23"/>
  <c r="W39" i="23" s="1"/>
  <c r="V40" i="23"/>
  <c r="U40" i="23"/>
  <c r="T40" i="23"/>
  <c r="S40" i="23"/>
  <c r="R40" i="23"/>
  <c r="Q40" i="23"/>
  <c r="P40" i="23"/>
  <c r="O40" i="23"/>
  <c r="O39" i="23" s="1"/>
  <c r="N40" i="23"/>
  <c r="M40" i="23"/>
  <c r="L40" i="23"/>
  <c r="K40" i="23"/>
  <c r="J40" i="23"/>
  <c r="I40" i="23"/>
  <c r="H40" i="23"/>
  <c r="G40" i="23"/>
  <c r="F40" i="23"/>
  <c r="E40" i="23"/>
  <c r="D40" i="23"/>
  <c r="CC39" i="23"/>
  <c r="CA39" i="23"/>
  <c r="BZ39" i="23"/>
  <c r="BX39" i="23"/>
  <c r="BU39" i="23"/>
  <c r="BS39" i="23"/>
  <c r="BR39" i="23"/>
  <c r="BP39" i="23"/>
  <c r="BH39" i="23"/>
  <c r="BC39" i="23"/>
  <c r="AZ39" i="23"/>
  <c r="AW39" i="23"/>
  <c r="AU39" i="23"/>
  <c r="AR39" i="23"/>
  <c r="AJ39" i="23"/>
  <c r="AG39" i="23"/>
  <c r="AE39" i="23"/>
  <c r="AB39" i="23"/>
  <c r="Y39" i="23"/>
  <c r="T39" i="23"/>
  <c r="Q39" i="23"/>
  <c r="L39" i="23"/>
  <c r="I39" i="23"/>
  <c r="G39" i="23"/>
  <c r="D39" i="23"/>
  <c r="CE29" i="23"/>
  <c r="CD2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E21"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CE19" i="23"/>
  <c r="CD19" i="23"/>
  <c r="CC19" i="23"/>
  <c r="CB19" i="23"/>
  <c r="CA19" i="23"/>
  <c r="BZ19" i="23"/>
  <c r="BY19" i="23"/>
  <c r="BX19" i="23"/>
  <c r="BW19" i="23"/>
  <c r="BV19" i="23"/>
  <c r="BU19" i="23"/>
  <c r="BT19" i="23"/>
  <c r="BS19" i="23"/>
  <c r="BR19" i="23"/>
  <c r="BQ19" i="23"/>
  <c r="BP19" i="23"/>
  <c r="BO19" i="23"/>
  <c r="BN19" i="23"/>
  <c r="BM19" i="23"/>
  <c r="BL19" i="23"/>
  <c r="BK19" i="23"/>
  <c r="BJ19" i="23"/>
  <c r="BI19" i="23"/>
  <c r="BH19" i="23"/>
  <c r="CE18" i="23"/>
  <c r="CD18" i="23"/>
  <c r="CC18" i="23"/>
  <c r="CB18" i="23"/>
  <c r="CA18" i="23"/>
  <c r="BZ18" i="23"/>
  <c r="BY18" i="23"/>
  <c r="BX18" i="23"/>
  <c r="BW18" i="23"/>
  <c r="BV18" i="23"/>
  <c r="BU18" i="23"/>
  <c r="BT18" i="23"/>
  <c r="BS18" i="23"/>
  <c r="BR18" i="23"/>
  <c r="BQ18" i="23"/>
  <c r="BP18" i="23"/>
  <c r="BO18" i="23"/>
  <c r="BN18" i="23"/>
  <c r="BM18" i="23"/>
  <c r="BL18" i="23"/>
  <c r="BK18" i="23"/>
  <c r="BJ18" i="23"/>
  <c r="BI18" i="23"/>
  <c r="BH18" i="23"/>
  <c r="CE17" i="23"/>
  <c r="CD17" i="23"/>
  <c r="CC17" i="23"/>
  <c r="CB17" i="23"/>
  <c r="CA17" i="23"/>
  <c r="BZ17" i="23"/>
  <c r="BY17" i="23"/>
  <c r="BX17" i="23"/>
  <c r="BW17" i="23"/>
  <c r="BV17" i="23"/>
  <c r="BU17" i="23"/>
  <c r="BT17" i="23"/>
  <c r="BS17" i="23"/>
  <c r="BR17" i="23"/>
  <c r="BQ17" i="23"/>
  <c r="BP17" i="23"/>
  <c r="BO17" i="23"/>
  <c r="BN17" i="23"/>
  <c r="BM17" i="23"/>
  <c r="BL17" i="23"/>
  <c r="BK17" i="23"/>
  <c r="BJ17" i="23"/>
  <c r="BI17" i="23"/>
  <c r="BH17" i="23"/>
  <c r="CE16" i="23"/>
  <c r="CD16" i="23"/>
  <c r="CC16" i="23"/>
  <c r="CB16" i="23"/>
  <c r="CA16" i="23"/>
  <c r="BZ16" i="23"/>
  <c r="BY16" i="23"/>
  <c r="BX16" i="23"/>
  <c r="BW16" i="23"/>
  <c r="BV16" i="23"/>
  <c r="BU16" i="23"/>
  <c r="BT16" i="23"/>
  <c r="BS16" i="23"/>
  <c r="BR16" i="23"/>
  <c r="BQ16" i="23"/>
  <c r="BP16" i="23"/>
  <c r="BO16" i="23"/>
  <c r="BN16" i="23"/>
  <c r="BM16" i="23"/>
  <c r="BL16" i="23"/>
  <c r="BK16" i="23"/>
  <c r="BJ16" i="23"/>
  <c r="BI16" i="23"/>
  <c r="BH16" i="23"/>
  <c r="CE15" i="23"/>
  <c r="CD15" i="23"/>
  <c r="CC15" i="23"/>
  <c r="CB15" i="23"/>
  <c r="CA15" i="23"/>
  <c r="BZ15" i="23"/>
  <c r="BY15" i="23"/>
  <c r="BX15" i="23"/>
  <c r="BW15" i="23"/>
  <c r="BV15" i="23"/>
  <c r="BU15" i="23"/>
  <c r="BT15" i="23"/>
  <c r="BS15" i="23"/>
  <c r="BR15" i="23"/>
  <c r="BQ15" i="23"/>
  <c r="BP15" i="23"/>
  <c r="BO15" i="23"/>
  <c r="BN15" i="23"/>
  <c r="BM15" i="23"/>
  <c r="BL15" i="23"/>
  <c r="BK15" i="23"/>
  <c r="BJ15" i="23"/>
  <c r="BI15" i="23"/>
  <c r="BH15"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E10" i="23"/>
  <c r="CD10"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K10" i="23"/>
  <c r="J10" i="23"/>
  <c r="I10" i="23"/>
  <c r="H10" i="23"/>
  <c r="G10" i="23"/>
  <c r="F10" i="23"/>
  <c r="E10" i="23"/>
  <c r="D10" i="23"/>
  <c r="CE4" i="23"/>
  <c r="CD4" i="23"/>
  <c r="CC4" i="23"/>
  <c r="CB4" i="23"/>
  <c r="CA4" i="23"/>
  <c r="BZ4" i="23"/>
  <c r="BY4" i="23"/>
  <c r="BX4" i="23"/>
  <c r="BW4" i="23"/>
  <c r="BV4" i="23"/>
  <c r="BU4" i="23"/>
  <c r="BT4" i="23"/>
  <c r="BS4" i="23"/>
  <c r="BR4" i="23"/>
  <c r="BQ4" i="23"/>
  <c r="BP4" i="23"/>
  <c r="BO4" i="23"/>
  <c r="BN4" i="23"/>
  <c r="BM4" i="23"/>
  <c r="BL4" i="23"/>
  <c r="BK4" i="23"/>
  <c r="BJ4" i="23"/>
  <c r="BI4" i="23"/>
  <c r="BH4" i="23"/>
  <c r="BG4" i="23"/>
  <c r="BF4" i="23"/>
  <c r="BE4" i="23"/>
  <c r="BD4" i="23"/>
  <c r="BC4" i="23"/>
  <c r="BB4" i="23"/>
  <c r="BA4" i="23"/>
  <c r="AZ4" i="23"/>
  <c r="AY4" i="23"/>
  <c r="AX4" i="23"/>
  <c r="AW4" i="23"/>
  <c r="AV4" i="23"/>
  <c r="AU4" i="23"/>
  <c r="AT4" i="23"/>
  <c r="AS4" i="23"/>
  <c r="AR4" i="23"/>
  <c r="AQ4" i="23"/>
  <c r="AP4" i="23"/>
  <c r="AO4" i="23"/>
  <c r="AN4" i="23"/>
  <c r="AM4" i="23"/>
  <c r="AL4" i="23"/>
  <c r="AK4" i="23"/>
  <c r="AJ4" i="23"/>
  <c r="AI4" i="23"/>
  <c r="AH4" i="23"/>
  <c r="CE148" i="22"/>
  <c r="CD148" i="22"/>
  <c r="CC148" i="22"/>
  <c r="CB148" i="22"/>
  <c r="CA148" i="22"/>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E95"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M91" i="22"/>
  <c r="BL91" i="22"/>
  <c r="BK91" i="22"/>
  <c r="BJ91" i="22"/>
  <c r="BI91" i="22"/>
  <c r="BH91" i="22"/>
  <c r="BG91" i="22"/>
  <c r="BG90" i="22" s="1"/>
  <c r="BF91" i="22"/>
  <c r="BE91" i="22"/>
  <c r="BD91" i="22"/>
  <c r="BD90" i="22" s="1"/>
  <c r="BC91" i="22"/>
  <c r="BB91" i="22"/>
  <c r="BA91" i="22"/>
  <c r="AZ91" i="22"/>
  <c r="AZ90" i="22" s="1"/>
  <c r="AY91" i="22"/>
  <c r="AY90" i="22" s="1"/>
  <c r="AX91" i="22"/>
  <c r="AW91" i="22"/>
  <c r="AV91" i="22"/>
  <c r="AV90" i="22" s="1"/>
  <c r="AU91" i="22"/>
  <c r="AT91" i="22"/>
  <c r="AS91" i="22"/>
  <c r="AR91" i="22"/>
  <c r="AR90" i="22" s="1"/>
  <c r="AQ91" i="22"/>
  <c r="AQ90" i="22" s="1"/>
  <c r="AP91" i="22"/>
  <c r="AO91" i="22"/>
  <c r="AN91" i="22"/>
  <c r="AN90" i="22" s="1"/>
  <c r="AM91" i="22"/>
  <c r="AL91" i="22"/>
  <c r="AK91" i="22"/>
  <c r="AJ91" i="22"/>
  <c r="AJ90" i="22" s="1"/>
  <c r="AI91" i="22"/>
  <c r="AI90" i="22" s="1"/>
  <c r="AH91" i="22"/>
  <c r="CE90" i="22"/>
  <c r="CD90" i="22"/>
  <c r="CC90" i="22"/>
  <c r="CB90" i="22"/>
  <c r="CA90" i="22"/>
  <c r="BZ90" i="22"/>
  <c r="BY90" i="22"/>
  <c r="BX90" i="22"/>
  <c r="BW90" i="22"/>
  <c r="BV90" i="22"/>
  <c r="BU90" i="22"/>
  <c r="BT90" i="22"/>
  <c r="BS90" i="22"/>
  <c r="BR90" i="22"/>
  <c r="BQ90" i="22"/>
  <c r="BP90" i="22"/>
  <c r="BO90" i="22"/>
  <c r="BN90" i="22"/>
  <c r="BM90" i="22"/>
  <c r="BL90" i="22"/>
  <c r="BK90" i="22"/>
  <c r="BJ90" i="22"/>
  <c r="BI90" i="22"/>
  <c r="BH90" i="22"/>
  <c r="BF90" i="22"/>
  <c r="BE90" i="22"/>
  <c r="BC90" i="22"/>
  <c r="BB90" i="22"/>
  <c r="BA90" i="22"/>
  <c r="AX90" i="22"/>
  <c r="AW90" i="22"/>
  <c r="AU90" i="22"/>
  <c r="AT90" i="22"/>
  <c r="AS90" i="22"/>
  <c r="AP90" i="22"/>
  <c r="AO90" i="22"/>
  <c r="AM90" i="22"/>
  <c r="AL90" i="22"/>
  <c r="AK90" i="22"/>
  <c r="AH90" i="22"/>
  <c r="CE87" i="22"/>
  <c r="CD87"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CE84" i="22"/>
  <c r="CD84"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CE71" i="22"/>
  <c r="CD71" i="22"/>
  <c r="CC71" i="22"/>
  <c r="CB71" i="22"/>
  <c r="CB67" i="22" s="1"/>
  <c r="CA71" i="22"/>
  <c r="BZ71" i="22"/>
  <c r="BZ67" i="22" s="1"/>
  <c r="BY71" i="22"/>
  <c r="BX71" i="22"/>
  <c r="BX67" i="22" s="1"/>
  <c r="BW71" i="22"/>
  <c r="BV71" i="22"/>
  <c r="BU71" i="22"/>
  <c r="BT71" i="22"/>
  <c r="BT67" i="22" s="1"/>
  <c r="BS71" i="22"/>
  <c r="BR71" i="22"/>
  <c r="BR67" i="22" s="1"/>
  <c r="BQ71" i="22"/>
  <c r="BP71" i="22"/>
  <c r="BP67" i="22" s="1"/>
  <c r="BO71" i="22"/>
  <c r="BN71" i="22"/>
  <c r="BM71" i="22"/>
  <c r="BL71" i="22"/>
  <c r="BL67" i="22" s="1"/>
  <c r="BK71" i="22"/>
  <c r="BJ71" i="22"/>
  <c r="BJ67" i="22" s="1"/>
  <c r="BI71" i="22"/>
  <c r="BH71" i="22"/>
  <c r="BH67" i="22" s="1"/>
  <c r="BG71" i="22"/>
  <c r="BF71" i="22"/>
  <c r="BE71" i="22"/>
  <c r="BD71" i="22"/>
  <c r="BD67" i="22" s="1"/>
  <c r="BC71" i="22"/>
  <c r="BB71" i="22"/>
  <c r="BB67" i="22" s="1"/>
  <c r="BA71" i="22"/>
  <c r="AZ71" i="22"/>
  <c r="AZ67" i="22" s="1"/>
  <c r="AY71" i="22"/>
  <c r="CE67" i="22"/>
  <c r="CD67" i="22"/>
  <c r="CC67" i="22"/>
  <c r="CA67" i="22"/>
  <c r="BY67" i="22"/>
  <c r="BW67" i="22"/>
  <c r="BV67" i="22"/>
  <c r="BU67" i="22"/>
  <c r="BS67" i="22"/>
  <c r="BQ67" i="22"/>
  <c r="BO67" i="22"/>
  <c r="BN67" i="22"/>
  <c r="BM67" i="22"/>
  <c r="BK67" i="22"/>
  <c r="BI67" i="22"/>
  <c r="BG67" i="22"/>
  <c r="BF67" i="22"/>
  <c r="BE67" i="22"/>
  <c r="BC67" i="22"/>
  <c r="BA67" i="22"/>
  <c r="AY67" i="22"/>
  <c r="AX67" i="22"/>
  <c r="AW67" i="22"/>
  <c r="AV67" i="22"/>
  <c r="AU67" i="22"/>
  <c r="AT67" i="22"/>
  <c r="AS67" i="22"/>
  <c r="AR67" i="22"/>
  <c r="AQ67" i="22"/>
  <c r="AP67" i="22"/>
  <c r="AO67" i="22"/>
  <c r="AN67" i="22"/>
  <c r="AM67" i="22"/>
  <c r="AL67" i="22"/>
  <c r="AK67" i="22"/>
  <c r="AJ67" i="22"/>
  <c r="AI67" i="22"/>
  <c r="AH67" i="22"/>
  <c r="CE63" i="22"/>
  <c r="CD63" i="22"/>
  <c r="CC63" i="22"/>
  <c r="CB63" i="22"/>
  <c r="CA63" i="22"/>
  <c r="CA58" i="22" s="1"/>
  <c r="BZ63" i="22"/>
  <c r="BY63" i="22"/>
  <c r="BX63" i="22"/>
  <c r="BW63" i="22"/>
  <c r="BV63" i="22"/>
  <c r="BU63" i="22"/>
  <c r="BT63" i="22"/>
  <c r="BS63" i="22"/>
  <c r="BR63" i="22"/>
  <c r="BQ63" i="22"/>
  <c r="BP63" i="22"/>
  <c r="BO63" i="22"/>
  <c r="BN63" i="22"/>
  <c r="BM63" i="22"/>
  <c r="BL63" i="22"/>
  <c r="CE59" i="22"/>
  <c r="CE58" i="22" s="1"/>
  <c r="CD59" i="22"/>
  <c r="CD58" i="22" s="1"/>
  <c r="CC59" i="22"/>
  <c r="CB59" i="22"/>
  <c r="CB58" i="22" s="1"/>
  <c r="CA59" i="22"/>
  <c r="BZ59" i="22"/>
  <c r="BY59" i="22"/>
  <c r="BY58" i="22" s="1"/>
  <c r="BX59" i="22"/>
  <c r="BW59" i="22"/>
  <c r="BW58" i="22" s="1"/>
  <c r="BV59" i="22"/>
  <c r="BV58" i="22" s="1"/>
  <c r="BU59" i="22"/>
  <c r="BT59" i="22"/>
  <c r="BT58" i="22" s="1"/>
  <c r="BS59" i="22"/>
  <c r="BR59" i="22"/>
  <c r="BQ59" i="22"/>
  <c r="BQ58" i="22" s="1"/>
  <c r="BP59" i="22"/>
  <c r="BO59" i="22"/>
  <c r="BO58" i="22" s="1"/>
  <c r="BN59" i="22"/>
  <c r="BN58" i="22" s="1"/>
  <c r="BM59" i="22"/>
  <c r="BL59" i="22"/>
  <c r="BL58" i="22" s="1"/>
  <c r="CC58" i="22"/>
  <c r="BZ58" i="22"/>
  <c r="BX58" i="22"/>
  <c r="BU58" i="22"/>
  <c r="BS58" i="22"/>
  <c r="BR58" i="22"/>
  <c r="BP58" i="22"/>
  <c r="BM58"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CE45"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E41" i="22"/>
  <c r="CD41"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G7" i="12" s="1"/>
  <c r="BF41" i="22"/>
  <c r="BF7" i="12" s="1"/>
  <c r="BE41" i="22"/>
  <c r="BE7" i="12" s="1"/>
  <c r="BD41" i="22"/>
  <c r="BD7" i="12" s="1"/>
  <c r="BC41" i="22"/>
  <c r="BC7" i="12" s="1"/>
  <c r="BB41" i="22"/>
  <c r="BB7" i="12" s="1"/>
  <c r="BA41" i="22"/>
  <c r="BA7" i="12" s="1"/>
  <c r="AZ41" i="22"/>
  <c r="AZ7" i="12" s="1"/>
  <c r="AY41" i="22"/>
  <c r="AY7" i="12" s="1"/>
  <c r="AX41" i="22"/>
  <c r="AX7" i="12" s="1"/>
  <c r="AW41" i="22"/>
  <c r="AW7" i="12" s="1"/>
  <c r="AV41" i="22"/>
  <c r="AV7" i="12" s="1"/>
  <c r="AU41" i="22"/>
  <c r="AU7" i="12" s="1"/>
  <c r="AT41" i="22"/>
  <c r="AT7" i="12" s="1"/>
  <c r="AS41" i="22"/>
  <c r="AS7" i="12" s="1"/>
  <c r="AR41" i="22"/>
  <c r="AR7" i="12" s="1"/>
  <c r="AQ41" i="22"/>
  <c r="AQ7" i="12" s="1"/>
  <c r="AP41" i="22"/>
  <c r="AP7" i="12" s="1"/>
  <c r="AO41" i="22"/>
  <c r="AO7" i="12" s="1"/>
  <c r="AN41" i="22"/>
  <c r="AN7" i="12" s="1"/>
  <c r="AM41" i="22"/>
  <c r="AM7" i="12" s="1"/>
  <c r="AL41" i="22"/>
  <c r="AL7" i="12" s="1"/>
  <c r="AK41" i="22"/>
  <c r="AK7" i="12" s="1"/>
  <c r="AJ41" i="22"/>
  <c r="AJ7" i="12" s="1"/>
  <c r="AI41" i="22"/>
  <c r="AI7" i="12" s="1"/>
  <c r="AH41" i="22"/>
  <c r="AH7" i="12" s="1"/>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E40" i="22"/>
  <c r="CE14" i="15" s="1"/>
  <c r="CD40" i="22"/>
  <c r="CD14" i="15" s="1"/>
  <c r="CC40" i="22"/>
  <c r="CC14" i="15" s="1"/>
  <c r="CB40" i="22"/>
  <c r="CB14" i="15" s="1"/>
  <c r="CA40" i="22"/>
  <c r="CA14" i="15" s="1"/>
  <c r="BZ40" i="22"/>
  <c r="BZ14" i="15" s="1"/>
  <c r="BY40" i="22"/>
  <c r="BY14" i="15" s="1"/>
  <c r="BX40" i="22"/>
  <c r="BX14" i="15" s="1"/>
  <c r="BW40" i="22"/>
  <c r="BW14" i="15" s="1"/>
  <c r="BV40" i="22"/>
  <c r="BV14" i="15" s="1"/>
  <c r="BU40" i="22"/>
  <c r="BU14" i="15" s="1"/>
  <c r="BT40" i="22"/>
  <c r="BT14" i="15" s="1"/>
  <c r="BS40" i="22"/>
  <c r="BS14" i="15" s="1"/>
  <c r="BR40" i="22"/>
  <c r="BR14" i="15" s="1"/>
  <c r="BQ40" i="22"/>
  <c r="BQ14" i="15" s="1"/>
  <c r="BP40" i="22"/>
  <c r="BP14" i="15" s="1"/>
  <c r="BO40" i="22"/>
  <c r="BO14" i="15" s="1"/>
  <c r="BN40" i="22"/>
  <c r="BN14" i="15" s="1"/>
  <c r="BM40" i="22"/>
  <c r="BM14" i="15" s="1"/>
  <c r="BL40" i="22"/>
  <c r="BL14" i="15" s="1"/>
  <c r="BK40" i="22"/>
  <c r="BK14" i="15" s="1"/>
  <c r="BJ40" i="22"/>
  <c r="BJ14" i="15" s="1"/>
  <c r="BI40" i="22"/>
  <c r="BH40" i="22"/>
  <c r="BH14" i="15" s="1"/>
  <c r="BG40" i="22"/>
  <c r="BG14" i="15" s="1"/>
  <c r="BF40" i="22"/>
  <c r="BF14" i="15" s="1"/>
  <c r="BE40" i="22"/>
  <c r="BE14" i="15" s="1"/>
  <c r="BD40" i="22"/>
  <c r="BD14" i="15" s="1"/>
  <c r="BC40" i="22"/>
  <c r="BC14" i="15" s="1"/>
  <c r="BB40" i="22"/>
  <c r="BB14" i="15" s="1"/>
  <c r="BA40" i="22"/>
  <c r="AZ40" i="22"/>
  <c r="AZ14" i="15" s="1"/>
  <c r="AY40" i="22"/>
  <c r="AY14" i="15" s="1"/>
  <c r="AX40" i="22"/>
  <c r="AX14" i="15" s="1"/>
  <c r="AW40" i="22"/>
  <c r="AW14" i="15" s="1"/>
  <c r="AV40" i="22"/>
  <c r="AV14" i="15" s="1"/>
  <c r="AU40" i="22"/>
  <c r="AU14" i="15" s="1"/>
  <c r="AT40" i="22"/>
  <c r="AT14" i="15" s="1"/>
  <c r="AS40" i="22"/>
  <c r="AR40" i="22"/>
  <c r="AR14" i="15" s="1"/>
  <c r="AQ40" i="22"/>
  <c r="AQ14" i="15" s="1"/>
  <c r="AP40" i="22"/>
  <c r="AP14" i="15" s="1"/>
  <c r="AO40" i="22"/>
  <c r="AO14" i="15" s="1"/>
  <c r="AN40" i="22"/>
  <c r="AN14" i="15" s="1"/>
  <c r="AM40" i="22"/>
  <c r="AM14" i="15" s="1"/>
  <c r="AL40" i="22"/>
  <c r="AL14" i="15" s="1"/>
  <c r="AK40" i="22"/>
  <c r="AJ40" i="22"/>
  <c r="AJ14" i="15" s="1"/>
  <c r="AI40" i="22"/>
  <c r="AI14" i="15" s="1"/>
  <c r="AH40" i="22"/>
  <c r="AH14" i="15" s="1"/>
  <c r="AG40" i="22"/>
  <c r="AF40" i="22"/>
  <c r="AE40" i="22"/>
  <c r="AD40" i="22"/>
  <c r="AC40" i="22"/>
  <c r="AC5" i="22" s="1"/>
  <c r="AB40" i="22"/>
  <c r="AA40" i="22"/>
  <c r="Z40" i="22"/>
  <c r="Z5" i="22" s="1"/>
  <c r="Y40" i="22"/>
  <c r="X40" i="22"/>
  <c r="W40" i="22"/>
  <c r="V40" i="22"/>
  <c r="U40" i="22"/>
  <c r="U5" i="22" s="1"/>
  <c r="T40" i="22"/>
  <c r="S40" i="22"/>
  <c r="R40" i="22"/>
  <c r="R5" i="22" s="1"/>
  <c r="Q40" i="22"/>
  <c r="P40" i="22"/>
  <c r="O40" i="22"/>
  <c r="N40" i="22"/>
  <c r="M40" i="22"/>
  <c r="M5" i="22" s="1"/>
  <c r="L40" i="22"/>
  <c r="K40" i="22"/>
  <c r="J40" i="22"/>
  <c r="J5" i="22" s="1"/>
  <c r="I40" i="22"/>
  <c r="H40" i="22"/>
  <c r="G40" i="22"/>
  <c r="F40" i="22"/>
  <c r="E40" i="22"/>
  <c r="E5" i="22" s="1"/>
  <c r="D40" i="22"/>
  <c r="CE37" i="22"/>
  <c r="CE16" i="15" s="1"/>
  <c r="CD37" i="22"/>
  <c r="CD16" i="15" s="1"/>
  <c r="CC37" i="22"/>
  <c r="CC16" i="15" s="1"/>
  <c r="CB37" i="22"/>
  <c r="CB16" i="15" s="1"/>
  <c r="CA37" i="22"/>
  <c r="CA16" i="15" s="1"/>
  <c r="BZ37" i="22"/>
  <c r="BZ16" i="15" s="1"/>
  <c r="BY37" i="22"/>
  <c r="BY16" i="15" s="1"/>
  <c r="BX37" i="22"/>
  <c r="BX16" i="15" s="1"/>
  <c r="BW37" i="22"/>
  <c r="BW16" i="15" s="1"/>
  <c r="BV37" i="22"/>
  <c r="BV16" i="15" s="1"/>
  <c r="BU37" i="22"/>
  <c r="BU16" i="15" s="1"/>
  <c r="BT37" i="22"/>
  <c r="BT16" i="15" s="1"/>
  <c r="BS37" i="22"/>
  <c r="BS16" i="15" s="1"/>
  <c r="BR37" i="22"/>
  <c r="BR16" i="15" s="1"/>
  <c r="BQ37" i="22"/>
  <c r="BQ16" i="15" s="1"/>
  <c r="BP37" i="22"/>
  <c r="BP16" i="15" s="1"/>
  <c r="BO37" i="22"/>
  <c r="BO16" i="15" s="1"/>
  <c r="BN37" i="22"/>
  <c r="BN16" i="15" s="1"/>
  <c r="BM37" i="22"/>
  <c r="BM16" i="15" s="1"/>
  <c r="BL37" i="22"/>
  <c r="BL16" i="15" s="1"/>
  <c r="BK37" i="22"/>
  <c r="BK16" i="15" s="1"/>
  <c r="BJ37" i="22"/>
  <c r="BJ16" i="15" s="1"/>
  <c r="BI37" i="22"/>
  <c r="BI16" i="15" s="1"/>
  <c r="BH37" i="22"/>
  <c r="BH16" i="15" s="1"/>
  <c r="BG37" i="22"/>
  <c r="BG16" i="15" s="1"/>
  <c r="BF37" i="22"/>
  <c r="BF16" i="15" s="1"/>
  <c r="BE37" i="22"/>
  <c r="BE16" i="15" s="1"/>
  <c r="BD37" i="22"/>
  <c r="BD16" i="15" s="1"/>
  <c r="BC37" i="22"/>
  <c r="BC16" i="15" s="1"/>
  <c r="BB37" i="22"/>
  <c r="BB16" i="15" s="1"/>
  <c r="BA37" i="22"/>
  <c r="BA16" i="15" s="1"/>
  <c r="AZ37" i="22"/>
  <c r="AZ16" i="15" s="1"/>
  <c r="AY37" i="22"/>
  <c r="AY16" i="15" s="1"/>
  <c r="AX37" i="22"/>
  <c r="AX16" i="15" s="1"/>
  <c r="AW37" i="22"/>
  <c r="AW16" i="15" s="1"/>
  <c r="AV37" i="22"/>
  <c r="AV16" i="15" s="1"/>
  <c r="AU37" i="22"/>
  <c r="AU16" i="15" s="1"/>
  <c r="AT37" i="22"/>
  <c r="AT16" i="15" s="1"/>
  <c r="AS37" i="22"/>
  <c r="AS16" i="15" s="1"/>
  <c r="AR37" i="22"/>
  <c r="AR16" i="15" s="1"/>
  <c r="AQ37" i="22"/>
  <c r="AQ16" i="15" s="1"/>
  <c r="AP37" i="22"/>
  <c r="AP16" i="15" s="1"/>
  <c r="AO37" i="22"/>
  <c r="AO16" i="15" s="1"/>
  <c r="AN37" i="22"/>
  <c r="AN16" i="15" s="1"/>
  <c r="AM37" i="22"/>
  <c r="AM16" i="15" s="1"/>
  <c r="AL37" i="22"/>
  <c r="AL16" i="15" s="1"/>
  <c r="AK37" i="22"/>
  <c r="AK16" i="15" s="1"/>
  <c r="AJ37" i="22"/>
  <c r="AJ16" i="15" s="1"/>
  <c r="AI37" i="22"/>
  <c r="AI16" i="15" s="1"/>
  <c r="AH37" i="22"/>
  <c r="AH16" i="15" s="1"/>
  <c r="CE34" i="22"/>
  <c r="CE17" i="15" s="1"/>
  <c r="CD34" i="22"/>
  <c r="CD17" i="15" s="1"/>
  <c r="CC34" i="22"/>
  <c r="CC17" i="15" s="1"/>
  <c r="CB34" i="22"/>
  <c r="CB17" i="15" s="1"/>
  <c r="CA34" i="22"/>
  <c r="CA17" i="15" s="1"/>
  <c r="BZ34" i="22"/>
  <c r="BZ17" i="15" s="1"/>
  <c r="BY34" i="22"/>
  <c r="BY17" i="15" s="1"/>
  <c r="BX34" i="22"/>
  <c r="BX17" i="15" s="1"/>
  <c r="BW34" i="22"/>
  <c r="BW17" i="15" s="1"/>
  <c r="BV34" i="22"/>
  <c r="BV17" i="15" s="1"/>
  <c r="BU34" i="22"/>
  <c r="BU17" i="15" s="1"/>
  <c r="BT34" i="22"/>
  <c r="BT17" i="15" s="1"/>
  <c r="BS34" i="22"/>
  <c r="BS17" i="15" s="1"/>
  <c r="BR34" i="22"/>
  <c r="BR17" i="15" s="1"/>
  <c r="BQ34" i="22"/>
  <c r="BQ17" i="15" s="1"/>
  <c r="BP34" i="22"/>
  <c r="BP17" i="15" s="1"/>
  <c r="BO34" i="22"/>
  <c r="BO17" i="15" s="1"/>
  <c r="BN34" i="22"/>
  <c r="BN17" i="15" s="1"/>
  <c r="BM34" i="22"/>
  <c r="BM17" i="15" s="1"/>
  <c r="BL34" i="22"/>
  <c r="BL17" i="15" s="1"/>
  <c r="BK34" i="22"/>
  <c r="BK17" i="15" s="1"/>
  <c r="BJ34" i="22"/>
  <c r="BJ17" i="15" s="1"/>
  <c r="BI34" i="22"/>
  <c r="BI17" i="15" s="1"/>
  <c r="BH34" i="22"/>
  <c r="BH17" i="15" s="1"/>
  <c r="BG34" i="22"/>
  <c r="BG17" i="15" s="1"/>
  <c r="BF34" i="22"/>
  <c r="BF17" i="15" s="1"/>
  <c r="BE34" i="22"/>
  <c r="BE17" i="15" s="1"/>
  <c r="BD34" i="22"/>
  <c r="BD17" i="15" s="1"/>
  <c r="BC34" i="22"/>
  <c r="BC17" i="15" s="1"/>
  <c r="BB34" i="22"/>
  <c r="BB17" i="15" s="1"/>
  <c r="BA34" i="22"/>
  <c r="BA17" i="15" s="1"/>
  <c r="AZ34" i="22"/>
  <c r="AZ17" i="15" s="1"/>
  <c r="AY34" i="22"/>
  <c r="AY17" i="15" s="1"/>
  <c r="AX34" i="22"/>
  <c r="AX17" i="15" s="1"/>
  <c r="AW34" i="22"/>
  <c r="AW17" i="15" s="1"/>
  <c r="AV34" i="22"/>
  <c r="AV17" i="15" s="1"/>
  <c r="AU34" i="22"/>
  <c r="AU17" i="15" s="1"/>
  <c r="AT34" i="22"/>
  <c r="AT17" i="15" s="1"/>
  <c r="AS34" i="22"/>
  <c r="AS17" i="15" s="1"/>
  <c r="AR34" i="22"/>
  <c r="AR17" i="15" s="1"/>
  <c r="AQ34" i="22"/>
  <c r="AQ17" i="15" s="1"/>
  <c r="AP34" i="22"/>
  <c r="AP17" i="15" s="1"/>
  <c r="AO34" i="22"/>
  <c r="AO17" i="15" s="1"/>
  <c r="AN34" i="22"/>
  <c r="AN17" i="15" s="1"/>
  <c r="AM34" i="22"/>
  <c r="AM17" i="15" s="1"/>
  <c r="AL34" i="22"/>
  <c r="AL17" i="15" s="1"/>
  <c r="AK34" i="22"/>
  <c r="AK17" i="15" s="1"/>
  <c r="AJ34" i="22"/>
  <c r="AJ17" i="15" s="1"/>
  <c r="AI34" i="22"/>
  <c r="AI17" i="15" s="1"/>
  <c r="AH34" i="22"/>
  <c r="AH17" i="15" s="1"/>
  <c r="AY31" i="22"/>
  <c r="AX31" i="22"/>
  <c r="AW31" i="22"/>
  <c r="AW27" i="22" s="1"/>
  <c r="AW15" i="15" s="1"/>
  <c r="AV31" i="22"/>
  <c r="AU31" i="22"/>
  <c r="AT31" i="22"/>
  <c r="AT27" i="22" s="1"/>
  <c r="AT15" i="15" s="1"/>
  <c r="AT11" i="15" s="1"/>
  <c r="AT4" i="15" s="1"/>
  <c r="AS31" i="22"/>
  <c r="AR31" i="22"/>
  <c r="AQ31" i="22"/>
  <c r="AP31" i="22"/>
  <c r="AO31" i="22"/>
  <c r="AO27" i="22" s="1"/>
  <c r="AO15" i="15" s="1"/>
  <c r="AN31" i="22"/>
  <c r="AM31" i="22"/>
  <c r="AL31" i="22"/>
  <c r="AL27" i="22" s="1"/>
  <c r="AL15" i="15" s="1"/>
  <c r="AL11" i="15" s="1"/>
  <c r="AK31" i="22"/>
  <c r="AJ31" i="22"/>
  <c r="AI31" i="22"/>
  <c r="AH31" i="22"/>
  <c r="AY28" i="22"/>
  <c r="AY27" i="22" s="1"/>
  <c r="AY15" i="15" s="1"/>
  <c r="AX28" i="22"/>
  <c r="AW28" i="22"/>
  <c r="AV28" i="22"/>
  <c r="AV27" i="22" s="1"/>
  <c r="AV15" i="15" s="1"/>
  <c r="AV11" i="15" s="1"/>
  <c r="AV4" i="15" s="1"/>
  <c r="AU28" i="22"/>
  <c r="AT28" i="22"/>
  <c r="AS28" i="22"/>
  <c r="AR28" i="22"/>
  <c r="AQ28" i="22"/>
  <c r="AQ27" i="22" s="1"/>
  <c r="AQ15" i="15" s="1"/>
  <c r="AP28" i="22"/>
  <c r="AO28" i="22"/>
  <c r="AN28" i="22"/>
  <c r="AN27" i="22" s="1"/>
  <c r="AN15" i="15" s="1"/>
  <c r="AM28" i="22"/>
  <c r="AL28" i="22"/>
  <c r="AK28" i="22"/>
  <c r="AJ28" i="22"/>
  <c r="AI28" i="22"/>
  <c r="AI27" i="22" s="1"/>
  <c r="AI15" i="15" s="1"/>
  <c r="AH28" i="22"/>
  <c r="CE27" i="22"/>
  <c r="CE15" i="15" s="1"/>
  <c r="CD27" i="22"/>
  <c r="CD15" i="15" s="1"/>
  <c r="CC27" i="22"/>
  <c r="CC15" i="15" s="1"/>
  <c r="CB27" i="22"/>
  <c r="CB15" i="15" s="1"/>
  <c r="CA27" i="22"/>
  <c r="CA15" i="15" s="1"/>
  <c r="BZ27" i="22"/>
  <c r="BZ15" i="15" s="1"/>
  <c r="BY27" i="22"/>
  <c r="BY15" i="15" s="1"/>
  <c r="BX27" i="22"/>
  <c r="BX15" i="15" s="1"/>
  <c r="BW27" i="22"/>
  <c r="BW15" i="15" s="1"/>
  <c r="BV27" i="22"/>
  <c r="BV15" i="15" s="1"/>
  <c r="BU27" i="22"/>
  <c r="BU15" i="15" s="1"/>
  <c r="BT27" i="22"/>
  <c r="BT15" i="15" s="1"/>
  <c r="BS27" i="22"/>
  <c r="BS15" i="15" s="1"/>
  <c r="BR27" i="22"/>
  <c r="BR15" i="15" s="1"/>
  <c r="BQ27" i="22"/>
  <c r="BQ15" i="15" s="1"/>
  <c r="BP27" i="22"/>
  <c r="BP15" i="15" s="1"/>
  <c r="BO27" i="22"/>
  <c r="BO15" i="15" s="1"/>
  <c r="BN27" i="22"/>
  <c r="BN15" i="15" s="1"/>
  <c r="BM27" i="22"/>
  <c r="BM15" i="15" s="1"/>
  <c r="BL27" i="22"/>
  <c r="BL15" i="15" s="1"/>
  <c r="BK27" i="22"/>
  <c r="BK15" i="15" s="1"/>
  <c r="BJ27" i="22"/>
  <c r="BJ15" i="15" s="1"/>
  <c r="BI27" i="22"/>
  <c r="BI15" i="15" s="1"/>
  <c r="BH27" i="22"/>
  <c r="BH15" i="15" s="1"/>
  <c r="BG27" i="22"/>
  <c r="BG15" i="15" s="1"/>
  <c r="BF27" i="22"/>
  <c r="BF15" i="15" s="1"/>
  <c r="BE27" i="22"/>
  <c r="BE15" i="15" s="1"/>
  <c r="BD27" i="22"/>
  <c r="BD15" i="15" s="1"/>
  <c r="BC27" i="22"/>
  <c r="BC15" i="15" s="1"/>
  <c r="BB27" i="22"/>
  <c r="BB15" i="15" s="1"/>
  <c r="BA27" i="22"/>
  <c r="BA15" i="15" s="1"/>
  <c r="AZ27" i="22"/>
  <c r="AZ15" i="15" s="1"/>
  <c r="AX27" i="22"/>
  <c r="AX15" i="15" s="1"/>
  <c r="AU27" i="22"/>
  <c r="AU15" i="15" s="1"/>
  <c r="AU11" i="15" s="1"/>
  <c r="AS27" i="22"/>
  <c r="AS15" i="15" s="1"/>
  <c r="AR27" i="22"/>
  <c r="AR15" i="15" s="1"/>
  <c r="AP27" i="22"/>
  <c r="AP15" i="15" s="1"/>
  <c r="AM27" i="22"/>
  <c r="AM15" i="15" s="1"/>
  <c r="AK27" i="22"/>
  <c r="AK15" i="15" s="1"/>
  <c r="AJ27" i="22"/>
  <c r="AJ15" i="15" s="1"/>
  <c r="AH27" i="22"/>
  <c r="AH15" i="15" s="1"/>
  <c r="AG27" i="22"/>
  <c r="AF27" i="22"/>
  <c r="AE27" i="22"/>
  <c r="AD27" i="22"/>
  <c r="AC27" i="22"/>
  <c r="AC4" i="22" s="1"/>
  <c r="AB27" i="22"/>
  <c r="AA27" i="22"/>
  <c r="Z27" i="22"/>
  <c r="Z4" i="22" s="1"/>
  <c r="Y27" i="22"/>
  <c r="X27" i="22"/>
  <c r="W27" i="22"/>
  <c r="V27" i="22"/>
  <c r="U27" i="22"/>
  <c r="U4" i="22" s="1"/>
  <c r="T27" i="22"/>
  <c r="S27" i="22"/>
  <c r="R27" i="22"/>
  <c r="R4" i="22" s="1"/>
  <c r="Q27" i="22"/>
  <c r="P27" i="22"/>
  <c r="O27" i="22"/>
  <c r="N27" i="22"/>
  <c r="M27" i="22"/>
  <c r="M4" i="22" s="1"/>
  <c r="L27" i="22"/>
  <c r="K27" i="22"/>
  <c r="J27" i="22"/>
  <c r="J4" i="22" s="1"/>
  <c r="I27" i="22"/>
  <c r="H27" i="22"/>
  <c r="G27" i="22"/>
  <c r="F27" i="22"/>
  <c r="E27" i="22"/>
  <c r="E4" i="22" s="1"/>
  <c r="D27" i="22"/>
  <c r="CE24" i="22"/>
  <c r="CD24" i="22"/>
  <c r="CC24" i="22"/>
  <c r="CB24" i="22"/>
  <c r="CA24" i="22"/>
  <c r="BZ24" i="22"/>
  <c r="BY24" i="22"/>
  <c r="BY17" i="22" s="1"/>
  <c r="BY13" i="15" s="1"/>
  <c r="BX24" i="22"/>
  <c r="BW24" i="22"/>
  <c r="BV24" i="22"/>
  <c r="BU24" i="22"/>
  <c r="BT24" i="22"/>
  <c r="BS24" i="22"/>
  <c r="BR24" i="22"/>
  <c r="BQ24" i="22"/>
  <c r="BQ17" i="22" s="1"/>
  <c r="BQ13" i="15" s="1"/>
  <c r="BP24" i="22"/>
  <c r="BO24" i="22"/>
  <c r="BN24" i="22"/>
  <c r="BM24" i="22"/>
  <c r="BL24" i="22"/>
  <c r="BK24" i="22"/>
  <c r="BJ24" i="22"/>
  <c r="BI24" i="22"/>
  <c r="BI17" i="22" s="1"/>
  <c r="BI13" i="15" s="1"/>
  <c r="BH24" i="22"/>
  <c r="BG24" i="22"/>
  <c r="BF24" i="22"/>
  <c r="BE24" i="22"/>
  <c r="BD24" i="22"/>
  <c r="BC24" i="22"/>
  <c r="BB24" i="22"/>
  <c r="BA24" i="22"/>
  <c r="BA17" i="22" s="1"/>
  <c r="BA13" i="15" s="1"/>
  <c r="AZ24" i="22"/>
  <c r="AY24" i="22"/>
  <c r="CE21" i="22"/>
  <c r="CE17" i="22" s="1"/>
  <c r="CE13" i="15" s="1"/>
  <c r="CE11" i="15" s="1"/>
  <c r="CD21" i="22"/>
  <c r="CD17" i="22" s="1"/>
  <c r="CD13" i="15" s="1"/>
  <c r="CD11" i="15" s="1"/>
  <c r="CC21" i="22"/>
  <c r="CB21" i="22"/>
  <c r="CB17" i="22" s="1"/>
  <c r="CB13" i="15" s="1"/>
  <c r="CA21" i="22"/>
  <c r="BZ21" i="22"/>
  <c r="BZ17" i="22" s="1"/>
  <c r="BZ13" i="15" s="1"/>
  <c r="BY21" i="22"/>
  <c r="BX21" i="22"/>
  <c r="BW21" i="22"/>
  <c r="BW17" i="22" s="1"/>
  <c r="BW13" i="15" s="1"/>
  <c r="BW11" i="15" s="1"/>
  <c r="BV21" i="22"/>
  <c r="BV17" i="22" s="1"/>
  <c r="BV13" i="15" s="1"/>
  <c r="BV11" i="15" s="1"/>
  <c r="BU21" i="22"/>
  <c r="BT21" i="22"/>
  <c r="BT17" i="22" s="1"/>
  <c r="BT13" i="15" s="1"/>
  <c r="BS21" i="22"/>
  <c r="BR21" i="22"/>
  <c r="BR17" i="22" s="1"/>
  <c r="BR13" i="15" s="1"/>
  <c r="BQ21" i="22"/>
  <c r="BP21" i="22"/>
  <c r="BO21" i="22"/>
  <c r="BO17" i="22" s="1"/>
  <c r="BO13" i="15" s="1"/>
  <c r="BO11" i="15" s="1"/>
  <c r="BN21" i="22"/>
  <c r="BN17" i="22" s="1"/>
  <c r="BN13" i="15" s="1"/>
  <c r="BN11" i="15" s="1"/>
  <c r="BM21" i="22"/>
  <c r="BL21" i="22"/>
  <c r="BL17" i="22" s="1"/>
  <c r="BL13" i="15" s="1"/>
  <c r="BK21" i="22"/>
  <c r="BJ21" i="22"/>
  <c r="BJ17" i="22" s="1"/>
  <c r="BJ13" i="15" s="1"/>
  <c r="BI21" i="22"/>
  <c r="BH21" i="22"/>
  <c r="BG21" i="22"/>
  <c r="BG17" i="22" s="1"/>
  <c r="BG13" i="15" s="1"/>
  <c r="BG11" i="15" s="1"/>
  <c r="BF21" i="22"/>
  <c r="BF17" i="22" s="1"/>
  <c r="BF13" i="15" s="1"/>
  <c r="BF11" i="15" s="1"/>
  <c r="BE21" i="22"/>
  <c r="BD21" i="22"/>
  <c r="BD17" i="22" s="1"/>
  <c r="BD13" i="15" s="1"/>
  <c r="BC21" i="22"/>
  <c r="BB21" i="22"/>
  <c r="BB17" i="22" s="1"/>
  <c r="BB13" i="15" s="1"/>
  <c r="BA21" i="22"/>
  <c r="AZ21" i="22"/>
  <c r="AY21" i="22"/>
  <c r="AY17" i="22" s="1"/>
  <c r="AY13" i="15" s="1"/>
  <c r="AY11" i="15" s="1"/>
  <c r="CC17" i="22"/>
  <c r="CC13" i="15" s="1"/>
  <c r="CC11" i="15" s="1"/>
  <c r="CA17" i="22"/>
  <c r="CA13" i="15" s="1"/>
  <c r="BX17" i="22"/>
  <c r="BX13" i="15" s="1"/>
  <c r="BU17" i="22"/>
  <c r="BU13" i="15" s="1"/>
  <c r="BS17" i="22"/>
  <c r="BS13" i="15" s="1"/>
  <c r="BP17" i="22"/>
  <c r="BP13" i="15" s="1"/>
  <c r="BM17" i="22"/>
  <c r="BM13" i="15" s="1"/>
  <c r="BK17" i="22"/>
  <c r="BK13" i="15" s="1"/>
  <c r="BH17" i="22"/>
  <c r="BH13" i="15" s="1"/>
  <c r="BE17" i="22"/>
  <c r="BE13" i="15" s="1"/>
  <c r="BE11" i="15" s="1"/>
  <c r="BC17" i="22"/>
  <c r="BC13" i="15" s="1"/>
  <c r="AZ17" i="22"/>
  <c r="AZ13" i="15" s="1"/>
  <c r="AX17" i="22"/>
  <c r="AX13" i="15" s="1"/>
  <c r="AW17" i="22"/>
  <c r="AW13" i="15" s="1"/>
  <c r="AV17" i="22"/>
  <c r="AV13" i="15" s="1"/>
  <c r="AU17" i="22"/>
  <c r="AU13" i="15" s="1"/>
  <c r="AT17" i="22"/>
  <c r="AT13" i="15" s="1"/>
  <c r="AS17" i="22"/>
  <c r="AS13" i="15" s="1"/>
  <c r="AR17" i="22"/>
  <c r="AR13" i="15" s="1"/>
  <c r="AQ17" i="22"/>
  <c r="AQ13" i="15" s="1"/>
  <c r="AP17" i="22"/>
  <c r="AP13" i="15" s="1"/>
  <c r="AO17" i="22"/>
  <c r="AO13" i="15" s="1"/>
  <c r="AN17" i="22"/>
  <c r="AN13" i="15" s="1"/>
  <c r="AM17" i="22"/>
  <c r="AM13" i="15" s="1"/>
  <c r="AL17" i="22"/>
  <c r="AL13" i="15" s="1"/>
  <c r="AK17" i="22"/>
  <c r="AK13" i="15" s="1"/>
  <c r="AJ17" i="22"/>
  <c r="AJ13" i="15" s="1"/>
  <c r="AI17" i="22"/>
  <c r="AI13" i="15" s="1"/>
  <c r="AH17" i="22"/>
  <c r="AH13" i="15" s="1"/>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E13" i="22"/>
  <c r="CD13" i="22"/>
  <c r="CC13" i="22"/>
  <c r="CC8" i="22" s="1"/>
  <c r="CB13" i="22"/>
  <c r="CA13" i="22"/>
  <c r="CA8" i="22" s="1"/>
  <c r="CA5" i="22" s="1"/>
  <c r="CA4" i="22" s="1"/>
  <c r="BZ13" i="22"/>
  <c r="BY13" i="22"/>
  <c r="BX13" i="22"/>
  <c r="BW13" i="22"/>
  <c r="BV13" i="22"/>
  <c r="BU13" i="22"/>
  <c r="BT13" i="22"/>
  <c r="BS13" i="22"/>
  <c r="BS8" i="22" s="1"/>
  <c r="BS5" i="22" s="1"/>
  <c r="BS4" i="22" s="1"/>
  <c r="BR13" i="22"/>
  <c r="BQ13" i="22"/>
  <c r="BP13" i="22"/>
  <c r="BO13" i="22"/>
  <c r="BN13" i="22"/>
  <c r="BM13" i="22"/>
  <c r="BM8" i="22" s="1"/>
  <c r="BL13" i="22"/>
  <c r="CE9" i="22"/>
  <c r="CE8" i="22" s="1"/>
  <c r="CE5" i="22" s="1"/>
  <c r="CE4" i="22" s="1"/>
  <c r="CD9" i="22"/>
  <c r="CD8" i="22" s="1"/>
  <c r="CD5" i="22" s="1"/>
  <c r="CD4" i="22" s="1"/>
  <c r="CC9" i="22"/>
  <c r="CB9" i="22"/>
  <c r="CB8" i="22" s="1"/>
  <c r="CB5" i="22" s="1"/>
  <c r="CB4" i="22" s="1"/>
  <c r="CA9" i="22"/>
  <c r="BZ9" i="22"/>
  <c r="BY9" i="22"/>
  <c r="BY8" i="22" s="1"/>
  <c r="BY5" i="22" s="1"/>
  <c r="BY4" i="22" s="1"/>
  <c r="BX9" i="22"/>
  <c r="BW9" i="22"/>
  <c r="BW8" i="22" s="1"/>
  <c r="BW5" i="22" s="1"/>
  <c r="BW4" i="22" s="1"/>
  <c r="BV9" i="22"/>
  <c r="BV8" i="22" s="1"/>
  <c r="BV5" i="22" s="1"/>
  <c r="BV4" i="22" s="1"/>
  <c r="BU9" i="22"/>
  <c r="BT9" i="22"/>
  <c r="BT8" i="22" s="1"/>
  <c r="BT5" i="22" s="1"/>
  <c r="BT4" i="22" s="1"/>
  <c r="BS9" i="22"/>
  <c r="BR9" i="22"/>
  <c r="BQ9" i="22"/>
  <c r="BQ8" i="22" s="1"/>
  <c r="BQ5" i="22" s="1"/>
  <c r="BQ4" i="22" s="1"/>
  <c r="BP9" i="22"/>
  <c r="BO9" i="22"/>
  <c r="BO8" i="22" s="1"/>
  <c r="BO5" i="22" s="1"/>
  <c r="BO4" i="22" s="1"/>
  <c r="BN9" i="22"/>
  <c r="BN8" i="22" s="1"/>
  <c r="BN5" i="22" s="1"/>
  <c r="BN4" i="22" s="1"/>
  <c r="BM9" i="22"/>
  <c r="BL9" i="22"/>
  <c r="BL8" i="22" s="1"/>
  <c r="BL5" i="22" s="1"/>
  <c r="BL4" i="22" s="1"/>
  <c r="BZ8" i="22"/>
  <c r="BX8" i="22"/>
  <c r="BU8" i="22"/>
  <c r="BU5" i="22" s="1"/>
  <c r="BU4" i="22" s="1"/>
  <c r="BR8" i="22"/>
  <c r="BP8" i="22"/>
  <c r="BK8" i="22"/>
  <c r="BJ8" i="22"/>
  <c r="BI8" i="22"/>
  <c r="BH8" i="22"/>
  <c r="BG8" i="22"/>
  <c r="BF8" i="22"/>
  <c r="BE8" i="22"/>
  <c r="BD8" i="22"/>
  <c r="BC8" i="22"/>
  <c r="BB8" i="22"/>
  <c r="BA8" i="22"/>
  <c r="AZ8" i="22"/>
  <c r="AY8" i="22"/>
  <c r="AX8" i="22"/>
  <c r="AW8" i="22"/>
  <c r="AV8" i="22"/>
  <c r="AU8" i="22"/>
  <c r="AU5" i="22" s="1"/>
  <c r="AU4" i="22" s="1"/>
  <c r="AT8" i="22"/>
  <c r="AS8" i="22"/>
  <c r="AR8" i="22"/>
  <c r="AQ8" i="22"/>
  <c r="AP8" i="22"/>
  <c r="AO8" i="22"/>
  <c r="AN8" i="22"/>
  <c r="AM8" i="22"/>
  <c r="AM5" i="22" s="1"/>
  <c r="AL8" i="22"/>
  <c r="AK8" i="22"/>
  <c r="AJ8" i="22"/>
  <c r="AI8" i="22"/>
  <c r="AH8" i="22"/>
  <c r="AG8" i="22"/>
  <c r="AF8" i="22"/>
  <c r="AE8" i="22"/>
  <c r="AD8" i="22"/>
  <c r="AC8" i="22"/>
  <c r="AB8" i="22"/>
  <c r="AA8" i="22"/>
  <c r="Z8" i="22"/>
  <c r="Y8" i="22"/>
  <c r="X8" i="22"/>
  <c r="W8" i="22"/>
  <c r="W4" i="22" s="1"/>
  <c r="V8" i="22"/>
  <c r="U8" i="22"/>
  <c r="T8" i="22"/>
  <c r="S8" i="22"/>
  <c r="R8" i="22"/>
  <c r="Q8" i="22"/>
  <c r="P8" i="22"/>
  <c r="O8" i="22"/>
  <c r="O4" i="22" s="1"/>
  <c r="N8" i="22"/>
  <c r="M8" i="22"/>
  <c r="L8" i="22"/>
  <c r="K8" i="22"/>
  <c r="J8" i="22"/>
  <c r="I8" i="22"/>
  <c r="H8" i="22"/>
  <c r="G8" i="22"/>
  <c r="G5" i="22" s="1"/>
  <c r="F8" i="22"/>
  <c r="E8" i="22"/>
  <c r="D8"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C5" i="22"/>
  <c r="CC4" i="22" s="1"/>
  <c r="BZ5" i="22"/>
  <c r="BX5" i="22"/>
  <c r="BR5" i="22"/>
  <c r="BP5" i="22"/>
  <c r="BM5" i="22"/>
  <c r="BM4" i="22" s="1"/>
  <c r="BK5" i="22"/>
  <c r="BJ5" i="22"/>
  <c r="BH5" i="22"/>
  <c r="BG5" i="22"/>
  <c r="BE5" i="22"/>
  <c r="BE4" i="22" s="1"/>
  <c r="BD5" i="22"/>
  <c r="BC5" i="22"/>
  <c r="BC4" i="22" s="1"/>
  <c r="BB5" i="22"/>
  <c r="AZ5" i="22"/>
  <c r="AY5" i="22"/>
  <c r="AW5" i="22"/>
  <c r="AV5" i="22"/>
  <c r="AT5" i="22"/>
  <c r="AR5" i="22"/>
  <c r="AQ5" i="22"/>
  <c r="AO5" i="22"/>
  <c r="AN5" i="22"/>
  <c r="AL5" i="22"/>
  <c r="AJ5" i="22"/>
  <c r="AI5" i="22"/>
  <c r="AG5" i="22"/>
  <c r="AF5" i="22"/>
  <c r="AE5" i="22"/>
  <c r="AD5" i="22"/>
  <c r="AB5" i="22"/>
  <c r="AA5" i="22"/>
  <c r="Y5" i="22"/>
  <c r="X5" i="22"/>
  <c r="W5" i="22"/>
  <c r="V5" i="22"/>
  <c r="T5" i="22"/>
  <c r="S5" i="22"/>
  <c r="Q5" i="22"/>
  <c r="P5" i="22"/>
  <c r="N5" i="22"/>
  <c r="L5" i="22"/>
  <c r="K5" i="22"/>
  <c r="I5" i="22"/>
  <c r="H5" i="22"/>
  <c r="F5" i="22"/>
  <c r="D5" i="22"/>
  <c r="BZ4" i="22"/>
  <c r="BX4" i="22"/>
  <c r="BR4" i="22"/>
  <c r="BP4" i="22"/>
  <c r="BK4" i="22"/>
  <c r="BJ4" i="22"/>
  <c r="BH4" i="22"/>
  <c r="BG4" i="22"/>
  <c r="BD4" i="22"/>
  <c r="BB4" i="22"/>
  <c r="AZ4" i="22"/>
  <c r="AY4" i="22"/>
  <c r="AW4" i="22"/>
  <c r="AV4" i="22"/>
  <c r="AT4" i="22"/>
  <c r="AR4" i="22"/>
  <c r="AQ4" i="22"/>
  <c r="AO4" i="22"/>
  <c r="AN4" i="22"/>
  <c r="AM4" i="22"/>
  <c r="AL4" i="22"/>
  <c r="AJ4" i="22"/>
  <c r="AI4" i="22"/>
  <c r="AG4" i="22"/>
  <c r="AF4" i="22"/>
  <c r="AE4" i="22"/>
  <c r="AD4" i="22"/>
  <c r="AB4" i="22"/>
  <c r="AA4" i="22"/>
  <c r="Y4" i="22"/>
  <c r="X4" i="22"/>
  <c r="V4" i="22"/>
  <c r="T4" i="22"/>
  <c r="S4" i="22"/>
  <c r="Q4" i="22"/>
  <c r="P4" i="22"/>
  <c r="N4" i="22"/>
  <c r="L4" i="22"/>
  <c r="K4" i="22"/>
  <c r="I4" i="22"/>
  <c r="H4" i="22"/>
  <c r="G4" i="22"/>
  <c r="F4" i="22"/>
  <c r="D4" i="22"/>
  <c r="BU160" i="21"/>
  <c r="BT160" i="21"/>
  <c r="BS160" i="21"/>
  <c r="BR160" i="21"/>
  <c r="BQ160" i="21"/>
  <c r="BP160" i="21"/>
  <c r="BO160" i="21"/>
  <c r="BN160" i="21"/>
  <c r="BM160" i="21"/>
  <c r="BL160" i="21"/>
  <c r="BK160" i="21"/>
  <c r="BJ160" i="21"/>
  <c r="BI160" i="21"/>
  <c r="BH160" i="21"/>
  <c r="BG160" i="21"/>
  <c r="BF160" i="21"/>
  <c r="BE160" i="21"/>
  <c r="BD160" i="21"/>
  <c r="BC160" i="21"/>
  <c r="BB160" i="21"/>
  <c r="BA160" i="21"/>
  <c r="AZ160" i="21"/>
  <c r="AY160" i="21"/>
  <c r="AX160" i="21"/>
  <c r="AW160" i="21"/>
  <c r="AV160" i="21"/>
  <c r="AU160" i="21"/>
  <c r="AT160" i="21"/>
  <c r="AS160" i="21"/>
  <c r="AR160" i="21"/>
  <c r="BK152" i="21"/>
  <c r="BJ152" i="21"/>
  <c r="BI152" i="21"/>
  <c r="BH152" i="21"/>
  <c r="BG152" i="21"/>
  <c r="BF152" i="21"/>
  <c r="BE152" i="21"/>
  <c r="BD152" i="21"/>
  <c r="BC152" i="21"/>
  <c r="BB152" i="21"/>
  <c r="BA152" i="21"/>
  <c r="AZ152" i="21"/>
  <c r="AY152" i="21"/>
  <c r="AX152" i="21"/>
  <c r="AW152" i="21"/>
  <c r="AV152" i="21"/>
  <c r="AU152" i="21"/>
  <c r="AT152" i="21"/>
  <c r="AS152" i="21"/>
  <c r="AR152" i="21"/>
  <c r="CE66" i="21"/>
  <c r="CD66" i="21"/>
  <c r="CC66" i="21"/>
  <c r="CB66" i="21"/>
  <c r="CA66" i="21"/>
  <c r="BZ66" i="21"/>
  <c r="BY66" i="21"/>
  <c r="BX66" i="21"/>
  <c r="BW66" i="21"/>
  <c r="BV66" i="21"/>
  <c r="BU66" i="21"/>
  <c r="BT66" i="21"/>
  <c r="BS66" i="21"/>
  <c r="BR66" i="21"/>
  <c r="BQ66" i="21"/>
  <c r="BP66" i="21"/>
  <c r="BO66" i="21"/>
  <c r="BN66" i="21"/>
  <c r="BM66" i="21"/>
  <c r="BL66" i="21"/>
  <c r="CE60" i="21"/>
  <c r="CD60" i="21"/>
  <c r="CC60" i="21"/>
  <c r="CB60"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E56" i="21"/>
  <c r="CD56" i="21"/>
  <c r="CC56" i="21"/>
  <c r="CB56"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E54" i="21"/>
  <c r="CD54" i="21"/>
  <c r="CC54" i="21"/>
  <c r="CB54" i="21"/>
  <c r="CA54" i="21"/>
  <c r="BZ54" i="21"/>
  <c r="BY54" i="21"/>
  <c r="BX54" i="21"/>
  <c r="BW54" i="21"/>
  <c r="CE53" i="21"/>
  <c r="CD53" i="21"/>
  <c r="CC53" i="21"/>
  <c r="CB53" i="21"/>
  <c r="CA53" i="21"/>
  <c r="BZ53" i="21"/>
  <c r="BY53" i="21"/>
  <c r="BX53" i="21"/>
  <c r="BW53" i="21"/>
  <c r="CE52" i="21"/>
  <c r="CD52" i="21"/>
  <c r="CC52" i="21"/>
  <c r="CB52" i="21"/>
  <c r="CA52" i="21"/>
  <c r="BZ52" i="21"/>
  <c r="BY52" i="21"/>
  <c r="BX52" i="21"/>
  <c r="BW52" i="21"/>
  <c r="CE48" i="21"/>
  <c r="CD48" i="21"/>
  <c r="CC48" i="21"/>
  <c r="CB48" i="21"/>
  <c r="CA48" i="21"/>
  <c r="BZ48" i="21"/>
  <c r="BY48" i="21"/>
  <c r="BX48" i="21"/>
  <c r="BW48"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BQ31" i="21"/>
  <c r="BQ71" i="12" s="1"/>
  <c r="BP31" i="21"/>
  <c r="BP71" i="12" s="1"/>
  <c r="BO31" i="21"/>
  <c r="BO71" i="12" s="1"/>
  <c r="BN31" i="21"/>
  <c r="BN71" i="12" s="1"/>
  <c r="BM31" i="21"/>
  <c r="BM71" i="12" s="1"/>
  <c r="BL31" i="21"/>
  <c r="BL71" i="12" s="1"/>
  <c r="BK31" i="21"/>
  <c r="BK71" i="12" s="1"/>
  <c r="BJ31" i="21"/>
  <c r="BJ71" i="12" s="1"/>
  <c r="BI31" i="21"/>
  <c r="BI71" i="12" s="1"/>
  <c r="BH31" i="21"/>
  <c r="BH71" i="12" s="1"/>
  <c r="BG31" i="21"/>
  <c r="BG71" i="12" s="1"/>
  <c r="BF31" i="21"/>
  <c r="BF71" i="12" s="1"/>
  <c r="BE31" i="21"/>
  <c r="BE71" i="12" s="1"/>
  <c r="BD31" i="21"/>
  <c r="BD71" i="12" s="1"/>
  <c r="BC31" i="21"/>
  <c r="BC71" i="12" s="1"/>
  <c r="BB31" i="21"/>
  <c r="BB71" i="12" s="1"/>
  <c r="BA31" i="21"/>
  <c r="BA71" i="12" s="1"/>
  <c r="AZ31" i="21"/>
  <c r="AZ71" i="12" s="1"/>
  <c r="AY31" i="21"/>
  <c r="AY71" i="12" s="1"/>
  <c r="AX31" i="21"/>
  <c r="AX71" i="12" s="1"/>
  <c r="AW31" i="21"/>
  <c r="AW71" i="12" s="1"/>
  <c r="AV31" i="21"/>
  <c r="AV71" i="12" s="1"/>
  <c r="AU31" i="21"/>
  <c r="AU71" i="12" s="1"/>
  <c r="AT31" i="21"/>
  <c r="AT71" i="12" s="1"/>
  <c r="AS31" i="21"/>
  <c r="AS71" i="12" s="1"/>
  <c r="AR31" i="21"/>
  <c r="AR71" i="12" s="1"/>
  <c r="AQ31" i="21"/>
  <c r="AQ71" i="12" s="1"/>
  <c r="AP31" i="21"/>
  <c r="AP71" i="12" s="1"/>
  <c r="AO31" i="21"/>
  <c r="AO71" i="12" s="1"/>
  <c r="AN31" i="21"/>
  <c r="AN71" i="12" s="1"/>
  <c r="AM31" i="21"/>
  <c r="AM71" i="12" s="1"/>
  <c r="AL31" i="21"/>
  <c r="AL71" i="12" s="1"/>
  <c r="AK31" i="21"/>
  <c r="AK71" i="12" s="1"/>
  <c r="AJ31" i="21"/>
  <c r="AJ71" i="12" s="1"/>
  <c r="AI31" i="21"/>
  <c r="AI71" i="12" s="1"/>
  <c r="AH31" i="21"/>
  <c r="AH71" i="12" s="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BQ30" i="21"/>
  <c r="BQ70" i="12" s="1"/>
  <c r="BP30" i="21"/>
  <c r="BP70" i="12" s="1"/>
  <c r="BO30" i="21"/>
  <c r="BO70" i="12" s="1"/>
  <c r="BN30" i="21"/>
  <c r="BN70" i="12" s="1"/>
  <c r="BM30" i="21"/>
  <c r="BM70" i="12" s="1"/>
  <c r="BL30" i="21"/>
  <c r="BL70" i="12" s="1"/>
  <c r="BK30" i="21"/>
  <c r="BK70" i="12" s="1"/>
  <c r="BJ30" i="21"/>
  <c r="BJ70" i="12" s="1"/>
  <c r="BI30" i="21"/>
  <c r="BI70" i="12" s="1"/>
  <c r="BH30" i="21"/>
  <c r="BH70" i="12" s="1"/>
  <c r="BG30" i="21"/>
  <c r="BG70" i="12" s="1"/>
  <c r="BF30" i="21"/>
  <c r="BF70" i="12" s="1"/>
  <c r="BE30" i="21"/>
  <c r="BE70" i="12" s="1"/>
  <c r="BD30" i="21"/>
  <c r="BD70" i="12" s="1"/>
  <c r="BC30" i="21"/>
  <c r="BC70" i="12" s="1"/>
  <c r="BB30" i="21"/>
  <c r="BB70" i="12" s="1"/>
  <c r="BA30" i="21"/>
  <c r="BA70" i="12" s="1"/>
  <c r="AZ30" i="21"/>
  <c r="AZ70" i="12" s="1"/>
  <c r="AY30" i="21"/>
  <c r="AY70" i="12" s="1"/>
  <c r="AX30" i="21"/>
  <c r="AX70" i="12" s="1"/>
  <c r="AW30" i="21"/>
  <c r="AW70" i="12" s="1"/>
  <c r="AV30" i="21"/>
  <c r="AV70" i="12" s="1"/>
  <c r="AU30" i="21"/>
  <c r="AU70" i="12" s="1"/>
  <c r="AT30" i="21"/>
  <c r="AT70" i="12" s="1"/>
  <c r="AS30" i="21"/>
  <c r="AS70" i="12" s="1"/>
  <c r="AR30" i="21"/>
  <c r="AR70" i="12" s="1"/>
  <c r="AQ30" i="21"/>
  <c r="AQ70" i="12" s="1"/>
  <c r="AP30" i="21"/>
  <c r="AP70" i="12" s="1"/>
  <c r="AO30" i="21"/>
  <c r="AO70" i="12" s="1"/>
  <c r="AN30" i="21"/>
  <c r="AN70" i="12" s="1"/>
  <c r="AM30" i="21"/>
  <c r="AM70" i="12" s="1"/>
  <c r="AL30" i="21"/>
  <c r="AL70" i="12" s="1"/>
  <c r="AK30" i="21"/>
  <c r="AK70" i="12" s="1"/>
  <c r="AJ30" i="21"/>
  <c r="AJ70" i="12" s="1"/>
  <c r="AI30" i="21"/>
  <c r="AI70" i="12" s="1"/>
  <c r="AH30" i="21"/>
  <c r="AH70" i="12" s="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E18" i="21"/>
  <c r="CD18" i="21"/>
  <c r="CC18" i="21"/>
  <c r="CB18" i="21"/>
  <c r="CA18" i="21"/>
  <c r="BZ18" i="21"/>
  <c r="BY18" i="21"/>
  <c r="BX18" i="21"/>
  <c r="BW18" i="21"/>
  <c r="CE17" i="21"/>
  <c r="CD17" i="21"/>
  <c r="CC17" i="21"/>
  <c r="CB17" i="21"/>
  <c r="CA17" i="21"/>
  <c r="BZ17" i="21"/>
  <c r="BY17" i="21"/>
  <c r="BX17" i="21"/>
  <c r="BW17" i="21"/>
  <c r="CE4" i="21"/>
  <c r="CD4" i="21"/>
  <c r="CC4" i="21"/>
  <c r="CB4" i="21"/>
  <c r="CA4" i="21"/>
  <c r="BZ4" i="21"/>
  <c r="BY4" i="21"/>
  <c r="BX4" i="21"/>
  <c r="BW4" i="21"/>
  <c r="BV4" i="21"/>
  <c r="BU4" i="21"/>
  <c r="BT4" i="21"/>
  <c r="BS4" i="21"/>
  <c r="BR4" i="21"/>
  <c r="BQ4" i="21"/>
  <c r="BP4" i="21"/>
  <c r="BO4" i="21"/>
  <c r="BN4" i="21"/>
  <c r="BM4" i="21"/>
  <c r="BL4" i="21"/>
  <c r="CE42" i="20"/>
  <c r="CD42" i="20"/>
  <c r="CC42" i="20"/>
  <c r="CB42" i="20"/>
  <c r="CA42" i="20"/>
  <c r="CA26" i="20" s="1"/>
  <c r="BZ42" i="20"/>
  <c r="BY42" i="20"/>
  <c r="BX42" i="20"/>
  <c r="BW42" i="20"/>
  <c r="BV42" i="20"/>
  <c r="BU42" i="20"/>
  <c r="BT42" i="20"/>
  <c r="BS42" i="20"/>
  <c r="BS26" i="20" s="1"/>
  <c r="BR42" i="20"/>
  <c r="BQ42" i="20"/>
  <c r="BQ26" i="20" s="1"/>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S26" i="20" s="1"/>
  <c r="AR42" i="20"/>
  <c r="AQ42" i="20"/>
  <c r="AP42" i="20"/>
  <c r="AO42" i="20"/>
  <c r="AN42" i="20"/>
  <c r="AM42" i="20"/>
  <c r="AL42" i="20"/>
  <c r="AK42" i="20"/>
  <c r="AJ42" i="20"/>
  <c r="AI42" i="20"/>
  <c r="AH42" i="20"/>
  <c r="AG42" i="20"/>
  <c r="AF42"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CE32" i="20"/>
  <c r="CD32" i="20"/>
  <c r="CC32" i="20"/>
  <c r="CB32" i="20"/>
  <c r="CB26" i="20" s="1"/>
  <c r="CA32" i="20"/>
  <c r="BZ32" i="20"/>
  <c r="BY32" i="20"/>
  <c r="BY26" i="20" s="1"/>
  <c r="BX32" i="20"/>
  <c r="BW32" i="20"/>
  <c r="BV32" i="20"/>
  <c r="BU32" i="20"/>
  <c r="BT32" i="20"/>
  <c r="BT26" i="20" s="1"/>
  <c r="BS32" i="20"/>
  <c r="BR32" i="20"/>
  <c r="BQ32" i="20"/>
  <c r="BP32" i="20"/>
  <c r="BO32" i="20"/>
  <c r="BN32" i="20"/>
  <c r="BM32" i="20"/>
  <c r="BL32" i="20"/>
  <c r="BL26" i="20" s="1"/>
  <c r="BK32" i="20"/>
  <c r="BJ32" i="20"/>
  <c r="BI32" i="20"/>
  <c r="BI26" i="20" s="1"/>
  <c r="BH32" i="20"/>
  <c r="BG32" i="20"/>
  <c r="BF32" i="20"/>
  <c r="BE32" i="20"/>
  <c r="BD32" i="20"/>
  <c r="BC32" i="20"/>
  <c r="BB32" i="20"/>
  <c r="BA32" i="20"/>
  <c r="BA26" i="20" s="1"/>
  <c r="AZ32" i="20"/>
  <c r="AY32" i="20"/>
  <c r="AX32" i="20"/>
  <c r="AW32" i="20"/>
  <c r="AV32" i="20"/>
  <c r="AV26" i="20" s="1"/>
  <c r="AU32" i="20"/>
  <c r="AT32" i="20"/>
  <c r="AS32" i="20"/>
  <c r="AR32" i="20"/>
  <c r="AQ32" i="20"/>
  <c r="AP32" i="20"/>
  <c r="AO32" i="20"/>
  <c r="AN32" i="20"/>
  <c r="AN26" i="20" s="1"/>
  <c r="AM32" i="20"/>
  <c r="AL32" i="20"/>
  <c r="AK32" i="20"/>
  <c r="AJ32" i="20"/>
  <c r="AI32" i="20"/>
  <c r="AH32" i="20"/>
  <c r="AG32" i="20"/>
  <c r="AF32" i="20"/>
  <c r="AE32" i="20"/>
  <c r="AD32" i="20"/>
  <c r="AC32" i="20"/>
  <c r="AB32" i="20"/>
  <c r="AA32" i="20"/>
  <c r="CE27" i="20"/>
  <c r="CD27" i="20"/>
  <c r="CC27" i="20"/>
  <c r="CC26" i="20" s="1"/>
  <c r="CB27" i="20"/>
  <c r="CA27" i="20"/>
  <c r="BZ27" i="20"/>
  <c r="BY27" i="20"/>
  <c r="BX27" i="20"/>
  <c r="BW27" i="20"/>
  <c r="BV27" i="20"/>
  <c r="BU27" i="20"/>
  <c r="BU26" i="20" s="1"/>
  <c r="BT27" i="20"/>
  <c r="BS27" i="20"/>
  <c r="BR27" i="20"/>
  <c r="BQ27" i="20"/>
  <c r="BP27" i="20"/>
  <c r="BP26" i="20" s="1"/>
  <c r="BO27" i="20"/>
  <c r="BO26" i="20" s="1"/>
  <c r="BN27" i="20"/>
  <c r="BN26" i="20" s="1"/>
  <c r="BM27" i="20"/>
  <c r="BM26" i="20" s="1"/>
  <c r="BL27" i="20"/>
  <c r="BK27" i="20"/>
  <c r="BK26" i="20" s="1"/>
  <c r="BJ27" i="20"/>
  <c r="BI27" i="20"/>
  <c r="BH27" i="20"/>
  <c r="BG27" i="20"/>
  <c r="BG26" i="20" s="1"/>
  <c r="BF27" i="20"/>
  <c r="BF26" i="20" s="1"/>
  <c r="BE27" i="20"/>
  <c r="BD27" i="20"/>
  <c r="BC27" i="20"/>
  <c r="BB27" i="20"/>
  <c r="BA27" i="20"/>
  <c r="AZ27" i="20"/>
  <c r="AZ26" i="20" s="1"/>
  <c r="AY27" i="20"/>
  <c r="AY26" i="20" s="1"/>
  <c r="AX27" i="20"/>
  <c r="AX26" i="20" s="1"/>
  <c r="AW27" i="20"/>
  <c r="AW26" i="20" s="1"/>
  <c r="AV27" i="20"/>
  <c r="AU27" i="20"/>
  <c r="AT27" i="20"/>
  <c r="AS27" i="20"/>
  <c r="AR27" i="20"/>
  <c r="AR26" i="20" s="1"/>
  <c r="AQ27" i="20"/>
  <c r="AQ26" i="20" s="1"/>
  <c r="AP27" i="20"/>
  <c r="AP26" i="20" s="1"/>
  <c r="AO27" i="20"/>
  <c r="AO26" i="20" s="1"/>
  <c r="AN27" i="20"/>
  <c r="AM27" i="20"/>
  <c r="AL27" i="20"/>
  <c r="AK27" i="20"/>
  <c r="AJ27" i="20"/>
  <c r="AI27" i="20"/>
  <c r="AI26" i="20" s="1"/>
  <c r="AH27" i="20"/>
  <c r="AH26" i="20" s="1"/>
  <c r="AG27" i="20"/>
  <c r="AG26" i="20" s="1"/>
  <c r="AF27" i="20"/>
  <c r="AF26" i="20" s="1"/>
  <c r="AE27" i="20"/>
  <c r="AD27" i="20"/>
  <c r="AC27" i="20"/>
  <c r="AB27" i="20"/>
  <c r="AA27" i="20"/>
  <c r="AA26" i="20" s="1"/>
  <c r="CE26" i="20"/>
  <c r="CD26" i="20"/>
  <c r="BX26" i="20"/>
  <c r="BW26" i="20"/>
  <c r="BV26" i="20"/>
  <c r="BH26" i="20"/>
  <c r="BE26" i="20"/>
  <c r="BD26" i="20"/>
  <c r="BC26" i="20"/>
  <c r="AU26" i="20"/>
  <c r="AM26" i="20"/>
  <c r="AK26" i="20"/>
  <c r="AJ26" i="20"/>
  <c r="AE26" i="20"/>
  <c r="AD26" i="20"/>
  <c r="AC26" i="20"/>
  <c r="AB26" i="20"/>
  <c r="CE20" i="20"/>
  <c r="CE9" i="15" s="1"/>
  <c r="CD20" i="20"/>
  <c r="CD9" i="15" s="1"/>
  <c r="CC20" i="20"/>
  <c r="CC9" i="15" s="1"/>
  <c r="CB20" i="20"/>
  <c r="CB9" i="15" s="1"/>
  <c r="CA20" i="20"/>
  <c r="CA9" i="15" s="1"/>
  <c r="CA5" i="15" s="1"/>
  <c r="BZ20" i="20"/>
  <c r="BZ9" i="15" s="1"/>
  <c r="BY20" i="20"/>
  <c r="BX20" i="20"/>
  <c r="BX9" i="15" s="1"/>
  <c r="BW20" i="20"/>
  <c r="BW9" i="15" s="1"/>
  <c r="BV20" i="20"/>
  <c r="BV9" i="15" s="1"/>
  <c r="BU20" i="20"/>
  <c r="BU9" i="15" s="1"/>
  <c r="BT20" i="20"/>
  <c r="BT9" i="15" s="1"/>
  <c r="BS20" i="20"/>
  <c r="BS9" i="15" s="1"/>
  <c r="BS5" i="15" s="1"/>
  <c r="BR20" i="20"/>
  <c r="BR9" i="15" s="1"/>
  <c r="BQ20" i="20"/>
  <c r="BP20" i="20"/>
  <c r="BP9" i="15" s="1"/>
  <c r="BO20" i="20"/>
  <c r="BO9" i="15" s="1"/>
  <c r="BN20" i="20"/>
  <c r="BN9" i="15" s="1"/>
  <c r="BM20" i="20"/>
  <c r="BM9" i="15" s="1"/>
  <c r="BL20" i="20"/>
  <c r="BL9" i="15" s="1"/>
  <c r="BK20" i="20"/>
  <c r="BK9" i="15" s="1"/>
  <c r="BK5" i="15" s="1"/>
  <c r="BJ20" i="20"/>
  <c r="BJ9" i="15" s="1"/>
  <c r="BI20" i="20"/>
  <c r="BH20" i="20"/>
  <c r="BH9" i="15" s="1"/>
  <c r="BG20" i="20"/>
  <c r="BG9" i="15" s="1"/>
  <c r="BF20" i="20"/>
  <c r="BF9" i="15" s="1"/>
  <c r="BE20" i="20"/>
  <c r="BE9" i="15" s="1"/>
  <c r="BD20" i="20"/>
  <c r="BD9" i="15" s="1"/>
  <c r="BC20" i="20"/>
  <c r="BC9" i="15" s="1"/>
  <c r="BC5" i="15" s="1"/>
  <c r="BB20" i="20"/>
  <c r="BB9" i="15" s="1"/>
  <c r="BA20" i="20"/>
  <c r="AZ20" i="20"/>
  <c r="AZ9" i="15" s="1"/>
  <c r="AY20" i="20"/>
  <c r="AY9" i="15" s="1"/>
  <c r="AX20" i="20"/>
  <c r="AX9" i="15" s="1"/>
  <c r="AW20" i="20"/>
  <c r="AW9" i="15" s="1"/>
  <c r="AV20" i="20"/>
  <c r="AV9" i="15" s="1"/>
  <c r="AU20" i="20"/>
  <c r="AU9" i="15" s="1"/>
  <c r="AU5" i="15" s="1"/>
  <c r="AT20" i="20"/>
  <c r="AT9" i="15" s="1"/>
  <c r="AS20" i="20"/>
  <c r="AR20" i="20"/>
  <c r="AR9" i="15" s="1"/>
  <c r="AQ20" i="20"/>
  <c r="AQ9" i="15" s="1"/>
  <c r="AP20" i="20"/>
  <c r="AP9" i="15" s="1"/>
  <c r="AO20" i="20"/>
  <c r="AO9" i="15" s="1"/>
  <c r="AN20" i="20"/>
  <c r="AN9" i="15" s="1"/>
  <c r="AM20" i="20"/>
  <c r="AM9" i="15" s="1"/>
  <c r="AM5" i="15" s="1"/>
  <c r="AL20" i="20"/>
  <c r="AL9" i="15" s="1"/>
  <c r="AK20" i="20"/>
  <c r="AJ20" i="20"/>
  <c r="AJ9" i="15" s="1"/>
  <c r="AI20" i="20"/>
  <c r="AI9" i="15" s="1"/>
  <c r="AH20" i="20"/>
  <c r="AH9" i="15" s="1"/>
  <c r="AG20" i="20"/>
  <c r="AF20" i="20"/>
  <c r="CE15" i="20"/>
  <c r="CD15" i="20"/>
  <c r="CD7" i="15" s="1"/>
  <c r="CC15" i="20"/>
  <c r="CC7" i="15" s="1"/>
  <c r="CB15" i="20"/>
  <c r="CB7" i="15" s="1"/>
  <c r="CA15" i="20"/>
  <c r="CA7" i="15" s="1"/>
  <c r="BZ15" i="20"/>
  <c r="BZ7" i="15" s="1"/>
  <c r="BY15" i="20"/>
  <c r="BY7" i="15" s="1"/>
  <c r="BX15" i="20"/>
  <c r="BX7" i="15" s="1"/>
  <c r="BW15" i="20"/>
  <c r="BV15" i="20"/>
  <c r="BV7" i="15" s="1"/>
  <c r="BV5" i="15" s="1"/>
  <c r="BV4" i="15" s="1"/>
  <c r="BU15" i="20"/>
  <c r="BU7" i="15" s="1"/>
  <c r="BT15" i="20"/>
  <c r="BT7" i="15" s="1"/>
  <c r="BS15" i="20"/>
  <c r="BS7" i="15" s="1"/>
  <c r="BR15" i="20"/>
  <c r="BR7" i="15" s="1"/>
  <c r="BQ15" i="20"/>
  <c r="BQ7" i="15" s="1"/>
  <c r="BP15" i="20"/>
  <c r="BP7" i="15" s="1"/>
  <c r="BO15" i="20"/>
  <c r="BN15" i="20"/>
  <c r="BN7" i="15" s="1"/>
  <c r="BM15" i="20"/>
  <c r="BM7" i="15" s="1"/>
  <c r="BL15" i="20"/>
  <c r="BL7" i="15" s="1"/>
  <c r="BK15" i="20"/>
  <c r="BK7" i="15" s="1"/>
  <c r="BJ15" i="20"/>
  <c r="BJ7" i="15" s="1"/>
  <c r="BI15" i="20"/>
  <c r="BI7" i="15" s="1"/>
  <c r="BH15" i="20"/>
  <c r="BH7" i="15" s="1"/>
  <c r="BG15" i="20"/>
  <c r="BF15" i="20"/>
  <c r="BF7" i="15" s="1"/>
  <c r="BE15" i="20"/>
  <c r="BE7" i="15" s="1"/>
  <c r="BD15" i="20"/>
  <c r="BD7" i="15" s="1"/>
  <c r="BC15" i="20"/>
  <c r="BC7" i="15" s="1"/>
  <c r="BB15" i="20"/>
  <c r="BB7" i="15" s="1"/>
  <c r="BA15" i="20"/>
  <c r="BA7" i="15" s="1"/>
  <c r="AZ15" i="20"/>
  <c r="AZ7" i="15" s="1"/>
  <c r="AY15" i="20"/>
  <c r="AX15" i="20"/>
  <c r="AX7" i="15" s="1"/>
  <c r="AW15" i="20"/>
  <c r="AW7" i="15" s="1"/>
  <c r="AV15" i="20"/>
  <c r="AV7" i="15" s="1"/>
  <c r="AU15" i="20"/>
  <c r="AU7" i="15" s="1"/>
  <c r="AT15" i="20"/>
  <c r="AT7" i="15" s="1"/>
  <c r="AS15" i="20"/>
  <c r="AS7" i="15" s="1"/>
  <c r="AR15" i="20"/>
  <c r="AR7" i="15" s="1"/>
  <c r="AQ15" i="20"/>
  <c r="AP15" i="20"/>
  <c r="AP7" i="15" s="1"/>
  <c r="AO15" i="20"/>
  <c r="AO7" i="15" s="1"/>
  <c r="AN15" i="20"/>
  <c r="AN7" i="15" s="1"/>
  <c r="AM15" i="20"/>
  <c r="AM7" i="15" s="1"/>
  <c r="AL15" i="20"/>
  <c r="AL7" i="15" s="1"/>
  <c r="AK15" i="20"/>
  <c r="AK7" i="15" s="1"/>
  <c r="AJ15" i="20"/>
  <c r="AJ7" i="15" s="1"/>
  <c r="AI15" i="20"/>
  <c r="AH15" i="20"/>
  <c r="AH7" i="15" s="1"/>
  <c r="AG15" i="20"/>
  <c r="AF15" i="20"/>
  <c r="AE15" i="20"/>
  <c r="AE4" i="20" s="1"/>
  <c r="AD15" i="20"/>
  <c r="AD4" i="20" s="1"/>
  <c r="AC15" i="20"/>
  <c r="CE10" i="20"/>
  <c r="CE10" i="15" s="1"/>
  <c r="CD10" i="20"/>
  <c r="CD10" i="15" s="1"/>
  <c r="CC10" i="20"/>
  <c r="CC10" i="15" s="1"/>
  <c r="CB10" i="20"/>
  <c r="CB10" i="15" s="1"/>
  <c r="CA10" i="20"/>
  <c r="CA10" i="15" s="1"/>
  <c r="BZ10" i="20"/>
  <c r="BZ10" i="15" s="1"/>
  <c r="BY10" i="20"/>
  <c r="BY10" i="15" s="1"/>
  <c r="BX10" i="20"/>
  <c r="BX10" i="15" s="1"/>
  <c r="BW10" i="20"/>
  <c r="BW10" i="15" s="1"/>
  <c r="BV10" i="20"/>
  <c r="BV10" i="15" s="1"/>
  <c r="BU10" i="20"/>
  <c r="BU10" i="15" s="1"/>
  <c r="BT10" i="20"/>
  <c r="BT10" i="15" s="1"/>
  <c r="BS10" i="20"/>
  <c r="BS10" i="15" s="1"/>
  <c r="BR10" i="20"/>
  <c r="BR10" i="15" s="1"/>
  <c r="BQ10" i="20"/>
  <c r="BQ10" i="15" s="1"/>
  <c r="BP10" i="20"/>
  <c r="BP10" i="15" s="1"/>
  <c r="BO10" i="20"/>
  <c r="BO10" i="15" s="1"/>
  <c r="BN10" i="20"/>
  <c r="BN10" i="15" s="1"/>
  <c r="BM10" i="20"/>
  <c r="BM10" i="15" s="1"/>
  <c r="BL10" i="20"/>
  <c r="BL10" i="15" s="1"/>
  <c r="BK10" i="20"/>
  <c r="BK10" i="15" s="1"/>
  <c r="BJ10" i="20"/>
  <c r="BJ10" i="15" s="1"/>
  <c r="BI10" i="20"/>
  <c r="BI10" i="15" s="1"/>
  <c r="BH10" i="20"/>
  <c r="BH10" i="15" s="1"/>
  <c r="BG10" i="20"/>
  <c r="BG10" i="15" s="1"/>
  <c r="BF10" i="20"/>
  <c r="BF10" i="15" s="1"/>
  <c r="BE10" i="20"/>
  <c r="BE10" i="15" s="1"/>
  <c r="BD10" i="20"/>
  <c r="BD10" i="15" s="1"/>
  <c r="BC10" i="20"/>
  <c r="BC10" i="15" s="1"/>
  <c r="BB10" i="20"/>
  <c r="BB10" i="15" s="1"/>
  <c r="BA10" i="20"/>
  <c r="BA10" i="15" s="1"/>
  <c r="AZ10" i="20"/>
  <c r="AZ10" i="15" s="1"/>
  <c r="AY10" i="20"/>
  <c r="AY10" i="15" s="1"/>
  <c r="AX10" i="20"/>
  <c r="AX10" i="15" s="1"/>
  <c r="AW10" i="20"/>
  <c r="AW10" i="15" s="1"/>
  <c r="AV10" i="20"/>
  <c r="AV10" i="15" s="1"/>
  <c r="AU10" i="20"/>
  <c r="AU10" i="15" s="1"/>
  <c r="AT10" i="20"/>
  <c r="AT10" i="15" s="1"/>
  <c r="AS10" i="20"/>
  <c r="AS10" i="15" s="1"/>
  <c r="AR10" i="20"/>
  <c r="AR10" i="15" s="1"/>
  <c r="AQ10" i="20"/>
  <c r="AQ10" i="15" s="1"/>
  <c r="AP10" i="20"/>
  <c r="AP10" i="15" s="1"/>
  <c r="AO10" i="20"/>
  <c r="AO10" i="15" s="1"/>
  <c r="AN10" i="20"/>
  <c r="AN10" i="15" s="1"/>
  <c r="AM10" i="20"/>
  <c r="AM10" i="15" s="1"/>
  <c r="AL10" i="20"/>
  <c r="AL10" i="15" s="1"/>
  <c r="AK10" i="20"/>
  <c r="AK10" i="15" s="1"/>
  <c r="AJ10" i="20"/>
  <c r="AJ10" i="15" s="1"/>
  <c r="AI10" i="20"/>
  <c r="AI10" i="15" s="1"/>
  <c r="AH10" i="20"/>
  <c r="AH10" i="15" s="1"/>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E5" i="20"/>
  <c r="CE8" i="15" s="1"/>
  <c r="CD5" i="20"/>
  <c r="CD8" i="15" s="1"/>
  <c r="CC5" i="20"/>
  <c r="CC8" i="15" s="1"/>
  <c r="CB5" i="20"/>
  <c r="CB8" i="15" s="1"/>
  <c r="CB5" i="15" s="1"/>
  <c r="CA5" i="20"/>
  <c r="CA8" i="15" s="1"/>
  <c r="BZ5" i="20"/>
  <c r="BZ8" i="15" s="1"/>
  <c r="BY5" i="20"/>
  <c r="BY8" i="15" s="1"/>
  <c r="BX5" i="20"/>
  <c r="BX8" i="15" s="1"/>
  <c r="BW5" i="20"/>
  <c r="BW8" i="15" s="1"/>
  <c r="BV5" i="20"/>
  <c r="BV8" i="15" s="1"/>
  <c r="BU5" i="20"/>
  <c r="BU8" i="15" s="1"/>
  <c r="BT5" i="20"/>
  <c r="BT8" i="15" s="1"/>
  <c r="BT5" i="15" s="1"/>
  <c r="BS5" i="20"/>
  <c r="BS8" i="15" s="1"/>
  <c r="BR5" i="20"/>
  <c r="BR8" i="15" s="1"/>
  <c r="BQ5" i="20"/>
  <c r="BQ8" i="15" s="1"/>
  <c r="BP5" i="20"/>
  <c r="BP8" i="15" s="1"/>
  <c r="BO5" i="20"/>
  <c r="BO8" i="15" s="1"/>
  <c r="BN5" i="20"/>
  <c r="BN8" i="15" s="1"/>
  <c r="BM5" i="20"/>
  <c r="BM8" i="15" s="1"/>
  <c r="BL5" i="20"/>
  <c r="BL8" i="15" s="1"/>
  <c r="BL5" i="15" s="1"/>
  <c r="BK5" i="20"/>
  <c r="BK8" i="15" s="1"/>
  <c r="BJ5" i="20"/>
  <c r="BJ8" i="15" s="1"/>
  <c r="BI5" i="20"/>
  <c r="BI8" i="15" s="1"/>
  <c r="BH5" i="20"/>
  <c r="BH8" i="15" s="1"/>
  <c r="BG5" i="20"/>
  <c r="BG8" i="15" s="1"/>
  <c r="BF5" i="20"/>
  <c r="BF8" i="15" s="1"/>
  <c r="BE5" i="20"/>
  <c r="BE8" i="15" s="1"/>
  <c r="BD5" i="20"/>
  <c r="BD8" i="15" s="1"/>
  <c r="BD5" i="15" s="1"/>
  <c r="BC5" i="20"/>
  <c r="BC8" i="15" s="1"/>
  <c r="BB5" i="20"/>
  <c r="BB8" i="15" s="1"/>
  <c r="BA5" i="20"/>
  <c r="BA8" i="15" s="1"/>
  <c r="AZ5" i="20"/>
  <c r="AZ8" i="15" s="1"/>
  <c r="AY5" i="20"/>
  <c r="AY8" i="15" s="1"/>
  <c r="AX5" i="20"/>
  <c r="AX8" i="15" s="1"/>
  <c r="AW5" i="20"/>
  <c r="AW8" i="15" s="1"/>
  <c r="AW5" i="15" s="1"/>
  <c r="AW4" i="15" s="1"/>
  <c r="AV5" i="20"/>
  <c r="AV8" i="15" s="1"/>
  <c r="AV5" i="15" s="1"/>
  <c r="AU5" i="20"/>
  <c r="AU8" i="15" s="1"/>
  <c r="AT5" i="20"/>
  <c r="AT8" i="15" s="1"/>
  <c r="AS5" i="20"/>
  <c r="AS8" i="15" s="1"/>
  <c r="AR5" i="20"/>
  <c r="AR8" i="15" s="1"/>
  <c r="AQ5" i="20"/>
  <c r="AQ8" i="15" s="1"/>
  <c r="AP5" i="20"/>
  <c r="AP8" i="15" s="1"/>
  <c r="AP5" i="15" s="1"/>
  <c r="AP4" i="15" s="1"/>
  <c r="AO5" i="20"/>
  <c r="AO8" i="15" s="1"/>
  <c r="AN5" i="20"/>
  <c r="AN8" i="15" s="1"/>
  <c r="AN5" i="15" s="1"/>
  <c r="AM5" i="20"/>
  <c r="AM8" i="15" s="1"/>
  <c r="AL5" i="20"/>
  <c r="AL8" i="15" s="1"/>
  <c r="AK5" i="20"/>
  <c r="AK8" i="15" s="1"/>
  <c r="AJ5" i="20"/>
  <c r="AJ8" i="15" s="1"/>
  <c r="AI5" i="20"/>
  <c r="AI8" i="15" s="1"/>
  <c r="AH5" i="20"/>
  <c r="AH8" i="15" s="1"/>
  <c r="AH5" i="15" s="1"/>
  <c r="AH4" i="15" s="1"/>
  <c r="AG5" i="20"/>
  <c r="AG4" i="20" s="1"/>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D5" i="20"/>
  <c r="CD4" i="20"/>
  <c r="CC4" i="20"/>
  <c r="CB4" i="20"/>
  <c r="BT4" i="20"/>
  <c r="BL4" i="20"/>
  <c r="BF4" i="20"/>
  <c r="BE4" i="20"/>
  <c r="BD4" i="20"/>
  <c r="AV4" i="20"/>
  <c r="AO4" i="20"/>
  <c r="AN4" i="20"/>
  <c r="AF4" i="20"/>
  <c r="AC4" i="20"/>
  <c r="AB4" i="20"/>
  <c r="AA4" i="20"/>
  <c r="Z4" i="20"/>
  <c r="Y4" i="20"/>
  <c r="X4" i="20"/>
  <c r="W4" i="20"/>
  <c r="V4" i="20"/>
  <c r="U4" i="20"/>
  <c r="T4" i="20"/>
  <c r="S4" i="20"/>
  <c r="R4" i="20"/>
  <c r="Q4" i="20"/>
  <c r="P4" i="20"/>
  <c r="O4" i="20"/>
  <c r="N4" i="20"/>
  <c r="M4" i="20"/>
  <c r="L4" i="20"/>
  <c r="K4" i="20"/>
  <c r="J4" i="20"/>
  <c r="I4" i="20"/>
  <c r="H4" i="20"/>
  <c r="G4" i="20"/>
  <c r="F4" i="20"/>
  <c r="E4" i="20"/>
  <c r="D4" i="20"/>
  <c r="CE43" i="19"/>
  <c r="CD43" i="19"/>
  <c r="CC43" i="19"/>
  <c r="CB43" i="19"/>
  <c r="CA43" i="19"/>
  <c r="BZ43" i="19"/>
  <c r="BY43" i="19"/>
  <c r="BX43" i="19"/>
  <c r="BW43" i="19"/>
  <c r="BV43" i="19"/>
  <c r="BU43" i="19"/>
  <c r="BT43" i="19"/>
  <c r="BS43" i="19"/>
  <c r="BR43" i="19"/>
  <c r="BQ43" i="19"/>
  <c r="BP43" i="19"/>
  <c r="BO43" i="19"/>
  <c r="BN43" i="19"/>
  <c r="BM43" i="19"/>
  <c r="BL43" i="19"/>
  <c r="CE26"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A17" i="19"/>
  <c r="CA62" i="12" s="1"/>
  <c r="BZ17" i="19"/>
  <c r="BZ62" i="12" s="1"/>
  <c r="BY17" i="19"/>
  <c r="BY62" i="12" s="1"/>
  <c r="BX17" i="19"/>
  <c r="BX62" i="12" s="1"/>
  <c r="BS17" i="19"/>
  <c r="BS62" i="12" s="1"/>
  <c r="BR17" i="19"/>
  <c r="BR62" i="12" s="1"/>
  <c r="BR63" i="12" s="1"/>
  <c r="BQ17" i="19"/>
  <c r="BQ62" i="12" s="1"/>
  <c r="BP17" i="19"/>
  <c r="BP62" i="12" s="1"/>
  <c r="BK17" i="19"/>
  <c r="BK62" i="12" s="1"/>
  <c r="BJ17" i="19"/>
  <c r="BJ62" i="12" s="1"/>
  <c r="BI17" i="19"/>
  <c r="BI62" i="12" s="1"/>
  <c r="BH17" i="19"/>
  <c r="BH62" i="12" s="1"/>
  <c r="BG17" i="19"/>
  <c r="BG62" i="12" s="1"/>
  <c r="BF17" i="19"/>
  <c r="BF62" i="12" s="1"/>
  <c r="BE17" i="19"/>
  <c r="BE62" i="12" s="1"/>
  <c r="BD17" i="19"/>
  <c r="BD62" i="12" s="1"/>
  <c r="BC17" i="19"/>
  <c r="BC62" i="12" s="1"/>
  <c r="BB17" i="19"/>
  <c r="BB62" i="12" s="1"/>
  <c r="BA17" i="19"/>
  <c r="BA62" i="12" s="1"/>
  <c r="AZ17" i="19"/>
  <c r="AZ62" i="12" s="1"/>
  <c r="AY17" i="19"/>
  <c r="AY62" i="12" s="1"/>
  <c r="AX17" i="19"/>
  <c r="AX62" i="12" s="1"/>
  <c r="AW17" i="19"/>
  <c r="AW62" i="12" s="1"/>
  <c r="AV17" i="19"/>
  <c r="AV62" i="12" s="1"/>
  <c r="AU17" i="19"/>
  <c r="AU62" i="12" s="1"/>
  <c r="AT17" i="19"/>
  <c r="AT62" i="12" s="1"/>
  <c r="AS17" i="19"/>
  <c r="AS62" i="12" s="1"/>
  <c r="AR17" i="19"/>
  <c r="AR62" i="12" s="1"/>
  <c r="AQ17" i="19"/>
  <c r="AQ62" i="12" s="1"/>
  <c r="AP17" i="19"/>
  <c r="AP62" i="12" s="1"/>
  <c r="AO17" i="19"/>
  <c r="AO62" i="12" s="1"/>
  <c r="AN17" i="19"/>
  <c r="AN62" i="12" s="1"/>
  <c r="AM17" i="19"/>
  <c r="AM62" i="12" s="1"/>
  <c r="AL17" i="19"/>
  <c r="AL62" i="12" s="1"/>
  <c r="AK17" i="19"/>
  <c r="AK62" i="12" s="1"/>
  <c r="AJ17" i="19"/>
  <c r="AJ62" i="12" s="1"/>
  <c r="AI17" i="19"/>
  <c r="AI62" i="12" s="1"/>
  <c r="AH17" i="19"/>
  <c r="AH62" i="12" s="1"/>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BK16" i="19"/>
  <c r="BK61" i="12" s="1"/>
  <c r="BJ16" i="19"/>
  <c r="BJ61" i="12" s="1"/>
  <c r="BI16" i="19"/>
  <c r="BI61" i="12" s="1"/>
  <c r="BH16" i="19"/>
  <c r="BH61" i="12" s="1"/>
  <c r="BG16" i="19"/>
  <c r="BG61" i="12" s="1"/>
  <c r="BF16" i="19"/>
  <c r="BF61" i="12" s="1"/>
  <c r="BE16" i="19"/>
  <c r="BE61" i="12" s="1"/>
  <c r="BD16" i="19"/>
  <c r="BD61" i="12" s="1"/>
  <c r="BC16" i="19"/>
  <c r="BC61" i="12" s="1"/>
  <c r="BB16" i="19"/>
  <c r="BB61" i="12" s="1"/>
  <c r="BA16" i="19"/>
  <c r="BA61" i="12" s="1"/>
  <c r="AZ16" i="19"/>
  <c r="AZ61" i="12" s="1"/>
  <c r="AY16" i="19"/>
  <c r="AY61" i="12" s="1"/>
  <c r="AX16" i="19"/>
  <c r="AX61" i="12" s="1"/>
  <c r="AW16" i="19"/>
  <c r="AW61" i="12" s="1"/>
  <c r="AV16" i="19"/>
  <c r="AV61" i="12" s="1"/>
  <c r="AU16" i="19"/>
  <c r="AU61" i="12" s="1"/>
  <c r="AT16" i="19"/>
  <c r="AT61" i="12" s="1"/>
  <c r="AS16" i="19"/>
  <c r="AS61" i="12" s="1"/>
  <c r="AR16" i="19"/>
  <c r="AR61" i="12" s="1"/>
  <c r="AQ16" i="19"/>
  <c r="AQ61" i="12" s="1"/>
  <c r="AP16" i="19"/>
  <c r="AP61" i="12" s="1"/>
  <c r="AO16" i="19"/>
  <c r="AO61" i="12" s="1"/>
  <c r="AN16" i="19"/>
  <c r="AN61" i="12" s="1"/>
  <c r="AM16" i="19"/>
  <c r="AM61" i="12" s="1"/>
  <c r="AL16" i="19"/>
  <c r="AL61" i="12" s="1"/>
  <c r="AK16" i="19"/>
  <c r="AK61" i="12" s="1"/>
  <c r="AJ16" i="19"/>
  <c r="AJ61" i="12" s="1"/>
  <c r="AI16" i="19"/>
  <c r="AI61" i="12" s="1"/>
  <c r="AH16" i="19"/>
  <c r="AH61" i="12" s="1"/>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E4" i="19"/>
  <c r="CE17" i="19" s="1"/>
  <c r="CE62" i="12" s="1"/>
  <c r="CD4" i="19"/>
  <c r="CD17" i="19" s="1"/>
  <c r="CD62" i="12" s="1"/>
  <c r="CC4" i="19"/>
  <c r="CC17" i="19" s="1"/>
  <c r="CC62" i="12" s="1"/>
  <c r="CB4" i="19"/>
  <c r="CB17" i="19" s="1"/>
  <c r="CB62" i="12" s="1"/>
  <c r="CA4" i="19"/>
  <c r="BZ4" i="19"/>
  <c r="BY4" i="19"/>
  <c r="BX4" i="19"/>
  <c r="BW4" i="19"/>
  <c r="BW17" i="19" s="1"/>
  <c r="BW62" i="12" s="1"/>
  <c r="BV4" i="19"/>
  <c r="BV17" i="19" s="1"/>
  <c r="BV62" i="12" s="1"/>
  <c r="BU4" i="19"/>
  <c r="BU17" i="19" s="1"/>
  <c r="BU62" i="12" s="1"/>
  <c r="BT4" i="19"/>
  <c r="BT17" i="19" s="1"/>
  <c r="BT62" i="12" s="1"/>
  <c r="BS4" i="19"/>
  <c r="BR4" i="19"/>
  <c r="BQ4" i="19"/>
  <c r="BP4" i="19"/>
  <c r="BP14" i="6" s="1"/>
  <c r="BO4" i="19"/>
  <c r="BO14" i="6" s="1"/>
  <c r="BN4" i="19"/>
  <c r="BM4" i="19"/>
  <c r="BL4" i="19"/>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CE4" i="18"/>
  <c r="CE24" i="15" s="1"/>
  <c r="CD4" i="18"/>
  <c r="CD24" i="15" s="1"/>
  <c r="CC4" i="18"/>
  <c r="CC24" i="15" s="1"/>
  <c r="CB4" i="18"/>
  <c r="CB24" i="15" s="1"/>
  <c r="CA4" i="18"/>
  <c r="CA24" i="15" s="1"/>
  <c r="BZ4" i="18"/>
  <c r="BZ24" i="15" s="1"/>
  <c r="BY4" i="18"/>
  <c r="BY24" i="15" s="1"/>
  <c r="BX4" i="18"/>
  <c r="BX24" i="15" s="1"/>
  <c r="BW4" i="18"/>
  <c r="BW24" i="15" s="1"/>
  <c r="BV4" i="18"/>
  <c r="BV24" i="15" s="1"/>
  <c r="BU4" i="18"/>
  <c r="BU24" i="15" s="1"/>
  <c r="BT4" i="18"/>
  <c r="BT24" i="15" s="1"/>
  <c r="BS4" i="18"/>
  <c r="BS24" i="15" s="1"/>
  <c r="BR4" i="18"/>
  <c r="BR24" i="15" s="1"/>
  <c r="BQ4" i="18"/>
  <c r="BQ24" i="15" s="1"/>
  <c r="BP4" i="18"/>
  <c r="BP24" i="15" s="1"/>
  <c r="BO4" i="18"/>
  <c r="BO24" i="15" s="1"/>
  <c r="BN4" i="18"/>
  <c r="BN24" i="15" s="1"/>
  <c r="BM4" i="18"/>
  <c r="BM24" i="15" s="1"/>
  <c r="BL4" i="18"/>
  <c r="BL24" i="15" s="1"/>
  <c r="BK4" i="18"/>
  <c r="BK24" i="15" s="1"/>
  <c r="BJ4" i="18"/>
  <c r="BJ24" i="15" s="1"/>
  <c r="BI4" i="18"/>
  <c r="BI24" i="15" s="1"/>
  <c r="BH4" i="18"/>
  <c r="BH24" i="15" s="1"/>
  <c r="BG4" i="18"/>
  <c r="BG24" i="15" s="1"/>
  <c r="BF4" i="18"/>
  <c r="BF24" i="15" s="1"/>
  <c r="BE4" i="18"/>
  <c r="BE24" i="15" s="1"/>
  <c r="BD4" i="18"/>
  <c r="BD24" i="15" s="1"/>
  <c r="BC4" i="18"/>
  <c r="BC24" i="15" s="1"/>
  <c r="BB4" i="18"/>
  <c r="BB24" i="15" s="1"/>
  <c r="BA4" i="18"/>
  <c r="BA24" i="15" s="1"/>
  <c r="AZ4" i="18"/>
  <c r="AZ24" i="15" s="1"/>
  <c r="AY4" i="18"/>
  <c r="AY24" i="15" s="1"/>
  <c r="AX4" i="18"/>
  <c r="AX24" i="15" s="1"/>
  <c r="AW4" i="18"/>
  <c r="AW24" i="15" s="1"/>
  <c r="AV4" i="18"/>
  <c r="AV24" i="15" s="1"/>
  <c r="AU4" i="18"/>
  <c r="AU24" i="15" s="1"/>
  <c r="AT4" i="18"/>
  <c r="AT24" i="15" s="1"/>
  <c r="AS4" i="18"/>
  <c r="AS24" i="15" s="1"/>
  <c r="AR4" i="18"/>
  <c r="AR24" i="15" s="1"/>
  <c r="AQ4" i="18"/>
  <c r="AQ24" i="15" s="1"/>
  <c r="AP4" i="18"/>
  <c r="AP24" i="15" s="1"/>
  <c r="AO4" i="18"/>
  <c r="AO24" i="15" s="1"/>
  <c r="AN4" i="18"/>
  <c r="AN24" i="15" s="1"/>
  <c r="AM4" i="18"/>
  <c r="AM24" i="15" s="1"/>
  <c r="AL4" i="18"/>
  <c r="AL24" i="15" s="1"/>
  <c r="AK4" i="18"/>
  <c r="AK24" i="15" s="1"/>
  <c r="AJ4" i="18"/>
  <c r="AJ24" i="15" s="1"/>
  <c r="AI4" i="18"/>
  <c r="AI24" i="15" s="1"/>
  <c r="AH4" i="18"/>
  <c r="AH24" i="15" s="1"/>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CE17" i="17"/>
  <c r="CD17"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D17"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D6"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D5" i="17"/>
  <c r="CE4" i="17"/>
  <c r="CE7" i="6" s="1"/>
  <c r="CD4" i="17"/>
  <c r="CD7" i="6" s="1"/>
  <c r="CC4" i="17"/>
  <c r="CC7" i="6" s="1"/>
  <c r="CB4" i="17"/>
  <c r="CB7" i="6" s="1"/>
  <c r="CA4" i="17"/>
  <c r="CA7" i="6" s="1"/>
  <c r="BZ4" i="17"/>
  <c r="BZ7" i="6" s="1"/>
  <c r="BY4" i="17"/>
  <c r="BY7" i="6" s="1"/>
  <c r="BX4" i="17"/>
  <c r="BX7" i="6" s="1"/>
  <c r="BW4" i="17"/>
  <c r="BW7" i="6" s="1"/>
  <c r="BV4" i="17"/>
  <c r="BV7" i="6" s="1"/>
  <c r="BU4" i="17"/>
  <c r="BU7" i="6" s="1"/>
  <c r="BT4" i="17"/>
  <c r="BT7" i="6" s="1"/>
  <c r="BS4" i="17"/>
  <c r="BS7" i="6" s="1"/>
  <c r="BR4" i="17"/>
  <c r="BR7" i="6" s="1"/>
  <c r="BQ4" i="17"/>
  <c r="BQ7" i="6" s="1"/>
  <c r="BP4" i="17"/>
  <c r="BP7" i="6" s="1"/>
  <c r="BO4" i="17"/>
  <c r="BO7" i="6" s="1"/>
  <c r="BN4" i="17"/>
  <c r="BN7" i="6" s="1"/>
  <c r="BM4" i="17"/>
  <c r="BM7" i="6" s="1"/>
  <c r="BL4" i="17"/>
  <c r="BL7" i="6" s="1"/>
  <c r="BK4" i="17"/>
  <c r="BK7" i="6" s="1"/>
  <c r="BJ4" i="17"/>
  <c r="BJ7" i="6" s="1"/>
  <c r="BI4" i="17"/>
  <c r="BI7" i="6" s="1"/>
  <c r="BH4" i="17"/>
  <c r="BH7" i="6" s="1"/>
  <c r="BG4" i="17"/>
  <c r="BG7" i="6" s="1"/>
  <c r="BF4" i="17"/>
  <c r="BF7" i="6" s="1"/>
  <c r="BE4" i="17"/>
  <c r="BE7" i="6" s="1"/>
  <c r="BD4" i="17"/>
  <c r="BD7" i="6" s="1"/>
  <c r="BC4" i="17"/>
  <c r="BC7" i="6" s="1"/>
  <c r="BB4" i="17"/>
  <c r="BB7" i="6" s="1"/>
  <c r="BA4" i="17"/>
  <c r="BA7" i="6" s="1"/>
  <c r="AZ4" i="17"/>
  <c r="AZ7" i="6" s="1"/>
  <c r="AY4" i="17"/>
  <c r="AY7" i="6" s="1"/>
  <c r="AX4" i="17"/>
  <c r="AX7" i="6" s="1"/>
  <c r="AW4" i="17"/>
  <c r="AW7" i="6" s="1"/>
  <c r="AV4" i="17"/>
  <c r="AV7" i="6" s="1"/>
  <c r="AU4" i="17"/>
  <c r="AU7" i="6" s="1"/>
  <c r="AT4" i="17"/>
  <c r="AT7" i="6" s="1"/>
  <c r="AS4" i="17"/>
  <c r="AS7" i="6" s="1"/>
  <c r="AR4" i="17"/>
  <c r="AR7" i="6" s="1"/>
  <c r="AQ4" i="17"/>
  <c r="AQ7" i="6" s="1"/>
  <c r="AP4" i="17"/>
  <c r="AP7" i="6" s="1"/>
  <c r="AO4" i="17"/>
  <c r="AO7" i="6" s="1"/>
  <c r="AN4" i="17"/>
  <c r="AN7" i="6" s="1"/>
  <c r="AM4" i="17"/>
  <c r="AM7" i="6" s="1"/>
  <c r="AL4" i="17"/>
  <c r="AL7" i="6" s="1"/>
  <c r="AK4" i="17"/>
  <c r="AK7" i="6" s="1"/>
  <c r="AJ4" i="17"/>
  <c r="AJ7" i="6" s="1"/>
  <c r="AI4" i="17"/>
  <c r="AI7" i="6" s="1"/>
  <c r="AH4" i="17"/>
  <c r="AH7" i="6" s="1"/>
  <c r="CE9" i="16"/>
  <c r="CD9" i="16"/>
  <c r="CC9" i="16"/>
  <c r="CB9" i="16"/>
  <c r="CA9" i="16"/>
  <c r="BZ9" i="16"/>
  <c r="BY9" i="16"/>
  <c r="BY4" i="16" s="1"/>
  <c r="BX9" i="16"/>
  <c r="BX4" i="16" s="1"/>
  <c r="BW9" i="16"/>
  <c r="BV9" i="16"/>
  <c r="BU9" i="16"/>
  <c r="BT9" i="16"/>
  <c r="BS9" i="16"/>
  <c r="BR9" i="16"/>
  <c r="BQ9" i="16"/>
  <c r="BQ4" i="16" s="1"/>
  <c r="BP9" i="16"/>
  <c r="BP4" i="16" s="1"/>
  <c r="BO9" i="16"/>
  <c r="BN9" i="16"/>
  <c r="BM9" i="16"/>
  <c r="BL9" i="16"/>
  <c r="BK9" i="16"/>
  <c r="BJ9" i="16"/>
  <c r="BI9" i="16"/>
  <c r="BI4" i="16" s="1"/>
  <c r="BH9" i="16"/>
  <c r="BH4" i="16" s="1"/>
  <c r="BG9" i="16"/>
  <c r="BF9" i="16"/>
  <c r="BE9" i="16"/>
  <c r="BD9" i="16"/>
  <c r="BC9" i="16"/>
  <c r="BB9" i="16"/>
  <c r="BA9" i="16"/>
  <c r="BA4" i="16" s="1"/>
  <c r="AZ9" i="16"/>
  <c r="AZ4" i="16" s="1"/>
  <c r="AY9" i="16"/>
  <c r="AX9" i="16"/>
  <c r="AW9" i="16"/>
  <c r="AV9" i="16"/>
  <c r="AU9" i="16"/>
  <c r="AT9" i="16"/>
  <c r="AS9" i="16"/>
  <c r="AS4" i="16" s="1"/>
  <c r="AS10" i="4" s="1"/>
  <c r="AR9" i="16"/>
  <c r="AR4" i="16" s="1"/>
  <c r="AR10" i="4" s="1"/>
  <c r="AQ9" i="16"/>
  <c r="AP9" i="16"/>
  <c r="AO9" i="16"/>
  <c r="AN9" i="16"/>
  <c r="AM9" i="16"/>
  <c r="AL9" i="16"/>
  <c r="AK9" i="16"/>
  <c r="AK4" i="16" s="1"/>
  <c r="AK10" i="4" s="1"/>
  <c r="AJ9" i="16"/>
  <c r="AJ4" i="16" s="1"/>
  <c r="AJ10" i="4" s="1"/>
  <c r="AI9" i="16"/>
  <c r="AH9" i="16"/>
  <c r="CE5" i="16"/>
  <c r="CE14" i="31" s="1"/>
  <c r="CD5" i="16"/>
  <c r="CD14" i="31" s="1"/>
  <c r="CC5" i="16"/>
  <c r="CC14" i="31" s="1"/>
  <c r="CC4" i="31" s="1"/>
  <c r="CB5" i="16"/>
  <c r="CB14" i="31" s="1"/>
  <c r="CB4" i="31" s="1"/>
  <c r="CA5" i="16"/>
  <c r="BZ5" i="16"/>
  <c r="BY5" i="16"/>
  <c r="BY14" i="31" s="1"/>
  <c r="BY4" i="31" s="1"/>
  <c r="BX5" i="16"/>
  <c r="BX14" i="31" s="1"/>
  <c r="BX4" i="31" s="1"/>
  <c r="BW5" i="16"/>
  <c r="BW14" i="31" s="1"/>
  <c r="BV5" i="16"/>
  <c r="BU5" i="16"/>
  <c r="BT5" i="16"/>
  <c r="BS5" i="16"/>
  <c r="BS4" i="16" s="1"/>
  <c r="BR5" i="16"/>
  <c r="BR4" i="16" s="1"/>
  <c r="BQ5" i="16"/>
  <c r="BP5" i="16"/>
  <c r="BO5" i="16"/>
  <c r="BO4" i="16" s="1"/>
  <c r="BN5" i="16"/>
  <c r="BM5" i="16"/>
  <c r="BL5" i="16"/>
  <c r="BL4" i="16" s="1"/>
  <c r="BK5" i="16"/>
  <c r="BK4" i="16" s="1"/>
  <c r="BJ5" i="16"/>
  <c r="BJ4" i="16" s="1"/>
  <c r="BI5" i="16"/>
  <c r="BH5" i="16"/>
  <c r="BG5" i="16"/>
  <c r="BG4" i="16" s="1"/>
  <c r="BF5" i="16"/>
  <c r="BE5" i="16"/>
  <c r="BD5" i="16"/>
  <c r="BC5" i="16"/>
  <c r="BC4" i="16" s="1"/>
  <c r="BB5" i="16"/>
  <c r="BB4" i="16" s="1"/>
  <c r="BA5" i="16"/>
  <c r="AZ5" i="16"/>
  <c r="AY5" i="16"/>
  <c r="AY4" i="16" s="1"/>
  <c r="AX5" i="16"/>
  <c r="AW5" i="16"/>
  <c r="AV5" i="16"/>
  <c r="AU5" i="16"/>
  <c r="AU4" i="16" s="1"/>
  <c r="AT5" i="16"/>
  <c r="AT4" i="16" s="1"/>
  <c r="AT10" i="4" s="1"/>
  <c r="AS5" i="16"/>
  <c r="AR5" i="16"/>
  <c r="AQ5" i="16"/>
  <c r="AQ4" i="16" s="1"/>
  <c r="AQ10" i="4" s="1"/>
  <c r="AP5" i="16"/>
  <c r="AO5" i="16"/>
  <c r="AN5" i="16"/>
  <c r="AM5" i="16"/>
  <c r="AM4" i="16" s="1"/>
  <c r="AM10" i="4" s="1"/>
  <c r="AL5" i="16"/>
  <c r="AL4" i="16" s="1"/>
  <c r="AL10" i="4" s="1"/>
  <c r="AK5" i="16"/>
  <c r="AJ5" i="16"/>
  <c r="AI5" i="16"/>
  <c r="AI4" i="16" s="1"/>
  <c r="AI10" i="4" s="1"/>
  <c r="AH5" i="16"/>
  <c r="CD4" i="16"/>
  <c r="CC4" i="16"/>
  <c r="CB4" i="16"/>
  <c r="BV4" i="16"/>
  <c r="BU4" i="16"/>
  <c r="BT4" i="16"/>
  <c r="BN4" i="16"/>
  <c r="BM4" i="16"/>
  <c r="BF4" i="16"/>
  <c r="BE4" i="16"/>
  <c r="BD4" i="16"/>
  <c r="AX4" i="16"/>
  <c r="AW4" i="16"/>
  <c r="AV4" i="16"/>
  <c r="AP4" i="16"/>
  <c r="AP10" i="4" s="1"/>
  <c r="AO4" i="16"/>
  <c r="AO10" i="4" s="1"/>
  <c r="AN4" i="16"/>
  <c r="AN10" i="4" s="1"/>
  <c r="AH4" i="16"/>
  <c r="AH10" i="4" s="1"/>
  <c r="CE33" i="15"/>
  <c r="CD33" i="15"/>
  <c r="CC33" i="15"/>
  <c r="CB33" i="15"/>
  <c r="CA33" i="15"/>
  <c r="BZ33" i="15"/>
  <c r="BY33" i="15"/>
  <c r="BX33" i="15"/>
  <c r="BW33" i="15"/>
  <c r="CE26" i="15"/>
  <c r="CD26" i="15"/>
  <c r="CC26" i="15"/>
  <c r="CB26" i="15"/>
  <c r="CA26" i="15"/>
  <c r="BZ26" i="15"/>
  <c r="BY26" i="15"/>
  <c r="BX26" i="15"/>
  <c r="BW26" i="15"/>
  <c r="BV26" i="15"/>
  <c r="BU26" i="15"/>
  <c r="BT26" i="15"/>
  <c r="BS26" i="15"/>
  <c r="BR26" i="15"/>
  <c r="BQ26" i="15"/>
  <c r="BP26" i="15"/>
  <c r="BP4" i="15" s="1"/>
  <c r="BO26" i="15"/>
  <c r="BN26" i="15"/>
  <c r="BM26" i="15"/>
  <c r="BL26" i="15"/>
  <c r="BL4" i="15" s="1"/>
  <c r="BK26" i="15"/>
  <c r="BJ26" i="15"/>
  <c r="BI26" i="15"/>
  <c r="BH26" i="15"/>
  <c r="BG26" i="15"/>
  <c r="BF26" i="15"/>
  <c r="BE26" i="15"/>
  <c r="BD26" i="15"/>
  <c r="BD4" i="15" s="1"/>
  <c r="BC26" i="15"/>
  <c r="BB26" i="15"/>
  <c r="BA26" i="15"/>
  <c r="AZ26" i="15"/>
  <c r="AZ4" i="15" s="1"/>
  <c r="AY26" i="15"/>
  <c r="AX26" i="15"/>
  <c r="AW26" i="15"/>
  <c r="AV26" i="15"/>
  <c r="AU26" i="15"/>
  <c r="AT26" i="15"/>
  <c r="AS26" i="15"/>
  <c r="AR26" i="15"/>
  <c r="AR4" i="15" s="1"/>
  <c r="AQ26" i="15"/>
  <c r="AP26" i="15"/>
  <c r="AO26" i="15"/>
  <c r="AN26" i="15"/>
  <c r="AM26" i="15"/>
  <c r="AL26" i="15"/>
  <c r="AK26" i="15"/>
  <c r="AJ26" i="15"/>
  <c r="AI26" i="15"/>
  <c r="AH26" i="15"/>
  <c r="CB18" i="15"/>
  <c r="BZ18" i="15"/>
  <c r="BV18" i="15"/>
  <c r="BU18" i="15"/>
  <c r="BT18" i="15"/>
  <c r="BS18" i="15"/>
  <c r="BR18" i="15"/>
  <c r="BP18" i="15"/>
  <c r="BN18" i="15"/>
  <c r="BM18" i="15"/>
  <c r="BL18" i="15"/>
  <c r="BK18" i="15"/>
  <c r="BJ18" i="15"/>
  <c r="BH18" i="15"/>
  <c r="BF18" i="15"/>
  <c r="BE18" i="15"/>
  <c r="BD18" i="15"/>
  <c r="BC18" i="15"/>
  <c r="BB18" i="15"/>
  <c r="BB4" i="15" s="1"/>
  <c r="AZ18" i="15"/>
  <c r="AX18" i="15"/>
  <c r="AW18" i="15"/>
  <c r="AV18" i="15"/>
  <c r="AU18" i="15"/>
  <c r="AT18" i="15"/>
  <c r="AS18" i="15"/>
  <c r="AR18" i="15"/>
  <c r="AP18" i="15"/>
  <c r="AO18" i="15"/>
  <c r="AN18" i="15"/>
  <c r="AM18" i="15"/>
  <c r="AL18" i="15"/>
  <c r="AK18" i="15"/>
  <c r="AJ18" i="15"/>
  <c r="AH18" i="15"/>
  <c r="CB11" i="15"/>
  <c r="CA11" i="15"/>
  <c r="BZ11" i="15"/>
  <c r="BY11" i="15"/>
  <c r="BX11" i="15"/>
  <c r="BU11" i="15"/>
  <c r="BT11" i="15"/>
  <c r="BT4" i="15" s="1"/>
  <c r="BS11" i="15"/>
  <c r="BR11" i="15"/>
  <c r="BQ11" i="15"/>
  <c r="BP11" i="15"/>
  <c r="BM11" i="15"/>
  <c r="BL11" i="15"/>
  <c r="BK11" i="15"/>
  <c r="BJ11" i="15"/>
  <c r="BH11" i="15"/>
  <c r="BD11" i="15"/>
  <c r="BC11" i="15"/>
  <c r="BB11" i="15"/>
  <c r="AZ11" i="15"/>
  <c r="AX11" i="15"/>
  <c r="AW11" i="15"/>
  <c r="AR11" i="15"/>
  <c r="AQ11" i="15"/>
  <c r="AP11" i="15"/>
  <c r="AO11" i="15"/>
  <c r="AN11" i="15"/>
  <c r="AN4" i="15" s="1"/>
  <c r="AM11" i="15"/>
  <c r="AJ11" i="15"/>
  <c r="AI11" i="15"/>
  <c r="AH11" i="15"/>
  <c r="CD5" i="15"/>
  <c r="CC5" i="15"/>
  <c r="BZ5" i="15"/>
  <c r="BZ4" i="15" s="1"/>
  <c r="BX5" i="15"/>
  <c r="BU5" i="15"/>
  <c r="BR5" i="15"/>
  <c r="BR4" i="15" s="1"/>
  <c r="BP5" i="15"/>
  <c r="BN5" i="15"/>
  <c r="BN4" i="15" s="1"/>
  <c r="BM5" i="15"/>
  <c r="BM4" i="15" s="1"/>
  <c r="BJ5" i="15"/>
  <c r="BH5" i="15"/>
  <c r="BF5" i="15"/>
  <c r="BE5" i="15"/>
  <c r="BB5" i="15"/>
  <c r="AZ5" i="15"/>
  <c r="AX5" i="15"/>
  <c r="AX4" i="15" s="1"/>
  <c r="AT5" i="15"/>
  <c r="AR5" i="15"/>
  <c r="AO5" i="15"/>
  <c r="AO4" i="15" s="1"/>
  <c r="AL5" i="15"/>
  <c r="AL4" i="15" s="1"/>
  <c r="AJ5" i="15"/>
  <c r="CB4" i="15"/>
  <c r="BJ4" i="15"/>
  <c r="BH4" i="15"/>
  <c r="AJ4" i="15"/>
  <c r="CE44" i="14"/>
  <c r="CD44" i="14"/>
  <c r="CC44" i="14"/>
  <c r="CB44" i="14"/>
  <c r="CA44" i="14"/>
  <c r="BZ44" i="14"/>
  <c r="BY44" i="14"/>
  <c r="BX44" i="14"/>
  <c r="BW44" i="14"/>
  <c r="BV44" i="14"/>
  <c r="BU44" i="14"/>
  <c r="BT44" i="14"/>
  <c r="BS44" i="14"/>
  <c r="BR44" i="14"/>
  <c r="BQ44" i="14"/>
  <c r="BP44" i="14"/>
  <c r="BO44" i="14"/>
  <c r="BN44" i="14"/>
  <c r="BM44" i="14"/>
  <c r="BL44" i="14"/>
  <c r="BK44" i="14"/>
  <c r="BJ44" i="14"/>
  <c r="BI44" i="14"/>
  <c r="BF44" i="14"/>
  <c r="BC44" i="14"/>
  <c r="BA44" i="14"/>
  <c r="AV44" i="14"/>
  <c r="AU44" i="14"/>
  <c r="AM44" i="14"/>
  <c r="AK44" i="14"/>
  <c r="AH44" i="14"/>
  <c r="BK43" i="14"/>
  <c r="BJ43" i="14"/>
  <c r="BI43" i="14"/>
  <c r="BH43" i="14"/>
  <c r="BH44" i="14" s="1"/>
  <c r="BG43" i="14"/>
  <c r="BG44" i="14" s="1"/>
  <c r="BF43" i="14"/>
  <c r="BE43" i="14"/>
  <c r="BE44" i="14" s="1"/>
  <c r="BD43" i="14"/>
  <c r="BD44" i="14" s="1"/>
  <c r="BC43" i="14"/>
  <c r="BB43" i="14"/>
  <c r="BA43" i="14"/>
  <c r="AZ43" i="14"/>
  <c r="AZ44" i="14" s="1"/>
  <c r="AY43" i="14"/>
  <c r="AY44" i="14" s="1"/>
  <c r="AX43" i="14"/>
  <c r="AW43" i="14"/>
  <c r="AW44" i="14" s="1"/>
  <c r="AV43" i="14"/>
  <c r="AU43" i="14"/>
  <c r="AT43" i="14"/>
  <c r="AS43" i="14"/>
  <c r="AS44" i="14" s="1"/>
  <c r="AR43" i="14"/>
  <c r="AR44" i="14" s="1"/>
  <c r="AQ43" i="14"/>
  <c r="AQ44" i="14" s="1"/>
  <c r="AP43" i="14"/>
  <c r="AO43" i="14"/>
  <c r="AO44" i="14" s="1"/>
  <c r="AN43" i="14"/>
  <c r="AN44" i="14" s="1"/>
  <c r="AM43" i="14"/>
  <c r="AL43" i="14"/>
  <c r="AK43" i="14"/>
  <c r="AJ43" i="14"/>
  <c r="AJ44" i="14" s="1"/>
  <c r="AI43" i="14"/>
  <c r="AI44" i="14" s="1"/>
  <c r="AH43" i="14"/>
  <c r="BK42" i="14"/>
  <c r="BJ42" i="14"/>
  <c r="BI42" i="14"/>
  <c r="BH42" i="14"/>
  <c r="BG42" i="14"/>
  <c r="BF42" i="14"/>
  <c r="BE42" i="14"/>
  <c r="BD42" i="14"/>
  <c r="BC42" i="14"/>
  <c r="BB42" i="14"/>
  <c r="BB44" i="14" s="1"/>
  <c r="BA42" i="14"/>
  <c r="AZ42" i="14"/>
  <c r="AY42" i="14"/>
  <c r="AX42" i="14"/>
  <c r="AX44" i="14" s="1"/>
  <c r="AW42" i="14"/>
  <c r="AV42" i="14"/>
  <c r="AU42" i="14"/>
  <c r="AT42" i="14"/>
  <c r="AT44" i="14" s="1"/>
  <c r="AS42" i="14"/>
  <c r="AR42" i="14"/>
  <c r="AQ42" i="14"/>
  <c r="AP42" i="14"/>
  <c r="AP44" i="14" s="1"/>
  <c r="AO42" i="14"/>
  <c r="AN42" i="14"/>
  <c r="AM42" i="14"/>
  <c r="AL42" i="14"/>
  <c r="AL44" i="14" s="1"/>
  <c r="AK42" i="14"/>
  <c r="AJ42" i="14"/>
  <c r="AI42" i="14"/>
  <c r="AH42" i="14"/>
  <c r="BF35" i="14"/>
  <c r="BE35" i="14"/>
  <c r="BD35" i="14"/>
  <c r="AW35" i="14"/>
  <c r="AP35" i="14"/>
  <c r="AO35" i="14"/>
  <c r="BK34" i="14"/>
  <c r="BK35" i="14" s="1"/>
  <c r="BJ34" i="14"/>
  <c r="BJ35" i="14" s="1"/>
  <c r="BI34" i="14"/>
  <c r="BH34" i="14"/>
  <c r="BG34" i="14"/>
  <c r="BF34" i="14"/>
  <c r="BE34" i="14"/>
  <c r="BD34" i="14"/>
  <c r="BC34" i="14"/>
  <c r="BC35" i="14" s="1"/>
  <c r="BB34" i="14"/>
  <c r="BB35" i="14" s="1"/>
  <c r="BA34" i="14"/>
  <c r="AZ34" i="14"/>
  <c r="AY34" i="14"/>
  <c r="AX34" i="14"/>
  <c r="AX35" i="14" s="1"/>
  <c r="AW34" i="14"/>
  <c r="AV34" i="14"/>
  <c r="AV35" i="14" s="1"/>
  <c r="AU34" i="14"/>
  <c r="AU35" i="14" s="1"/>
  <c r="AT34" i="14"/>
  <c r="AT35" i="14" s="1"/>
  <c r="AS34" i="14"/>
  <c r="AR34" i="14"/>
  <c r="AQ34" i="14"/>
  <c r="AP34" i="14"/>
  <c r="AO34" i="14"/>
  <c r="AN34" i="14"/>
  <c r="AM34" i="14"/>
  <c r="AM35" i="14" s="1"/>
  <c r="AL34" i="14"/>
  <c r="AL35" i="14" s="1"/>
  <c r="AK34" i="14"/>
  <c r="AJ34" i="14"/>
  <c r="AI34" i="14"/>
  <c r="AH34" i="14"/>
  <c r="AH35" i="14" s="1"/>
  <c r="BK33" i="14"/>
  <c r="BJ33" i="14"/>
  <c r="BI33" i="14"/>
  <c r="BH33" i="14"/>
  <c r="BH35" i="14" s="1"/>
  <c r="BG33" i="14"/>
  <c r="BF33" i="14"/>
  <c r="BE33" i="14"/>
  <c r="BD33" i="14"/>
  <c r="BC33" i="14"/>
  <c r="BB33" i="14"/>
  <c r="BA33" i="14"/>
  <c r="AZ33" i="14"/>
  <c r="AZ35" i="14" s="1"/>
  <c r="AY33" i="14"/>
  <c r="AX33" i="14"/>
  <c r="AW33" i="14"/>
  <c r="AV33" i="14"/>
  <c r="AU33" i="14"/>
  <c r="AT33" i="14"/>
  <c r="AS33" i="14"/>
  <c r="AR33" i="14"/>
  <c r="AR35" i="14" s="1"/>
  <c r="AQ33" i="14"/>
  <c r="AP33" i="14"/>
  <c r="AO33" i="14"/>
  <c r="AN33" i="14"/>
  <c r="AN35" i="14" s="1"/>
  <c r="AM33" i="14"/>
  <c r="AL33" i="14"/>
  <c r="AK33" i="14"/>
  <c r="AJ33" i="14"/>
  <c r="AJ35" i="14" s="1"/>
  <c r="AI33" i="14"/>
  <c r="AH33" i="14"/>
  <c r="BR20" i="14"/>
  <c r="BQ20" i="14"/>
  <c r="BP20" i="14"/>
  <c r="BO20" i="14"/>
  <c r="BL20" i="14"/>
  <c r="BJ20" i="14"/>
  <c r="BH20" i="14"/>
  <c r="BG20" i="14"/>
  <c r="BB20" i="14"/>
  <c r="BA20" i="14"/>
  <c r="BU19" i="14"/>
  <c r="BU20" i="14" s="1"/>
  <c r="BT19" i="14"/>
  <c r="BT20" i="14" s="1"/>
  <c r="BS19" i="14"/>
  <c r="BS20" i="14" s="1"/>
  <c r="BR19" i="14"/>
  <c r="BQ19" i="14"/>
  <c r="BP19" i="14"/>
  <c r="BO19" i="14"/>
  <c r="BN19" i="14"/>
  <c r="BN20" i="14" s="1"/>
  <c r="BM19" i="14"/>
  <c r="BM20" i="14" s="1"/>
  <c r="BL19" i="14"/>
  <c r="BK19" i="14"/>
  <c r="BK20" i="14" s="1"/>
  <c r="BJ19" i="14"/>
  <c r="BI19" i="14"/>
  <c r="BI20" i="14" s="1"/>
  <c r="BH19" i="14"/>
  <c r="BG19" i="14"/>
  <c r="BF19" i="14"/>
  <c r="BF20" i="14" s="1"/>
  <c r="BE19" i="14"/>
  <c r="BE20" i="14" s="1"/>
  <c r="BD19" i="14"/>
  <c r="BD20" i="14" s="1"/>
  <c r="BC19" i="14"/>
  <c r="BC20" i="14" s="1"/>
  <c r="BB19" i="14"/>
  <c r="BA19" i="14"/>
  <c r="CB12" i="14"/>
  <c r="CA12" i="14"/>
  <c r="BX12" i="14"/>
  <c r="BU12" i="14"/>
  <c r="BT12" i="14"/>
  <c r="BS12" i="14"/>
  <c r="BN12" i="14"/>
  <c r="BM12" i="14"/>
  <c r="BL12" i="14"/>
  <c r="BK12" i="14"/>
  <c r="BE12" i="14"/>
  <c r="BD12" i="14"/>
  <c r="BC12" i="14"/>
  <c r="AZ12" i="14"/>
  <c r="AX12" i="14"/>
  <c r="AV12" i="14"/>
  <c r="AU12" i="14"/>
  <c r="AR12" i="14"/>
  <c r="AO12" i="14"/>
  <c r="AN12" i="14"/>
  <c r="AM12" i="14"/>
  <c r="CE11" i="14"/>
  <c r="CE12" i="14" s="1"/>
  <c r="CD11" i="14"/>
  <c r="CD12" i="14" s="1"/>
  <c r="CC11" i="14"/>
  <c r="CC12" i="14" s="1"/>
  <c r="CB11" i="14"/>
  <c r="CA11" i="14"/>
  <c r="BZ11" i="14"/>
  <c r="BZ12" i="14" s="1"/>
  <c r="BY11" i="14"/>
  <c r="BY12" i="14" s="1"/>
  <c r="BX11" i="14"/>
  <c r="BW11" i="14"/>
  <c r="BW12" i="14" s="1"/>
  <c r="BV11" i="14"/>
  <c r="BV12" i="14" s="1"/>
  <c r="BU11" i="14"/>
  <c r="BT11" i="14"/>
  <c r="BS11" i="14"/>
  <c r="BR11" i="14"/>
  <c r="BR12" i="14" s="1"/>
  <c r="BQ11" i="14"/>
  <c r="BQ12" i="14" s="1"/>
  <c r="BP11" i="14"/>
  <c r="BP12" i="14" s="1"/>
  <c r="BO11" i="14"/>
  <c r="BO12" i="14" s="1"/>
  <c r="BN11" i="14"/>
  <c r="BM11" i="14"/>
  <c r="BL11" i="14"/>
  <c r="BK11" i="14"/>
  <c r="BJ11" i="14"/>
  <c r="BJ12" i="14" s="1"/>
  <c r="BI11" i="14"/>
  <c r="BI12" i="14" s="1"/>
  <c r="BH11" i="14"/>
  <c r="BH12" i="14" s="1"/>
  <c r="BG11" i="14"/>
  <c r="BG12" i="14" s="1"/>
  <c r="BF11" i="14"/>
  <c r="BF12" i="14" s="1"/>
  <c r="BE11" i="14"/>
  <c r="BD11" i="14"/>
  <c r="BC11" i="14"/>
  <c r="BB11" i="14"/>
  <c r="BB12" i="14" s="1"/>
  <c r="BA11" i="14"/>
  <c r="BA12" i="14" s="1"/>
  <c r="AZ11" i="14"/>
  <c r="AY11" i="14"/>
  <c r="AY12" i="14" s="1"/>
  <c r="AX11" i="14"/>
  <c r="AW11" i="14"/>
  <c r="AW12" i="14" s="1"/>
  <c r="AV11" i="14"/>
  <c r="AU11" i="14"/>
  <c r="AT11" i="14"/>
  <c r="AT12" i="14" s="1"/>
  <c r="AS11" i="14"/>
  <c r="AS12" i="14" s="1"/>
  <c r="AR11" i="14"/>
  <c r="AQ11" i="14"/>
  <c r="AQ12" i="14" s="1"/>
  <c r="AP11" i="14"/>
  <c r="AP12" i="14" s="1"/>
  <c r="AO11" i="14"/>
  <c r="AN11" i="14"/>
  <c r="AM11" i="14"/>
  <c r="AL11" i="14"/>
  <c r="AL12" i="14" s="1"/>
  <c r="AK11" i="14"/>
  <c r="AK12" i="14" s="1"/>
  <c r="AJ11" i="14"/>
  <c r="AJ12" i="14" s="1"/>
  <c r="AI11" i="14"/>
  <c r="AI12" i="14" s="1"/>
  <c r="AH11" i="14"/>
  <c r="AH12" i="14" s="1"/>
  <c r="CE110" i="13"/>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CE10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CB108" i="12"/>
  <c r="BT108" i="12"/>
  <c r="BL108" i="12"/>
  <c r="BD108" i="12"/>
  <c r="AV108" i="12"/>
  <c r="AN108" i="12"/>
  <c r="BP107" i="12"/>
  <c r="BO107" i="12"/>
  <c r="BN107" i="12"/>
  <c r="BM107" i="12"/>
  <c r="BL107" i="12"/>
  <c r="CA106" i="12"/>
  <c r="BI105" i="12"/>
  <c r="BS104" i="12"/>
  <c r="AM104" i="12"/>
  <c r="BL103" i="12"/>
  <c r="AO103" i="12"/>
  <c r="BU102" i="12"/>
  <c r="AX102" i="12"/>
  <c r="BG100" i="12"/>
  <c r="AJ100" i="12"/>
  <c r="BK99" i="12"/>
  <c r="BK100" i="12" s="1"/>
  <c r="AS99" i="12"/>
  <c r="AS100" i="12" s="1"/>
  <c r="CE98" i="12"/>
  <c r="CD98" i="12"/>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BP97" i="12"/>
  <c r="BO97" i="12"/>
  <c r="BN97" i="12"/>
  <c r="BM97" i="12"/>
  <c r="BL97" i="12"/>
  <c r="CE96" i="12"/>
  <c r="CD96"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CE94" i="12"/>
  <c r="CD94"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CE92" i="12"/>
  <c r="CD92"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CE86" i="12"/>
  <c r="CD86"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CE78" i="12"/>
  <c r="CD78" i="12"/>
  <c r="CC78" i="12"/>
  <c r="CB78" i="12"/>
  <c r="CA78" i="12"/>
  <c r="BZ78" i="12"/>
  <c r="BY78" i="12"/>
  <c r="BX78" i="12"/>
  <c r="BW78" i="12"/>
  <c r="BV78" i="12"/>
  <c r="BU78" i="12"/>
  <c r="BT78" i="12"/>
  <c r="BS78" i="12"/>
  <c r="BR78" i="12"/>
  <c r="BQ78" i="12"/>
  <c r="BP78" i="12"/>
  <c r="BO78" i="12"/>
  <c r="BN78" i="12"/>
  <c r="BM78" i="12"/>
  <c r="BL78" i="12"/>
  <c r="BK78" i="12"/>
  <c r="BJ78" i="12"/>
  <c r="BI78" i="12"/>
  <c r="BH78" i="12"/>
  <c r="BG78" i="12"/>
  <c r="BF78" i="12"/>
  <c r="BE78" i="12"/>
  <c r="BD78" i="12"/>
  <c r="BC78" i="12"/>
  <c r="BB78" i="12"/>
  <c r="BA78" i="12"/>
  <c r="AZ78" i="12"/>
  <c r="AY78" i="12"/>
  <c r="AX78" i="12"/>
  <c r="AW78" i="12"/>
  <c r="AV78" i="12"/>
  <c r="AU78" i="12"/>
  <c r="AT78" i="12"/>
  <c r="AS78" i="12"/>
  <c r="AR78" i="12"/>
  <c r="AQ78" i="12"/>
  <c r="AP78" i="12"/>
  <c r="AO78" i="12"/>
  <c r="AN78" i="12"/>
  <c r="AM78" i="12"/>
  <c r="AL78" i="12"/>
  <c r="AK78" i="12"/>
  <c r="AJ78" i="12"/>
  <c r="AI78" i="12"/>
  <c r="AH78" i="12"/>
  <c r="CE74" i="12"/>
  <c r="CD74" i="12"/>
  <c r="CC74" i="12"/>
  <c r="CB74" i="12"/>
  <c r="CA74" i="12"/>
  <c r="BZ74" i="12"/>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AT74" i="12"/>
  <c r="AS74" i="12"/>
  <c r="AR74" i="12"/>
  <c r="AQ74" i="12"/>
  <c r="AP74" i="12"/>
  <c r="AO74" i="12"/>
  <c r="AN74" i="12"/>
  <c r="AM74" i="12"/>
  <c r="AL74" i="12"/>
  <c r="AK74" i="12"/>
  <c r="AJ74" i="12"/>
  <c r="AI74" i="12"/>
  <c r="AH74" i="12"/>
  <c r="CE72" i="12"/>
  <c r="CD72" i="12"/>
  <c r="CC72" i="12"/>
  <c r="CB72" i="12"/>
  <c r="CA72" i="12"/>
  <c r="BZ72" i="12"/>
  <c r="BY72" i="12"/>
  <c r="BX72" i="12"/>
  <c r="BW72" i="12"/>
  <c r="BV72" i="12"/>
  <c r="BU72" i="12"/>
  <c r="BT72" i="12"/>
  <c r="BS72" i="12"/>
  <c r="BR72" i="12"/>
  <c r="BQ72" i="12"/>
  <c r="BP72" i="12"/>
  <c r="BO72" i="12"/>
  <c r="BN72" i="12"/>
  <c r="BM72" i="12"/>
  <c r="BL72" i="12"/>
  <c r="BK72" i="12"/>
  <c r="BJ72" i="12"/>
  <c r="BI72" i="12"/>
  <c r="BH72" i="12"/>
  <c r="BG72" i="12"/>
  <c r="BF72" i="12"/>
  <c r="BE72" i="12"/>
  <c r="BD72" i="12"/>
  <c r="BC72" i="12"/>
  <c r="BB72" i="12"/>
  <c r="BA72" i="12"/>
  <c r="AZ72" i="12"/>
  <c r="AY72" i="12"/>
  <c r="AX72" i="12"/>
  <c r="AW72" i="12"/>
  <c r="AV72" i="12"/>
  <c r="AU72" i="12"/>
  <c r="AT72" i="12"/>
  <c r="AS72" i="12"/>
  <c r="AR72" i="12"/>
  <c r="AQ72" i="12"/>
  <c r="AP72" i="12"/>
  <c r="AO72" i="12"/>
  <c r="AN72" i="12"/>
  <c r="AM72" i="12"/>
  <c r="AL72" i="12"/>
  <c r="AK72" i="12"/>
  <c r="AJ72" i="12"/>
  <c r="AI72" i="12"/>
  <c r="AH72" i="12"/>
  <c r="CE63" i="12"/>
  <c r="CD63" i="12"/>
  <c r="CC63" i="12"/>
  <c r="CB63" i="12"/>
  <c r="CA63" i="12"/>
  <c r="BZ63" i="12"/>
  <c r="BY63" i="12"/>
  <c r="BX63" i="12"/>
  <c r="BW63" i="12"/>
  <c r="BV63" i="12"/>
  <c r="BU63" i="12"/>
  <c r="BT63" i="12"/>
  <c r="BS63" i="12"/>
  <c r="BQ63" i="12"/>
  <c r="BP63" i="12"/>
  <c r="BK63" i="12"/>
  <c r="BJ63" i="12"/>
  <c r="BI63" i="12"/>
  <c r="BH63" i="12"/>
  <c r="BG63" i="12"/>
  <c r="BF63" i="12"/>
  <c r="BE63" i="12"/>
  <c r="BD63" i="12"/>
  <c r="BC63" i="12"/>
  <c r="BB63" i="12"/>
  <c r="BA63" i="12"/>
  <c r="AZ63" i="12"/>
  <c r="AY63" i="12"/>
  <c r="AX63" i="12"/>
  <c r="AW63" i="12"/>
  <c r="AV63" i="12"/>
  <c r="AU63" i="12"/>
  <c r="AT63" i="12"/>
  <c r="AS63" i="12"/>
  <c r="AR63" i="12"/>
  <c r="AQ63" i="12"/>
  <c r="AP63" i="12"/>
  <c r="AO63" i="12"/>
  <c r="AN63" i="12"/>
  <c r="AM63" i="12"/>
  <c r="AL63" i="12"/>
  <c r="AK63" i="12"/>
  <c r="AJ63" i="12"/>
  <c r="AI63" i="12"/>
  <c r="AH63" i="12"/>
  <c r="BQ42" i="12"/>
  <c r="BG42" i="12"/>
  <c r="AK42" i="12"/>
  <c r="CE41" i="12"/>
  <c r="CE106" i="12" s="1"/>
  <c r="CD41" i="12"/>
  <c r="CD106" i="12" s="1"/>
  <c r="CC41" i="12"/>
  <c r="CC106" i="12" s="1"/>
  <c r="CB41" i="12"/>
  <c r="CB106" i="12" s="1"/>
  <c r="CA41" i="12"/>
  <c r="BZ41" i="12"/>
  <c r="BZ106" i="12" s="1"/>
  <c r="BY41" i="12"/>
  <c r="BY106" i="12" s="1"/>
  <c r="BX41" i="12"/>
  <c r="BX106" i="12" s="1"/>
  <c r="BW41" i="12"/>
  <c r="BW106" i="12" s="1"/>
  <c r="BV41" i="12"/>
  <c r="BV106" i="12" s="1"/>
  <c r="BU41" i="12"/>
  <c r="BU106" i="12" s="1"/>
  <c r="BT41" i="12"/>
  <c r="BT106" i="12" s="1"/>
  <c r="BS41" i="12"/>
  <c r="BS106" i="12" s="1"/>
  <c r="BR41" i="12"/>
  <c r="BR106" i="12" s="1"/>
  <c r="BQ41" i="12"/>
  <c r="BQ106" i="12" s="1"/>
  <c r="BP41" i="12"/>
  <c r="BP106" i="12" s="1"/>
  <c r="BO41" i="12"/>
  <c r="BO106" i="12" s="1"/>
  <c r="BN41" i="12"/>
  <c r="BN106" i="12" s="1"/>
  <c r="BM41" i="12"/>
  <c r="BM106" i="12" s="1"/>
  <c r="BL41" i="12"/>
  <c r="BL106" i="12" s="1"/>
  <c r="BK41" i="12"/>
  <c r="BK106" i="12" s="1"/>
  <c r="BJ41" i="12"/>
  <c r="BJ106" i="12" s="1"/>
  <c r="BI41" i="12"/>
  <c r="BI106" i="12" s="1"/>
  <c r="BH41" i="12"/>
  <c r="BH106" i="12" s="1"/>
  <c r="BG41" i="12"/>
  <c r="BG106" i="12" s="1"/>
  <c r="BF41" i="12"/>
  <c r="BF106" i="12" s="1"/>
  <c r="BE41" i="12"/>
  <c r="BE106" i="12" s="1"/>
  <c r="BD41" i="12"/>
  <c r="BD106" i="12" s="1"/>
  <c r="BC41" i="12"/>
  <c r="BC106" i="12" s="1"/>
  <c r="BB41" i="12"/>
  <c r="BB106" i="12" s="1"/>
  <c r="BA41" i="12"/>
  <c r="BA106" i="12" s="1"/>
  <c r="AZ41" i="12"/>
  <c r="AZ106" i="12" s="1"/>
  <c r="AY41" i="12"/>
  <c r="AY106" i="12" s="1"/>
  <c r="AX41" i="12"/>
  <c r="AX106" i="12" s="1"/>
  <c r="AW41" i="12"/>
  <c r="AW106" i="12" s="1"/>
  <c r="AV41" i="12"/>
  <c r="AV106" i="12" s="1"/>
  <c r="AU41" i="12"/>
  <c r="AU106" i="12" s="1"/>
  <c r="AT41" i="12"/>
  <c r="AT106" i="12" s="1"/>
  <c r="AS41" i="12"/>
  <c r="AS106" i="12" s="1"/>
  <c r="AR41" i="12"/>
  <c r="AR106" i="12" s="1"/>
  <c r="AQ41" i="12"/>
  <c r="AQ106" i="12" s="1"/>
  <c r="AP41" i="12"/>
  <c r="AP106" i="12" s="1"/>
  <c r="AO41" i="12"/>
  <c r="AO106" i="12" s="1"/>
  <c r="AN41" i="12"/>
  <c r="AN106" i="12" s="1"/>
  <c r="AM41" i="12"/>
  <c r="AM106" i="12" s="1"/>
  <c r="AL41" i="12"/>
  <c r="AL106" i="12" s="1"/>
  <c r="AK41" i="12"/>
  <c r="AK106" i="12" s="1"/>
  <c r="AJ41" i="12"/>
  <c r="AJ106" i="12" s="1"/>
  <c r="AI41" i="12"/>
  <c r="AI106" i="12" s="1"/>
  <c r="AH41" i="12"/>
  <c r="AH106" i="12" s="1"/>
  <c r="CE40" i="12"/>
  <c r="CD40" i="12"/>
  <c r="CC40" i="12"/>
  <c r="CB40" i="12"/>
  <c r="CB42" i="12" s="1"/>
  <c r="CA40" i="12"/>
  <c r="CA105" i="12" s="1"/>
  <c r="BZ40" i="12"/>
  <c r="BZ105" i="12" s="1"/>
  <c r="BY40" i="12"/>
  <c r="BY105" i="12" s="1"/>
  <c r="BX40" i="12"/>
  <c r="BX105" i="12" s="1"/>
  <c r="BW40" i="12"/>
  <c r="BW105" i="12" s="1"/>
  <c r="BV40" i="12"/>
  <c r="BV105" i="12" s="1"/>
  <c r="BU40" i="12"/>
  <c r="BU105" i="12" s="1"/>
  <c r="BT40" i="12"/>
  <c r="BT105" i="12" s="1"/>
  <c r="BS40" i="12"/>
  <c r="BS105" i="12" s="1"/>
  <c r="BR40" i="12"/>
  <c r="BR105" i="12" s="1"/>
  <c r="BQ40" i="12"/>
  <c r="BQ105" i="12" s="1"/>
  <c r="BP40" i="12"/>
  <c r="BP105" i="12" s="1"/>
  <c r="BO40" i="12"/>
  <c r="BO105" i="12" s="1"/>
  <c r="BN40" i="12"/>
  <c r="BN105" i="12" s="1"/>
  <c r="BM40" i="12"/>
  <c r="BM105" i="12" s="1"/>
  <c r="BL40" i="12"/>
  <c r="BL105" i="12" s="1"/>
  <c r="BK40" i="12"/>
  <c r="BK105" i="12" s="1"/>
  <c r="BJ40" i="12"/>
  <c r="BJ105" i="12" s="1"/>
  <c r="BI40" i="12"/>
  <c r="BH40" i="12"/>
  <c r="BH105" i="12" s="1"/>
  <c r="BG40" i="12"/>
  <c r="BG105" i="12" s="1"/>
  <c r="BF40" i="12"/>
  <c r="BF105" i="12" s="1"/>
  <c r="BE40" i="12"/>
  <c r="BE105" i="12" s="1"/>
  <c r="BD40" i="12"/>
  <c r="BD105" i="12" s="1"/>
  <c r="BC40" i="12"/>
  <c r="BC105" i="12" s="1"/>
  <c r="BB40" i="12"/>
  <c r="BB105" i="12" s="1"/>
  <c r="BA40" i="12"/>
  <c r="BA105" i="12" s="1"/>
  <c r="AZ40" i="12"/>
  <c r="AZ105" i="12" s="1"/>
  <c r="AY40" i="12"/>
  <c r="AY105" i="12" s="1"/>
  <c r="AX40" i="12"/>
  <c r="AX105" i="12" s="1"/>
  <c r="AW40" i="12"/>
  <c r="AW105" i="12" s="1"/>
  <c r="AV40" i="12"/>
  <c r="AV105" i="12" s="1"/>
  <c r="AU40" i="12"/>
  <c r="AU105" i="12" s="1"/>
  <c r="AT40" i="12"/>
  <c r="AT105" i="12" s="1"/>
  <c r="AS40" i="12"/>
  <c r="AS105" i="12" s="1"/>
  <c r="AR40" i="12"/>
  <c r="AR105" i="12" s="1"/>
  <c r="AQ40" i="12"/>
  <c r="AQ105" i="12" s="1"/>
  <c r="AP40" i="12"/>
  <c r="AP105" i="12" s="1"/>
  <c r="AO40" i="12"/>
  <c r="AO105" i="12" s="1"/>
  <c r="AN40" i="12"/>
  <c r="AN105" i="12" s="1"/>
  <c r="AM40" i="12"/>
  <c r="AM105" i="12" s="1"/>
  <c r="AL40" i="12"/>
  <c r="AL105" i="12" s="1"/>
  <c r="AK40" i="12"/>
  <c r="AK105" i="12" s="1"/>
  <c r="AJ40" i="12"/>
  <c r="AJ105" i="12" s="1"/>
  <c r="AI40" i="12"/>
  <c r="AI105" i="12" s="1"/>
  <c r="AH40" i="12"/>
  <c r="AH105" i="12" s="1"/>
  <c r="CE39" i="12"/>
  <c r="CE104" i="12" s="1"/>
  <c r="CD39" i="12"/>
  <c r="CD104" i="12" s="1"/>
  <c r="CC39" i="12"/>
  <c r="CC104" i="12" s="1"/>
  <c r="CB39" i="12"/>
  <c r="CB104" i="12" s="1"/>
  <c r="CA39" i="12"/>
  <c r="CA104" i="12" s="1"/>
  <c r="BZ39" i="12"/>
  <c r="BZ104" i="12" s="1"/>
  <c r="BY39" i="12"/>
  <c r="BY104" i="12" s="1"/>
  <c r="BX39" i="12"/>
  <c r="BX104" i="12" s="1"/>
  <c r="BW39" i="12"/>
  <c r="BW104" i="12" s="1"/>
  <c r="BV39" i="12"/>
  <c r="BV104" i="12" s="1"/>
  <c r="BU39" i="12"/>
  <c r="BU104" i="12" s="1"/>
  <c r="BT39" i="12"/>
  <c r="BT104" i="12" s="1"/>
  <c r="BS39" i="12"/>
  <c r="BS42" i="12" s="1"/>
  <c r="BR39" i="12"/>
  <c r="BR104" i="12" s="1"/>
  <c r="BQ39" i="12"/>
  <c r="BQ104" i="12" s="1"/>
  <c r="BP39" i="12"/>
  <c r="BP104" i="12" s="1"/>
  <c r="BO39" i="12"/>
  <c r="BO104" i="12" s="1"/>
  <c r="BN39" i="12"/>
  <c r="BN104" i="12" s="1"/>
  <c r="BM39" i="12"/>
  <c r="BM104" i="12" s="1"/>
  <c r="BL39" i="12"/>
  <c r="BL104" i="12" s="1"/>
  <c r="BK39" i="12"/>
  <c r="BK104" i="12" s="1"/>
  <c r="BJ39" i="12"/>
  <c r="BJ104" i="12" s="1"/>
  <c r="BI39" i="12"/>
  <c r="BI104" i="12" s="1"/>
  <c r="BH39" i="12"/>
  <c r="BH104" i="12" s="1"/>
  <c r="BG39" i="12"/>
  <c r="BG104" i="12" s="1"/>
  <c r="BF39" i="12"/>
  <c r="BF104" i="12" s="1"/>
  <c r="BE39" i="12"/>
  <c r="BE104" i="12" s="1"/>
  <c r="BD39" i="12"/>
  <c r="BD104" i="12" s="1"/>
  <c r="BC39" i="12"/>
  <c r="BC42" i="12" s="1"/>
  <c r="BB39" i="12"/>
  <c r="BB104" i="12" s="1"/>
  <c r="BA39" i="12"/>
  <c r="BA104" i="12" s="1"/>
  <c r="AZ39" i="12"/>
  <c r="AZ104" i="12" s="1"/>
  <c r="AY39" i="12"/>
  <c r="AY104" i="12" s="1"/>
  <c r="AX39" i="12"/>
  <c r="AX104" i="12" s="1"/>
  <c r="AW39" i="12"/>
  <c r="AW104" i="12" s="1"/>
  <c r="AV39" i="12"/>
  <c r="AV104" i="12" s="1"/>
  <c r="AU39" i="12"/>
  <c r="AU104" i="12" s="1"/>
  <c r="AT39" i="12"/>
  <c r="AT104" i="12" s="1"/>
  <c r="AS39" i="12"/>
  <c r="AS104" i="12" s="1"/>
  <c r="AR39" i="12"/>
  <c r="AR104" i="12" s="1"/>
  <c r="AQ39" i="12"/>
  <c r="AQ104" i="12" s="1"/>
  <c r="AP39" i="12"/>
  <c r="AP104" i="12" s="1"/>
  <c r="AO39" i="12"/>
  <c r="AO104" i="12" s="1"/>
  <c r="AN39" i="12"/>
  <c r="AN104" i="12" s="1"/>
  <c r="AM39" i="12"/>
  <c r="AM42" i="12" s="1"/>
  <c r="AL39" i="12"/>
  <c r="AL104" i="12" s="1"/>
  <c r="AK39" i="12"/>
  <c r="AK104" i="12" s="1"/>
  <c r="AJ39" i="12"/>
  <c r="AJ104" i="12" s="1"/>
  <c r="AI39" i="12"/>
  <c r="AI104" i="12" s="1"/>
  <c r="AH39" i="12"/>
  <c r="AH104" i="12" s="1"/>
  <c r="CE38" i="12"/>
  <c r="CE103" i="12" s="1"/>
  <c r="CD38" i="12"/>
  <c r="CC38" i="12"/>
  <c r="CC103" i="12" s="1"/>
  <c r="CB38" i="12"/>
  <c r="CB103" i="12" s="1"/>
  <c r="CA38" i="12"/>
  <c r="CA103" i="12" s="1"/>
  <c r="BZ38" i="12"/>
  <c r="BZ103" i="12" s="1"/>
  <c r="BY38" i="12"/>
  <c r="BY103" i="12" s="1"/>
  <c r="BX38" i="12"/>
  <c r="BW38" i="12"/>
  <c r="BW103" i="12" s="1"/>
  <c r="BV38" i="12"/>
  <c r="BU38" i="12"/>
  <c r="BU103" i="12" s="1"/>
  <c r="BT38" i="12"/>
  <c r="BT103" i="12" s="1"/>
  <c r="BS38" i="12"/>
  <c r="BS103" i="12" s="1"/>
  <c r="BR38" i="12"/>
  <c r="BR103" i="12" s="1"/>
  <c r="BQ38" i="12"/>
  <c r="BQ103" i="12" s="1"/>
  <c r="BP38" i="12"/>
  <c r="BO38" i="12"/>
  <c r="BO103" i="12" s="1"/>
  <c r="BN38" i="12"/>
  <c r="BM38" i="12"/>
  <c r="BM42" i="12" s="1"/>
  <c r="BL38" i="12"/>
  <c r="BL42" i="12" s="1"/>
  <c r="BK38" i="12"/>
  <c r="BK103" i="12" s="1"/>
  <c r="BJ38" i="12"/>
  <c r="BJ103" i="12" s="1"/>
  <c r="BI38" i="12"/>
  <c r="BI103" i="12" s="1"/>
  <c r="BH38" i="12"/>
  <c r="BG38" i="12"/>
  <c r="BG103" i="12" s="1"/>
  <c r="BF38" i="12"/>
  <c r="BE38" i="12"/>
  <c r="BE42" i="12" s="1"/>
  <c r="BD38" i="12"/>
  <c r="BD42" i="12" s="1"/>
  <c r="BC38" i="12"/>
  <c r="BC103" i="12" s="1"/>
  <c r="BB38" i="12"/>
  <c r="BB103" i="12" s="1"/>
  <c r="BA38" i="12"/>
  <c r="BA103" i="12" s="1"/>
  <c r="AZ38" i="12"/>
  <c r="AY38" i="12"/>
  <c r="AY103" i="12" s="1"/>
  <c r="AX38" i="12"/>
  <c r="AW38" i="12"/>
  <c r="AW103" i="12" s="1"/>
  <c r="AV38" i="12"/>
  <c r="AV103" i="12" s="1"/>
  <c r="AU38" i="12"/>
  <c r="AU42" i="12" s="1"/>
  <c r="AT38" i="12"/>
  <c r="AT103" i="12" s="1"/>
  <c r="AS38" i="12"/>
  <c r="AS103" i="12" s="1"/>
  <c r="AR38" i="12"/>
  <c r="AQ38" i="12"/>
  <c r="AQ103" i="12" s="1"/>
  <c r="AP38" i="12"/>
  <c r="AO38" i="12"/>
  <c r="AO42" i="12" s="1"/>
  <c r="AO109" i="12" s="1"/>
  <c r="AN38" i="12"/>
  <c r="AN103" i="12" s="1"/>
  <c r="AM38" i="12"/>
  <c r="AM103" i="12" s="1"/>
  <c r="AL38" i="12"/>
  <c r="AL103" i="12" s="1"/>
  <c r="AK38" i="12"/>
  <c r="AK103" i="12" s="1"/>
  <c r="AJ38" i="12"/>
  <c r="AI38" i="12"/>
  <c r="AI103" i="12" s="1"/>
  <c r="AH38" i="12"/>
  <c r="CE37" i="12"/>
  <c r="CE108" i="12" s="1"/>
  <c r="CD37" i="12"/>
  <c r="CD108" i="12" s="1"/>
  <c r="CC37" i="12"/>
  <c r="CC108" i="12" s="1"/>
  <c r="CB37" i="12"/>
  <c r="CB102" i="12" s="1"/>
  <c r="CA37" i="12"/>
  <c r="BZ37" i="12"/>
  <c r="BY37" i="12"/>
  <c r="BX37" i="12"/>
  <c r="BW37" i="12"/>
  <c r="BW108" i="12" s="1"/>
  <c r="BV37" i="12"/>
  <c r="BV108" i="12" s="1"/>
  <c r="BU37" i="12"/>
  <c r="BU108" i="12" s="1"/>
  <c r="BT37" i="12"/>
  <c r="BT102" i="12" s="1"/>
  <c r="BS37" i="12"/>
  <c r="BR37" i="12"/>
  <c r="BQ37" i="12"/>
  <c r="BP37" i="12"/>
  <c r="BO37" i="12"/>
  <c r="BO108" i="12" s="1"/>
  <c r="BN37" i="12"/>
  <c r="BN108" i="12" s="1"/>
  <c r="BM37" i="12"/>
  <c r="BM108" i="12" s="1"/>
  <c r="BL37" i="12"/>
  <c r="BL102" i="12" s="1"/>
  <c r="BK37" i="12"/>
  <c r="BJ37" i="12"/>
  <c r="BI37" i="12"/>
  <c r="BH37" i="12"/>
  <c r="BG37" i="12"/>
  <c r="BG108" i="12" s="1"/>
  <c r="BF37" i="12"/>
  <c r="BF108" i="12" s="1"/>
  <c r="BE37" i="12"/>
  <c r="BE108" i="12" s="1"/>
  <c r="BD37" i="12"/>
  <c r="BD102" i="12" s="1"/>
  <c r="BC37" i="12"/>
  <c r="BB37" i="12"/>
  <c r="BA37" i="12"/>
  <c r="AZ37" i="12"/>
  <c r="AY37" i="12"/>
  <c r="AY108" i="12" s="1"/>
  <c r="AX37" i="12"/>
  <c r="AX108" i="12" s="1"/>
  <c r="AW37" i="12"/>
  <c r="AW102" i="12" s="1"/>
  <c r="AV37" i="12"/>
  <c r="AV102" i="12" s="1"/>
  <c r="AU37" i="12"/>
  <c r="AT37" i="12"/>
  <c r="AS37" i="12"/>
  <c r="AR37" i="12"/>
  <c r="AQ37" i="12"/>
  <c r="AQ108" i="12" s="1"/>
  <c r="AP37" i="12"/>
  <c r="AP108" i="12" s="1"/>
  <c r="AO37" i="12"/>
  <c r="AO102" i="12" s="1"/>
  <c r="AN37" i="12"/>
  <c r="AN102" i="12" s="1"/>
  <c r="AM37" i="12"/>
  <c r="AL37" i="12"/>
  <c r="AK37" i="12"/>
  <c r="AJ37" i="12"/>
  <c r="AI37" i="12"/>
  <c r="AI108" i="12" s="1"/>
  <c r="AH37" i="12"/>
  <c r="AH108" i="12" s="1"/>
  <c r="CC32" i="12"/>
  <c r="CB32" i="12"/>
  <c r="CA32" i="12"/>
  <c r="BZ32" i="12"/>
  <c r="BX32" i="12"/>
  <c r="BR32" i="12"/>
  <c r="BP32" i="12"/>
  <c r="BM32" i="12"/>
  <c r="BJ32" i="12"/>
  <c r="BI32" i="12"/>
  <c r="BH32" i="12"/>
  <c r="BE32" i="12"/>
  <c r="BD32" i="12"/>
  <c r="BB32" i="12"/>
  <c r="BA32" i="12"/>
  <c r="AZ32" i="12"/>
  <c r="AR32" i="12"/>
  <c r="AO32" i="12"/>
  <c r="AL32" i="12"/>
  <c r="AJ32" i="12"/>
  <c r="CE31" i="12"/>
  <c r="CE32" i="12" s="1"/>
  <c r="CD31" i="12"/>
  <c r="CD32" i="12" s="1"/>
  <c r="CC31" i="12"/>
  <c r="CB31" i="12"/>
  <c r="CA31" i="12"/>
  <c r="BZ31" i="12"/>
  <c r="BY31" i="12"/>
  <c r="BY32" i="12" s="1"/>
  <c r="BX31" i="12"/>
  <c r="BW31" i="12"/>
  <c r="BW32" i="12" s="1"/>
  <c r="BV31" i="12"/>
  <c r="BV32" i="12" s="1"/>
  <c r="BU31" i="12"/>
  <c r="BU32" i="12" s="1"/>
  <c r="BT31" i="12"/>
  <c r="BT32" i="12" s="1"/>
  <c r="BS31" i="12"/>
  <c r="BS32" i="12" s="1"/>
  <c r="BR31" i="12"/>
  <c r="BQ31" i="12"/>
  <c r="BQ32" i="12" s="1"/>
  <c r="BP31" i="12"/>
  <c r="BO31" i="12"/>
  <c r="BO32" i="12" s="1"/>
  <c r="BN31" i="12"/>
  <c r="BN32" i="12" s="1"/>
  <c r="BM31" i="12"/>
  <c r="BL31" i="12"/>
  <c r="BL32" i="12" s="1"/>
  <c r="BK31" i="12"/>
  <c r="BK32" i="12" s="1"/>
  <c r="BJ31" i="12"/>
  <c r="BI31" i="12"/>
  <c r="BH31" i="12"/>
  <c r="BG31" i="12"/>
  <c r="BG32" i="12" s="1"/>
  <c r="BF31" i="12"/>
  <c r="BF32" i="12" s="1"/>
  <c r="BE31" i="12"/>
  <c r="BD31" i="12"/>
  <c r="BC31" i="12"/>
  <c r="BC32" i="12" s="1"/>
  <c r="BB31" i="12"/>
  <c r="BA31" i="12"/>
  <c r="AZ31" i="12"/>
  <c r="AY31" i="12"/>
  <c r="AY32" i="12" s="1"/>
  <c r="AX31" i="12"/>
  <c r="AX32" i="12" s="1"/>
  <c r="AW31" i="12"/>
  <c r="AW32" i="12" s="1"/>
  <c r="AV31" i="12"/>
  <c r="AV32" i="12" s="1"/>
  <c r="AU31" i="12"/>
  <c r="AU32" i="12" s="1"/>
  <c r="AT31" i="12"/>
  <c r="AT32" i="12" s="1"/>
  <c r="AS31" i="12"/>
  <c r="AS32" i="12" s="1"/>
  <c r="AR31" i="12"/>
  <c r="AQ31" i="12"/>
  <c r="AQ32" i="12" s="1"/>
  <c r="AP31" i="12"/>
  <c r="AP32" i="12" s="1"/>
  <c r="AO31" i="12"/>
  <c r="AN31" i="12"/>
  <c r="AN32" i="12" s="1"/>
  <c r="AM31" i="12"/>
  <c r="AM32" i="12" s="1"/>
  <c r="AL31" i="12"/>
  <c r="AK31" i="12"/>
  <c r="AK32" i="12" s="1"/>
  <c r="AJ31" i="12"/>
  <c r="AI31" i="12"/>
  <c r="AI32" i="12" s="1"/>
  <c r="AH31" i="12"/>
  <c r="AH32" i="12" s="1"/>
  <c r="BU24" i="12"/>
  <c r="BS24" i="12"/>
  <c r="BQ24" i="12"/>
  <c r="BO24" i="12"/>
  <c r="BN24" i="12"/>
  <c r="BM24" i="12"/>
  <c r="BE24" i="12"/>
  <c r="BA24" i="12"/>
  <c r="BU23" i="12"/>
  <c r="BT23" i="12"/>
  <c r="BT24" i="12" s="1"/>
  <c r="BS23" i="12"/>
  <c r="BR23" i="12"/>
  <c r="BR24" i="12" s="1"/>
  <c r="BQ23" i="12"/>
  <c r="BP23" i="12"/>
  <c r="BP24" i="12" s="1"/>
  <c r="BO23" i="12"/>
  <c r="BN23" i="12"/>
  <c r="BM23" i="12"/>
  <c r="BL23" i="12"/>
  <c r="BL24" i="12" s="1"/>
  <c r="BK23" i="12"/>
  <c r="BK24" i="12" s="1"/>
  <c r="BJ23" i="12"/>
  <c r="BJ24" i="12" s="1"/>
  <c r="BI23" i="12"/>
  <c r="BI24" i="12" s="1"/>
  <c r="BH23" i="12"/>
  <c r="BH24" i="12" s="1"/>
  <c r="BG23" i="12"/>
  <c r="BG24" i="12" s="1"/>
  <c r="BF23" i="12"/>
  <c r="BF24" i="12" s="1"/>
  <c r="BE23" i="12"/>
  <c r="BD23" i="12"/>
  <c r="BD24" i="12" s="1"/>
  <c r="BC23" i="12"/>
  <c r="BC24" i="12" s="1"/>
  <c r="BB23" i="12"/>
  <c r="BB24" i="12" s="1"/>
  <c r="BA23" i="12"/>
  <c r="BU15" i="12"/>
  <c r="BT15" i="12"/>
  <c r="BS15" i="12"/>
  <c r="BR15" i="12"/>
  <c r="BQ15" i="12"/>
  <c r="BP15" i="12"/>
  <c r="BO15" i="12"/>
  <c r="BN15" i="12"/>
  <c r="BM15" i="12"/>
  <c r="BL15" i="12"/>
  <c r="CE12" i="12"/>
  <c r="CB12" i="12"/>
  <c r="CA12" i="12"/>
  <c r="BZ12" i="12"/>
  <c r="BY12" i="12"/>
  <c r="BX12" i="12"/>
  <c r="BU12" i="12"/>
  <c r="BQ12" i="12"/>
  <c r="BP12" i="12"/>
  <c r="BL12" i="12"/>
  <c r="BI12" i="12"/>
  <c r="BH12" i="12"/>
  <c r="BD12" i="12"/>
  <c r="BC12" i="12"/>
  <c r="BA12" i="12"/>
  <c r="AZ12" i="12"/>
  <c r="AY12" i="12"/>
  <c r="AR12" i="12"/>
  <c r="AO12" i="12"/>
  <c r="AN12" i="12"/>
  <c r="AK12" i="12"/>
  <c r="AJ12" i="12"/>
  <c r="CE11" i="12"/>
  <c r="CD11" i="12"/>
  <c r="CC11" i="12"/>
  <c r="CC12" i="12" s="1"/>
  <c r="CB11" i="12"/>
  <c r="CA11" i="12"/>
  <c r="CA99" i="12" s="1"/>
  <c r="CA100" i="12" s="1"/>
  <c r="BZ11" i="12"/>
  <c r="BY11" i="12"/>
  <c r="BX11" i="12"/>
  <c r="BW11" i="12"/>
  <c r="BV11" i="12"/>
  <c r="BU11" i="12"/>
  <c r="BT11" i="12"/>
  <c r="BT12" i="12" s="1"/>
  <c r="BS11" i="12"/>
  <c r="BS99" i="12" s="1"/>
  <c r="BS100" i="12" s="1"/>
  <c r="BR11" i="12"/>
  <c r="BQ11" i="12"/>
  <c r="BP11" i="12"/>
  <c r="BP99" i="12" s="1"/>
  <c r="BP100" i="12" s="1"/>
  <c r="BO11" i="12"/>
  <c r="BN11" i="12"/>
  <c r="BM11" i="12"/>
  <c r="BM12" i="12" s="1"/>
  <c r="BL11" i="12"/>
  <c r="BK11" i="12"/>
  <c r="BK12" i="12" s="1"/>
  <c r="BJ11" i="12"/>
  <c r="BJ99" i="12" s="1"/>
  <c r="BJ100" i="12" s="1"/>
  <c r="BI11" i="12"/>
  <c r="BI99" i="12" s="1"/>
  <c r="BI100" i="12" s="1"/>
  <c r="BH11" i="12"/>
  <c r="BH99" i="12" s="1"/>
  <c r="BH100" i="12" s="1"/>
  <c r="BG11" i="12"/>
  <c r="BG99" i="12" s="1"/>
  <c r="BF11" i="12"/>
  <c r="BE11" i="12"/>
  <c r="BE99" i="12" s="1"/>
  <c r="BE100" i="12" s="1"/>
  <c r="BD11" i="12"/>
  <c r="BD99" i="12" s="1"/>
  <c r="BD100" i="12" s="1"/>
  <c r="BC11" i="12"/>
  <c r="BC99" i="12" s="1"/>
  <c r="BC100" i="12" s="1"/>
  <c r="BB11" i="12"/>
  <c r="BB99" i="12" s="1"/>
  <c r="BB100" i="12" s="1"/>
  <c r="BA11" i="12"/>
  <c r="BA99" i="12" s="1"/>
  <c r="BA100" i="12" s="1"/>
  <c r="AZ11" i="12"/>
  <c r="AZ99" i="12" s="1"/>
  <c r="AZ100" i="12" s="1"/>
  <c r="AY11" i="12"/>
  <c r="AY99" i="12" s="1"/>
  <c r="AY100" i="12" s="1"/>
  <c r="AX11" i="12"/>
  <c r="AW11" i="12"/>
  <c r="AW99" i="12" s="1"/>
  <c r="AW100" i="12" s="1"/>
  <c r="AV11" i="12"/>
  <c r="AV99" i="12" s="1"/>
  <c r="AV100" i="12" s="1"/>
  <c r="AU11" i="12"/>
  <c r="AU12" i="12" s="1"/>
  <c r="AT11" i="12"/>
  <c r="AT12" i="12" s="1"/>
  <c r="AS11" i="12"/>
  <c r="AS12" i="12" s="1"/>
  <c r="AR11" i="12"/>
  <c r="AR99" i="12" s="1"/>
  <c r="AR100" i="12" s="1"/>
  <c r="AQ11" i="12"/>
  <c r="AQ99" i="12" s="1"/>
  <c r="AQ100" i="12" s="1"/>
  <c r="AP11" i="12"/>
  <c r="AO11" i="12"/>
  <c r="AO99" i="12" s="1"/>
  <c r="AO100" i="12" s="1"/>
  <c r="AN11" i="12"/>
  <c r="AN99" i="12" s="1"/>
  <c r="AN100" i="12" s="1"/>
  <c r="AM11" i="12"/>
  <c r="AM99" i="12" s="1"/>
  <c r="AM100" i="12" s="1"/>
  <c r="AL11" i="12"/>
  <c r="AL99" i="12" s="1"/>
  <c r="AL100" i="12" s="1"/>
  <c r="AK11" i="12"/>
  <c r="AK99" i="12" s="1"/>
  <c r="AK100" i="12" s="1"/>
  <c r="AJ11" i="12"/>
  <c r="AJ99" i="12" s="1"/>
  <c r="AI11" i="12"/>
  <c r="AI99" i="12" s="1"/>
  <c r="AI100" i="12" s="1"/>
  <c r="AH11" i="12"/>
  <c r="CE143" i="10"/>
  <c r="CD143" i="10"/>
  <c r="CC143" i="10"/>
  <c r="CB143" i="10"/>
  <c r="CA143" i="10"/>
  <c r="BZ143" i="10"/>
  <c r="BY143" i="10"/>
  <c r="BX143" i="10"/>
  <c r="BX140" i="10" s="1"/>
  <c r="BW143" i="10"/>
  <c r="BV143" i="10"/>
  <c r="BU143" i="10"/>
  <c r="BT143" i="10"/>
  <c r="BS143" i="10"/>
  <c r="BR143" i="10"/>
  <c r="BQ143" i="10"/>
  <c r="BP143" i="10"/>
  <c r="BP140" i="10" s="1"/>
  <c r="BO143" i="10"/>
  <c r="BN143" i="10"/>
  <c r="BM143" i="10"/>
  <c r="BL143" i="10"/>
  <c r="BK143" i="10"/>
  <c r="BJ143" i="10"/>
  <c r="BI143" i="10"/>
  <c r="BH143" i="10"/>
  <c r="BH140" i="10" s="1"/>
  <c r="BG143" i="10"/>
  <c r="BF143" i="10"/>
  <c r="BE143" i="10"/>
  <c r="BD143" i="10"/>
  <c r="BC143" i="10"/>
  <c r="BB143" i="10"/>
  <c r="BA143" i="10"/>
  <c r="AZ143" i="10"/>
  <c r="AZ140" i="10" s="1"/>
  <c r="AY143" i="10"/>
  <c r="AX143" i="10"/>
  <c r="AW143" i="10"/>
  <c r="AV143" i="10"/>
  <c r="AU143" i="10"/>
  <c r="AT143" i="10"/>
  <c r="AS143" i="10"/>
  <c r="AR143" i="10"/>
  <c r="AQ143" i="10"/>
  <c r="AP143" i="10"/>
  <c r="AO143" i="10"/>
  <c r="AN143" i="10"/>
  <c r="AM143" i="10"/>
  <c r="AL143" i="10"/>
  <c r="AK143" i="10"/>
  <c r="AJ143" i="10"/>
  <c r="AI143" i="10"/>
  <c r="AH143" i="10"/>
  <c r="CE142" i="10"/>
  <c r="CD142" i="10"/>
  <c r="CC142" i="10"/>
  <c r="CB142" i="10"/>
  <c r="CA142" i="10"/>
  <c r="BZ142" i="10"/>
  <c r="BZ140" i="10" s="1"/>
  <c r="BY142" i="10"/>
  <c r="BX142" i="10"/>
  <c r="BW142" i="10"/>
  <c r="BV142" i="10"/>
  <c r="BU142" i="10"/>
  <c r="BT142" i="10"/>
  <c r="BS142" i="10"/>
  <c r="BR142" i="10"/>
  <c r="BR140" i="10" s="1"/>
  <c r="BQ142" i="10"/>
  <c r="BP142" i="10"/>
  <c r="BO142" i="10"/>
  <c r="BN142" i="10"/>
  <c r="BM142" i="10"/>
  <c r="BL142" i="10"/>
  <c r="BK142" i="10"/>
  <c r="BJ142" i="10"/>
  <c r="BJ140" i="10" s="1"/>
  <c r="BI142" i="10"/>
  <c r="BH142" i="10"/>
  <c r="BG142" i="10"/>
  <c r="BF142" i="10"/>
  <c r="BE142" i="10"/>
  <c r="BD142" i="10"/>
  <c r="BC142" i="10"/>
  <c r="BB142" i="10"/>
  <c r="BB140" i="10" s="1"/>
  <c r="BA142" i="10"/>
  <c r="AZ142" i="10"/>
  <c r="AY142" i="10"/>
  <c r="AX142" i="10"/>
  <c r="AW142" i="10"/>
  <c r="AV142" i="10"/>
  <c r="AU142" i="10"/>
  <c r="AT142" i="10"/>
  <c r="AT140" i="10" s="1"/>
  <c r="AS142" i="10"/>
  <c r="AR142" i="10"/>
  <c r="AQ142" i="10"/>
  <c r="AP142" i="10"/>
  <c r="AO142" i="10"/>
  <c r="AN142" i="10"/>
  <c r="AM142" i="10"/>
  <c r="AL142" i="10"/>
  <c r="AL140" i="10" s="1"/>
  <c r="AK142" i="10"/>
  <c r="AJ142" i="10"/>
  <c r="AI142" i="10"/>
  <c r="AH142" i="10"/>
  <c r="CE141" i="10"/>
  <c r="CD141" i="10"/>
  <c r="CC141" i="10"/>
  <c r="CB141" i="10"/>
  <c r="CB140" i="10" s="1"/>
  <c r="CA141" i="10"/>
  <c r="BZ141" i="10"/>
  <c r="BY141" i="10"/>
  <c r="BX141" i="10"/>
  <c r="BW141" i="10"/>
  <c r="BV141" i="10"/>
  <c r="BU141" i="10"/>
  <c r="BT141" i="10"/>
  <c r="BT140" i="10" s="1"/>
  <c r="BS141" i="10"/>
  <c r="BR141" i="10"/>
  <c r="BQ141" i="10"/>
  <c r="BP141" i="10"/>
  <c r="BO141" i="10"/>
  <c r="BN141" i="10"/>
  <c r="BM141" i="10"/>
  <c r="BL141" i="10"/>
  <c r="BL140" i="10" s="1"/>
  <c r="BK141" i="10"/>
  <c r="BJ141" i="10"/>
  <c r="BI141" i="10"/>
  <c r="BI140" i="10" s="1"/>
  <c r="BH141" i="10"/>
  <c r="BG141" i="10"/>
  <c r="BF141" i="10"/>
  <c r="BE141" i="10"/>
  <c r="BD141" i="10"/>
  <c r="BD140" i="10" s="1"/>
  <c r="BC141" i="10"/>
  <c r="BB141" i="10"/>
  <c r="BA141" i="10"/>
  <c r="BA140" i="10" s="1"/>
  <c r="AZ141" i="10"/>
  <c r="AY141" i="10"/>
  <c r="AX141" i="10"/>
  <c r="AW141" i="10"/>
  <c r="AV141" i="10"/>
  <c r="AV140" i="10" s="1"/>
  <c r="AU141" i="10"/>
  <c r="AT141" i="10"/>
  <c r="AS141" i="10"/>
  <c r="AS140" i="10" s="1"/>
  <c r="AR141" i="10"/>
  <c r="AQ141" i="10"/>
  <c r="AP141" i="10"/>
  <c r="AO141" i="10"/>
  <c r="AO140" i="10" s="1"/>
  <c r="AN141" i="10"/>
  <c r="AN140" i="10" s="1"/>
  <c r="AM141" i="10"/>
  <c r="AL141" i="10"/>
  <c r="AK141" i="10"/>
  <c r="AK140" i="10" s="1"/>
  <c r="AJ141" i="10"/>
  <c r="AI141" i="10"/>
  <c r="AH141" i="10"/>
  <c r="CE140" i="10"/>
  <c r="CD140" i="10"/>
  <c r="CC140" i="10"/>
  <c r="CA140" i="10"/>
  <c r="BY140" i="10"/>
  <c r="BW140" i="10"/>
  <c r="BV140" i="10"/>
  <c r="BU140" i="10"/>
  <c r="BS140" i="10"/>
  <c r="BQ140" i="10"/>
  <c r="BO140" i="10"/>
  <c r="BN140" i="10"/>
  <c r="BM140" i="10"/>
  <c r="BK140" i="10"/>
  <c r="BG140" i="10"/>
  <c r="BF140" i="10"/>
  <c r="BE140" i="10"/>
  <c r="BC140" i="10"/>
  <c r="AY140" i="10"/>
  <c r="AX140" i="10"/>
  <c r="AW140" i="10"/>
  <c r="AU140" i="10"/>
  <c r="AQ140" i="10"/>
  <c r="AP140" i="10"/>
  <c r="AM140" i="10"/>
  <c r="AI140" i="10"/>
  <c r="AH140" i="10"/>
  <c r="CE139" i="10"/>
  <c r="CD139" i="10"/>
  <c r="CC139" i="10"/>
  <c r="CB139" i="10"/>
  <c r="CA139" i="10"/>
  <c r="BZ139" i="10"/>
  <c r="BY139" i="10"/>
  <c r="BX139" i="10"/>
  <c r="BX136" i="10" s="1"/>
  <c r="BW139" i="10"/>
  <c r="BV139" i="10"/>
  <c r="BU139" i="10"/>
  <c r="BT139" i="10"/>
  <c r="BS139" i="10"/>
  <c r="BR139" i="10"/>
  <c r="BQ139" i="10"/>
  <c r="BP139" i="10"/>
  <c r="BP136" i="10" s="1"/>
  <c r="BO139" i="10"/>
  <c r="BN139" i="10"/>
  <c r="BM139" i="10"/>
  <c r="BL139" i="10"/>
  <c r="BK139" i="10"/>
  <c r="BJ139" i="10"/>
  <c r="BI139" i="10"/>
  <c r="BH139" i="10"/>
  <c r="BH136" i="10" s="1"/>
  <c r="BG139" i="10"/>
  <c r="BF139" i="10"/>
  <c r="BE139" i="10"/>
  <c r="BD139" i="10"/>
  <c r="BC139" i="10"/>
  <c r="BB139" i="10"/>
  <c r="BA139" i="10"/>
  <c r="AZ139" i="10"/>
  <c r="AY139" i="10"/>
  <c r="AX139" i="10"/>
  <c r="AW139" i="10"/>
  <c r="AV139" i="10"/>
  <c r="AU139" i="10"/>
  <c r="AT139" i="10"/>
  <c r="AS139" i="10"/>
  <c r="AR139" i="10"/>
  <c r="AQ139" i="10"/>
  <c r="AP139" i="10"/>
  <c r="AO139" i="10"/>
  <c r="AN139" i="10"/>
  <c r="AM139" i="10"/>
  <c r="AL139" i="10"/>
  <c r="AK139" i="10"/>
  <c r="AK136" i="10" s="1"/>
  <c r="AJ139" i="10"/>
  <c r="AI139" i="10"/>
  <c r="AH139" i="10"/>
  <c r="CE138" i="10"/>
  <c r="CD138" i="10"/>
  <c r="CC138" i="10"/>
  <c r="CB138" i="10"/>
  <c r="CA138" i="10"/>
  <c r="CA136" i="10" s="1"/>
  <c r="BZ138" i="10"/>
  <c r="BY138" i="10"/>
  <c r="BX138" i="10"/>
  <c r="BW138" i="10"/>
  <c r="BV138" i="10"/>
  <c r="BU138" i="10"/>
  <c r="BT138" i="10"/>
  <c r="BS138" i="10"/>
  <c r="BS136" i="10" s="1"/>
  <c r="BR138" i="10"/>
  <c r="BQ138" i="10"/>
  <c r="BP138" i="10"/>
  <c r="BO138" i="10"/>
  <c r="BN138" i="10"/>
  <c r="BM138" i="10"/>
  <c r="BL138" i="10"/>
  <c r="BK138" i="10"/>
  <c r="BK136" i="10" s="1"/>
  <c r="BJ138" i="10"/>
  <c r="BI138" i="10"/>
  <c r="BH138" i="10"/>
  <c r="BG138" i="10"/>
  <c r="BF138" i="10"/>
  <c r="BE138" i="10"/>
  <c r="BD138" i="10"/>
  <c r="BC138" i="10"/>
  <c r="BC136" i="10" s="1"/>
  <c r="BB138" i="10"/>
  <c r="BA138" i="10"/>
  <c r="AZ138" i="10"/>
  <c r="AY138" i="10"/>
  <c r="AX138" i="10"/>
  <c r="AW138" i="10"/>
  <c r="AV138" i="10"/>
  <c r="AU138" i="10"/>
  <c r="AU136" i="10" s="1"/>
  <c r="AT138" i="10"/>
  <c r="AS138" i="10"/>
  <c r="AR138" i="10"/>
  <c r="AQ138" i="10"/>
  <c r="AP138" i="10"/>
  <c r="AO138" i="10"/>
  <c r="AN138" i="10"/>
  <c r="AM138" i="10"/>
  <c r="AM136" i="10" s="1"/>
  <c r="AL138" i="10"/>
  <c r="AK138" i="10"/>
  <c r="AJ138" i="10"/>
  <c r="AI138" i="10"/>
  <c r="AH138" i="10"/>
  <c r="CE137" i="10"/>
  <c r="CD137" i="10"/>
  <c r="CC137" i="10"/>
  <c r="CC136" i="10" s="1"/>
  <c r="CB137" i="10"/>
  <c r="CB136" i="10" s="1"/>
  <c r="CA137" i="10"/>
  <c r="BZ137" i="10"/>
  <c r="BY137" i="10"/>
  <c r="BX137" i="10"/>
  <c r="BW137" i="10"/>
  <c r="BV137" i="10"/>
  <c r="BU137" i="10"/>
  <c r="BU136" i="10" s="1"/>
  <c r="BT137" i="10"/>
  <c r="BT136" i="10" s="1"/>
  <c r="BS137" i="10"/>
  <c r="BR137" i="10"/>
  <c r="BQ137" i="10"/>
  <c r="BP137" i="10"/>
  <c r="BO137" i="10"/>
  <c r="BN137" i="10"/>
  <c r="BM137" i="10"/>
  <c r="BM136" i="10" s="1"/>
  <c r="BL137" i="10"/>
  <c r="BL136" i="10" s="1"/>
  <c r="BK137" i="10"/>
  <c r="BJ137" i="10"/>
  <c r="BI137" i="10"/>
  <c r="BH137" i="10"/>
  <c r="BG137" i="10"/>
  <c r="BF137" i="10"/>
  <c r="BE137" i="10"/>
  <c r="BE136" i="10" s="1"/>
  <c r="BD137" i="10"/>
  <c r="BD136" i="10" s="1"/>
  <c r="BC137" i="10"/>
  <c r="BB137" i="10"/>
  <c r="BA137" i="10"/>
  <c r="AZ137" i="10"/>
  <c r="AY137" i="10"/>
  <c r="AX137" i="10"/>
  <c r="AW137" i="10"/>
  <c r="AW136" i="10" s="1"/>
  <c r="AV137" i="10"/>
  <c r="AV136" i="10" s="1"/>
  <c r="AU137" i="10"/>
  <c r="AT137" i="10"/>
  <c r="AS137" i="10"/>
  <c r="AR137" i="10"/>
  <c r="AQ137" i="10"/>
  <c r="AP137" i="10"/>
  <c r="AO137" i="10"/>
  <c r="AO136" i="10" s="1"/>
  <c r="AN137" i="10"/>
  <c r="AN136" i="10" s="1"/>
  <c r="AM137" i="10"/>
  <c r="AL137" i="10"/>
  <c r="AK137" i="10"/>
  <c r="AJ137" i="10"/>
  <c r="AI137" i="10"/>
  <c r="AH137" i="10"/>
  <c r="CE136" i="10"/>
  <c r="CD136" i="10"/>
  <c r="BY136" i="10"/>
  <c r="BW136" i="10"/>
  <c r="BV136" i="10"/>
  <c r="BQ136" i="10"/>
  <c r="BO136" i="10"/>
  <c r="BN136" i="10"/>
  <c r="BI136" i="10"/>
  <c r="BG136" i="10"/>
  <c r="BF136" i="10"/>
  <c r="BA136" i="10"/>
  <c r="AY136" i="10"/>
  <c r="AX136" i="10"/>
  <c r="AS136" i="10"/>
  <c r="AQ136" i="10"/>
  <c r="AP136" i="10"/>
  <c r="AI136" i="10"/>
  <c r="AH136" i="10"/>
  <c r="CE135" i="10"/>
  <c r="CD135" i="10"/>
  <c r="CC135" i="10"/>
  <c r="CB135" i="10"/>
  <c r="CA135" i="10"/>
  <c r="BZ135" i="10"/>
  <c r="BY135" i="10"/>
  <c r="BY132" i="10" s="1"/>
  <c r="BX135" i="10"/>
  <c r="BW135" i="10"/>
  <c r="BV135" i="10"/>
  <c r="BU135" i="10"/>
  <c r="BT135" i="10"/>
  <c r="BS135" i="10"/>
  <c r="BR135" i="10"/>
  <c r="BQ135" i="10"/>
  <c r="BQ132" i="10" s="1"/>
  <c r="BP135" i="10"/>
  <c r="BO135" i="10"/>
  <c r="BN135" i="10"/>
  <c r="BM135" i="10"/>
  <c r="BL135" i="10"/>
  <c r="BK135" i="10"/>
  <c r="BJ135" i="10"/>
  <c r="BI135" i="10"/>
  <c r="BI132" i="10" s="1"/>
  <c r="BH135" i="10"/>
  <c r="BG135" i="10"/>
  <c r="BF135" i="10"/>
  <c r="BE135" i="10"/>
  <c r="BD135" i="10"/>
  <c r="BC135" i="10"/>
  <c r="BB135" i="10"/>
  <c r="BA135" i="10"/>
  <c r="BA132" i="10" s="1"/>
  <c r="AZ135" i="10"/>
  <c r="AY135" i="10"/>
  <c r="AX135" i="10"/>
  <c r="AW135" i="10"/>
  <c r="AV135" i="10"/>
  <c r="AU135" i="10"/>
  <c r="AT135" i="10"/>
  <c r="AS135" i="10"/>
  <c r="AS132" i="10" s="1"/>
  <c r="AR135" i="10"/>
  <c r="AQ135" i="10"/>
  <c r="AP135" i="10"/>
  <c r="AO135" i="10"/>
  <c r="AN135" i="10"/>
  <c r="AM135" i="10"/>
  <c r="AL135" i="10"/>
  <c r="AK135" i="10"/>
  <c r="AK132" i="10" s="1"/>
  <c r="AJ135" i="10"/>
  <c r="AI135" i="10"/>
  <c r="AH135" i="10"/>
  <c r="CE134" i="10"/>
  <c r="CD134" i="10"/>
  <c r="CC134" i="10"/>
  <c r="CB134" i="10"/>
  <c r="CA134" i="10"/>
  <c r="BZ134" i="10"/>
  <c r="BY134" i="10"/>
  <c r="BX134" i="10"/>
  <c r="BW134" i="10"/>
  <c r="BV134" i="10"/>
  <c r="BU134" i="10"/>
  <c r="BT134" i="10"/>
  <c r="BS134" i="10"/>
  <c r="BR134" i="10"/>
  <c r="BQ134" i="10"/>
  <c r="BP134" i="10"/>
  <c r="BO134" i="10"/>
  <c r="BN134" i="10"/>
  <c r="BM134" i="10"/>
  <c r="BL134" i="10"/>
  <c r="BK134" i="10"/>
  <c r="BJ134" i="10"/>
  <c r="BI134" i="10"/>
  <c r="BH134" i="10"/>
  <c r="BG134" i="10"/>
  <c r="BF134" i="10"/>
  <c r="BE134" i="10"/>
  <c r="BD134" i="10"/>
  <c r="BC134" i="10"/>
  <c r="BB134" i="10"/>
  <c r="BA134" i="10"/>
  <c r="AZ134" i="10"/>
  <c r="AY134" i="10"/>
  <c r="AX134" i="10"/>
  <c r="AW134" i="10"/>
  <c r="AV134" i="10"/>
  <c r="AU134" i="10"/>
  <c r="AT134" i="10"/>
  <c r="AS134" i="10"/>
  <c r="AR134" i="10"/>
  <c r="AQ134" i="10"/>
  <c r="AP134" i="10"/>
  <c r="AO134" i="10"/>
  <c r="AN134" i="10"/>
  <c r="AM134" i="10"/>
  <c r="AL134" i="10"/>
  <c r="AK134" i="10"/>
  <c r="AJ134" i="10"/>
  <c r="AI134" i="10"/>
  <c r="AH134" i="10"/>
  <c r="CE133" i="10"/>
  <c r="CD133" i="10"/>
  <c r="CC133" i="10"/>
  <c r="CC132" i="10" s="1"/>
  <c r="CB133" i="10"/>
  <c r="CB132" i="10" s="1"/>
  <c r="CA133" i="10"/>
  <c r="BZ133" i="10"/>
  <c r="BY133" i="10"/>
  <c r="BX133" i="10"/>
  <c r="BW133" i="10"/>
  <c r="BV133" i="10"/>
  <c r="BU133" i="10"/>
  <c r="BU132" i="10" s="1"/>
  <c r="BT133" i="10"/>
  <c r="BT132" i="10" s="1"/>
  <c r="BS133" i="10"/>
  <c r="BR133" i="10"/>
  <c r="BQ133" i="10"/>
  <c r="BP133" i="10"/>
  <c r="BO133" i="10"/>
  <c r="BN133" i="10"/>
  <c r="BM133" i="10"/>
  <c r="BM132" i="10" s="1"/>
  <c r="BL133" i="10"/>
  <c r="BL132" i="10" s="1"/>
  <c r="BK133" i="10"/>
  <c r="BJ133" i="10"/>
  <c r="BI133" i="10"/>
  <c r="BH133" i="10"/>
  <c r="BG133" i="10"/>
  <c r="BF133" i="10"/>
  <c r="BE133" i="10"/>
  <c r="BE132" i="10" s="1"/>
  <c r="BD133" i="10"/>
  <c r="BD132" i="10" s="1"/>
  <c r="BC133" i="10"/>
  <c r="BB133" i="10"/>
  <c r="BA133" i="10"/>
  <c r="AZ133" i="10"/>
  <c r="AY133" i="10"/>
  <c r="AX133" i="10"/>
  <c r="AW133" i="10"/>
  <c r="AW132" i="10" s="1"/>
  <c r="AV133" i="10"/>
  <c r="AV132" i="10" s="1"/>
  <c r="AU133" i="10"/>
  <c r="AT133" i="10"/>
  <c r="AS133" i="10"/>
  <c r="AR133" i="10"/>
  <c r="AQ133" i="10"/>
  <c r="AP133" i="10"/>
  <c r="AO133" i="10"/>
  <c r="AO132" i="10" s="1"/>
  <c r="AN133" i="10"/>
  <c r="AN132" i="10" s="1"/>
  <c r="AM133" i="10"/>
  <c r="AL133" i="10"/>
  <c r="AK133" i="10"/>
  <c r="AJ133" i="10"/>
  <c r="AI133" i="10"/>
  <c r="AH133" i="10"/>
  <c r="CE132" i="10"/>
  <c r="CD132" i="10"/>
  <c r="BW132" i="10"/>
  <c r="BV132" i="10"/>
  <c r="BO132" i="10"/>
  <c r="BN132" i="10"/>
  <c r="BG132" i="10"/>
  <c r="BF132" i="10"/>
  <c r="AY132" i="10"/>
  <c r="AX132" i="10"/>
  <c r="AQ132" i="10"/>
  <c r="AP132" i="10"/>
  <c r="AI132" i="10"/>
  <c r="AH132" i="10"/>
  <c r="BJ128" i="10"/>
  <c r="BB128" i="10"/>
  <c r="AU128" i="10"/>
  <c r="CC126" i="10"/>
  <c r="CB126" i="10"/>
  <c r="CA126" i="10"/>
  <c r="BZ126" i="10"/>
  <c r="BX126" i="10"/>
  <c r="BU126" i="10"/>
  <c r="BT126" i="10"/>
  <c r="BS126" i="10"/>
  <c r="BR126" i="10"/>
  <c r="BP126" i="10"/>
  <c r="BM126" i="10"/>
  <c r="BL126" i="10"/>
  <c r="BK126" i="10"/>
  <c r="BJ126" i="10"/>
  <c r="BH126" i="10"/>
  <c r="BE126" i="10"/>
  <c r="BD126" i="10"/>
  <c r="BC126" i="10"/>
  <c r="BB126" i="10"/>
  <c r="AZ126" i="10"/>
  <c r="AW126" i="10"/>
  <c r="AV126" i="10"/>
  <c r="AU126" i="10"/>
  <c r="AT126" i="10"/>
  <c r="AR126" i="10"/>
  <c r="AO126" i="10"/>
  <c r="AN126" i="10"/>
  <c r="AM126" i="10"/>
  <c r="AL126" i="10"/>
  <c r="AJ126" i="10"/>
  <c r="CE125" i="10"/>
  <c r="CE126" i="10" s="1"/>
  <c r="CD125" i="10"/>
  <c r="CD126" i="10" s="1"/>
  <c r="CC125" i="10"/>
  <c r="CB125" i="10"/>
  <c r="CA125" i="10"/>
  <c r="BZ125" i="10"/>
  <c r="BY125" i="10"/>
  <c r="BY126" i="10" s="1"/>
  <c r="BX125" i="10"/>
  <c r="BW125" i="10"/>
  <c r="BW126" i="10" s="1"/>
  <c r="BV125" i="10"/>
  <c r="BV126" i="10" s="1"/>
  <c r="BU125" i="10"/>
  <c r="BT125" i="10"/>
  <c r="BS125" i="10"/>
  <c r="BR125" i="10"/>
  <c r="BQ125" i="10"/>
  <c r="BQ126" i="10" s="1"/>
  <c r="BP125" i="10"/>
  <c r="BO125" i="10"/>
  <c r="BO126" i="10" s="1"/>
  <c r="BN125" i="10"/>
  <c r="BN126" i="10" s="1"/>
  <c r="BM125" i="10"/>
  <c r="BL125" i="10"/>
  <c r="BK125" i="10"/>
  <c r="BJ125" i="10"/>
  <c r="BI125" i="10"/>
  <c r="BI126" i="10" s="1"/>
  <c r="BH125" i="10"/>
  <c r="BG125" i="10"/>
  <c r="BG126" i="10" s="1"/>
  <c r="BF125" i="10"/>
  <c r="BF126" i="10" s="1"/>
  <c r="BE125" i="10"/>
  <c r="BD125" i="10"/>
  <c r="BC125" i="10"/>
  <c r="BB125" i="10"/>
  <c r="BA125" i="10"/>
  <c r="BA126" i="10" s="1"/>
  <c r="AZ125" i="10"/>
  <c r="AY125" i="10"/>
  <c r="AY126" i="10" s="1"/>
  <c r="AX125" i="10"/>
  <c r="AX126" i="10" s="1"/>
  <c r="AW125" i="10"/>
  <c r="AV125" i="10"/>
  <c r="AU125" i="10"/>
  <c r="AT125" i="10"/>
  <c r="AS125" i="10"/>
  <c r="AS126" i="10" s="1"/>
  <c r="AR125" i="10"/>
  <c r="AQ125" i="10"/>
  <c r="AQ126" i="10" s="1"/>
  <c r="AP125" i="10"/>
  <c r="AP126" i="10" s="1"/>
  <c r="AO125" i="10"/>
  <c r="AN125" i="10"/>
  <c r="AM125" i="10"/>
  <c r="AL125" i="10"/>
  <c r="AK125" i="10"/>
  <c r="AK126" i="10" s="1"/>
  <c r="AJ125" i="10"/>
  <c r="AI125" i="10"/>
  <c r="AI126" i="10" s="1"/>
  <c r="AH125" i="10"/>
  <c r="AH126" i="10" s="1"/>
  <c r="CD76" i="10"/>
  <c r="BY76" i="10"/>
  <c r="BX76" i="10"/>
  <c r="BV76" i="10"/>
  <c r="BQ76" i="10"/>
  <c r="BP76" i="10"/>
  <c r="BN76" i="10"/>
  <c r="BI76" i="10"/>
  <c r="BH76" i="10"/>
  <c r="BF76" i="10"/>
  <c r="BA76" i="10"/>
  <c r="AZ76" i="10"/>
  <c r="AX76" i="10"/>
  <c r="AS76" i="10"/>
  <c r="AR76" i="10"/>
  <c r="AP76" i="10"/>
  <c r="AK76" i="10"/>
  <c r="AJ76" i="10"/>
  <c r="AH76" i="10"/>
  <c r="CD75" i="10"/>
  <c r="CA75" i="10"/>
  <c r="CA76" i="10" s="1"/>
  <c r="BZ75" i="10"/>
  <c r="BZ76" i="10" s="1"/>
  <c r="BY75" i="10"/>
  <c r="BX75" i="10"/>
  <c r="BV75" i="10"/>
  <c r="BS75" i="10"/>
  <c r="BS76" i="10" s="1"/>
  <c r="BR75" i="10"/>
  <c r="BR76" i="10" s="1"/>
  <c r="BQ75" i="10"/>
  <c r="BP75" i="10"/>
  <c r="BN75" i="10"/>
  <c r="BK75" i="10"/>
  <c r="BK76" i="10" s="1"/>
  <c r="BJ75" i="10"/>
  <c r="BJ76" i="10" s="1"/>
  <c r="BI75" i="10"/>
  <c r="BH75" i="10"/>
  <c r="BF75" i="10"/>
  <c r="BC75" i="10"/>
  <c r="BC76" i="10" s="1"/>
  <c r="BB75" i="10"/>
  <c r="BB76" i="10" s="1"/>
  <c r="BA75" i="10"/>
  <c r="AZ75" i="10"/>
  <c r="AX75" i="10"/>
  <c r="AU75" i="10"/>
  <c r="AU76" i="10" s="1"/>
  <c r="AT75" i="10"/>
  <c r="AT76" i="10" s="1"/>
  <c r="AS75" i="10"/>
  <c r="AR75" i="10"/>
  <c r="AP75" i="10"/>
  <c r="AM75" i="10"/>
  <c r="AM76" i="10" s="1"/>
  <c r="AL75" i="10"/>
  <c r="AL76" i="10" s="1"/>
  <c r="AK75" i="10"/>
  <c r="AJ75" i="10"/>
  <c r="AH75" i="10"/>
  <c r="CE22" i="10"/>
  <c r="CE75" i="10" s="1"/>
  <c r="CE76" i="10" s="1"/>
  <c r="CD22" i="10"/>
  <c r="CC22" i="10"/>
  <c r="CC75" i="10" s="1"/>
  <c r="CC76" i="10" s="1"/>
  <c r="CB22" i="10"/>
  <c r="CB75" i="10" s="1"/>
  <c r="CB76" i="10" s="1"/>
  <c r="CA22" i="10"/>
  <c r="BZ22" i="10"/>
  <c r="BY22" i="10"/>
  <c r="BX22" i="10"/>
  <c r="BW22" i="10"/>
  <c r="BW75" i="10" s="1"/>
  <c r="BW76" i="10" s="1"/>
  <c r="BV22" i="10"/>
  <c r="BU22" i="10"/>
  <c r="BU75" i="10" s="1"/>
  <c r="BU76" i="10" s="1"/>
  <c r="BT22" i="10"/>
  <c r="BT75" i="10" s="1"/>
  <c r="BT76" i="10" s="1"/>
  <c r="BS22" i="10"/>
  <c r="BR22" i="10"/>
  <c r="BQ22" i="10"/>
  <c r="BP22" i="10"/>
  <c r="BO22" i="10"/>
  <c r="BO75" i="10" s="1"/>
  <c r="BO76" i="10" s="1"/>
  <c r="BN22" i="10"/>
  <c r="BM22" i="10"/>
  <c r="BM75" i="10" s="1"/>
  <c r="BM76" i="10" s="1"/>
  <c r="BL22" i="10"/>
  <c r="BL75" i="10" s="1"/>
  <c r="BL76" i="10" s="1"/>
  <c r="BK22" i="10"/>
  <c r="BJ22" i="10"/>
  <c r="BI22" i="10"/>
  <c r="BH22" i="10"/>
  <c r="BG22" i="10"/>
  <c r="BG75" i="10" s="1"/>
  <c r="BG76" i="10" s="1"/>
  <c r="BF22" i="10"/>
  <c r="BE22" i="10"/>
  <c r="BE75" i="10" s="1"/>
  <c r="BE76" i="10" s="1"/>
  <c r="BD22" i="10"/>
  <c r="BD75" i="10" s="1"/>
  <c r="BD76" i="10" s="1"/>
  <c r="BC22" i="10"/>
  <c r="BB22" i="10"/>
  <c r="BA22" i="10"/>
  <c r="AZ22" i="10"/>
  <c r="AY22" i="10"/>
  <c r="AY75" i="10" s="1"/>
  <c r="AY76" i="10" s="1"/>
  <c r="AX22" i="10"/>
  <c r="AW22" i="10"/>
  <c r="AW75" i="10" s="1"/>
  <c r="AW76" i="10" s="1"/>
  <c r="AV22" i="10"/>
  <c r="AV75" i="10" s="1"/>
  <c r="AV76" i="10" s="1"/>
  <c r="AU22" i="10"/>
  <c r="AT22" i="10"/>
  <c r="AS22" i="10"/>
  <c r="AR22" i="10"/>
  <c r="AQ22" i="10"/>
  <c r="AQ75" i="10" s="1"/>
  <c r="AQ76" i="10" s="1"/>
  <c r="AP22" i="10"/>
  <c r="AO22" i="10"/>
  <c r="AO75" i="10" s="1"/>
  <c r="AO76" i="10" s="1"/>
  <c r="AN22" i="10"/>
  <c r="AN75" i="10" s="1"/>
  <c r="AN76" i="10" s="1"/>
  <c r="AM22" i="10"/>
  <c r="AL22" i="10"/>
  <c r="AK22" i="10"/>
  <c r="AJ22" i="10"/>
  <c r="AI22" i="10"/>
  <c r="AI75" i="10" s="1"/>
  <c r="AI76" i="10" s="1"/>
  <c r="AH22" i="10"/>
  <c r="CE17" i="10"/>
  <c r="CD17" i="10"/>
  <c r="CD129" i="10" s="1"/>
  <c r="CC17" i="10"/>
  <c r="CC129" i="10" s="1"/>
  <c r="CB17" i="10"/>
  <c r="BZ17" i="10"/>
  <c r="BW17" i="10"/>
  <c r="BV17" i="10"/>
  <c r="BV129" i="10" s="1"/>
  <c r="BU17" i="10"/>
  <c r="BU129" i="10" s="1"/>
  <c r="BT17" i="10"/>
  <c r="BT129" i="10" s="1"/>
  <c r="BR17" i="10"/>
  <c r="BO17" i="10"/>
  <c r="BN17" i="10"/>
  <c r="BN129" i="10" s="1"/>
  <c r="BM17" i="10"/>
  <c r="BL17" i="10"/>
  <c r="BJ17" i="10"/>
  <c r="BJ129" i="10" s="1"/>
  <c r="BG17" i="10"/>
  <c r="BG129" i="10" s="1"/>
  <c r="BF17" i="10"/>
  <c r="BF129" i="10" s="1"/>
  <c r="BE17" i="10"/>
  <c r="BE129" i="10" s="1"/>
  <c r="BD17" i="10"/>
  <c r="BD129" i="10" s="1"/>
  <c r="BB17" i="10"/>
  <c r="BB129" i="10" s="1"/>
  <c r="AY17" i="10"/>
  <c r="AX17" i="10"/>
  <c r="AX129" i="10" s="1"/>
  <c r="AW17" i="10"/>
  <c r="AW129" i="10" s="1"/>
  <c r="AV17" i="10"/>
  <c r="AV129" i="10" s="1"/>
  <c r="AT17" i="10"/>
  <c r="AQ17" i="10"/>
  <c r="AP17" i="10"/>
  <c r="AP129" i="10" s="1"/>
  <c r="AO17" i="10"/>
  <c r="AN17" i="10"/>
  <c r="AL17" i="10"/>
  <c r="AL129" i="10" s="1"/>
  <c r="AI17" i="10"/>
  <c r="AI129" i="10" s="1"/>
  <c r="AH17" i="10"/>
  <c r="AH129" i="10" s="1"/>
  <c r="CE16" i="10"/>
  <c r="CD16" i="10"/>
  <c r="CD128" i="10" s="1"/>
  <c r="CC16" i="10"/>
  <c r="CC128" i="10" s="1"/>
  <c r="CB16" i="10"/>
  <c r="CB128" i="10" s="1"/>
  <c r="CA16" i="10"/>
  <c r="CA17" i="10" s="1"/>
  <c r="BZ16" i="10"/>
  <c r="BY16" i="10"/>
  <c r="BX16" i="10"/>
  <c r="BW16" i="10"/>
  <c r="BV16" i="10"/>
  <c r="BV128" i="10" s="1"/>
  <c r="BU16" i="10"/>
  <c r="BU128" i="10" s="1"/>
  <c r="BT16" i="10"/>
  <c r="BT128" i="10" s="1"/>
  <c r="BS16" i="10"/>
  <c r="BS17" i="10" s="1"/>
  <c r="BR16" i="10"/>
  <c r="BQ16" i="10"/>
  <c r="BP16" i="10"/>
  <c r="BO16" i="10"/>
  <c r="BN16" i="10"/>
  <c r="BN128" i="10" s="1"/>
  <c r="BM16" i="10"/>
  <c r="BM128" i="10" s="1"/>
  <c r="BL16" i="10"/>
  <c r="BL128" i="10" s="1"/>
  <c r="BK16" i="10"/>
  <c r="BK17" i="10" s="1"/>
  <c r="BJ16" i="10"/>
  <c r="BI16" i="10"/>
  <c r="BH16" i="10"/>
  <c r="BG16" i="10"/>
  <c r="BF16" i="10"/>
  <c r="BF128" i="10" s="1"/>
  <c r="BE16" i="10"/>
  <c r="BE128" i="10" s="1"/>
  <c r="BD16" i="10"/>
  <c r="BD128" i="10" s="1"/>
  <c r="BC16" i="10"/>
  <c r="BC17" i="10" s="1"/>
  <c r="BB16" i="10"/>
  <c r="BA16" i="10"/>
  <c r="AZ16" i="10"/>
  <c r="AY16" i="10"/>
  <c r="AY128" i="10" s="1"/>
  <c r="AX16" i="10"/>
  <c r="AX128" i="10" s="1"/>
  <c r="AW16" i="10"/>
  <c r="AW128" i="10" s="1"/>
  <c r="AV16" i="10"/>
  <c r="AV128" i="10" s="1"/>
  <c r="AU16" i="10"/>
  <c r="AU17" i="10" s="1"/>
  <c r="AU129" i="10" s="1"/>
  <c r="AT16" i="10"/>
  <c r="AS16" i="10"/>
  <c r="AR16" i="10"/>
  <c r="AQ16" i="10"/>
  <c r="AQ128" i="10" s="1"/>
  <c r="AP16" i="10"/>
  <c r="AP128" i="10" s="1"/>
  <c r="AO16" i="10"/>
  <c r="AN16" i="10"/>
  <c r="AN128" i="10" s="1"/>
  <c r="AM16" i="10"/>
  <c r="AM17" i="10" s="1"/>
  <c r="AM129" i="10" s="1"/>
  <c r="AL16" i="10"/>
  <c r="AK16" i="10"/>
  <c r="AJ16" i="10"/>
  <c r="AI16" i="10"/>
  <c r="AI128" i="10" s="1"/>
  <c r="AH16" i="10"/>
  <c r="AH128" i="10" s="1"/>
  <c r="BV143" i="9"/>
  <c r="BU143" i="9"/>
  <c r="BT143" i="9"/>
  <c r="BS143" i="9"/>
  <c r="BS140" i="9" s="1"/>
  <c r="BR143" i="9"/>
  <c r="BQ143" i="9"/>
  <c r="BP143" i="9"/>
  <c r="BO143" i="9"/>
  <c r="BN143" i="9"/>
  <c r="BM143" i="9"/>
  <c r="BL143" i="9"/>
  <c r="BK143" i="9"/>
  <c r="BK140" i="9" s="1"/>
  <c r="BJ143" i="9"/>
  <c r="BI143" i="9"/>
  <c r="BH143" i="9"/>
  <c r="BG143" i="9"/>
  <c r="BF143" i="9"/>
  <c r="BE143" i="9"/>
  <c r="BD143" i="9"/>
  <c r="BC143" i="9"/>
  <c r="BC140" i="9" s="1"/>
  <c r="BB143" i="9"/>
  <c r="BA143" i="9"/>
  <c r="AZ143" i="9"/>
  <c r="AY143" i="9"/>
  <c r="AX143" i="9"/>
  <c r="AW143" i="9"/>
  <c r="AV143" i="9"/>
  <c r="AU143" i="9"/>
  <c r="AU140" i="9" s="1"/>
  <c r="AT143" i="9"/>
  <c r="AS143" i="9"/>
  <c r="AR143" i="9"/>
  <c r="AQ143" i="9"/>
  <c r="AP143" i="9"/>
  <c r="AO143" i="9"/>
  <c r="AN143" i="9"/>
  <c r="AM143" i="9"/>
  <c r="AM140" i="9" s="1"/>
  <c r="AL143" i="9"/>
  <c r="AK143" i="9"/>
  <c r="AJ143" i="9"/>
  <c r="AI143" i="9"/>
  <c r="AH143" i="9"/>
  <c r="CE142" i="9"/>
  <c r="CD142" i="9"/>
  <c r="CC142" i="9"/>
  <c r="CB142" i="9"/>
  <c r="CA142" i="9"/>
  <c r="BZ142" i="9"/>
  <c r="BY142" i="9"/>
  <c r="BX142" i="9"/>
  <c r="BW142" i="9"/>
  <c r="BV142" i="9"/>
  <c r="BU142" i="9"/>
  <c r="BT142"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CE141" i="9"/>
  <c r="CD141" i="9"/>
  <c r="CC141" i="9"/>
  <c r="CB141" i="9"/>
  <c r="CA141" i="9"/>
  <c r="BZ141" i="9"/>
  <c r="BY141" i="9"/>
  <c r="BX141" i="9"/>
  <c r="BW141" i="9"/>
  <c r="BV141" i="9"/>
  <c r="BV140" i="9" s="1"/>
  <c r="BU141" i="9"/>
  <c r="BT141" i="9"/>
  <c r="BS141" i="9"/>
  <c r="BR141" i="9"/>
  <c r="BQ141" i="9"/>
  <c r="BP141" i="9"/>
  <c r="BO141" i="9"/>
  <c r="BO140" i="9" s="1"/>
  <c r="BN141" i="9"/>
  <c r="BN140" i="9" s="1"/>
  <c r="BM141" i="9"/>
  <c r="BL141" i="9"/>
  <c r="BK141" i="9"/>
  <c r="BJ141" i="9"/>
  <c r="BI141" i="9"/>
  <c r="BH141" i="9"/>
  <c r="BG141" i="9"/>
  <c r="BG140" i="9" s="1"/>
  <c r="BF141" i="9"/>
  <c r="BF140" i="9" s="1"/>
  <c r="BE141" i="9"/>
  <c r="BD141" i="9"/>
  <c r="BC141" i="9"/>
  <c r="BB141" i="9"/>
  <c r="BA141" i="9"/>
  <c r="AZ141" i="9"/>
  <c r="AY141" i="9"/>
  <c r="AY140" i="9" s="1"/>
  <c r="AX141" i="9"/>
  <c r="AX140" i="9" s="1"/>
  <c r="AW141" i="9"/>
  <c r="AV141" i="9"/>
  <c r="AU141" i="9"/>
  <c r="AT141" i="9"/>
  <c r="AS141" i="9"/>
  <c r="AR141" i="9"/>
  <c r="AQ141" i="9"/>
  <c r="AQ140" i="9" s="1"/>
  <c r="AP141" i="9"/>
  <c r="AP140" i="9" s="1"/>
  <c r="AO141" i="9"/>
  <c r="AN141" i="9"/>
  <c r="AM141" i="9"/>
  <c r="AL141" i="9"/>
  <c r="AK141" i="9"/>
  <c r="AJ141" i="9"/>
  <c r="AI141" i="9"/>
  <c r="AI140" i="9" s="1"/>
  <c r="AH141" i="9"/>
  <c r="AH140" i="9" s="1"/>
  <c r="BQ140" i="9"/>
  <c r="BP140" i="9"/>
  <c r="BI140" i="9"/>
  <c r="BH140" i="9"/>
  <c r="BA140" i="9"/>
  <c r="AZ140" i="9"/>
  <c r="AS140" i="9"/>
  <c r="AR140" i="9"/>
  <c r="AK140" i="9"/>
  <c r="AJ140" i="9"/>
  <c r="CA139" i="9"/>
  <c r="BZ139" i="9"/>
  <c r="BS139" i="9"/>
  <c r="BR139" i="9"/>
  <c r="BK139" i="9"/>
  <c r="BJ139" i="9"/>
  <c r="BC139" i="9"/>
  <c r="BB139" i="9"/>
  <c r="AU139" i="9"/>
  <c r="AT139" i="9"/>
  <c r="AM139" i="9"/>
  <c r="AL139" i="9"/>
  <c r="BE138" i="9"/>
  <c r="BD138" i="9"/>
  <c r="CE137" i="9"/>
  <c r="CD137" i="9"/>
  <c r="CC137" i="9"/>
  <c r="CB137" i="9"/>
  <c r="CA137" i="9"/>
  <c r="BZ137" i="9"/>
  <c r="BY137" i="9"/>
  <c r="BX137" i="9"/>
  <c r="BW137" i="9"/>
  <c r="BV137" i="9"/>
  <c r="BU137" i="9"/>
  <c r="BT137" i="9"/>
  <c r="BS137" i="9"/>
  <c r="BR137" i="9"/>
  <c r="BQ137" i="9"/>
  <c r="BP137" i="9"/>
  <c r="BO137" i="9"/>
  <c r="BN137" i="9"/>
  <c r="BM137" i="9"/>
  <c r="BL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BY136" i="9"/>
  <c r="BX136" i="9"/>
  <c r="AZ136" i="9"/>
  <c r="AS136" i="9"/>
  <c r="AR136" i="9"/>
  <c r="BK135" i="9"/>
  <c r="BK132" i="9" s="1"/>
  <c r="BJ135" i="9"/>
  <c r="CE134" i="9"/>
  <c r="CD134" i="9"/>
  <c r="CC134" i="9"/>
  <c r="CB134" i="9"/>
  <c r="CA134" i="9"/>
  <c r="BZ134" i="9"/>
  <c r="BY134" i="9"/>
  <c r="BX134" i="9"/>
  <c r="BW134" i="9"/>
  <c r="BV134" i="9"/>
  <c r="BU134" i="9"/>
  <c r="BT134" i="9"/>
  <c r="BS134" i="9"/>
  <c r="BR134" i="9"/>
  <c r="BQ134" i="9"/>
  <c r="BP134" i="9"/>
  <c r="BO134" i="9"/>
  <c r="BN134" i="9"/>
  <c r="BM134" i="9"/>
  <c r="BL134" i="9"/>
  <c r="BK134" i="9"/>
  <c r="BJ134" i="9"/>
  <c r="BI134" i="9"/>
  <c r="BH134" i="9"/>
  <c r="BG134" i="9"/>
  <c r="BF134" i="9"/>
  <c r="BE134" i="9"/>
  <c r="BD134" i="9"/>
  <c r="BC134" i="9"/>
  <c r="BB134" i="9"/>
  <c r="BA134" i="9"/>
  <c r="AZ134" i="9"/>
  <c r="AY134" i="9"/>
  <c r="AX134" i="9"/>
  <c r="AW134" i="9"/>
  <c r="AV134" i="9"/>
  <c r="AU134" i="9"/>
  <c r="AT134" i="9"/>
  <c r="AS134" i="9"/>
  <c r="AR134" i="9"/>
  <c r="AQ134" i="9"/>
  <c r="AP134" i="9"/>
  <c r="AO134" i="9"/>
  <c r="AN134" i="9"/>
  <c r="AM134" i="9"/>
  <c r="AL134" i="9"/>
  <c r="AK134" i="9"/>
  <c r="AJ134" i="9"/>
  <c r="AI134" i="9"/>
  <c r="AH134" i="9"/>
  <c r="CE133" i="9"/>
  <c r="CD133" i="9"/>
  <c r="CD132" i="9" s="1"/>
  <c r="CC133" i="9"/>
  <c r="CB133" i="9"/>
  <c r="CA133" i="9"/>
  <c r="BZ133" i="9"/>
  <c r="BY133" i="9"/>
  <c r="BX133" i="9"/>
  <c r="BW133" i="9"/>
  <c r="BV133" i="9"/>
  <c r="BU133" i="9"/>
  <c r="BT133" i="9"/>
  <c r="BS133" i="9"/>
  <c r="BR133" i="9"/>
  <c r="BQ133" i="9"/>
  <c r="BP133" i="9"/>
  <c r="BO133" i="9"/>
  <c r="BN133" i="9"/>
  <c r="BM133" i="9"/>
  <c r="BL133" i="9"/>
  <c r="BK133" i="9"/>
  <c r="BJ133" i="9"/>
  <c r="BI133" i="9"/>
  <c r="BH133" i="9"/>
  <c r="BG133" i="9"/>
  <c r="BF133" i="9"/>
  <c r="BF132" i="9" s="1"/>
  <c r="BE133" i="9"/>
  <c r="BD133" i="9"/>
  <c r="BC133" i="9"/>
  <c r="BB133" i="9"/>
  <c r="BA133" i="9"/>
  <c r="AZ133" i="9"/>
  <c r="AY133" i="9"/>
  <c r="AX133" i="9"/>
  <c r="AW133" i="9"/>
  <c r="AV133" i="9"/>
  <c r="AU133" i="9"/>
  <c r="AT133" i="9"/>
  <c r="AS133" i="9"/>
  <c r="AR133" i="9"/>
  <c r="AQ133" i="9"/>
  <c r="AP133" i="9"/>
  <c r="AO133" i="9"/>
  <c r="AN133" i="9"/>
  <c r="AM133" i="9"/>
  <c r="AL133" i="9"/>
  <c r="AK133" i="9"/>
  <c r="AJ133" i="9"/>
  <c r="AI133" i="9"/>
  <c r="AH133" i="9"/>
  <c r="BV132" i="9"/>
  <c r="AX132" i="9"/>
  <c r="AS132" i="9"/>
  <c r="AH132" i="9"/>
  <c r="AK125" i="9"/>
  <c r="CE112" i="9"/>
  <c r="CE135" i="9" s="1"/>
  <c r="CD112" i="9"/>
  <c r="CD135" i="9" s="1"/>
  <c r="CC112" i="9"/>
  <c r="CB112" i="9"/>
  <c r="CB135" i="9" s="1"/>
  <c r="CA112" i="9"/>
  <c r="BZ112" i="9"/>
  <c r="BY112" i="9"/>
  <c r="BY135" i="9" s="1"/>
  <c r="BY132" i="9" s="1"/>
  <c r="BX112" i="9"/>
  <c r="BW112" i="9"/>
  <c r="BW135" i="9" s="1"/>
  <c r="BV112" i="9"/>
  <c r="BV135" i="9" s="1"/>
  <c r="BU112" i="9"/>
  <c r="BT112" i="9"/>
  <c r="BT135" i="9" s="1"/>
  <c r="BS112" i="9"/>
  <c r="BR112" i="9"/>
  <c r="BQ112" i="9"/>
  <c r="BQ135" i="9" s="1"/>
  <c r="BQ132" i="9" s="1"/>
  <c r="BP112" i="9"/>
  <c r="BO112" i="9"/>
  <c r="BO135" i="9" s="1"/>
  <c r="BN112" i="9"/>
  <c r="BN135" i="9" s="1"/>
  <c r="BN132" i="9" s="1"/>
  <c r="BM112" i="9"/>
  <c r="BL112" i="9"/>
  <c r="BL135" i="9" s="1"/>
  <c r="BK112" i="9"/>
  <c r="BJ112" i="9"/>
  <c r="BI112" i="9"/>
  <c r="BI135" i="9" s="1"/>
  <c r="BI132" i="9" s="1"/>
  <c r="BH112" i="9"/>
  <c r="BG112" i="9"/>
  <c r="BG135" i="9" s="1"/>
  <c r="BF112" i="9"/>
  <c r="BF135" i="9" s="1"/>
  <c r="BE112" i="9"/>
  <c r="BD112" i="9"/>
  <c r="BD135" i="9" s="1"/>
  <c r="BC112" i="9"/>
  <c r="BB112" i="9"/>
  <c r="BA112" i="9"/>
  <c r="BA135" i="9" s="1"/>
  <c r="BA132" i="9" s="1"/>
  <c r="AZ112" i="9"/>
  <c r="AY112" i="9"/>
  <c r="AY135" i="9" s="1"/>
  <c r="AX112" i="9"/>
  <c r="AX135" i="9" s="1"/>
  <c r="AW112" i="9"/>
  <c r="AV112" i="9"/>
  <c r="AV135" i="9" s="1"/>
  <c r="AU112" i="9"/>
  <c r="AT112" i="9"/>
  <c r="AS112" i="9"/>
  <c r="AS135" i="9" s="1"/>
  <c r="AR112" i="9"/>
  <c r="AQ112" i="9"/>
  <c r="AQ135" i="9" s="1"/>
  <c r="AP112" i="9"/>
  <c r="AP135" i="9" s="1"/>
  <c r="AP132" i="9" s="1"/>
  <c r="AO112" i="9"/>
  <c r="AN112" i="9"/>
  <c r="AN135" i="9" s="1"/>
  <c r="AM112" i="9"/>
  <c r="AL112" i="9"/>
  <c r="AK112" i="9"/>
  <c r="AK135" i="9" s="1"/>
  <c r="AK132" i="9" s="1"/>
  <c r="AJ112" i="9"/>
  <c r="AI112" i="9"/>
  <c r="AI135" i="9" s="1"/>
  <c r="AH112" i="9"/>
  <c r="AH135" i="9" s="1"/>
  <c r="CE111" i="9"/>
  <c r="CC111" i="9"/>
  <c r="CB111" i="9"/>
  <c r="BZ111" i="9"/>
  <c r="BW111" i="9"/>
  <c r="BU111" i="9"/>
  <c r="BT111" i="9"/>
  <c r="BO111" i="9"/>
  <c r="BM111" i="9"/>
  <c r="BL111" i="9"/>
  <c r="BJ111" i="9"/>
  <c r="BG111" i="9"/>
  <c r="BG125" i="9" s="1"/>
  <c r="BG126" i="9" s="1"/>
  <c r="BG16" i="5" s="1"/>
  <c r="BE111" i="9"/>
  <c r="BD111" i="9"/>
  <c r="AY111" i="9"/>
  <c r="AW111" i="9"/>
  <c r="AV111" i="9"/>
  <c r="AT111" i="9"/>
  <c r="AQ111" i="9"/>
  <c r="AQ125" i="9" s="1"/>
  <c r="AO111" i="9"/>
  <c r="AN111" i="9"/>
  <c r="AK111" i="9"/>
  <c r="AI111" i="9"/>
  <c r="CE97" i="9"/>
  <c r="CE139" i="9" s="1"/>
  <c r="CD97" i="9"/>
  <c r="CD139" i="9" s="1"/>
  <c r="CC97" i="9"/>
  <c r="CC139" i="9" s="1"/>
  <c r="CB97" i="9"/>
  <c r="CB139" i="9" s="1"/>
  <c r="CA97" i="9"/>
  <c r="BZ97" i="9"/>
  <c r="BY97" i="9"/>
  <c r="BY139" i="9" s="1"/>
  <c r="BX97" i="9"/>
  <c r="BX139" i="9" s="1"/>
  <c r="BW97" i="9"/>
  <c r="BW139" i="9" s="1"/>
  <c r="BV97" i="9"/>
  <c r="BV139" i="9" s="1"/>
  <c r="BU97" i="9"/>
  <c r="BU139" i="9" s="1"/>
  <c r="BT97" i="9"/>
  <c r="BT139" i="9" s="1"/>
  <c r="BS97" i="9"/>
  <c r="BR97" i="9"/>
  <c r="BQ97" i="9"/>
  <c r="BQ139" i="9" s="1"/>
  <c r="BP97" i="9"/>
  <c r="BP139" i="9" s="1"/>
  <c r="BO97" i="9"/>
  <c r="BO139" i="9" s="1"/>
  <c r="BN97" i="9"/>
  <c r="BN139" i="9" s="1"/>
  <c r="BM97" i="9"/>
  <c r="BM139" i="9" s="1"/>
  <c r="BL97" i="9"/>
  <c r="BL139" i="9" s="1"/>
  <c r="BK97" i="9"/>
  <c r="BJ97" i="9"/>
  <c r="BI97" i="9"/>
  <c r="BI139" i="9" s="1"/>
  <c r="BH97" i="9"/>
  <c r="BH139" i="9" s="1"/>
  <c r="BG97" i="9"/>
  <c r="BG139" i="9" s="1"/>
  <c r="BF97" i="9"/>
  <c r="BF139" i="9" s="1"/>
  <c r="BE97" i="9"/>
  <c r="BE139" i="9" s="1"/>
  <c r="BD97" i="9"/>
  <c r="BD139" i="9" s="1"/>
  <c r="BC97" i="9"/>
  <c r="BB97" i="9"/>
  <c r="BA97" i="9"/>
  <c r="BA139" i="9" s="1"/>
  <c r="AZ97" i="9"/>
  <c r="AZ139" i="9" s="1"/>
  <c r="AY97" i="9"/>
  <c r="AY139" i="9" s="1"/>
  <c r="AX97" i="9"/>
  <c r="AX139" i="9" s="1"/>
  <c r="AW97" i="9"/>
  <c r="AW139" i="9" s="1"/>
  <c r="AV97" i="9"/>
  <c r="AV139" i="9" s="1"/>
  <c r="AU97" i="9"/>
  <c r="AT97" i="9"/>
  <c r="AS97" i="9"/>
  <c r="AS139" i="9" s="1"/>
  <c r="AR97" i="9"/>
  <c r="AR139" i="9" s="1"/>
  <c r="AQ97" i="9"/>
  <c r="AQ139" i="9" s="1"/>
  <c r="AP97" i="9"/>
  <c r="AP139" i="9" s="1"/>
  <c r="AO97" i="9"/>
  <c r="AO139" i="9" s="1"/>
  <c r="AN97" i="9"/>
  <c r="AN139" i="9" s="1"/>
  <c r="AM97" i="9"/>
  <c r="AL97" i="9"/>
  <c r="AK97" i="9"/>
  <c r="AK139" i="9" s="1"/>
  <c r="AJ97" i="9"/>
  <c r="AJ139" i="9" s="1"/>
  <c r="AI97" i="9"/>
  <c r="AI139" i="9" s="1"/>
  <c r="AH97" i="9"/>
  <c r="AH139" i="9" s="1"/>
  <c r="CE92" i="9"/>
  <c r="CD92"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CE80" i="9"/>
  <c r="CD80" i="9"/>
  <c r="CC80" i="9"/>
  <c r="CB80" i="9"/>
  <c r="CA80" i="9"/>
  <c r="BZ80" i="9"/>
  <c r="BY80" i="9"/>
  <c r="BX80" i="9"/>
  <c r="BW80" i="9"/>
  <c r="BV80"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Y75" i="9"/>
  <c r="AX75" i="9"/>
  <c r="AW75" i="9"/>
  <c r="AI75" i="9"/>
  <c r="CE69" i="9"/>
  <c r="CE89" i="12" s="1"/>
  <c r="CD69" i="9"/>
  <c r="CD89" i="12" s="1"/>
  <c r="CC69" i="9"/>
  <c r="CC89" i="12" s="1"/>
  <c r="CC107" i="12" s="1"/>
  <c r="CB69" i="9"/>
  <c r="CB89" i="12" s="1"/>
  <c r="CA69" i="9"/>
  <c r="CA89" i="12" s="1"/>
  <c r="BZ69" i="9"/>
  <c r="BZ89" i="12" s="1"/>
  <c r="BY69" i="9"/>
  <c r="BY89" i="12" s="1"/>
  <c r="BX69" i="9"/>
  <c r="BX89" i="12" s="1"/>
  <c r="BW69" i="9"/>
  <c r="BW89" i="12" s="1"/>
  <c r="BV69" i="9"/>
  <c r="BV89" i="12" s="1"/>
  <c r="BU69" i="9"/>
  <c r="BU89" i="12" s="1"/>
  <c r="BT69" i="9"/>
  <c r="BT89" i="12" s="1"/>
  <c r="BS69" i="9"/>
  <c r="BS89" i="12" s="1"/>
  <c r="BR69" i="9"/>
  <c r="BR89" i="12" s="1"/>
  <c r="BQ69" i="9"/>
  <c r="BQ89" i="12" s="1"/>
  <c r="CE50" i="9"/>
  <c r="CD50" i="9"/>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CE45" i="9"/>
  <c r="CE138" i="9" s="1"/>
  <c r="CD45" i="9"/>
  <c r="CD138" i="9" s="1"/>
  <c r="CC45" i="9"/>
  <c r="CC138" i="9" s="1"/>
  <c r="CB45" i="9"/>
  <c r="CB138" i="9" s="1"/>
  <c r="CA45" i="9"/>
  <c r="CA138" i="9" s="1"/>
  <c r="CA136" i="9" s="1"/>
  <c r="BZ45" i="9"/>
  <c r="BZ138" i="9" s="1"/>
  <c r="BY45" i="9"/>
  <c r="BY138" i="9" s="1"/>
  <c r="BX45" i="9"/>
  <c r="BX138" i="9" s="1"/>
  <c r="BW45" i="9"/>
  <c r="BW138" i="9" s="1"/>
  <c r="BV45" i="9"/>
  <c r="BV138" i="9" s="1"/>
  <c r="BU45" i="9"/>
  <c r="BU138" i="9" s="1"/>
  <c r="BT45" i="9"/>
  <c r="BT138" i="9" s="1"/>
  <c r="BS45" i="9"/>
  <c r="BS138" i="9" s="1"/>
  <c r="BS136" i="9" s="1"/>
  <c r="BR45" i="9"/>
  <c r="BR138" i="9" s="1"/>
  <c r="BQ45" i="9"/>
  <c r="BQ138" i="9" s="1"/>
  <c r="BQ136" i="9" s="1"/>
  <c r="BP45" i="9"/>
  <c r="BP138" i="9" s="1"/>
  <c r="BP136" i="9" s="1"/>
  <c r="BO45" i="9"/>
  <c r="BO138" i="9" s="1"/>
  <c r="BN45" i="9"/>
  <c r="BN138" i="9" s="1"/>
  <c r="BM45" i="9"/>
  <c r="BM138" i="9" s="1"/>
  <c r="BL45" i="9"/>
  <c r="BL138" i="9" s="1"/>
  <c r="BK45" i="9"/>
  <c r="BK138" i="9" s="1"/>
  <c r="BK136" i="9" s="1"/>
  <c r="BJ45" i="9"/>
  <c r="BJ138" i="9" s="1"/>
  <c r="BI45" i="9"/>
  <c r="BI138" i="9" s="1"/>
  <c r="BI136" i="9" s="1"/>
  <c r="BH45" i="9"/>
  <c r="BH138" i="9" s="1"/>
  <c r="BH136" i="9" s="1"/>
  <c r="BG45" i="9"/>
  <c r="BG138" i="9" s="1"/>
  <c r="BF45" i="9"/>
  <c r="BF138" i="9" s="1"/>
  <c r="BE45" i="9"/>
  <c r="BD45" i="9"/>
  <c r="BC45" i="9"/>
  <c r="BC138" i="9" s="1"/>
  <c r="BC136" i="9" s="1"/>
  <c r="BB45" i="9"/>
  <c r="BB138" i="9" s="1"/>
  <c r="BA45" i="9"/>
  <c r="BA138" i="9" s="1"/>
  <c r="BA136" i="9" s="1"/>
  <c r="AZ45" i="9"/>
  <c r="AZ138" i="9" s="1"/>
  <c r="AY45" i="9"/>
  <c r="AY138" i="9" s="1"/>
  <c r="AX45" i="9"/>
  <c r="AX138" i="9" s="1"/>
  <c r="AW45" i="9"/>
  <c r="AW138" i="9" s="1"/>
  <c r="AV45" i="9"/>
  <c r="AV138" i="9" s="1"/>
  <c r="AU45" i="9"/>
  <c r="AU138" i="9" s="1"/>
  <c r="AU136" i="9" s="1"/>
  <c r="AT45" i="9"/>
  <c r="AT138" i="9" s="1"/>
  <c r="AS45" i="9"/>
  <c r="AS138" i="9" s="1"/>
  <c r="AR45" i="9"/>
  <c r="AR138" i="9" s="1"/>
  <c r="AQ45" i="9"/>
  <c r="AQ138" i="9" s="1"/>
  <c r="AP45" i="9"/>
  <c r="AP138" i="9" s="1"/>
  <c r="AO45" i="9"/>
  <c r="AO138" i="9" s="1"/>
  <c r="AN45" i="9"/>
  <c r="AN138" i="9" s="1"/>
  <c r="AM45" i="9"/>
  <c r="AM138" i="9" s="1"/>
  <c r="AM136" i="9" s="1"/>
  <c r="AL45" i="9"/>
  <c r="AL138" i="9" s="1"/>
  <c r="AK45" i="9"/>
  <c r="AK138" i="9" s="1"/>
  <c r="AK136" i="9" s="1"/>
  <c r="AJ45" i="9"/>
  <c r="AJ138" i="9" s="1"/>
  <c r="AJ136" i="9" s="1"/>
  <c r="AI45" i="9"/>
  <c r="AI138" i="9" s="1"/>
  <c r="AH45" i="9"/>
  <c r="AH138" i="9" s="1"/>
  <c r="CE40" i="9"/>
  <c r="CD40" i="9"/>
  <c r="CC40" i="9"/>
  <c r="CB40" i="9"/>
  <c r="CA40" i="9"/>
  <c r="BZ40" i="9"/>
  <c r="BY40" i="9"/>
  <c r="BX40" i="9"/>
  <c r="BW40" i="9"/>
  <c r="BV40" i="9"/>
  <c r="BU40" i="9"/>
  <c r="BT40" i="9"/>
  <c r="BS40" i="9"/>
  <c r="BR40" i="9"/>
  <c r="BQ40" i="9"/>
  <c r="BP40" i="9"/>
  <c r="BO40" i="9"/>
  <c r="BN40" i="9"/>
  <c r="BM40" i="9"/>
  <c r="BM75" i="9" s="1"/>
  <c r="BL40" i="9"/>
  <c r="BL75" i="9" s="1"/>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CE34" i="9"/>
  <c r="CD34" i="9"/>
  <c r="CC34" i="9"/>
  <c r="CB34" i="9"/>
  <c r="CA34" i="9"/>
  <c r="BZ34" i="9"/>
  <c r="BY34" i="9"/>
  <c r="BX34" i="9"/>
  <c r="BW34" i="9"/>
  <c r="BW75" i="9" s="1"/>
  <c r="BV34" i="9"/>
  <c r="BV75" i="9" s="1"/>
  <c r="BU34" i="9"/>
  <c r="BT34" i="9"/>
  <c r="BS34" i="9"/>
  <c r="BR34" i="9"/>
  <c r="BQ34" i="9"/>
  <c r="BP34" i="9"/>
  <c r="BO34" i="9"/>
  <c r="BN34" i="9"/>
  <c r="BN75" i="9" s="1"/>
  <c r="BM34" i="9"/>
  <c r="BL34" i="9"/>
  <c r="CE22" i="9"/>
  <c r="CE75" i="9" s="1"/>
  <c r="CD22" i="9"/>
  <c r="CC22" i="9"/>
  <c r="CB22" i="9"/>
  <c r="CA22" i="9"/>
  <c r="CA75" i="9" s="1"/>
  <c r="BZ22" i="9"/>
  <c r="BZ75" i="9" s="1"/>
  <c r="BY22" i="9"/>
  <c r="BX22" i="9"/>
  <c r="BW22" i="9"/>
  <c r="BV22" i="9"/>
  <c r="BU22" i="9"/>
  <c r="BU75" i="9" s="1"/>
  <c r="BT22" i="9"/>
  <c r="BS22" i="9"/>
  <c r="BS75" i="9" s="1"/>
  <c r="BR22" i="9"/>
  <c r="BR75" i="9" s="1"/>
  <c r="BQ22" i="9"/>
  <c r="BP22" i="9"/>
  <c r="BO22" i="9"/>
  <c r="BO75" i="9" s="1"/>
  <c r="BN22" i="9"/>
  <c r="BM22" i="9"/>
  <c r="BL22" i="9"/>
  <c r="BK22" i="9"/>
  <c r="BK75" i="9" s="1"/>
  <c r="BJ22" i="9"/>
  <c r="BJ75" i="9" s="1"/>
  <c r="BI22" i="9"/>
  <c r="BH22" i="9"/>
  <c r="BG22" i="9"/>
  <c r="BG75" i="9" s="1"/>
  <c r="BF22" i="9"/>
  <c r="BF75" i="9" s="1"/>
  <c r="BE22" i="9"/>
  <c r="BE75" i="9" s="1"/>
  <c r="BD22" i="9"/>
  <c r="BC22" i="9"/>
  <c r="BC75" i="9" s="1"/>
  <c r="BB22" i="9"/>
  <c r="BB75" i="9" s="1"/>
  <c r="BA22" i="9"/>
  <c r="AZ22" i="9"/>
  <c r="AY22" i="9"/>
  <c r="AX22" i="9"/>
  <c r="AW22" i="9"/>
  <c r="AV22" i="9"/>
  <c r="AU22" i="9"/>
  <c r="AU75" i="9" s="1"/>
  <c r="AT22" i="9"/>
  <c r="AT75" i="9" s="1"/>
  <c r="AS22" i="9"/>
  <c r="AR22" i="9"/>
  <c r="AQ22" i="9"/>
  <c r="AQ75" i="9" s="1"/>
  <c r="AP22" i="9"/>
  <c r="AP75" i="9" s="1"/>
  <c r="AO22" i="9"/>
  <c r="AO75" i="9" s="1"/>
  <c r="AN22" i="9"/>
  <c r="AM22" i="9"/>
  <c r="AM75" i="9" s="1"/>
  <c r="AL22" i="9"/>
  <c r="AL75" i="9" s="1"/>
  <c r="AK22" i="9"/>
  <c r="AJ22" i="9"/>
  <c r="AI22" i="9"/>
  <c r="AH22" i="9"/>
  <c r="AH75" i="9" s="1"/>
  <c r="CC17" i="9"/>
  <c r="CB17" i="9"/>
  <c r="CA17" i="9"/>
  <c r="CA14" i="5" s="1"/>
  <c r="BU17" i="9"/>
  <c r="BT17" i="9"/>
  <c r="BS17" i="9"/>
  <c r="BS14" i="5" s="1"/>
  <c r="BM17" i="9"/>
  <c r="BL17" i="9"/>
  <c r="BK17" i="9"/>
  <c r="BK14" i="5" s="1"/>
  <c r="BE17" i="9"/>
  <c r="BD17" i="9"/>
  <c r="BC17" i="9"/>
  <c r="BC14" i="5" s="1"/>
  <c r="AW17" i="9"/>
  <c r="AV17" i="9"/>
  <c r="AU17" i="9"/>
  <c r="AU14" i="5" s="1"/>
  <c r="AO17" i="9"/>
  <c r="AN17" i="9"/>
  <c r="AM17" i="9"/>
  <c r="AM14" i="5" s="1"/>
  <c r="CE16" i="9"/>
  <c r="CD16" i="9"/>
  <c r="CC16" i="9"/>
  <c r="CB16" i="9"/>
  <c r="CA16" i="9"/>
  <c r="BZ16" i="9"/>
  <c r="BY16" i="9"/>
  <c r="BX16" i="9"/>
  <c r="BW16" i="9"/>
  <c r="BW17" i="9" s="1"/>
  <c r="BV16" i="9"/>
  <c r="BU16" i="9"/>
  <c r="BT16" i="9"/>
  <c r="BS16" i="9"/>
  <c r="BR16" i="9"/>
  <c r="BQ16" i="9"/>
  <c r="BP16" i="9"/>
  <c r="BO16" i="9"/>
  <c r="BO17" i="9" s="1"/>
  <c r="BN16" i="9"/>
  <c r="BM16" i="9"/>
  <c r="BL16" i="9"/>
  <c r="BK16" i="9"/>
  <c r="BJ16" i="9"/>
  <c r="BI16" i="9"/>
  <c r="BH16" i="9"/>
  <c r="BG16" i="9"/>
  <c r="BG17" i="9" s="1"/>
  <c r="BF16" i="9"/>
  <c r="BE16" i="9"/>
  <c r="BD16" i="9"/>
  <c r="BC16" i="9"/>
  <c r="BB16" i="9"/>
  <c r="BA16" i="9"/>
  <c r="AZ16" i="9"/>
  <c r="AY16" i="9"/>
  <c r="AY17" i="9" s="1"/>
  <c r="AX16" i="9"/>
  <c r="AW16" i="9"/>
  <c r="AV16" i="9"/>
  <c r="AU16" i="9"/>
  <c r="AT16" i="9"/>
  <c r="AS16" i="9"/>
  <c r="AR16" i="9"/>
  <c r="AQ16" i="9"/>
  <c r="AP16" i="9"/>
  <c r="AO16" i="9"/>
  <c r="AN16" i="9"/>
  <c r="AM16" i="9"/>
  <c r="AL16" i="9"/>
  <c r="AK16" i="9"/>
  <c r="AJ16" i="9"/>
  <c r="AI16" i="9"/>
  <c r="AH16" i="9"/>
  <c r="CE69" i="7"/>
  <c r="CD69" i="7"/>
  <c r="CC69" i="7"/>
  <c r="CB69" i="7"/>
  <c r="CA69" i="7"/>
  <c r="BZ69" i="7"/>
  <c r="BY69" i="7"/>
  <c r="BX69" i="7"/>
  <c r="BW69" i="7"/>
  <c r="BV69" i="7"/>
  <c r="BU69" i="7"/>
  <c r="BT69" i="7"/>
  <c r="BS69" i="7"/>
  <c r="BR69" i="7"/>
  <c r="BQ69" i="7"/>
  <c r="CE60"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V60" i="7"/>
  <c r="U60" i="7"/>
  <c r="T60" i="7"/>
  <c r="S60" i="7"/>
  <c r="R60" i="7"/>
  <c r="Q60" i="7"/>
  <c r="P60" i="7"/>
  <c r="O60" i="7"/>
  <c r="N60" i="7"/>
  <c r="M60" i="7"/>
  <c r="L60" i="7"/>
  <c r="K60" i="7"/>
  <c r="J60" i="7"/>
  <c r="I60" i="7"/>
  <c r="H60" i="7"/>
  <c r="G60" i="7"/>
  <c r="F60" i="7"/>
  <c r="E60" i="7"/>
  <c r="D60" i="7"/>
  <c r="CE38"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BE38" i="7"/>
  <c r="BD38" i="7"/>
  <c r="BC38" i="7"/>
  <c r="BB38" i="7"/>
  <c r="BA38" i="7"/>
  <c r="AZ38" i="7"/>
  <c r="AY38" i="7"/>
  <c r="AX38" i="7"/>
  <c r="AW38" i="7"/>
  <c r="AV38" i="7"/>
  <c r="AU38" i="7"/>
  <c r="AT38" i="7"/>
  <c r="AS38"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E27" i="7"/>
  <c r="CD27" i="7"/>
  <c r="CC27" i="7"/>
  <c r="CB27" i="7"/>
  <c r="CA27" i="7"/>
  <c r="BZ27" i="7"/>
  <c r="BY27" i="7"/>
  <c r="BX27" i="7"/>
  <c r="BW27" i="7"/>
  <c r="BV27" i="7"/>
  <c r="BU27" i="7"/>
  <c r="BT27" i="7"/>
  <c r="BS27" i="7"/>
  <c r="BR27" i="7"/>
  <c r="BQ27" i="7"/>
  <c r="BP27" i="7"/>
  <c r="BO27" i="7"/>
  <c r="BN27" i="7"/>
  <c r="BM27" i="7"/>
  <c r="BL27"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E98" i="6"/>
  <c r="CD98" i="6"/>
  <c r="CC98" i="6"/>
  <c r="CB98" i="6"/>
  <c r="CA98" i="6"/>
  <c r="BZ98" i="6"/>
  <c r="BY98" i="6"/>
  <c r="CE88" i="6"/>
  <c r="CD88" i="6"/>
  <c r="CC88" i="6"/>
  <c r="CB88" i="6"/>
  <c r="CA88" i="6"/>
  <c r="CA87" i="6" s="1"/>
  <c r="AF9" i="3" s="1"/>
  <c r="BZ88" i="6"/>
  <c r="BZ87" i="6" s="1"/>
  <c r="AE9" i="3" s="1"/>
  <c r="BY88" i="6"/>
  <c r="BY87" i="6" s="1"/>
  <c r="AD9" i="3" s="1"/>
  <c r="BX88" i="6"/>
  <c r="BX87" i="6" s="1"/>
  <c r="AC9" i="3" s="1"/>
  <c r="BW88" i="6"/>
  <c r="BV88" i="6"/>
  <c r="BU88" i="6"/>
  <c r="BT88" i="6"/>
  <c r="BS88" i="6"/>
  <c r="BS87" i="6" s="1"/>
  <c r="BR88" i="6"/>
  <c r="BR87" i="6" s="1"/>
  <c r="BQ88" i="6"/>
  <c r="BQ87" i="6" s="1"/>
  <c r="V9" i="3" s="1"/>
  <c r="BP88" i="6"/>
  <c r="BP87" i="6" s="1"/>
  <c r="U9" i="3" s="1"/>
  <c r="BO88" i="6"/>
  <c r="BN88" i="6"/>
  <c r="BM88" i="6"/>
  <c r="BL88" i="6"/>
  <c r="CE87" i="6"/>
  <c r="AJ9" i="3" s="1"/>
  <c r="CD87" i="6"/>
  <c r="AI9" i="3" s="1"/>
  <c r="CC87" i="6"/>
  <c r="AH9" i="3" s="1"/>
  <c r="CB87" i="6"/>
  <c r="AG9" i="3" s="1"/>
  <c r="BW87" i="6"/>
  <c r="AB9" i="3" s="1"/>
  <c r="BV87" i="6"/>
  <c r="AA9" i="3" s="1"/>
  <c r="BU87" i="6"/>
  <c r="Z9" i="3" s="1"/>
  <c r="BT87" i="6"/>
  <c r="BO87" i="6"/>
  <c r="T9" i="3" s="1"/>
  <c r="BN87" i="6"/>
  <c r="S9" i="3" s="1"/>
  <c r="BM87" i="6"/>
  <c r="R9" i="3" s="1"/>
  <c r="BL87" i="6"/>
  <c r="Q9" i="3" s="1"/>
  <c r="BK87" i="6"/>
  <c r="P9" i="3" s="1"/>
  <c r="BJ87" i="6"/>
  <c r="O9" i="3" s="1"/>
  <c r="BI87" i="6"/>
  <c r="N9" i="3" s="1"/>
  <c r="BH87" i="6"/>
  <c r="M9" i="3" s="1"/>
  <c r="BG87" i="6"/>
  <c r="L9" i="3" s="1"/>
  <c r="BF87" i="6"/>
  <c r="K9" i="3" s="1"/>
  <c r="BE87" i="6"/>
  <c r="J9" i="3" s="1"/>
  <c r="BD87" i="6"/>
  <c r="I9" i="3" s="1"/>
  <c r="BC87" i="6"/>
  <c r="H9" i="3" s="1"/>
  <c r="BB87" i="6"/>
  <c r="G9" i="3" s="1"/>
  <c r="BA87" i="6"/>
  <c r="F9" i="3" s="1"/>
  <c r="AZ87" i="6"/>
  <c r="E9" i="3" s="1"/>
  <c r="AY87" i="6"/>
  <c r="AX87" i="6"/>
  <c r="AW87" i="6"/>
  <c r="AV87" i="6"/>
  <c r="AU87" i="6"/>
  <c r="BV86" i="6"/>
  <c r="BU86" i="6"/>
  <c r="BT86" i="6"/>
  <c r="BS86" i="6"/>
  <c r="BR86" i="6"/>
  <c r="BQ86" i="6"/>
  <c r="BQ83" i="6" s="1"/>
  <c r="V7" i="3" s="1"/>
  <c r="V19" i="3" s="1"/>
  <c r="BP86" i="6"/>
  <c r="BO86" i="6"/>
  <c r="BN86" i="6"/>
  <c r="BM86" i="6"/>
  <c r="BL86" i="6"/>
  <c r="BK86" i="6"/>
  <c r="P6" i="3" s="1"/>
  <c r="BJ86" i="6"/>
  <c r="BI86" i="6"/>
  <c r="BH86" i="6"/>
  <c r="BG86" i="6"/>
  <c r="BF86" i="6"/>
  <c r="BE86" i="6"/>
  <c r="BD86" i="6"/>
  <c r="BC86" i="6"/>
  <c r="BB86" i="6"/>
  <c r="BA86" i="6"/>
  <c r="AZ86" i="6"/>
  <c r="AY86" i="6"/>
  <c r="AX86" i="6"/>
  <c r="AW86" i="6"/>
  <c r="AV86" i="6"/>
  <c r="AU86" i="6"/>
  <c r="CE85" i="6"/>
  <c r="CD85" i="6"/>
  <c r="CC85" i="6"/>
  <c r="CB85" i="6"/>
  <c r="CA85" i="6"/>
  <c r="BZ85" i="6"/>
  <c r="BY85" i="6"/>
  <c r="BX85" i="6"/>
  <c r="BW85" i="6"/>
  <c r="BV85" i="6"/>
  <c r="BU85" i="6"/>
  <c r="BT85" i="6"/>
  <c r="BS85" i="6"/>
  <c r="BR85" i="6"/>
  <c r="BQ85" i="6"/>
  <c r="BP85" i="6"/>
  <c r="BO85" i="6"/>
  <c r="CA84" i="6"/>
  <c r="BZ84" i="6"/>
  <c r="BS84" i="6"/>
  <c r="X8" i="3" s="1"/>
  <c r="BR84" i="6"/>
  <c r="W8" i="3" s="1"/>
  <c r="AI82" i="6"/>
  <c r="BV80" i="6"/>
  <c r="BV11" i="5" s="1"/>
  <c r="BU80" i="6"/>
  <c r="BU11" i="5" s="1"/>
  <c r="BT80" i="6"/>
  <c r="BT11" i="5" s="1"/>
  <c r="BS80" i="6"/>
  <c r="BS11" i="5" s="1"/>
  <c r="BR80" i="6"/>
  <c r="BR11" i="5" s="1"/>
  <c r="BQ80" i="6"/>
  <c r="BQ11" i="5" s="1"/>
  <c r="BP80" i="6"/>
  <c r="BP11" i="5" s="1"/>
  <c r="BO80" i="6"/>
  <c r="BO11" i="5" s="1"/>
  <c r="BN80" i="6"/>
  <c r="BN11" i="5" s="1"/>
  <c r="BM80" i="6"/>
  <c r="BM11" i="5" s="1"/>
  <c r="BL80" i="6"/>
  <c r="BL11" i="5" s="1"/>
  <c r="BK80" i="6"/>
  <c r="BK11" i="5" s="1"/>
  <c r="BJ80" i="6"/>
  <c r="BJ11" i="5" s="1"/>
  <c r="BI80" i="6"/>
  <c r="BI11" i="5" s="1"/>
  <c r="BH80" i="6"/>
  <c r="BH11" i="5" s="1"/>
  <c r="BG80" i="6"/>
  <c r="BG11" i="5" s="1"/>
  <c r="BF80" i="6"/>
  <c r="BF11" i="5" s="1"/>
  <c r="BE80" i="6"/>
  <c r="BE11" i="5" s="1"/>
  <c r="BD80" i="6"/>
  <c r="BD11" i="5" s="1"/>
  <c r="BC80" i="6"/>
  <c r="BC11" i="5" s="1"/>
  <c r="BB80" i="6"/>
  <c r="BB11" i="5" s="1"/>
  <c r="BA80" i="6"/>
  <c r="BA11" i="5" s="1"/>
  <c r="AZ80" i="6"/>
  <c r="AZ11" i="5" s="1"/>
  <c r="AY80" i="6"/>
  <c r="AY11" i="5" s="1"/>
  <c r="AX80" i="6"/>
  <c r="AX11" i="5" s="1"/>
  <c r="AW80" i="6"/>
  <c r="AW11" i="5" s="1"/>
  <c r="AV80" i="6"/>
  <c r="AV11" i="5" s="1"/>
  <c r="AU80" i="6"/>
  <c r="AU11" i="5" s="1"/>
  <c r="AT80" i="6"/>
  <c r="AT11" i="5" s="1"/>
  <c r="AS80" i="6"/>
  <c r="AS11" i="5" s="1"/>
  <c r="AR80" i="6"/>
  <c r="AR11" i="5" s="1"/>
  <c r="AQ80" i="6"/>
  <c r="AQ11" i="5" s="1"/>
  <c r="AP80" i="6"/>
  <c r="AP11" i="5" s="1"/>
  <c r="AO80" i="6"/>
  <c r="AO11" i="5" s="1"/>
  <c r="AN80" i="6"/>
  <c r="AN11" i="5" s="1"/>
  <c r="AM80" i="6"/>
  <c r="AM11" i="5" s="1"/>
  <c r="AL80" i="6"/>
  <c r="AL11" i="5" s="1"/>
  <c r="AK80" i="6"/>
  <c r="AK11" i="5" s="1"/>
  <c r="AJ80" i="6"/>
  <c r="AJ11" i="5" s="1"/>
  <c r="AI80" i="6"/>
  <c r="AI11" i="5" s="1"/>
  <c r="AH80" i="6"/>
  <c r="AH11" i="5" s="1"/>
  <c r="AG80" i="6"/>
  <c r="AG11" i="5" s="1"/>
  <c r="AF80" i="6"/>
  <c r="AF11" i="5" s="1"/>
  <c r="AE80" i="6"/>
  <c r="AE11" i="5" s="1"/>
  <c r="AD80" i="6"/>
  <c r="AD11" i="5" s="1"/>
  <c r="AC80" i="6"/>
  <c r="AC11" i="5" s="1"/>
  <c r="AB80" i="6"/>
  <c r="AB11" i="5" s="1"/>
  <c r="AA80" i="6"/>
  <c r="AA11" i="5" s="1"/>
  <c r="Z80" i="6"/>
  <c r="Z11" i="5" s="1"/>
  <c r="Y80" i="6"/>
  <c r="Y11" i="5" s="1"/>
  <c r="X80" i="6"/>
  <c r="X11" i="5" s="1"/>
  <c r="W80" i="6"/>
  <c r="W11" i="5" s="1"/>
  <c r="V80" i="6"/>
  <c r="V11" i="5" s="1"/>
  <c r="U80" i="6"/>
  <c r="U11" i="5" s="1"/>
  <c r="T80" i="6"/>
  <c r="T11" i="5" s="1"/>
  <c r="S80" i="6"/>
  <c r="S11" i="5" s="1"/>
  <c r="R80" i="6"/>
  <c r="R11" i="5" s="1"/>
  <c r="Q80" i="6"/>
  <c r="Q11" i="5" s="1"/>
  <c r="P80" i="6"/>
  <c r="P11" i="5" s="1"/>
  <c r="O80" i="6"/>
  <c r="O11" i="5" s="1"/>
  <c r="N80" i="6"/>
  <c r="N11" i="5" s="1"/>
  <c r="M80" i="6"/>
  <c r="M11" i="5" s="1"/>
  <c r="L80" i="6"/>
  <c r="L11" i="5" s="1"/>
  <c r="K80" i="6"/>
  <c r="K11" i="5" s="1"/>
  <c r="J80" i="6"/>
  <c r="J11" i="5" s="1"/>
  <c r="I80" i="6"/>
  <c r="I11" i="5" s="1"/>
  <c r="H80" i="6"/>
  <c r="H11" i="5" s="1"/>
  <c r="G80" i="6"/>
  <c r="G11" i="5" s="1"/>
  <c r="F80" i="6"/>
  <c r="F11" i="5" s="1"/>
  <c r="E80" i="6"/>
  <c r="E11" i="5" s="1"/>
  <c r="D80" i="6"/>
  <c r="D11" i="5" s="1"/>
  <c r="BZ79" i="6"/>
  <c r="BZ10" i="5" s="1"/>
  <c r="BY79" i="6"/>
  <c r="BY10" i="5" s="1"/>
  <c r="BR79" i="6"/>
  <c r="BR10" i="5" s="1"/>
  <c r="BQ79" i="6"/>
  <c r="BQ10" i="5" s="1"/>
  <c r="BK79" i="6"/>
  <c r="BK10" i="5" s="1"/>
  <c r="BJ79" i="6"/>
  <c r="BJ10" i="5" s="1"/>
  <c r="BI79" i="6"/>
  <c r="BI10" i="5" s="1"/>
  <c r="BH79" i="6"/>
  <c r="BH10" i="5" s="1"/>
  <c r="BG79" i="6"/>
  <c r="BG10" i="5" s="1"/>
  <c r="BF79" i="6"/>
  <c r="BF10" i="5" s="1"/>
  <c r="BE79" i="6"/>
  <c r="BE10" i="5" s="1"/>
  <c r="BD79" i="6"/>
  <c r="BD10" i="5" s="1"/>
  <c r="BC79" i="6"/>
  <c r="BC10" i="5" s="1"/>
  <c r="BB79" i="6"/>
  <c r="BB10" i="5" s="1"/>
  <c r="BA79" i="6"/>
  <c r="BA10" i="5" s="1"/>
  <c r="AZ79" i="6"/>
  <c r="AZ10" i="5" s="1"/>
  <c r="AY79" i="6"/>
  <c r="AY10" i="5" s="1"/>
  <c r="AX79" i="6"/>
  <c r="AX10" i="5" s="1"/>
  <c r="AW79" i="6"/>
  <c r="AW10" i="5" s="1"/>
  <c r="AV79" i="6"/>
  <c r="AV10" i="5" s="1"/>
  <c r="AU79" i="6"/>
  <c r="AU10" i="5" s="1"/>
  <c r="AT79" i="6"/>
  <c r="AT10" i="5" s="1"/>
  <c r="AS79" i="6"/>
  <c r="AS10" i="5" s="1"/>
  <c r="AR79" i="6"/>
  <c r="AR10" i="5" s="1"/>
  <c r="AQ79" i="6"/>
  <c r="AQ10" i="5" s="1"/>
  <c r="AP79" i="6"/>
  <c r="AP10" i="5" s="1"/>
  <c r="AO79" i="6"/>
  <c r="AO10" i="5" s="1"/>
  <c r="AN79" i="6"/>
  <c r="AN10" i="5" s="1"/>
  <c r="AM79" i="6"/>
  <c r="AM10" i="5" s="1"/>
  <c r="AL79" i="6"/>
  <c r="AL10" i="5" s="1"/>
  <c r="AK79" i="6"/>
  <c r="AK10" i="5" s="1"/>
  <c r="AJ79" i="6"/>
  <c r="AJ10" i="5" s="1"/>
  <c r="AI79" i="6"/>
  <c r="AI10" i="5" s="1"/>
  <c r="AH79" i="6"/>
  <c r="AH10" i="5" s="1"/>
  <c r="AG79" i="6"/>
  <c r="AG10" i="5" s="1"/>
  <c r="AF79" i="6"/>
  <c r="AF10" i="5" s="1"/>
  <c r="AE79" i="6"/>
  <c r="AE10" i="5" s="1"/>
  <c r="AD79" i="6"/>
  <c r="AD10" i="5" s="1"/>
  <c r="AC79" i="6"/>
  <c r="AC10" i="5" s="1"/>
  <c r="AB79" i="6"/>
  <c r="AB10" i="5" s="1"/>
  <c r="AA79" i="6"/>
  <c r="AA10" i="5" s="1"/>
  <c r="Z79" i="6"/>
  <c r="Z10" i="5" s="1"/>
  <c r="Y79" i="6"/>
  <c r="Y10" i="5" s="1"/>
  <c r="X79" i="6"/>
  <c r="X10" i="5" s="1"/>
  <c r="W79" i="6"/>
  <c r="W10" i="5" s="1"/>
  <c r="V79" i="6"/>
  <c r="V10" i="5" s="1"/>
  <c r="U79" i="6"/>
  <c r="U10" i="5" s="1"/>
  <c r="T79" i="6"/>
  <c r="T10" i="5" s="1"/>
  <c r="S79" i="6"/>
  <c r="S10" i="5" s="1"/>
  <c r="R79" i="6"/>
  <c r="R10" i="5" s="1"/>
  <c r="Q79" i="6"/>
  <c r="Q10" i="5" s="1"/>
  <c r="P79" i="6"/>
  <c r="P10" i="5" s="1"/>
  <c r="O79" i="6"/>
  <c r="O10" i="5" s="1"/>
  <c r="N79" i="6"/>
  <c r="N10" i="5" s="1"/>
  <c r="M79" i="6"/>
  <c r="M10" i="5" s="1"/>
  <c r="L79" i="6"/>
  <c r="L10" i="5" s="1"/>
  <c r="K79" i="6"/>
  <c r="K10" i="5" s="1"/>
  <c r="J79" i="6"/>
  <c r="J10" i="5" s="1"/>
  <c r="I79" i="6"/>
  <c r="I10" i="5" s="1"/>
  <c r="H79" i="6"/>
  <c r="H10" i="5" s="1"/>
  <c r="G79" i="6"/>
  <c r="G10" i="5" s="1"/>
  <c r="F79" i="6"/>
  <c r="F10" i="5" s="1"/>
  <c r="E79" i="6"/>
  <c r="E10" i="5" s="1"/>
  <c r="D79" i="6"/>
  <c r="D10" i="5" s="1"/>
  <c r="CE78" i="6"/>
  <c r="CE9" i="5" s="1"/>
  <c r="CD78" i="6"/>
  <c r="CD9" i="5" s="1"/>
  <c r="CC78" i="6"/>
  <c r="CC9" i="5" s="1"/>
  <c r="CB78" i="6"/>
  <c r="CB9" i="5" s="1"/>
  <c r="CA78" i="6"/>
  <c r="CA9" i="5" s="1"/>
  <c r="BZ78" i="6"/>
  <c r="BZ9" i="5" s="1"/>
  <c r="BY78" i="6"/>
  <c r="BY9" i="5" s="1"/>
  <c r="BX78" i="6"/>
  <c r="BX9" i="5" s="1"/>
  <c r="BW78" i="6"/>
  <c r="BW9" i="5" s="1"/>
  <c r="BV78" i="6"/>
  <c r="BV9" i="5" s="1"/>
  <c r="BU78" i="6"/>
  <c r="BU9" i="5" s="1"/>
  <c r="BT78" i="6"/>
  <c r="BT9" i="5" s="1"/>
  <c r="BS78" i="6"/>
  <c r="BS9" i="5" s="1"/>
  <c r="BR78" i="6"/>
  <c r="BR9" i="5" s="1"/>
  <c r="BR12" i="5" s="1"/>
  <c r="BQ78" i="6"/>
  <c r="BQ9" i="5" s="1"/>
  <c r="BQ12" i="5" s="1"/>
  <c r="BP78" i="6"/>
  <c r="BP9" i="5" s="1"/>
  <c r="BO78" i="6"/>
  <c r="BO9" i="5" s="1"/>
  <c r="BN78" i="6"/>
  <c r="BN9" i="5" s="1"/>
  <c r="BM78" i="6"/>
  <c r="BM9" i="5" s="1"/>
  <c r="BL78" i="6"/>
  <c r="BL9" i="5" s="1"/>
  <c r="BK78" i="6"/>
  <c r="BK9" i="5" s="1"/>
  <c r="BK12" i="5" s="1"/>
  <c r="BJ78" i="6"/>
  <c r="BJ9" i="5" s="1"/>
  <c r="BJ12" i="5" s="1"/>
  <c r="BI78" i="6"/>
  <c r="BI9" i="5" s="1"/>
  <c r="BI12" i="5" s="1"/>
  <c r="BH78" i="6"/>
  <c r="BH9" i="5" s="1"/>
  <c r="BG78" i="6"/>
  <c r="BG9" i="5" s="1"/>
  <c r="BF78" i="6"/>
  <c r="BF9" i="5" s="1"/>
  <c r="BE78" i="6"/>
  <c r="BE9" i="5" s="1"/>
  <c r="BD78" i="6"/>
  <c r="BD9" i="5" s="1"/>
  <c r="BC78" i="6"/>
  <c r="BC9" i="5" s="1"/>
  <c r="BC12" i="5" s="1"/>
  <c r="BB78" i="6"/>
  <c r="BB9" i="5" s="1"/>
  <c r="BB12" i="5" s="1"/>
  <c r="BA78" i="6"/>
  <c r="BA9" i="5" s="1"/>
  <c r="BA12" i="5" s="1"/>
  <c r="AZ78" i="6"/>
  <c r="AZ9" i="5" s="1"/>
  <c r="AY78" i="6"/>
  <c r="AY9" i="5" s="1"/>
  <c r="AX78" i="6"/>
  <c r="AX9" i="5" s="1"/>
  <c r="AW78" i="6"/>
  <c r="AW9" i="5" s="1"/>
  <c r="AV78" i="6"/>
  <c r="AV9" i="5" s="1"/>
  <c r="AV12" i="5" s="1"/>
  <c r="AU78" i="6"/>
  <c r="AU9" i="5" s="1"/>
  <c r="AU12" i="5" s="1"/>
  <c r="AT78" i="6"/>
  <c r="AT9" i="5" s="1"/>
  <c r="AT12" i="5" s="1"/>
  <c r="AS78" i="6"/>
  <c r="AS9" i="5" s="1"/>
  <c r="AS12" i="5" s="1"/>
  <c r="AR78" i="6"/>
  <c r="AR9" i="5" s="1"/>
  <c r="AQ78" i="6"/>
  <c r="AQ9" i="5" s="1"/>
  <c r="AP78" i="6"/>
  <c r="AP9" i="5" s="1"/>
  <c r="AO78" i="6"/>
  <c r="AO9" i="5" s="1"/>
  <c r="AN78" i="6"/>
  <c r="AN9" i="5" s="1"/>
  <c r="AN12" i="5" s="1"/>
  <c r="AM78" i="6"/>
  <c r="AM9" i="5" s="1"/>
  <c r="AM12" i="5" s="1"/>
  <c r="AL78" i="6"/>
  <c r="AL9" i="5" s="1"/>
  <c r="AL12" i="5" s="1"/>
  <c r="AK78" i="6"/>
  <c r="AK9" i="5" s="1"/>
  <c r="AK12" i="5" s="1"/>
  <c r="AJ78" i="6"/>
  <c r="AJ9" i="5" s="1"/>
  <c r="AI78" i="6"/>
  <c r="AI9" i="5" s="1"/>
  <c r="AH78" i="6"/>
  <c r="AH9" i="5" s="1"/>
  <c r="AG78" i="6"/>
  <c r="AG9" i="5" s="1"/>
  <c r="AF78" i="6"/>
  <c r="AF9" i="5" s="1"/>
  <c r="AF12" i="5" s="1"/>
  <c r="AE78" i="6"/>
  <c r="AE9" i="5" s="1"/>
  <c r="AE12" i="5" s="1"/>
  <c r="AD78" i="6"/>
  <c r="AD9" i="5" s="1"/>
  <c r="AD12" i="5" s="1"/>
  <c r="AC78" i="6"/>
  <c r="AC9" i="5" s="1"/>
  <c r="AC12" i="5" s="1"/>
  <c r="AB78" i="6"/>
  <c r="AB9" i="5" s="1"/>
  <c r="AA78" i="6"/>
  <c r="AA9" i="5" s="1"/>
  <c r="Z78" i="6"/>
  <c r="Z9" i="5" s="1"/>
  <c r="Y78" i="6"/>
  <c r="Y9" i="5" s="1"/>
  <c r="X78" i="6"/>
  <c r="X9" i="5" s="1"/>
  <c r="X12" i="5" s="1"/>
  <c r="W78" i="6"/>
  <c r="W9" i="5" s="1"/>
  <c r="W12" i="5" s="1"/>
  <c r="V78" i="6"/>
  <c r="V9" i="5" s="1"/>
  <c r="V12" i="5" s="1"/>
  <c r="U78" i="6"/>
  <c r="U9" i="5" s="1"/>
  <c r="U12" i="5" s="1"/>
  <c r="T78" i="6"/>
  <c r="T9" i="5" s="1"/>
  <c r="S78" i="6"/>
  <c r="S9" i="5" s="1"/>
  <c r="R78" i="6"/>
  <c r="R9" i="5" s="1"/>
  <c r="Q78" i="6"/>
  <c r="Q9" i="5" s="1"/>
  <c r="P78" i="6"/>
  <c r="P9" i="5" s="1"/>
  <c r="P12" i="5" s="1"/>
  <c r="O78" i="6"/>
  <c r="O9" i="5" s="1"/>
  <c r="O12" i="5" s="1"/>
  <c r="N78" i="6"/>
  <c r="N9" i="5" s="1"/>
  <c r="N12" i="5" s="1"/>
  <c r="M78" i="6"/>
  <c r="M9" i="5" s="1"/>
  <c r="L78" i="6"/>
  <c r="L9" i="5" s="1"/>
  <c r="K78" i="6"/>
  <c r="K9" i="5" s="1"/>
  <c r="J78" i="6"/>
  <c r="J9" i="5" s="1"/>
  <c r="I78" i="6"/>
  <c r="I9" i="5" s="1"/>
  <c r="H78" i="6"/>
  <c r="H9" i="5" s="1"/>
  <c r="H12" i="5" s="1"/>
  <c r="G78" i="6"/>
  <c r="G9" i="5" s="1"/>
  <c r="G12" i="5" s="1"/>
  <c r="F78" i="6"/>
  <c r="F9" i="5" s="1"/>
  <c r="F12" i="5" s="1"/>
  <c r="E78" i="6"/>
  <c r="E9" i="5" s="1"/>
  <c r="E12" i="5" s="1"/>
  <c r="D78" i="6"/>
  <c r="D9" i="5" s="1"/>
  <c r="BQ77" i="6"/>
  <c r="BQ82" i="6" s="1"/>
  <c r="V6" i="3" s="1"/>
  <c r="BK77" i="6"/>
  <c r="BJ77" i="6"/>
  <c r="BJ82" i="6" s="1"/>
  <c r="O6" i="3" s="1"/>
  <c r="BI77" i="6"/>
  <c r="BI82" i="6" s="1"/>
  <c r="N6" i="3" s="1"/>
  <c r="BC77" i="6"/>
  <c r="BC82" i="6" s="1"/>
  <c r="H6" i="3" s="1"/>
  <c r="BB77" i="6"/>
  <c r="BB82" i="6" s="1"/>
  <c r="G6" i="3" s="1"/>
  <c r="BA77" i="6"/>
  <c r="BA82" i="6" s="1"/>
  <c r="F6" i="3" s="1"/>
  <c r="AU77" i="6"/>
  <c r="AU82" i="6" s="1"/>
  <c r="AT77" i="6"/>
  <c r="AT82" i="6" s="1"/>
  <c r="AS77" i="6"/>
  <c r="AS82" i="6" s="1"/>
  <c r="AM77" i="6"/>
  <c r="AM82" i="6" s="1"/>
  <c r="AL77" i="6"/>
  <c r="AL82" i="6" s="1"/>
  <c r="AK77" i="6"/>
  <c r="AK82" i="6" s="1"/>
  <c r="AE77" i="6"/>
  <c r="AD77" i="6"/>
  <c r="AC77" i="6"/>
  <c r="W77" i="6"/>
  <c r="V77" i="6"/>
  <c r="U77" i="6"/>
  <c r="O77" i="6"/>
  <c r="N77" i="6"/>
  <c r="M77" i="6"/>
  <c r="G77" i="6"/>
  <c r="F77" i="6"/>
  <c r="E77" i="6"/>
  <c r="CE69" i="6"/>
  <c r="CD69" i="6"/>
  <c r="CC69" i="6"/>
  <c r="CB69" i="6"/>
  <c r="CA69" i="6"/>
  <c r="BZ69" i="6"/>
  <c r="BY69" i="6"/>
  <c r="BX69" i="6"/>
  <c r="BW69" i="6"/>
  <c r="BV69" i="6"/>
  <c r="BU69" i="6"/>
  <c r="BT69" i="6"/>
  <c r="BS69" i="6"/>
  <c r="BS77" i="6" s="1"/>
  <c r="BS82" i="6" s="1"/>
  <c r="X6" i="3" s="1"/>
  <c r="BR69" i="6"/>
  <c r="BR77" i="6" s="1"/>
  <c r="BR82" i="6" s="1"/>
  <c r="W6" i="3" s="1"/>
  <c r="BQ69"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E38" i="6"/>
  <c r="CE84" i="6" s="1"/>
  <c r="CD38" i="6"/>
  <c r="CD84" i="6" s="1"/>
  <c r="CC38" i="6"/>
  <c r="CC84" i="6" s="1"/>
  <c r="CB38" i="6"/>
  <c r="CB84" i="6" s="1"/>
  <c r="CA38" i="6"/>
  <c r="BZ38" i="6"/>
  <c r="BY38" i="6"/>
  <c r="BY84" i="6" s="1"/>
  <c r="BX38" i="6"/>
  <c r="BX84" i="6" s="1"/>
  <c r="BW38" i="6"/>
  <c r="BW84" i="6" s="1"/>
  <c r="BV38" i="6"/>
  <c r="BV84" i="6" s="1"/>
  <c r="AA8" i="3" s="1"/>
  <c r="AA20" i="3" s="1"/>
  <c r="BU38" i="6"/>
  <c r="BU84" i="6" s="1"/>
  <c r="Z8" i="3" s="1"/>
  <c r="Z20" i="3" s="1"/>
  <c r="BT38" i="6"/>
  <c r="BT84" i="6" s="1"/>
  <c r="Y8" i="3" s="1"/>
  <c r="BS38" i="6"/>
  <c r="BR38" i="6"/>
  <c r="BQ38" i="6"/>
  <c r="BQ84" i="6" s="1"/>
  <c r="V8" i="3" s="1"/>
  <c r="V20" i="3" s="1"/>
  <c r="BP38" i="6"/>
  <c r="BO38" i="6"/>
  <c r="BN38" i="6"/>
  <c r="BM38" i="6"/>
  <c r="BL38" i="6"/>
  <c r="BK38" i="6"/>
  <c r="BJ38" i="6"/>
  <c r="BI38" i="6"/>
  <c r="BH38" i="6"/>
  <c r="BG38" i="6"/>
  <c r="BF38" i="6"/>
  <c r="BE38" i="6"/>
  <c r="BD38" i="6"/>
  <c r="BC38" i="6"/>
  <c r="BB38" i="6"/>
  <c r="BA38" i="6"/>
  <c r="AZ38" i="6"/>
  <c r="AY38" i="6"/>
  <c r="AX38" i="6"/>
  <c r="AW38" i="6"/>
  <c r="AV38" i="6"/>
  <c r="AU38" i="6"/>
  <c r="AT38" i="6"/>
  <c r="AS38" i="6"/>
  <c r="AR38" i="6"/>
  <c r="AQ38" i="6"/>
  <c r="AP38" i="6"/>
  <c r="AO38" i="6"/>
  <c r="AN38" i="6"/>
  <c r="AM38" i="6"/>
  <c r="AL38" i="6"/>
  <c r="AK38" i="6"/>
  <c r="AJ38" i="6"/>
  <c r="AI38"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E27" i="6"/>
  <c r="CE79" i="6" s="1"/>
  <c r="CE10" i="5" s="1"/>
  <c r="CD27" i="6"/>
  <c r="CD79" i="6" s="1"/>
  <c r="CD10" i="5" s="1"/>
  <c r="CC27" i="6"/>
  <c r="CC79" i="6" s="1"/>
  <c r="CC10" i="5" s="1"/>
  <c r="CB27" i="6"/>
  <c r="CB79" i="6" s="1"/>
  <c r="CB10" i="5" s="1"/>
  <c r="CA27" i="6"/>
  <c r="CA79" i="6" s="1"/>
  <c r="CA10" i="5" s="1"/>
  <c r="BZ27" i="6"/>
  <c r="BY27" i="6"/>
  <c r="BX27" i="6"/>
  <c r="BX79" i="6" s="1"/>
  <c r="BX10" i="5" s="1"/>
  <c r="BW27" i="6"/>
  <c r="BW79" i="6" s="1"/>
  <c r="BW10" i="5" s="1"/>
  <c r="BV27" i="6"/>
  <c r="BV79" i="6" s="1"/>
  <c r="BV10" i="5" s="1"/>
  <c r="BU27" i="6"/>
  <c r="BU79" i="6" s="1"/>
  <c r="BU10" i="5" s="1"/>
  <c r="BU12" i="5" s="1"/>
  <c r="BT27" i="6"/>
  <c r="BT79" i="6" s="1"/>
  <c r="BT10" i="5" s="1"/>
  <c r="BT12" i="5" s="1"/>
  <c r="BS27" i="6"/>
  <c r="BS79" i="6" s="1"/>
  <c r="BS10" i="5" s="1"/>
  <c r="BR27" i="6"/>
  <c r="BQ27" i="6"/>
  <c r="BP27" i="6"/>
  <c r="BP79" i="6" s="1"/>
  <c r="BP10" i="5" s="1"/>
  <c r="BP12" i="5" s="1"/>
  <c r="BO27" i="6"/>
  <c r="BO79" i="6" s="1"/>
  <c r="BO10" i="5" s="1"/>
  <c r="BO12" i="5" s="1"/>
  <c r="BN27" i="6"/>
  <c r="BM27" i="6"/>
  <c r="BL27"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E10" i="6"/>
  <c r="CD10" i="6"/>
  <c r="CC10" i="6"/>
  <c r="CB10" i="6"/>
  <c r="CA10" i="6"/>
  <c r="BZ10" i="6"/>
  <c r="BY10" i="6"/>
  <c r="BX10" i="6"/>
  <c r="BW10" i="6"/>
  <c r="BV10" i="6"/>
  <c r="BV77" i="6" s="1"/>
  <c r="BV82" i="6" s="1"/>
  <c r="AA6" i="3" s="1"/>
  <c r="AA18" i="3" s="1"/>
  <c r="BU10" i="6"/>
  <c r="BU77" i="6" s="1"/>
  <c r="BU82" i="6" s="1"/>
  <c r="Z6" i="3" s="1"/>
  <c r="Z18" i="3" s="1"/>
  <c r="BT10" i="6"/>
  <c r="BT77" i="6" s="1"/>
  <c r="BS10" i="6"/>
  <c r="BR10" i="6"/>
  <c r="BQ10" i="6"/>
  <c r="BP10" i="6"/>
  <c r="BP77" i="6" s="1"/>
  <c r="BP82" i="6" s="1"/>
  <c r="U6" i="3" s="1"/>
  <c r="BO10" i="6"/>
  <c r="BO77" i="6" s="1"/>
  <c r="BO82" i="6" s="1"/>
  <c r="T6" i="3" s="1"/>
  <c r="BN10" i="6"/>
  <c r="BM10" i="6"/>
  <c r="BL10" i="6"/>
  <c r="BK10" i="6"/>
  <c r="BJ10" i="6"/>
  <c r="BI10" i="6"/>
  <c r="BH10" i="6"/>
  <c r="BH77" i="6" s="1"/>
  <c r="BH82" i="6" s="1"/>
  <c r="M6" i="3" s="1"/>
  <c r="BG10" i="6"/>
  <c r="BG77" i="6" s="1"/>
  <c r="BG82" i="6" s="1"/>
  <c r="L6" i="3" s="1"/>
  <c r="BF10" i="6"/>
  <c r="BF77" i="6" s="1"/>
  <c r="BF82" i="6" s="1"/>
  <c r="K6" i="3" s="1"/>
  <c r="BE10" i="6"/>
  <c r="BE77" i="6" s="1"/>
  <c r="BE82" i="6" s="1"/>
  <c r="J6" i="3" s="1"/>
  <c r="BD10" i="6"/>
  <c r="BD77" i="6" s="1"/>
  <c r="BD82" i="6" s="1"/>
  <c r="I6" i="3" s="1"/>
  <c r="BC10" i="6"/>
  <c r="BB10" i="6"/>
  <c r="BA10" i="6"/>
  <c r="AZ10" i="6"/>
  <c r="AZ77" i="6" s="1"/>
  <c r="AZ82" i="6" s="1"/>
  <c r="E6" i="3" s="1"/>
  <c r="AY10" i="6"/>
  <c r="AY77" i="6" s="1"/>
  <c r="AY82" i="6" s="1"/>
  <c r="AX10" i="6"/>
  <c r="AX77" i="6" s="1"/>
  <c r="AX82" i="6" s="1"/>
  <c r="AW10" i="6"/>
  <c r="AW77" i="6" s="1"/>
  <c r="AW82" i="6" s="1"/>
  <c r="AV10" i="6"/>
  <c r="AV77" i="6" s="1"/>
  <c r="AV82" i="6" s="1"/>
  <c r="AU10" i="6"/>
  <c r="AT10" i="6"/>
  <c r="AS10" i="6"/>
  <c r="AR10" i="6"/>
  <c r="AR77" i="6" s="1"/>
  <c r="AR82" i="6" s="1"/>
  <c r="AQ10" i="6"/>
  <c r="AQ77" i="6" s="1"/>
  <c r="AQ82" i="6" s="1"/>
  <c r="AP10" i="6"/>
  <c r="AP77" i="6" s="1"/>
  <c r="AP82" i="6" s="1"/>
  <c r="AO10" i="6"/>
  <c r="AO77" i="6" s="1"/>
  <c r="AO82" i="6" s="1"/>
  <c r="AN10" i="6"/>
  <c r="AN77" i="6" s="1"/>
  <c r="AN82" i="6" s="1"/>
  <c r="AM10" i="6"/>
  <c r="AL10" i="6"/>
  <c r="AK10" i="6"/>
  <c r="AJ10" i="6"/>
  <c r="AJ77" i="6" s="1"/>
  <c r="AJ82" i="6" s="1"/>
  <c r="AI10" i="6"/>
  <c r="AI77" i="6" s="1"/>
  <c r="AH10" i="6"/>
  <c r="AH77" i="6" s="1"/>
  <c r="AH82" i="6" s="1"/>
  <c r="AG10" i="6"/>
  <c r="AG77" i="6" s="1"/>
  <c r="AF10" i="6"/>
  <c r="AF77" i="6" s="1"/>
  <c r="AE10" i="6"/>
  <c r="AD10" i="6"/>
  <c r="AC10" i="6"/>
  <c r="AB10" i="6"/>
  <c r="AB77" i="6" s="1"/>
  <c r="AA10" i="6"/>
  <c r="AA77" i="6" s="1"/>
  <c r="Z10" i="6"/>
  <c r="Z77" i="6" s="1"/>
  <c r="Y10" i="6"/>
  <c r="Y77" i="6" s="1"/>
  <c r="X10" i="6"/>
  <c r="X77" i="6" s="1"/>
  <c r="W10" i="6"/>
  <c r="V10" i="6"/>
  <c r="U10" i="6"/>
  <c r="T10" i="6"/>
  <c r="T77" i="6" s="1"/>
  <c r="S10" i="6"/>
  <c r="S77" i="6" s="1"/>
  <c r="R10" i="6"/>
  <c r="R77" i="6" s="1"/>
  <c r="Q10" i="6"/>
  <c r="Q77" i="6" s="1"/>
  <c r="P10" i="6"/>
  <c r="P77" i="6" s="1"/>
  <c r="O10" i="6"/>
  <c r="N10" i="6"/>
  <c r="M10" i="6"/>
  <c r="L10" i="6"/>
  <c r="L77" i="6" s="1"/>
  <c r="K10" i="6"/>
  <c r="K77" i="6" s="1"/>
  <c r="J10" i="6"/>
  <c r="J77" i="6" s="1"/>
  <c r="I10" i="6"/>
  <c r="I77" i="6" s="1"/>
  <c r="H10" i="6"/>
  <c r="H77" i="6" s="1"/>
  <c r="G10" i="6"/>
  <c r="F10" i="6"/>
  <c r="E10" i="6"/>
  <c r="D10" i="6"/>
  <c r="D77" i="6" s="1"/>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CE42" i="5"/>
  <c r="CD42"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CE3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BV12" i="5"/>
  <c r="BH12" i="5"/>
  <c r="BG12" i="5"/>
  <c r="BF12" i="5"/>
  <c r="BE12" i="5"/>
  <c r="BD12" i="5"/>
  <c r="AZ12" i="5"/>
  <c r="AY12" i="5"/>
  <c r="AX12" i="5"/>
  <c r="AW12" i="5"/>
  <c r="AR12" i="5"/>
  <c r="AQ12" i="5"/>
  <c r="AP12" i="5"/>
  <c r="AO12" i="5"/>
  <c r="AJ12" i="5"/>
  <c r="AI12" i="5"/>
  <c r="AH12" i="5"/>
  <c r="AG12" i="5"/>
  <c r="AB12" i="5"/>
  <c r="AA12" i="5"/>
  <c r="Z12" i="5"/>
  <c r="Y12" i="5"/>
  <c r="T12" i="5"/>
  <c r="S12" i="5"/>
  <c r="R12" i="5"/>
  <c r="Q12" i="5"/>
  <c r="L12" i="5"/>
  <c r="K12" i="5"/>
  <c r="J12" i="5"/>
  <c r="I12" i="5"/>
  <c r="D12" i="5"/>
  <c r="CE36" i="4"/>
  <c r="CD36" i="4"/>
  <c r="CC36" i="4"/>
  <c r="CB36" i="4"/>
  <c r="CA36" i="4"/>
  <c r="BZ36" i="4"/>
  <c r="BY36" i="4"/>
  <c r="BX36" i="4"/>
  <c r="BW36" i="4"/>
  <c r="BV36" i="4"/>
  <c r="BU36" i="4"/>
  <c r="BT36" i="4"/>
  <c r="BS36" i="4"/>
  <c r="BR36" i="4"/>
  <c r="BQ36" i="4"/>
  <c r="BP36" i="4"/>
  <c r="BO36" i="4"/>
  <c r="BN36" i="4"/>
  <c r="BM36"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J48" i="3"/>
  <c r="AI48" i="3"/>
  <c r="AH48" i="3"/>
  <c r="AG48" i="3"/>
  <c r="AF48" i="3"/>
  <c r="AE48" i="3"/>
  <c r="AD48" i="3"/>
  <c r="AC48" i="3"/>
  <c r="AB48" i="3"/>
  <c r="AA48" i="3"/>
  <c r="Z48" i="3"/>
  <c r="Y48" i="3"/>
  <c r="X48" i="3"/>
  <c r="W48" i="3"/>
  <c r="V48" i="3"/>
  <c r="AJ44" i="3"/>
  <c r="AI44" i="3"/>
  <c r="AH44" i="3"/>
  <c r="AG44" i="3"/>
  <c r="AF44" i="3"/>
  <c r="AE44" i="3"/>
  <c r="AD44" i="3"/>
  <c r="AC44" i="3"/>
  <c r="AB44" i="3"/>
  <c r="AA44" i="3"/>
  <c r="Z44" i="3"/>
  <c r="Y44" i="3"/>
  <c r="X44" i="3"/>
  <c r="W44" i="3"/>
  <c r="V44" i="3"/>
  <c r="AJ40" i="3"/>
  <c r="AI40" i="3"/>
  <c r="AH40" i="3"/>
  <c r="AG40" i="3"/>
  <c r="AF40" i="3"/>
  <c r="AE40" i="3"/>
  <c r="AD40" i="3"/>
  <c r="AC40" i="3"/>
  <c r="AB40" i="3"/>
  <c r="AA40" i="3"/>
  <c r="Z40" i="3"/>
  <c r="Y40" i="3"/>
  <c r="X40" i="3"/>
  <c r="W40" i="3"/>
  <c r="V40" i="3"/>
  <c r="V18" i="3"/>
  <c r="BJ7" i="5" l="1"/>
  <c r="BJ76" i="9"/>
  <c r="BJ15" i="5" s="1"/>
  <c r="BV7" i="5"/>
  <c r="BV76" i="9"/>
  <c r="BV15" i="5" s="1"/>
  <c r="AY14" i="5"/>
  <c r="BG14" i="5"/>
  <c r="BG17" i="5" s="1"/>
  <c r="BO14" i="5"/>
  <c r="BW14" i="5"/>
  <c r="BD14" i="5"/>
  <c r="BW7" i="5"/>
  <c r="BW76" i="9"/>
  <c r="BW15" i="5" s="1"/>
  <c r="BM7" i="5"/>
  <c r="BM76" i="9"/>
  <c r="BM15" i="5" s="1"/>
  <c r="AT7" i="5"/>
  <c r="AT76" i="9"/>
  <c r="AT15" i="5" s="1"/>
  <c r="AT128" i="9"/>
  <c r="BL7" i="5"/>
  <c r="BL76" i="9"/>
  <c r="BL15" i="5" s="1"/>
  <c r="BY107" i="12"/>
  <c r="BY97" i="12"/>
  <c r="CB14" i="5"/>
  <c r="AN75" i="9"/>
  <c r="AV75" i="9"/>
  <c r="BD75" i="9"/>
  <c r="BD6" i="4" s="1"/>
  <c r="BT75" i="9"/>
  <c r="CB75" i="9"/>
  <c r="AL7" i="5"/>
  <c r="AL76" i="9"/>
  <c r="AL15" i="5" s="1"/>
  <c r="BN7" i="5"/>
  <c r="BN76" i="9"/>
  <c r="BN15" i="5" s="1"/>
  <c r="BQ107" i="12"/>
  <c r="BQ97" i="12"/>
  <c r="BS12" i="5"/>
  <c r="AN14" i="5"/>
  <c r="AO7" i="5"/>
  <c r="AO128" i="9"/>
  <c r="AO76" i="9"/>
  <c r="AO15" i="5" s="1"/>
  <c r="BE7" i="5"/>
  <c r="BE76" i="9"/>
  <c r="BE15" i="5" s="1"/>
  <c r="BU7" i="5"/>
  <c r="BU76" i="9"/>
  <c r="BU15" i="5" s="1"/>
  <c r="BL14" i="5"/>
  <c r="AH7" i="5"/>
  <c r="AH76" i="9"/>
  <c r="AH15" i="5" s="1"/>
  <c r="AP7" i="5"/>
  <c r="AP76" i="9"/>
  <c r="AP15" i="5" s="1"/>
  <c r="BF7" i="5"/>
  <c r="BF76" i="9"/>
  <c r="BF15" i="5" s="1"/>
  <c r="CD75" i="9"/>
  <c r="Y9" i="3"/>
  <c r="Y20" i="3" s="1"/>
  <c r="BT83" i="6"/>
  <c r="Y7" i="3" s="1"/>
  <c r="Y19" i="3" s="1"/>
  <c r="AP6" i="5"/>
  <c r="AP6" i="4"/>
  <c r="AP128" i="9"/>
  <c r="AP17" i="9"/>
  <c r="BN6" i="5"/>
  <c r="BN6" i="4"/>
  <c r="BN128" i="9"/>
  <c r="BN17" i="9"/>
  <c r="CD6" i="5"/>
  <c r="CD6" i="4"/>
  <c r="CD17" i="9"/>
  <c r="BZ7" i="5"/>
  <c r="BZ76" i="9"/>
  <c r="BZ15" i="5" s="1"/>
  <c r="AQ7" i="5"/>
  <c r="AQ76" i="9"/>
  <c r="AQ15" i="5" s="1"/>
  <c r="BG7" i="5"/>
  <c r="BG76" i="9"/>
  <c r="BG15" i="5" s="1"/>
  <c r="BO7" i="5"/>
  <c r="BO76" i="9"/>
  <c r="BO15" i="5" s="1"/>
  <c r="CE7" i="5"/>
  <c r="CE76" i="9"/>
  <c r="CE15" i="5" s="1"/>
  <c r="BF6" i="5"/>
  <c r="BF6" i="4"/>
  <c r="BF17" i="9"/>
  <c r="BB7" i="5"/>
  <c r="BB76" i="9"/>
  <c r="BB15" i="5" s="1"/>
  <c r="M12" i="5"/>
  <c r="W9" i="3"/>
  <c r="W20" i="3" s="1"/>
  <c r="BR83" i="6"/>
  <c r="W7" i="3" s="1"/>
  <c r="W19" i="3" s="1"/>
  <c r="AV14" i="5"/>
  <c r="CC77" i="6"/>
  <c r="AH6" i="5"/>
  <c r="AH6" i="4"/>
  <c r="AH128" i="9"/>
  <c r="AH17" i="9"/>
  <c r="AX6" i="5"/>
  <c r="AX6" i="4"/>
  <c r="AX128" i="9"/>
  <c r="AX17" i="9"/>
  <c r="BV6" i="5"/>
  <c r="BV6" i="4"/>
  <c r="BV128" i="9"/>
  <c r="BV17" i="9"/>
  <c r="BR7" i="5"/>
  <c r="BR76" i="9"/>
  <c r="BR15" i="5" s="1"/>
  <c r="AW7" i="5"/>
  <c r="AW76" i="9"/>
  <c r="AW15" i="5" s="1"/>
  <c r="BL77" i="6"/>
  <c r="BL82" i="6" s="1"/>
  <c r="Q6" i="3" s="1"/>
  <c r="BT82" i="6"/>
  <c r="Y6" i="3" s="1"/>
  <c r="Y18" i="3" s="1"/>
  <c r="X9" i="3"/>
  <c r="X20" i="3" s="1"/>
  <c r="BS83" i="6"/>
  <c r="X7" i="3" s="1"/>
  <c r="X19" i="3" s="1"/>
  <c r="BU128" i="9"/>
  <c r="BT14" i="5"/>
  <c r="AI7" i="5"/>
  <c r="AI76" i="9"/>
  <c r="AI15" i="5" s="1"/>
  <c r="AJ135" i="9"/>
  <c r="AJ132" i="9" s="1"/>
  <c r="AJ111" i="9"/>
  <c r="AJ125" i="9"/>
  <c r="AR135" i="9"/>
  <c r="AR132" i="9" s="1"/>
  <c r="AR111" i="9"/>
  <c r="AR125" i="9" s="1"/>
  <c r="AZ135" i="9"/>
  <c r="AZ132" i="9" s="1"/>
  <c r="AZ111" i="9"/>
  <c r="AZ125" i="9"/>
  <c r="BH135" i="9"/>
  <c r="BH132" i="9" s="1"/>
  <c r="BH111" i="9"/>
  <c r="BH125" i="9"/>
  <c r="BP135" i="9"/>
  <c r="BP132" i="9" s="1"/>
  <c r="BP111" i="9"/>
  <c r="BP125" i="9"/>
  <c r="CB109" i="12"/>
  <c r="CB110" i="12" s="1"/>
  <c r="CB43" i="12"/>
  <c r="BD136" i="9"/>
  <c r="AQ6" i="5"/>
  <c r="AQ6" i="4"/>
  <c r="AQ128" i="9"/>
  <c r="CE6" i="5"/>
  <c r="AM7" i="5"/>
  <c r="AM76" i="9"/>
  <c r="AM15" i="5" s="1"/>
  <c r="BR107" i="12"/>
  <c r="BR97" i="12"/>
  <c r="AJ6" i="5"/>
  <c r="AR6" i="5"/>
  <c r="AZ6" i="5"/>
  <c r="AZ6" i="4"/>
  <c r="BH6" i="5"/>
  <c r="BH6" i="4"/>
  <c r="BH128" i="9"/>
  <c r="BP6" i="5"/>
  <c r="BX6" i="5"/>
  <c r="AY7" i="5"/>
  <c r="AY76" i="9"/>
  <c r="AY15" i="5" s="1"/>
  <c r="AT125" i="9"/>
  <c r="BB125" i="9"/>
  <c r="BB128" i="9" s="1"/>
  <c r="BJ125" i="9"/>
  <c r="AK8" i="5"/>
  <c r="AK7" i="4"/>
  <c r="AK126" i="9"/>
  <c r="AK16" i="5" s="1"/>
  <c r="AL132" i="9"/>
  <c r="AT132" i="9"/>
  <c r="BJ132" i="9"/>
  <c r="AL135" i="9"/>
  <c r="BR135" i="9"/>
  <c r="AH136" i="9"/>
  <c r="AP136" i="9"/>
  <c r="AX136" i="9"/>
  <c r="BF136" i="9"/>
  <c r="BN136" i="9"/>
  <c r="BV136" i="9"/>
  <c r="CD136" i="9"/>
  <c r="AK128" i="10"/>
  <c r="AK17" i="10"/>
  <c r="AK129" i="10" s="1"/>
  <c r="AS128" i="10"/>
  <c r="AS17" i="10"/>
  <c r="AS129" i="10" s="1"/>
  <c r="BA128" i="10"/>
  <c r="BA17" i="10"/>
  <c r="BA129" i="10" s="1"/>
  <c r="BI128" i="10"/>
  <c r="BI17" i="10"/>
  <c r="BI129" i="10" s="1"/>
  <c r="BQ128" i="10"/>
  <c r="BQ17" i="10"/>
  <c r="BQ129" i="10" s="1"/>
  <c r="BY128" i="10"/>
  <c r="BY17" i="10"/>
  <c r="BY129" i="10" s="1"/>
  <c r="BC128" i="10"/>
  <c r="BE109" i="12"/>
  <c r="BE110" i="12" s="1"/>
  <c r="BE43" i="12"/>
  <c r="BM109" i="12"/>
  <c r="BM110" i="12" s="1"/>
  <c r="BM43" i="12"/>
  <c r="AM43" i="12"/>
  <c r="AM109" i="12"/>
  <c r="BC109" i="12"/>
  <c r="BC43" i="12"/>
  <c r="BS109" i="12"/>
  <c r="BS43" i="12"/>
  <c r="AN136" i="9"/>
  <c r="BL136" i="9"/>
  <c r="BT136" i="9"/>
  <c r="CB136" i="9"/>
  <c r="AI6" i="5"/>
  <c r="AI6" i="4"/>
  <c r="AO14" i="5"/>
  <c r="AU7" i="5"/>
  <c r="AU76" i="9"/>
  <c r="AU15" i="5" s="1"/>
  <c r="AK6" i="5"/>
  <c r="AK6" i="4"/>
  <c r="AS6" i="5"/>
  <c r="BA6" i="5"/>
  <c r="BA128" i="9"/>
  <c r="BI6" i="5"/>
  <c r="BQ6" i="5"/>
  <c r="BQ6" i="4"/>
  <c r="BY6" i="5"/>
  <c r="AI17" i="9"/>
  <c r="AQ17" i="9"/>
  <c r="CE17" i="9"/>
  <c r="CC75" i="9"/>
  <c r="BT107" i="12"/>
  <c r="BT97" i="12"/>
  <c r="CB107" i="12"/>
  <c r="CB97" i="12"/>
  <c r="AV125" i="9"/>
  <c r="BL125" i="9"/>
  <c r="AM111" i="9"/>
  <c r="AM125" i="9" s="1"/>
  <c r="AU111" i="9"/>
  <c r="AU125" i="9"/>
  <c r="AU128" i="9" s="1"/>
  <c r="BC111" i="9"/>
  <c r="BC125" i="9" s="1"/>
  <c r="BK111" i="9"/>
  <c r="BK125" i="9"/>
  <c r="BS111" i="9"/>
  <c r="BS125" i="9" s="1"/>
  <c r="CA111" i="9"/>
  <c r="AM135" i="9"/>
  <c r="AM132" i="9" s="1"/>
  <c r="BS135" i="9"/>
  <c r="BS132" i="9" s="1"/>
  <c r="AI136" i="9"/>
  <c r="AQ136" i="9"/>
  <c r="AY136" i="9"/>
  <c r="BG136" i="9"/>
  <c r="BO136" i="9"/>
  <c r="BW136" i="9"/>
  <c r="CE136" i="9"/>
  <c r="BL129" i="10"/>
  <c r="BW129" i="10"/>
  <c r="AH12" i="12"/>
  <c r="AH99" i="12"/>
  <c r="AH100" i="12" s="1"/>
  <c r="AP12" i="12"/>
  <c r="AP99" i="12"/>
  <c r="AP100" i="12" s="1"/>
  <c r="AX12" i="12"/>
  <c r="AX99" i="12"/>
  <c r="AX100" i="12" s="1"/>
  <c r="BF12" i="12"/>
  <c r="BF99" i="12"/>
  <c r="BF100" i="12" s="1"/>
  <c r="BN12" i="12"/>
  <c r="BV12" i="12"/>
  <c r="BV99" i="12"/>
  <c r="BV100" i="12" s="1"/>
  <c r="CD12" i="12"/>
  <c r="CD99" i="12"/>
  <c r="CD100" i="12" s="1"/>
  <c r="AK109" i="12"/>
  <c r="AK43" i="12"/>
  <c r="BW6" i="5"/>
  <c r="BM14" i="5"/>
  <c r="BK7" i="5"/>
  <c r="BK76" i="9"/>
  <c r="BK15" i="5" s="1"/>
  <c r="AQ8" i="5"/>
  <c r="AQ7" i="4"/>
  <c r="AQ9" i="4"/>
  <c r="AQ8" i="4" s="1"/>
  <c r="BE136" i="9"/>
  <c r="BM136" i="9"/>
  <c r="AJ128" i="10"/>
  <c r="AJ17" i="10"/>
  <c r="AJ129" i="10" s="1"/>
  <c r="BH128" i="10"/>
  <c r="BH17" i="10"/>
  <c r="BH129" i="10" s="1"/>
  <c r="BL109" i="12"/>
  <c r="BL110" i="12" s="1"/>
  <c r="BL43" i="12"/>
  <c r="BU83" i="6"/>
  <c r="Z7" i="3" s="1"/>
  <c r="Z19" i="3" s="1"/>
  <c r="AL6" i="5"/>
  <c r="AL6" i="4"/>
  <c r="AT6" i="5"/>
  <c r="AT6" i="4"/>
  <c r="BB6" i="5"/>
  <c r="BB6" i="4"/>
  <c r="BJ6" i="5"/>
  <c r="BJ6" i="4"/>
  <c r="BR6" i="5"/>
  <c r="BR6" i="4"/>
  <c r="BZ6" i="5"/>
  <c r="BZ6" i="4"/>
  <c r="AJ17" i="9"/>
  <c r="AR17" i="9"/>
  <c r="AZ17" i="9"/>
  <c r="BH17" i="9"/>
  <c r="BP17" i="9"/>
  <c r="BX17" i="9"/>
  <c r="BU107" i="12"/>
  <c r="BU97" i="12"/>
  <c r="AI125" i="9"/>
  <c r="AI128" i="9" s="1"/>
  <c r="AN132" i="9"/>
  <c r="AV132" i="9"/>
  <c r="BD132" i="9"/>
  <c r="BL132" i="9"/>
  <c r="BT132" i="9"/>
  <c r="CB132" i="9"/>
  <c r="BR132" i="9"/>
  <c r="AT135" i="9"/>
  <c r="BZ135" i="9"/>
  <c r="BZ132" i="9" s="1"/>
  <c r="AL140" i="9"/>
  <c r="AT140" i="9"/>
  <c r="BB140" i="9"/>
  <c r="BJ140" i="9"/>
  <c r="BR140" i="9"/>
  <c r="BC129" i="10"/>
  <c r="BK129" i="10"/>
  <c r="BS129" i="10"/>
  <c r="CA129" i="10"/>
  <c r="AN129" i="10"/>
  <c r="AY129" i="10"/>
  <c r="BM129" i="10"/>
  <c r="BZ129" i="10"/>
  <c r="BK128" i="10"/>
  <c r="AV42" i="12"/>
  <c r="AY6" i="5"/>
  <c r="AY6" i="4"/>
  <c r="BE14" i="5"/>
  <c r="BS7" i="5"/>
  <c r="BS76" i="9"/>
  <c r="BS15" i="5" s="1"/>
  <c r="AO136" i="9"/>
  <c r="CC136" i="9"/>
  <c r="AZ128" i="10"/>
  <c r="AZ17" i="10"/>
  <c r="AZ129" i="10" s="1"/>
  <c r="BP128" i="10"/>
  <c r="BP17" i="10"/>
  <c r="BP129" i="10" s="1"/>
  <c r="BV83" i="6"/>
  <c r="AA7" i="3" s="1"/>
  <c r="AA19" i="3" s="1"/>
  <c r="AM6" i="5"/>
  <c r="AM6" i="4"/>
  <c r="AU6" i="4"/>
  <c r="AU6" i="5"/>
  <c r="BC6" i="4"/>
  <c r="BC6" i="5"/>
  <c r="BK6" i="5"/>
  <c r="BK6" i="4"/>
  <c r="BS6" i="4"/>
  <c r="BS6" i="5"/>
  <c r="CA6" i="5"/>
  <c r="AK17" i="9"/>
  <c r="AS17" i="9"/>
  <c r="BA17" i="9"/>
  <c r="BI17" i="9"/>
  <c r="BQ17" i="9"/>
  <c r="BY17" i="9"/>
  <c r="BV107" i="12"/>
  <c r="BV97" i="12"/>
  <c r="CD107" i="12"/>
  <c r="CD97" i="12"/>
  <c r="AY125" i="9"/>
  <c r="BO125" i="9"/>
  <c r="AO125" i="9"/>
  <c r="AW125" i="9"/>
  <c r="BE125" i="9"/>
  <c r="BM125" i="9"/>
  <c r="BU125" i="9"/>
  <c r="AO132" i="9"/>
  <c r="AU135" i="9"/>
  <c r="AU132" i="9" s="1"/>
  <c r="CA135" i="9"/>
  <c r="CA132" i="9" s="1"/>
  <c r="AO129" i="10"/>
  <c r="CB129" i="10"/>
  <c r="AL128" i="10"/>
  <c r="BR128" i="10"/>
  <c r="AJ132" i="10"/>
  <c r="AR132" i="10"/>
  <c r="AZ132" i="10"/>
  <c r="BH132" i="10"/>
  <c r="BP132" i="10"/>
  <c r="BX132" i="10"/>
  <c r="AL108" i="12"/>
  <c r="AL102" i="12"/>
  <c r="AT108" i="12"/>
  <c r="AT102" i="12"/>
  <c r="BB108" i="12"/>
  <c r="BB102" i="12"/>
  <c r="BJ108" i="12"/>
  <c r="BJ102" i="12"/>
  <c r="BR108" i="12"/>
  <c r="BR102" i="12"/>
  <c r="BZ108" i="12"/>
  <c r="BZ102" i="12"/>
  <c r="AJ103" i="12"/>
  <c r="AJ42" i="12"/>
  <c r="AR103" i="12"/>
  <c r="AR42" i="12"/>
  <c r="AZ103" i="12"/>
  <c r="AZ42" i="12"/>
  <c r="BH103" i="12"/>
  <c r="BH42" i="12"/>
  <c r="BP103" i="12"/>
  <c r="BP42" i="12"/>
  <c r="BX103" i="12"/>
  <c r="BX42" i="12"/>
  <c r="BG109" i="12"/>
  <c r="BG110" i="12" s="1"/>
  <c r="BG43" i="12"/>
  <c r="BG6" i="4"/>
  <c r="BG6" i="5"/>
  <c r="BG128" i="9"/>
  <c r="AW14" i="5"/>
  <c r="CC14" i="5"/>
  <c r="BC7" i="5"/>
  <c r="BC76" i="9"/>
  <c r="AX7" i="5"/>
  <c r="AX76" i="9"/>
  <c r="AX15" i="5" s="1"/>
  <c r="AR128" i="10"/>
  <c r="AR17" i="10"/>
  <c r="AR129" i="10" s="1"/>
  <c r="BX128" i="10"/>
  <c r="BX17" i="10"/>
  <c r="BX129" i="10" s="1"/>
  <c r="AN6" i="5"/>
  <c r="AN6" i="4"/>
  <c r="AV6" i="4"/>
  <c r="AV6" i="5"/>
  <c r="BD6" i="5"/>
  <c r="BL6" i="5"/>
  <c r="BL6" i="4"/>
  <c r="BT6" i="5"/>
  <c r="BT6" i="4"/>
  <c r="CB6" i="5"/>
  <c r="CB6" i="4"/>
  <c r="AL17" i="9"/>
  <c r="AT17" i="9"/>
  <c r="BB17" i="9"/>
  <c r="BJ17" i="9"/>
  <c r="BR17" i="9"/>
  <c r="BZ17" i="9"/>
  <c r="AJ75" i="9"/>
  <c r="AJ6" i="4" s="1"/>
  <c r="AR75" i="9"/>
  <c r="AZ75" i="9"/>
  <c r="BH75" i="9"/>
  <c r="BP75" i="9"/>
  <c r="BX75" i="9"/>
  <c r="BX128" i="9" s="1"/>
  <c r="BW97" i="12"/>
  <c r="BW107" i="12"/>
  <c r="CE107" i="12"/>
  <c r="CE97" i="12"/>
  <c r="AL111" i="9"/>
  <c r="AL125" i="9" s="1"/>
  <c r="BB111" i="9"/>
  <c r="BR111" i="9"/>
  <c r="BR125" i="9" s="1"/>
  <c r="BB135" i="9"/>
  <c r="BB132" i="9" s="1"/>
  <c r="AL136" i="9"/>
  <c r="AT136" i="9"/>
  <c r="BB136" i="9"/>
  <c r="BJ136" i="9"/>
  <c r="BR136" i="9"/>
  <c r="BZ136" i="9"/>
  <c r="AN140" i="9"/>
  <c r="AV140" i="9"/>
  <c r="BD140" i="9"/>
  <c r="BL140" i="9"/>
  <c r="BT140" i="9"/>
  <c r="AO128" i="10"/>
  <c r="BO129" i="10"/>
  <c r="AM128" i="10"/>
  <c r="BS128" i="10"/>
  <c r="AJ136" i="10"/>
  <c r="BQ99" i="12"/>
  <c r="BQ100" i="12" s="1"/>
  <c r="BY99" i="12"/>
  <c r="BY100" i="12" s="1"/>
  <c r="BQ109" i="12"/>
  <c r="BQ110" i="12" s="1"/>
  <c r="BQ43" i="12"/>
  <c r="CC97" i="12"/>
  <c r="BX135" i="9"/>
  <c r="BX132" i="9" s="1"/>
  <c r="BX111" i="9"/>
  <c r="BX125" i="9"/>
  <c r="AV136" i="9"/>
  <c r="BO6" i="4"/>
  <c r="BO6" i="5"/>
  <c r="BU14" i="5"/>
  <c r="CA7" i="5"/>
  <c r="CA76" i="9"/>
  <c r="BZ107" i="12"/>
  <c r="BZ97" i="12"/>
  <c r="BG9" i="4"/>
  <c r="BG8" i="4" s="1"/>
  <c r="BG8" i="5"/>
  <c r="BG7" i="4"/>
  <c r="AW136" i="9"/>
  <c r="BU136" i="9"/>
  <c r="BD109" i="12"/>
  <c r="BD110" i="12" s="1"/>
  <c r="BD43" i="12"/>
  <c r="AO6" i="5"/>
  <c r="AO6" i="4"/>
  <c r="AW6" i="4"/>
  <c r="AW6" i="5"/>
  <c r="BE6" i="4"/>
  <c r="BE6" i="5"/>
  <c r="BM6" i="5"/>
  <c r="BM6" i="4"/>
  <c r="BU6" i="5"/>
  <c r="BU6" i="4"/>
  <c r="CC6" i="5"/>
  <c r="AK75" i="9"/>
  <c r="AK128" i="9" s="1"/>
  <c r="AS75" i="9"/>
  <c r="AS6" i="4" s="1"/>
  <c r="BA75" i="9"/>
  <c r="BI75" i="9"/>
  <c r="BQ75" i="9"/>
  <c r="BY75" i="9"/>
  <c r="BX107" i="12"/>
  <c r="BX97" i="12"/>
  <c r="AN125" i="9"/>
  <c r="BD125" i="9"/>
  <c r="BD128" i="9" s="1"/>
  <c r="BT125" i="9"/>
  <c r="AQ126" i="9"/>
  <c r="AQ16" i="5" s="1"/>
  <c r="BE128" i="9"/>
  <c r="AI132" i="9"/>
  <c r="AQ132" i="9"/>
  <c r="AY132" i="9"/>
  <c r="BG132" i="9"/>
  <c r="BO132" i="9"/>
  <c r="BW132" i="9"/>
  <c r="CE132" i="9"/>
  <c r="BM132" i="9"/>
  <c r="BU132" i="9"/>
  <c r="BC135" i="9"/>
  <c r="BC132" i="9" s="1"/>
  <c r="AO140" i="9"/>
  <c r="AW140" i="9"/>
  <c r="BE140" i="9"/>
  <c r="BM140" i="9"/>
  <c r="BU140" i="9"/>
  <c r="CC140" i="9"/>
  <c r="AQ129" i="10"/>
  <c r="BR129" i="10"/>
  <c r="AT128" i="10"/>
  <c r="BZ128" i="10"/>
  <c r="AL132" i="10"/>
  <c r="AT132" i="10"/>
  <c r="BB132" i="10"/>
  <c r="BJ132" i="10"/>
  <c r="BR132" i="10"/>
  <c r="BZ132" i="10"/>
  <c r="AJ140" i="10"/>
  <c r="AR140" i="10"/>
  <c r="BR99" i="12"/>
  <c r="BR100" i="12" s="1"/>
  <c r="BZ99" i="12"/>
  <c r="BZ100" i="12" s="1"/>
  <c r="BG128" i="10"/>
  <c r="BO128" i="10"/>
  <c r="BW128" i="10"/>
  <c r="CE128" i="10"/>
  <c r="AT129" i="10"/>
  <c r="CE129" i="10"/>
  <c r="CA128" i="10"/>
  <c r="AM132" i="10"/>
  <c r="AU132" i="10"/>
  <c r="BC132" i="10"/>
  <c r="BK132" i="10"/>
  <c r="BS132" i="10"/>
  <c r="CA132" i="10"/>
  <c r="AL136" i="10"/>
  <c r="AT136" i="10"/>
  <c r="BB136" i="10"/>
  <c r="BJ136" i="10"/>
  <c r="BR136" i="10"/>
  <c r="BZ136" i="10"/>
  <c r="AR136" i="10"/>
  <c r="AZ136" i="10"/>
  <c r="AU109" i="12"/>
  <c r="AU110" i="12" s="1"/>
  <c r="AU43" i="12"/>
  <c r="AO43" i="12"/>
  <c r="BW99" i="12"/>
  <c r="BW100" i="12" s="1"/>
  <c r="CE99" i="12"/>
  <c r="CE100" i="12" s="1"/>
  <c r="AQ12" i="12"/>
  <c r="BR12" i="12"/>
  <c r="AM108" i="12"/>
  <c r="AM102" i="12"/>
  <c r="AU108" i="12"/>
  <c r="AU102" i="12"/>
  <c r="BC108" i="12"/>
  <c r="BC102" i="12"/>
  <c r="BK108" i="12"/>
  <c r="BK102" i="12"/>
  <c r="BS108" i="12"/>
  <c r="BS102" i="12"/>
  <c r="CA108" i="12"/>
  <c r="CA102" i="12"/>
  <c r="AW42" i="12"/>
  <c r="CC42" i="12"/>
  <c r="AT99" i="12"/>
  <c r="AT100" i="12" s="1"/>
  <c r="AY102" i="12"/>
  <c r="BV102" i="12"/>
  <c r="AU103" i="12"/>
  <c r="BM103" i="12"/>
  <c r="AO108" i="12"/>
  <c r="AO110" i="12" s="1"/>
  <c r="BT10" i="4"/>
  <c r="AH111" i="9"/>
  <c r="AH125" i="9" s="1"/>
  <c r="AP111" i="9"/>
  <c r="AP125" i="9" s="1"/>
  <c r="AX111" i="9"/>
  <c r="AX125" i="9" s="1"/>
  <c r="BF111" i="9"/>
  <c r="BF125" i="9" s="1"/>
  <c r="BN111" i="9"/>
  <c r="BN125" i="9" s="1"/>
  <c r="BV111" i="9"/>
  <c r="BV125" i="9" s="1"/>
  <c r="CD111" i="9"/>
  <c r="BX99" i="12"/>
  <c r="BX100" i="12" s="1"/>
  <c r="AI12" i="12"/>
  <c r="BJ12" i="12"/>
  <c r="BS12" i="12"/>
  <c r="AN42" i="12"/>
  <c r="AY42" i="12"/>
  <c r="BI42" i="12"/>
  <c r="BT42" i="12"/>
  <c r="CE42" i="12"/>
  <c r="AU99" i="12"/>
  <c r="AU100" i="12" s="1"/>
  <c r="AH102" i="12"/>
  <c r="BE102" i="12"/>
  <c r="BW102" i="12"/>
  <c r="AW10" i="4"/>
  <c r="BS107" i="12"/>
  <c r="BS97" i="12"/>
  <c r="CA107" i="12"/>
  <c r="CA97" i="12"/>
  <c r="AO135" i="9"/>
  <c r="AW135" i="9"/>
  <c r="AW132" i="9" s="1"/>
  <c r="BE135" i="9"/>
  <c r="BE132" i="9" s="1"/>
  <c r="BM135" i="9"/>
  <c r="BU135" i="9"/>
  <c r="CC135" i="9"/>
  <c r="CC132" i="9" s="1"/>
  <c r="BB12" i="12"/>
  <c r="BK42" i="12"/>
  <c r="BU42" i="12"/>
  <c r="AI102" i="12"/>
  <c r="BF102" i="12"/>
  <c r="CC102" i="12"/>
  <c r="AW108" i="12"/>
  <c r="AQ42" i="12"/>
  <c r="BA42" i="12"/>
  <c r="BW42" i="12"/>
  <c r="BG102" i="12"/>
  <c r="CD102" i="12"/>
  <c r="BC104" i="12"/>
  <c r="AS111" i="9"/>
  <c r="AS125" i="9" s="1"/>
  <c r="BA111" i="9"/>
  <c r="BA125" i="9" s="1"/>
  <c r="BI111" i="9"/>
  <c r="BI125" i="9" s="1"/>
  <c r="BQ111" i="9"/>
  <c r="BQ125" i="9" s="1"/>
  <c r="BY111" i="9"/>
  <c r="AL12" i="12"/>
  <c r="BW12" i="12"/>
  <c r="AP102" i="12"/>
  <c r="BM102" i="12"/>
  <c r="CE102" i="12"/>
  <c r="BD103" i="12"/>
  <c r="BL10" i="4"/>
  <c r="BT99" i="12"/>
  <c r="BT100" i="12" s="1"/>
  <c r="CB99" i="12"/>
  <c r="CB100" i="12" s="1"/>
  <c r="AM12" i="12"/>
  <c r="AV12" i="12"/>
  <c r="BE12" i="12"/>
  <c r="BO12" i="12"/>
  <c r="AJ108" i="12"/>
  <c r="AJ102" i="12"/>
  <c r="AR108" i="12"/>
  <c r="AR102" i="12"/>
  <c r="AZ108" i="12"/>
  <c r="AZ102" i="12"/>
  <c r="BH108" i="12"/>
  <c r="BH102" i="12"/>
  <c r="BP108" i="12"/>
  <c r="BP102" i="12"/>
  <c r="BX108" i="12"/>
  <c r="BX102" i="12"/>
  <c r="AH103" i="12"/>
  <c r="AH42" i="12"/>
  <c r="AP103" i="12"/>
  <c r="AP42" i="12"/>
  <c r="AX103" i="12"/>
  <c r="AX42" i="12"/>
  <c r="BF103" i="12"/>
  <c r="BF42" i="12"/>
  <c r="BN103" i="12"/>
  <c r="BN42" i="12"/>
  <c r="BV103" i="12"/>
  <c r="BV42" i="12"/>
  <c r="CD103" i="12"/>
  <c r="CD42" i="12"/>
  <c r="AI42" i="12"/>
  <c r="AS42" i="12"/>
  <c r="BO42" i="12"/>
  <c r="BY42" i="12"/>
  <c r="AQ102" i="12"/>
  <c r="BN102" i="12"/>
  <c r="BE103" i="12"/>
  <c r="BU99" i="12"/>
  <c r="BU100" i="12" s="1"/>
  <c r="CC99" i="12"/>
  <c r="CC100" i="12" s="1"/>
  <c r="AW12" i="12"/>
  <c r="BG12" i="12"/>
  <c r="AK108" i="12"/>
  <c r="AK102" i="12"/>
  <c r="AS108" i="12"/>
  <c r="AS102" i="12"/>
  <c r="BA108" i="12"/>
  <c r="BA102" i="12"/>
  <c r="BI108" i="12"/>
  <c r="BI102" i="12"/>
  <c r="BQ108" i="12"/>
  <c r="BQ102" i="12"/>
  <c r="BY108" i="12"/>
  <c r="BY102" i="12"/>
  <c r="CA42" i="12"/>
  <c r="BO102" i="12"/>
  <c r="CC4" i="15"/>
  <c r="AX10" i="4"/>
  <c r="BU10" i="4"/>
  <c r="AP4" i="20"/>
  <c r="BM4" i="20"/>
  <c r="BE4" i="15"/>
  <c r="BD10" i="4"/>
  <c r="BV10" i="4"/>
  <c r="BB10" i="4"/>
  <c r="BJ10" i="4"/>
  <c r="BR10" i="4"/>
  <c r="BZ14" i="31"/>
  <c r="BZ4" i="31" s="1"/>
  <c r="BZ4" i="16"/>
  <c r="BZ10" i="4" s="1"/>
  <c r="AZ10" i="4"/>
  <c r="BH10" i="4"/>
  <c r="BP10" i="4"/>
  <c r="BX10" i="4"/>
  <c r="BL14" i="6"/>
  <c r="BL17" i="19"/>
  <c r="BL62" i="12" s="1"/>
  <c r="BL63" i="12" s="1"/>
  <c r="BN4" i="20"/>
  <c r="CC99" i="9"/>
  <c r="CC143" i="9" s="1"/>
  <c r="CC43" i="6"/>
  <c r="CC21" i="15"/>
  <c r="CC18" i="15" s="1"/>
  <c r="CC14" i="24"/>
  <c r="BF4" i="15"/>
  <c r="BE10" i="4"/>
  <c r="CB10" i="4"/>
  <c r="AU10" i="4"/>
  <c r="BC10" i="4"/>
  <c r="BK10" i="4"/>
  <c r="BS10" i="4"/>
  <c r="CA14" i="31"/>
  <c r="CA4" i="31" s="1"/>
  <c r="CA4" i="16"/>
  <c r="CA10" i="4" s="1"/>
  <c r="BA10" i="4"/>
  <c r="BI10" i="4"/>
  <c r="BQ10" i="4"/>
  <c r="BY10" i="4"/>
  <c r="BM14" i="6"/>
  <c r="BM17" i="19"/>
  <c r="BM62" i="12" s="1"/>
  <c r="BM63" i="12" s="1"/>
  <c r="AW4" i="20"/>
  <c r="AI35" i="14"/>
  <c r="AQ35" i="14"/>
  <c r="AY35" i="14"/>
  <c r="BG35" i="14"/>
  <c r="BU4" i="15"/>
  <c r="BF10" i="4"/>
  <c r="CC10" i="4"/>
  <c r="BN14" i="6"/>
  <c r="BN17" i="19"/>
  <c r="BN62" i="12" s="1"/>
  <c r="BN63" i="12" s="1"/>
  <c r="AX4" i="20"/>
  <c r="BU4" i="20"/>
  <c r="AL42" i="12"/>
  <c r="AT42" i="12"/>
  <c r="BB42" i="12"/>
  <c r="BJ42" i="12"/>
  <c r="BR42" i="12"/>
  <c r="BZ42" i="12"/>
  <c r="CD10" i="4"/>
  <c r="BV4" i="20"/>
  <c r="AK9" i="15"/>
  <c r="AK5" i="15" s="1"/>
  <c r="AK4" i="15" s="1"/>
  <c r="AK4" i="20"/>
  <c r="AS9" i="15"/>
  <c r="AS5" i="15" s="1"/>
  <c r="AS4" i="15" s="1"/>
  <c r="AS4" i="20"/>
  <c r="BA9" i="15"/>
  <c r="BA5" i="15" s="1"/>
  <c r="BA4" i="15" s="1"/>
  <c r="BA4" i="20"/>
  <c r="BI9" i="15"/>
  <c r="BI5" i="15" s="1"/>
  <c r="BI4" i="20"/>
  <c r="BQ9" i="15"/>
  <c r="BQ5" i="15" s="1"/>
  <c r="BQ4" i="15" s="1"/>
  <c r="BQ4" i="20"/>
  <c r="BY9" i="15"/>
  <c r="BY5" i="15" s="1"/>
  <c r="BY4" i="20"/>
  <c r="CC4" i="24"/>
  <c r="AK35" i="14"/>
  <c r="AS35" i="14"/>
  <c r="BA35" i="14"/>
  <c r="BI35" i="14"/>
  <c r="BM10" i="4"/>
  <c r="AH4" i="20"/>
  <c r="AV10" i="4"/>
  <c r="BN10" i="4"/>
  <c r="AY10" i="4"/>
  <c r="BG10" i="4"/>
  <c r="BO10" i="4"/>
  <c r="AI7" i="15"/>
  <c r="AI5" i="15" s="1"/>
  <c r="AI4" i="15" s="1"/>
  <c r="AI4" i="20"/>
  <c r="AQ7" i="15"/>
  <c r="AQ5" i="15" s="1"/>
  <c r="AQ4" i="20"/>
  <c r="AY7" i="15"/>
  <c r="AY5" i="15" s="1"/>
  <c r="AY4" i="15" s="1"/>
  <c r="AY4" i="20"/>
  <c r="BG7" i="15"/>
  <c r="BG5" i="15" s="1"/>
  <c r="BG4" i="20"/>
  <c r="BO7" i="15"/>
  <c r="BO5" i="15" s="1"/>
  <c r="BO4" i="15" s="1"/>
  <c r="BO4" i="20"/>
  <c r="BW7" i="15"/>
  <c r="BW5" i="15" s="1"/>
  <c r="BW4" i="20"/>
  <c r="CE7" i="15"/>
  <c r="CE5" i="15" s="1"/>
  <c r="CE4" i="20"/>
  <c r="AM4" i="15"/>
  <c r="AU4" i="15"/>
  <c r="BC4" i="15"/>
  <c r="BK4" i="15"/>
  <c r="BS4" i="15"/>
  <c r="BW4" i="16"/>
  <c r="BW10" i="4" s="1"/>
  <c r="CE4" i="16"/>
  <c r="CE10" i="4" s="1"/>
  <c r="AY20" i="15"/>
  <c r="AY18" i="15" s="1"/>
  <c r="AY5" i="24"/>
  <c r="BG20" i="15"/>
  <c r="BG18" i="15" s="1"/>
  <c r="BG5" i="24"/>
  <c r="BO20" i="15"/>
  <c r="BO18" i="15" s="1"/>
  <c r="BO5" i="24"/>
  <c r="BW20" i="15"/>
  <c r="BW18" i="15" s="1"/>
  <c r="BW5" i="24"/>
  <c r="CE20" i="15"/>
  <c r="CE5" i="24"/>
  <c r="AJ4" i="20"/>
  <c r="AR4" i="20"/>
  <c r="AZ4" i="20"/>
  <c r="BH4" i="20"/>
  <c r="BP4" i="20"/>
  <c r="BX4" i="20"/>
  <c r="O5" i="22"/>
  <c r="AK14" i="15"/>
  <c r="AK11" i="15" s="1"/>
  <c r="AK5" i="22"/>
  <c r="AK4" i="22" s="1"/>
  <c r="AS14" i="15"/>
  <c r="AS11" i="15" s="1"/>
  <c r="AS5" i="22"/>
  <c r="AS4" i="22" s="1"/>
  <c r="BA14" i="15"/>
  <c r="BA11" i="15" s="1"/>
  <c r="BA5" i="22"/>
  <c r="BA4" i="22" s="1"/>
  <c r="BI14" i="15"/>
  <c r="BI11" i="15" s="1"/>
  <c r="BI5" i="22"/>
  <c r="BI4" i="22" s="1"/>
  <c r="AY4" i="24"/>
  <c r="BO4" i="24"/>
  <c r="CE4" i="24"/>
  <c r="BU5" i="24"/>
  <c r="BW21" i="15"/>
  <c r="BW99" i="9"/>
  <c r="BW143" i="9" s="1"/>
  <c r="BW140" i="9" s="1"/>
  <c r="BW43" i="6"/>
  <c r="BW77" i="6" s="1"/>
  <c r="BW14" i="24"/>
  <c r="CE21" i="15"/>
  <c r="CE99" i="9"/>
  <c r="CE143" i="9" s="1"/>
  <c r="CE140" i="9" s="1"/>
  <c r="CE43" i="6"/>
  <c r="CE77" i="6" s="1"/>
  <c r="CE14" i="24"/>
  <c r="AL26" i="20"/>
  <c r="AT26" i="20"/>
  <c r="BB26" i="20"/>
  <c r="BJ26" i="20"/>
  <c r="BR26" i="20"/>
  <c r="BZ26" i="20"/>
  <c r="S39" i="23"/>
  <c r="AA39" i="23"/>
  <c r="AI39" i="23"/>
  <c r="AQ39" i="23"/>
  <c r="AY39" i="23"/>
  <c r="BG39" i="23"/>
  <c r="BA20" i="15"/>
  <c r="BA18" i="15" s="1"/>
  <c r="BA5" i="24"/>
  <c r="BA4" i="24"/>
  <c r="BI20" i="15"/>
  <c r="BI18" i="15" s="1"/>
  <c r="BI5" i="24"/>
  <c r="BI4" i="24"/>
  <c r="BQ20" i="15"/>
  <c r="BQ18" i="15" s="1"/>
  <c r="BQ5" i="24"/>
  <c r="BQ4" i="24"/>
  <c r="BY20" i="15"/>
  <c r="BY18" i="15" s="1"/>
  <c r="BY5" i="24"/>
  <c r="BY4" i="24"/>
  <c r="AI19" i="15"/>
  <c r="AI18" i="15" s="1"/>
  <c r="AI5" i="24"/>
  <c r="AQ19" i="15"/>
  <c r="AQ18" i="15" s="1"/>
  <c r="AQ5" i="24"/>
  <c r="AL4" i="20"/>
  <c r="AT4" i="20"/>
  <c r="BB4" i="20"/>
  <c r="BJ4" i="20"/>
  <c r="BR4" i="20"/>
  <c r="BZ4" i="20"/>
  <c r="BE4" i="24"/>
  <c r="BU4" i="24"/>
  <c r="BE5" i="24"/>
  <c r="BO17" i="19"/>
  <c r="BO62" i="12" s="1"/>
  <c r="BO63" i="12" s="1"/>
  <c r="AM4" i="20"/>
  <c r="AU4" i="20"/>
  <c r="BC4" i="20"/>
  <c r="BK4" i="20"/>
  <c r="BS4" i="20"/>
  <c r="CA4" i="20"/>
  <c r="E39" i="23"/>
  <c r="M39" i="23"/>
  <c r="U39" i="23"/>
  <c r="AC39" i="23"/>
  <c r="AK39" i="23"/>
  <c r="AS39" i="23"/>
  <c r="BA39" i="23"/>
  <c r="BI39" i="23"/>
  <c r="AV5" i="24"/>
  <c r="BD5" i="24"/>
  <c r="BL5" i="24"/>
  <c r="BT5" i="24"/>
  <c r="CB5" i="24"/>
  <c r="AQ21" i="24"/>
  <c r="AS22" i="24"/>
  <c r="AH5" i="22"/>
  <c r="AH4" i="22" s="1"/>
  <c r="AP5" i="22"/>
  <c r="AP4" i="22" s="1"/>
  <c r="AX5" i="22"/>
  <c r="AX4" i="22" s="1"/>
  <c r="BF5" i="22"/>
  <c r="BF4" i="22" s="1"/>
  <c r="AZ4" i="24"/>
  <c r="BH4" i="24"/>
  <c r="BP4" i="24"/>
  <c r="BX4" i="24"/>
  <c r="AH5" i="24"/>
  <c r="AP5" i="24"/>
  <c r="AX5" i="24"/>
  <c r="BF5" i="24"/>
  <c r="BN5" i="24"/>
  <c r="BV5" i="24"/>
  <c r="CD5" i="24"/>
  <c r="BX21" i="15"/>
  <c r="BX18" i="15" s="1"/>
  <c r="BX4" i="15" s="1"/>
  <c r="BX99" i="9"/>
  <c r="BX143" i="9" s="1"/>
  <c r="BX140" i="9" s="1"/>
  <c r="BX43" i="6"/>
  <c r="BX77" i="6" s="1"/>
  <c r="BG21" i="24"/>
  <c r="BI22" i="24"/>
  <c r="AI22" i="24"/>
  <c r="BY21" i="15"/>
  <c r="BY99" i="9"/>
  <c r="BY143" i="9" s="1"/>
  <c r="BY140" i="9" s="1"/>
  <c r="BY43" i="6"/>
  <c r="BY14" i="24"/>
  <c r="BC4" i="24"/>
  <c r="BK4" i="24"/>
  <c r="BS4" i="24"/>
  <c r="CA4" i="24"/>
  <c r="AK5" i="24"/>
  <c r="AS5" i="24"/>
  <c r="AL21" i="24"/>
  <c r="AL22" i="24"/>
  <c r="AT21" i="24"/>
  <c r="AT22" i="24"/>
  <c r="BB21" i="24"/>
  <c r="BB22" i="24"/>
  <c r="BJ21" i="24"/>
  <c r="BJ22" i="24"/>
  <c r="BR21" i="24"/>
  <c r="BR22" i="24"/>
  <c r="BZ21" i="24"/>
  <c r="BZ22" i="24"/>
  <c r="AJ22" i="24"/>
  <c r="AJ21" i="24"/>
  <c r="AR22" i="24"/>
  <c r="AR21" i="24"/>
  <c r="AZ22" i="24"/>
  <c r="AZ21" i="24"/>
  <c r="BH22" i="24"/>
  <c r="BH21" i="24"/>
  <c r="BP22" i="24"/>
  <c r="BP21" i="24"/>
  <c r="BX22" i="24"/>
  <c r="BX21" i="24"/>
  <c r="BW4" i="31"/>
  <c r="CE4" i="31"/>
  <c r="CD4" i="31"/>
  <c r="AV4" i="24"/>
  <c r="BD4" i="24"/>
  <c r="BL4" i="24"/>
  <c r="BT4" i="24"/>
  <c r="CB4" i="24"/>
  <c r="AL5" i="24"/>
  <c r="AT5" i="24"/>
  <c r="BB5" i="24"/>
  <c r="BJ5" i="24"/>
  <c r="BR5" i="24"/>
  <c r="BZ5" i="24"/>
  <c r="CD21" i="15"/>
  <c r="CD18" i="15" s="1"/>
  <c r="CD4" i="15" s="1"/>
  <c r="CD99" i="9"/>
  <c r="CD143" i="9" s="1"/>
  <c r="CD140" i="9" s="1"/>
  <c r="CD43" i="6"/>
  <c r="CD77" i="6" s="1"/>
  <c r="BZ43" i="6"/>
  <c r="CA21" i="15"/>
  <c r="CA18" i="15" s="1"/>
  <c r="CA4" i="15" s="1"/>
  <c r="CA99" i="9"/>
  <c r="CA143" i="9" s="1"/>
  <c r="CA140" i="9" s="1"/>
  <c r="CA43" i="6"/>
  <c r="CB43" i="6"/>
  <c r="BZ99" i="9"/>
  <c r="BZ143" i="9" s="1"/>
  <c r="BZ140" i="9" s="1"/>
  <c r="CB99" i="9"/>
  <c r="CB143" i="9" s="1"/>
  <c r="CB140" i="9" s="1"/>
  <c r="BC8" i="5" l="1"/>
  <c r="BC7" i="4"/>
  <c r="BC9" i="4"/>
  <c r="BC8" i="4" s="1"/>
  <c r="BC126" i="9"/>
  <c r="BC16" i="5" s="1"/>
  <c r="BC128" i="9"/>
  <c r="AR7" i="4"/>
  <c r="AR9" i="4"/>
  <c r="AR8" i="4" s="1"/>
  <c r="AR8" i="5"/>
  <c r="AR126" i="9"/>
  <c r="AR16" i="5" s="1"/>
  <c r="BR8" i="5"/>
  <c r="BR9" i="4"/>
  <c r="BR8" i="4" s="1"/>
  <c r="BR7" i="4"/>
  <c r="BR126" i="9"/>
  <c r="BR16" i="5" s="1"/>
  <c r="BR128" i="9"/>
  <c r="AM8" i="5"/>
  <c r="AM9" i="4"/>
  <c r="AM8" i="4" s="1"/>
  <c r="AM7" i="4"/>
  <c r="AM126" i="9"/>
  <c r="AM128" i="9"/>
  <c r="AL8" i="5"/>
  <c r="AL7" i="4"/>
  <c r="AL9" i="4"/>
  <c r="AL8" i="4" s="1"/>
  <c r="AL126" i="9"/>
  <c r="AL16" i="5" s="1"/>
  <c r="AL128" i="9"/>
  <c r="BS8" i="5"/>
  <c r="BS9" i="4"/>
  <c r="BS8" i="4" s="1"/>
  <c r="BS7" i="4"/>
  <c r="BS126" i="9"/>
  <c r="BS128" i="9"/>
  <c r="BR109" i="12"/>
  <c r="BR110" i="12" s="1"/>
  <c r="BR43" i="12"/>
  <c r="BO109" i="12"/>
  <c r="BO110" i="12" s="1"/>
  <c r="BO43" i="12"/>
  <c r="BF8" i="5"/>
  <c r="BF9" i="4"/>
  <c r="BF8" i="4" s="1"/>
  <c r="BF7" i="4"/>
  <c r="BF126" i="9"/>
  <c r="BF16" i="5" s="1"/>
  <c r="BY7" i="5"/>
  <c r="BY76" i="9"/>
  <c r="BY15" i="5" s="1"/>
  <c r="BJ14" i="5"/>
  <c r="CE125" i="9"/>
  <c r="AJ14" i="5"/>
  <c r="AJ129" i="9"/>
  <c r="CC7" i="5"/>
  <c r="CC76" i="9"/>
  <c r="AS109" i="12"/>
  <c r="AS110" i="12" s="1"/>
  <c r="AS43" i="12"/>
  <c r="AX8" i="5"/>
  <c r="AX9" i="4"/>
  <c r="AX8" i="4" s="1"/>
  <c r="AX7" i="4"/>
  <c r="AX126" i="9"/>
  <c r="AX16" i="5" s="1"/>
  <c r="BQ7" i="5"/>
  <c r="BQ76" i="9"/>
  <c r="BQ15" i="5" s="1"/>
  <c r="BB14" i="5"/>
  <c r="AZ43" i="12"/>
  <c r="AZ109" i="12"/>
  <c r="AZ110" i="12" s="1"/>
  <c r="BO8" i="5"/>
  <c r="BO9" i="4"/>
  <c r="BO8" i="4" s="1"/>
  <c r="BO7" i="4"/>
  <c r="BO126" i="9"/>
  <c r="BO16" i="5" s="1"/>
  <c r="BK7" i="4"/>
  <c r="BK8" i="5"/>
  <c r="BK9" i="4"/>
  <c r="BK8" i="4" s="1"/>
  <c r="BK126" i="9"/>
  <c r="BK16" i="5" s="1"/>
  <c r="BK17" i="5" s="1"/>
  <c r="CE14" i="5"/>
  <c r="AK9" i="4"/>
  <c r="AK8" i="4" s="1"/>
  <c r="AJ128" i="9"/>
  <c r="BW4" i="15"/>
  <c r="AQ4" i="15"/>
  <c r="BY4" i="15"/>
  <c r="BB109" i="12"/>
  <c r="BB110" i="12" s="1"/>
  <c r="BB43" i="12"/>
  <c r="BM85" i="6"/>
  <c r="BM79" i="6"/>
  <c r="BM10" i="5" s="1"/>
  <c r="BM12" i="5" s="1"/>
  <c r="CC86" i="6"/>
  <c r="CC80" i="6"/>
  <c r="CC11" i="5" s="1"/>
  <c r="CC12" i="5" s="1"/>
  <c r="CA109" i="12"/>
  <c r="CA110" i="12" s="1"/>
  <c r="CA43" i="12"/>
  <c r="AI109" i="12"/>
  <c r="AI110" i="12" s="1"/>
  <c r="AI43" i="12"/>
  <c r="BU109" i="12"/>
  <c r="BU110" i="12" s="1"/>
  <c r="BU43" i="12"/>
  <c r="AP8" i="5"/>
  <c r="AP9" i="4"/>
  <c r="AP8" i="4" s="1"/>
  <c r="AP7" i="4"/>
  <c r="AP126" i="9"/>
  <c r="AP16" i="5" s="1"/>
  <c r="BI7" i="5"/>
  <c r="BI76" i="9"/>
  <c r="BI15" i="5" s="1"/>
  <c r="BH7" i="5"/>
  <c r="BH76" i="9"/>
  <c r="BH15" i="5" s="1"/>
  <c r="AT14" i="5"/>
  <c r="CC125" i="9"/>
  <c r="AY8" i="5"/>
  <c r="AY7" i="4"/>
  <c r="AY9" i="4"/>
  <c r="AY8" i="4" s="1"/>
  <c r="AY126" i="9"/>
  <c r="AY16" i="5" s="1"/>
  <c r="BA14" i="5"/>
  <c r="AY128" i="9"/>
  <c r="AK110" i="12"/>
  <c r="BL8" i="5"/>
  <c r="BL9" i="4"/>
  <c r="BL8" i="4" s="1"/>
  <c r="BL7" i="4"/>
  <c r="BL126" i="9"/>
  <c r="AQ14" i="5"/>
  <c r="AQ17" i="5" s="1"/>
  <c r="AQ129" i="9"/>
  <c r="BI128" i="9"/>
  <c r="BS110" i="12"/>
  <c r="BZ125" i="9"/>
  <c r="BP7" i="4"/>
  <c r="BP8" i="5"/>
  <c r="BP9" i="4"/>
  <c r="BP8" i="4" s="1"/>
  <c r="BP126" i="9"/>
  <c r="BP16" i="5" s="1"/>
  <c r="CB7" i="5"/>
  <c r="CB76" i="9"/>
  <c r="AY17" i="5"/>
  <c r="BN79" i="6"/>
  <c r="BN10" i="5" s="1"/>
  <c r="BN12" i="5" s="1"/>
  <c r="BN85" i="6"/>
  <c r="AN109" i="12"/>
  <c r="AN110" i="12" s="1"/>
  <c r="AN43" i="12"/>
  <c r="BX7" i="5"/>
  <c r="BX76" i="9"/>
  <c r="BX15" i="5" s="1"/>
  <c r="BC15" i="5"/>
  <c r="BC17" i="5" s="1"/>
  <c r="BC129" i="9"/>
  <c r="BQ14" i="5"/>
  <c r="AI7" i="4"/>
  <c r="AI9" i="4"/>
  <c r="AI8" i="4" s="1"/>
  <c r="AI8" i="5"/>
  <c r="AI126" i="9"/>
  <c r="AI16" i="5" s="1"/>
  <c r="AS128" i="9"/>
  <c r="AZ7" i="4"/>
  <c r="AZ8" i="5"/>
  <c r="AZ9" i="4"/>
  <c r="AZ8" i="4" s="1"/>
  <c r="AZ126" i="9"/>
  <c r="AZ16" i="5" s="1"/>
  <c r="CC82" i="6"/>
  <c r="BJ109" i="12"/>
  <c r="BJ110" i="12" s="1"/>
  <c r="BJ43" i="12"/>
  <c r="BF109" i="12"/>
  <c r="BF110" i="12" s="1"/>
  <c r="BF43" i="12"/>
  <c r="BP7" i="5"/>
  <c r="BP76" i="9"/>
  <c r="BP15" i="5" s="1"/>
  <c r="BI14" i="5"/>
  <c r="BI129" i="9"/>
  <c r="CB125" i="9"/>
  <c r="AY129" i="9"/>
  <c r="CB86" i="6"/>
  <c r="CB80" i="6"/>
  <c r="CB11" i="5" s="1"/>
  <c r="CB12" i="5" s="1"/>
  <c r="CA77" i="6"/>
  <c r="CA82" i="6" s="1"/>
  <c r="CA86" i="6"/>
  <c r="CA80" i="6"/>
  <c r="CA11" i="5" s="1"/>
  <c r="CA12" i="5" s="1"/>
  <c r="CE86" i="6"/>
  <c r="CE82" i="6" s="1"/>
  <c r="CE80" i="6"/>
  <c r="CE11" i="5" s="1"/>
  <c r="CE12" i="5" s="1"/>
  <c r="AT109" i="12"/>
  <c r="AT110" i="12" s="1"/>
  <c r="AT43" i="12"/>
  <c r="BM99" i="12"/>
  <c r="BM100" i="12" s="1"/>
  <c r="CD109" i="12"/>
  <c r="CD110" i="12" s="1"/>
  <c r="CD43" i="12"/>
  <c r="AX109" i="12"/>
  <c r="AX110" i="12" s="1"/>
  <c r="AX43" i="12"/>
  <c r="BL99" i="12"/>
  <c r="BL100" i="12" s="1"/>
  <c r="BY125" i="9"/>
  <c r="BW109" i="12"/>
  <c r="BW110" i="12" s="1"/>
  <c r="BW43" i="12"/>
  <c r="BK109" i="12"/>
  <c r="BK110" i="12" s="1"/>
  <c r="BK43" i="12"/>
  <c r="AH8" i="5"/>
  <c r="AH9" i="4"/>
  <c r="AH8" i="4" s="1"/>
  <c r="AH7" i="4"/>
  <c r="AH126" i="9"/>
  <c r="AH16" i="5" s="1"/>
  <c r="CC109" i="12"/>
  <c r="CC110" i="12" s="1"/>
  <c r="CC43" i="12"/>
  <c r="BT8" i="5"/>
  <c r="BT9" i="4"/>
  <c r="BT8" i="4" s="1"/>
  <c r="BT7" i="4"/>
  <c r="BT126" i="9"/>
  <c r="BT16" i="5" s="1"/>
  <c r="BA7" i="5"/>
  <c r="BA76" i="9"/>
  <c r="BA15" i="5" s="1"/>
  <c r="CA15" i="5"/>
  <c r="AZ7" i="5"/>
  <c r="AZ76" i="9"/>
  <c r="AZ15" i="5" s="1"/>
  <c r="AL14" i="5"/>
  <c r="AL17" i="5" s="1"/>
  <c r="AL129" i="9"/>
  <c r="BX43" i="12"/>
  <c r="BX109" i="12"/>
  <c r="BX110" i="12" s="1"/>
  <c r="AR109" i="12"/>
  <c r="AR110" i="12" s="1"/>
  <c r="AR43" i="12"/>
  <c r="BU7" i="4"/>
  <c r="BU8" i="5"/>
  <c r="BU9" i="4"/>
  <c r="BU8" i="4" s="1"/>
  <c r="BU126" i="9"/>
  <c r="BU16" i="5" s="1"/>
  <c r="AS14" i="5"/>
  <c r="BK128" i="9"/>
  <c r="BX14" i="5"/>
  <c r="BX17" i="5" s="1"/>
  <c r="AV8" i="5"/>
  <c r="AV9" i="4"/>
  <c r="AV8" i="4" s="1"/>
  <c r="AV7" i="4"/>
  <c r="AV126" i="9"/>
  <c r="AV16" i="5" s="1"/>
  <c r="AI14" i="5"/>
  <c r="AI17" i="5" s="1"/>
  <c r="AI129" i="9"/>
  <c r="BI6" i="4"/>
  <c r="BX6" i="4"/>
  <c r="AZ128" i="9"/>
  <c r="CE6" i="4"/>
  <c r="CB77" i="6"/>
  <c r="CB82" i="6" s="1"/>
  <c r="BV14" i="5"/>
  <c r="AH14" i="5"/>
  <c r="AH17" i="5" s="1"/>
  <c r="AH129" i="9"/>
  <c r="BT128" i="9"/>
  <c r="BN14" i="5"/>
  <c r="BN17" i="5" s="1"/>
  <c r="BM77" i="6"/>
  <c r="BM82" i="6" s="1"/>
  <c r="R6" i="3" s="1"/>
  <c r="BT7" i="5"/>
  <c r="BT76" i="9"/>
  <c r="W18" i="3"/>
  <c r="CE109" i="12"/>
  <c r="CE110" i="12" s="1"/>
  <c r="CE43" i="12"/>
  <c r="BX7" i="4"/>
  <c r="BX8" i="5"/>
  <c r="BX9" i="4"/>
  <c r="BX8" i="4" s="1"/>
  <c r="BX126" i="9"/>
  <c r="BX16" i="5" s="1"/>
  <c r="BM7" i="4"/>
  <c r="BM8" i="5"/>
  <c r="BM9" i="4"/>
  <c r="BM8" i="4" s="1"/>
  <c r="BM126" i="9"/>
  <c r="BM16" i="5" s="1"/>
  <c r="BM17" i="5" s="1"/>
  <c r="BC110" i="12"/>
  <c r="BJ8" i="5"/>
  <c r="BJ7" i="4"/>
  <c r="BJ9" i="4"/>
  <c r="BJ8" i="4" s="1"/>
  <c r="BJ126" i="9"/>
  <c r="BJ16" i="5" s="1"/>
  <c r="CD125" i="9"/>
  <c r="BQ9" i="4"/>
  <c r="BQ8" i="4" s="1"/>
  <c r="BQ7" i="4"/>
  <c r="BQ8" i="5"/>
  <c r="BQ126" i="9"/>
  <c r="BQ16" i="5" s="1"/>
  <c r="BA109" i="12"/>
  <c r="BA110" i="12" s="1"/>
  <c r="BA43" i="12"/>
  <c r="AW43" i="12"/>
  <c r="AW109" i="12"/>
  <c r="AW110" i="12" s="1"/>
  <c r="BD8" i="5"/>
  <c r="BD9" i="4"/>
  <c r="BD8" i="4" s="1"/>
  <c r="BD7" i="4"/>
  <c r="BD126" i="9"/>
  <c r="BD16" i="5" s="1"/>
  <c r="AR7" i="5"/>
  <c r="AR76" i="9"/>
  <c r="AR15" i="5" s="1"/>
  <c r="BM128" i="9"/>
  <c r="BX86" i="6"/>
  <c r="BX80" i="6"/>
  <c r="BX11" i="5" s="1"/>
  <c r="BX12" i="5" s="1"/>
  <c r="BV109" i="12"/>
  <c r="BV110" i="12" s="1"/>
  <c r="BV43" i="12"/>
  <c r="BT109" i="12"/>
  <c r="BT110" i="12" s="1"/>
  <c r="BT43" i="12"/>
  <c r="BO99" i="12"/>
  <c r="BO100" i="12" s="1"/>
  <c r="AK7" i="5"/>
  <c r="AK76" i="9"/>
  <c r="AK15" i="5" s="1"/>
  <c r="BU129" i="9"/>
  <c r="AU9" i="4"/>
  <c r="AU8" i="4" s="1"/>
  <c r="AU7" i="4"/>
  <c r="AU8" i="5"/>
  <c r="AU126" i="9"/>
  <c r="AM110" i="12"/>
  <c r="BB8" i="5"/>
  <c r="BB7" i="4"/>
  <c r="BB9" i="4"/>
  <c r="BB8" i="4" s="1"/>
  <c r="BB126" i="9"/>
  <c r="BB16" i="5" s="1"/>
  <c r="BP128" i="9"/>
  <c r="BH7" i="4"/>
  <c r="BH9" i="4"/>
  <c r="BH8" i="4" s="1"/>
  <c r="BH8" i="5"/>
  <c r="BH126" i="9"/>
  <c r="BH16" i="5" s="1"/>
  <c r="AV7" i="5"/>
  <c r="AV76" i="9"/>
  <c r="AV128" i="9"/>
  <c r="BO129" i="9"/>
  <c r="BZ86" i="6"/>
  <c r="BZ80" i="6"/>
  <c r="BZ11" i="5" s="1"/>
  <c r="BZ12" i="5" s="1"/>
  <c r="BZ77" i="6"/>
  <c r="CE18" i="15"/>
  <c r="CE4" i="15" s="1"/>
  <c r="BG4" i="15"/>
  <c r="BI4" i="15"/>
  <c r="BL85" i="6"/>
  <c r="BL79" i="6"/>
  <c r="BL10" i="5" s="1"/>
  <c r="BL12" i="5" s="1"/>
  <c r="BA8" i="5"/>
  <c r="BA7" i="4"/>
  <c r="BA9" i="4"/>
  <c r="BA8" i="4" s="1"/>
  <c r="BA126" i="9"/>
  <c r="BA16" i="5" s="1"/>
  <c r="BI109" i="12"/>
  <c r="BI110" i="12" s="1"/>
  <c r="BI43" i="12"/>
  <c r="BV8" i="5"/>
  <c r="BV9" i="4"/>
  <c r="BV8" i="4" s="1"/>
  <c r="BV7" i="4"/>
  <c r="BV126" i="9"/>
  <c r="BV16" i="5" s="1"/>
  <c r="CC6" i="4"/>
  <c r="BU17" i="5"/>
  <c r="BZ14" i="5"/>
  <c r="AW9" i="4"/>
  <c r="AW8" i="4" s="1"/>
  <c r="AW7" i="4"/>
  <c r="AW8" i="5"/>
  <c r="AW126" i="9"/>
  <c r="CA6" i="4"/>
  <c r="AZ14" i="5"/>
  <c r="AZ17" i="5" s="1"/>
  <c r="AZ129" i="9"/>
  <c r="BY6" i="4"/>
  <c r="BA6" i="4"/>
  <c r="AT8" i="5"/>
  <c r="AT9" i="4"/>
  <c r="AT8" i="4" s="1"/>
  <c r="AT7" i="4"/>
  <c r="AT126" i="9"/>
  <c r="AT16" i="5" s="1"/>
  <c r="BP6" i="4"/>
  <c r="AR128" i="9"/>
  <c r="AJ7" i="4"/>
  <c r="AJ9" i="4"/>
  <c r="AJ8" i="4" s="1"/>
  <c r="AJ8" i="5"/>
  <c r="AJ126" i="9"/>
  <c r="AJ16" i="5" s="1"/>
  <c r="AW128" i="9"/>
  <c r="X18" i="3"/>
  <c r="BF14" i="5"/>
  <c r="BF17" i="5" s="1"/>
  <c r="BF129" i="9"/>
  <c r="CD7" i="5"/>
  <c r="CD76" i="9"/>
  <c r="CD15" i="5" s="1"/>
  <c r="AN7" i="5"/>
  <c r="AN128" i="9"/>
  <c r="AN76" i="9"/>
  <c r="BL128" i="9"/>
  <c r="BO17" i="5"/>
  <c r="BJ128" i="9"/>
  <c r="AL109" i="12"/>
  <c r="AL110" i="12" s="1"/>
  <c r="AL43" i="12"/>
  <c r="AS7" i="5"/>
  <c r="AS76" i="9"/>
  <c r="AS15" i="5" s="1"/>
  <c r="AK14" i="5"/>
  <c r="AK17" i="5" s="1"/>
  <c r="BP14" i="5"/>
  <c r="BP17" i="5" s="1"/>
  <c r="BP129" i="9"/>
  <c r="BN77" i="6"/>
  <c r="BN82" i="6" s="1"/>
  <c r="S6" i="3" s="1"/>
  <c r="BD7" i="5"/>
  <c r="BD76" i="9"/>
  <c r="AP109" i="12"/>
  <c r="AP110" i="12" s="1"/>
  <c r="AP43" i="12"/>
  <c r="BI9" i="4"/>
  <c r="BI8" i="4" s="1"/>
  <c r="BI8" i="5"/>
  <c r="BI7" i="4"/>
  <c r="BI126" i="9"/>
  <c r="BI16" i="5" s="1"/>
  <c r="AQ109" i="12"/>
  <c r="AQ110" i="12" s="1"/>
  <c r="AQ43" i="12"/>
  <c r="AN8" i="5"/>
  <c r="AN9" i="4"/>
  <c r="AN8" i="4" s="1"/>
  <c r="AN7" i="4"/>
  <c r="AN126" i="9"/>
  <c r="AN16" i="5" s="1"/>
  <c r="AJ7" i="5"/>
  <c r="AJ76" i="9"/>
  <c r="AJ15" i="5" s="1"/>
  <c r="BW125" i="9"/>
  <c r="BP109" i="12"/>
  <c r="BP110" i="12" s="1"/>
  <c r="BP43" i="12"/>
  <c r="AJ109" i="12"/>
  <c r="AJ110" i="12" s="1"/>
  <c r="AJ43" i="12"/>
  <c r="BE9" i="4"/>
  <c r="BE8" i="4" s="1"/>
  <c r="BE7" i="4"/>
  <c r="BE8" i="5"/>
  <c r="BE126" i="9"/>
  <c r="AV109" i="12"/>
  <c r="AV110" i="12" s="1"/>
  <c r="AV43" i="12"/>
  <c r="BH14" i="5"/>
  <c r="CA125" i="9"/>
  <c r="CD86" i="6"/>
  <c r="CD80" i="6"/>
  <c r="CD11" i="5" s="1"/>
  <c r="CD12" i="5" s="1"/>
  <c r="BY80" i="6"/>
  <c r="BY11" i="5" s="1"/>
  <c r="BY12" i="5" s="1"/>
  <c r="BY77" i="6"/>
  <c r="BY82" i="6" s="1"/>
  <c r="BY86" i="6"/>
  <c r="BW86" i="6"/>
  <c r="BW82" i="6" s="1"/>
  <c r="AB6" i="3" s="1"/>
  <c r="AB18" i="3" s="1"/>
  <c r="BW80" i="6"/>
  <c r="BW11" i="5" s="1"/>
  <c r="BW12" i="5" s="1"/>
  <c r="BZ109" i="12"/>
  <c r="BZ110" i="12" s="1"/>
  <c r="BZ43" i="12"/>
  <c r="BY109" i="12"/>
  <c r="BY110" i="12" s="1"/>
  <c r="BY43" i="12"/>
  <c r="BN109" i="12"/>
  <c r="BN110" i="12" s="1"/>
  <c r="BN43" i="12"/>
  <c r="AH109" i="12"/>
  <c r="AH110" i="12" s="1"/>
  <c r="AH43" i="12"/>
  <c r="AS7" i="4"/>
  <c r="AS9" i="4"/>
  <c r="AS8" i="4" s="1"/>
  <c r="AS8" i="5"/>
  <c r="AS126" i="9"/>
  <c r="AS16" i="5" s="1"/>
  <c r="AY109" i="12"/>
  <c r="AY110" i="12" s="1"/>
  <c r="AY43" i="12"/>
  <c r="BN8" i="5"/>
  <c r="BN9" i="4"/>
  <c r="BN8" i="4" s="1"/>
  <c r="BN7" i="4"/>
  <c r="BN126" i="9"/>
  <c r="BN16" i="5" s="1"/>
  <c r="BO128" i="9"/>
  <c r="BR14" i="5"/>
  <c r="BR17" i="5" s="1"/>
  <c r="BR129" i="9"/>
  <c r="BH43" i="12"/>
  <c r="BH109" i="12"/>
  <c r="BH110" i="12" s="1"/>
  <c r="AO8" i="5"/>
  <c r="AO7" i="4"/>
  <c r="AO9" i="4"/>
  <c r="AO8" i="4" s="1"/>
  <c r="AO126" i="9"/>
  <c r="BY14" i="5"/>
  <c r="BK129" i="9"/>
  <c r="AR14" i="5"/>
  <c r="AR17" i="5" s="1"/>
  <c r="AR129" i="9"/>
  <c r="BW6" i="4"/>
  <c r="BN99" i="12"/>
  <c r="BN100" i="12" s="1"/>
  <c r="BQ128" i="9"/>
  <c r="AR6" i="4"/>
  <c r="AX14" i="5"/>
  <c r="AX17" i="5" s="1"/>
  <c r="AX129" i="9"/>
  <c r="BF128" i="9"/>
  <c r="CD14" i="5"/>
  <c r="AP14" i="5"/>
  <c r="AP17" i="5" s="1"/>
  <c r="AP129" i="9"/>
  <c r="BG129" i="9"/>
  <c r="AJ6" i="3" l="1"/>
  <c r="AJ18" i="3" s="1"/>
  <c r="CE93" i="6"/>
  <c r="CE97" i="6" s="1"/>
  <c r="BE16" i="5"/>
  <c r="BE17" i="5" s="1"/>
  <c r="BE129" i="9"/>
  <c r="BM129" i="9"/>
  <c r="BI17" i="5"/>
  <c r="AH6" i="3"/>
  <c r="AH18" i="3" s="1"/>
  <c r="CC93" i="6"/>
  <c r="CC97" i="6" s="1"/>
  <c r="AT129" i="9"/>
  <c r="AJ17" i="5"/>
  <c r="BS16" i="5"/>
  <c r="BS17" i="5" s="1"/>
  <c r="BS129" i="9"/>
  <c r="AO16" i="5"/>
  <c r="AO17" i="5" s="1"/>
  <c r="AO129" i="9"/>
  <c r="BW7" i="4"/>
  <c r="BW8" i="5"/>
  <c r="BW9" i="4"/>
  <c r="BW8" i="4" s="1"/>
  <c r="BW126" i="9"/>
  <c r="BW128" i="9"/>
  <c r="BD15" i="5"/>
  <c r="BD17" i="5" s="1"/>
  <c r="BD129" i="9"/>
  <c r="BZ82" i="6"/>
  <c r="CD8" i="5"/>
  <c r="CD9" i="4"/>
  <c r="CD8" i="4" s="1"/>
  <c r="CD7" i="4"/>
  <c r="CD126" i="9"/>
  <c r="CD128" i="9"/>
  <c r="BX129" i="9"/>
  <c r="CA83" i="6"/>
  <c r="AF7" i="3" s="1"/>
  <c r="AF19" i="3" s="1"/>
  <c r="AF8" i="3"/>
  <c r="AF20" i="3" s="1"/>
  <c r="BA129" i="9"/>
  <c r="AT17" i="5"/>
  <c r="CC83" i="6"/>
  <c r="AH7" i="3" s="1"/>
  <c r="AH19" i="3" s="1"/>
  <c r="AH8" i="3"/>
  <c r="AH20" i="3" s="1"/>
  <c r="CE7" i="4"/>
  <c r="CE9" i="4"/>
  <c r="CE8" i="4" s="1"/>
  <c r="CE8" i="5"/>
  <c r="CE126" i="9"/>
  <c r="CE128" i="9"/>
  <c r="BX83" i="6"/>
  <c r="AC7" i="3" s="1"/>
  <c r="AC19" i="3" s="1"/>
  <c r="AC8" i="3"/>
  <c r="AC20" i="3" s="1"/>
  <c r="CC8" i="5"/>
  <c r="CC9" i="4"/>
  <c r="CC8" i="4" s="1"/>
  <c r="CC7" i="4"/>
  <c r="CC126" i="9"/>
  <c r="CC16" i="5" s="1"/>
  <c r="CD83" i="6"/>
  <c r="AI7" i="3" s="1"/>
  <c r="AI19" i="3" s="1"/>
  <c r="AI8" i="3"/>
  <c r="AI20" i="3" s="1"/>
  <c r="AW16" i="5"/>
  <c r="AW17" i="5" s="1"/>
  <c r="AW129" i="9"/>
  <c r="AU16" i="5"/>
  <c r="AU17" i="5" s="1"/>
  <c r="AU129" i="9"/>
  <c r="AF6" i="3"/>
  <c r="AF18" i="3" s="1"/>
  <c r="CA93" i="6"/>
  <c r="CA97" i="6" s="1"/>
  <c r="BQ129" i="9"/>
  <c r="BA17" i="5"/>
  <c r="BB129" i="9"/>
  <c r="BJ129" i="9"/>
  <c r="CB15" i="5"/>
  <c r="BZ83" i="6"/>
  <c r="AE7" i="3" s="1"/>
  <c r="AE19" i="3" s="1"/>
  <c r="AE8" i="3"/>
  <c r="AE20" i="3" s="1"/>
  <c r="BT15" i="5"/>
  <c r="BT17" i="5" s="1"/>
  <c r="BT129" i="9"/>
  <c r="BV129" i="9"/>
  <c r="BQ17" i="5"/>
  <c r="BL16" i="5"/>
  <c r="BL17" i="5" s="1"/>
  <c r="BL129" i="9"/>
  <c r="BB17" i="5"/>
  <c r="BJ17" i="5"/>
  <c r="AM16" i="5"/>
  <c r="AM17" i="5" s="1"/>
  <c r="AM129" i="9"/>
  <c r="CE83" i="6"/>
  <c r="AJ7" i="3" s="1"/>
  <c r="AJ19" i="3" s="1"/>
  <c r="AJ8" i="3"/>
  <c r="AJ20" i="3" s="1"/>
  <c r="CA9" i="4"/>
  <c r="CA8" i="4" s="1"/>
  <c r="CA8" i="5"/>
  <c r="CA7" i="4"/>
  <c r="CA126" i="9"/>
  <c r="CA128" i="9"/>
  <c r="BH129" i="9"/>
  <c r="BV17" i="5"/>
  <c r="AS129" i="9"/>
  <c r="CB83" i="6"/>
  <c r="AG7" i="3" s="1"/>
  <c r="AG19" i="3" s="1"/>
  <c r="AG8" i="3"/>
  <c r="AG20" i="3" s="1"/>
  <c r="CC128" i="9"/>
  <c r="AD6" i="3"/>
  <c r="AD18" i="3" s="1"/>
  <c r="BY93" i="6"/>
  <c r="BY97" i="6" s="1"/>
  <c r="AN15" i="5"/>
  <c r="AN17" i="5" s="1"/>
  <c r="AN129" i="9"/>
  <c r="BW83" i="6"/>
  <c r="AB7" i="3" s="1"/>
  <c r="AB19" i="3" s="1"/>
  <c r="AB8" i="3"/>
  <c r="AB20" i="3" s="1"/>
  <c r="BH17" i="5"/>
  <c r="AG6" i="3"/>
  <c r="AG18" i="3" s="1"/>
  <c r="CB93" i="6"/>
  <c r="CB97" i="6" s="1"/>
  <c r="AS17" i="5"/>
  <c r="BY7" i="4"/>
  <c r="BY8" i="5"/>
  <c r="BY9" i="4"/>
  <c r="BY8" i="4" s="1"/>
  <c r="BY126" i="9"/>
  <c r="BY128" i="9"/>
  <c r="CC15" i="5"/>
  <c r="CC17" i="5" s="1"/>
  <c r="BX82" i="6"/>
  <c r="AC6" i="3" s="1"/>
  <c r="AC18" i="3" s="1"/>
  <c r="BY83" i="6"/>
  <c r="AD7" i="3" s="1"/>
  <c r="AD19" i="3" s="1"/>
  <c r="AD8" i="3"/>
  <c r="AD20" i="3" s="1"/>
  <c r="AK129" i="9"/>
  <c r="AV15" i="5"/>
  <c r="AV17" i="5" s="1"/>
  <c r="AV129" i="9"/>
  <c r="BN129" i="9"/>
  <c r="CB8" i="5"/>
  <c r="CB9" i="4"/>
  <c r="CB8" i="4" s="1"/>
  <c r="CB7" i="4"/>
  <c r="CB126" i="9"/>
  <c r="CB16" i="5" s="1"/>
  <c r="CB128" i="9"/>
  <c r="BZ8" i="5"/>
  <c r="BZ9" i="4"/>
  <c r="BZ8" i="4" s="1"/>
  <c r="BZ7" i="4"/>
  <c r="BZ126" i="9"/>
  <c r="BZ128" i="9"/>
  <c r="CD82" i="6"/>
  <c r="BY16" i="5" l="1"/>
  <c r="BY17" i="5" s="1"/>
  <c r="BY129" i="9"/>
  <c r="CA16" i="5"/>
  <c r="CA17" i="5" s="1"/>
  <c r="CA129" i="9"/>
  <c r="CE16" i="5"/>
  <c r="CE17" i="5" s="1"/>
  <c r="CE129" i="9"/>
  <c r="AE6" i="3"/>
  <c r="AE18" i="3" s="1"/>
  <c r="BZ93" i="6"/>
  <c r="BZ97" i="6" s="1"/>
  <c r="CB129" i="9"/>
  <c r="BZ16" i="5"/>
  <c r="BZ17" i="5" s="1"/>
  <c r="BZ129" i="9"/>
  <c r="CC129" i="9"/>
  <c r="CB17" i="5"/>
  <c r="CD16" i="5"/>
  <c r="CD17" i="5" s="1"/>
  <c r="CD129" i="9"/>
  <c r="BW16" i="5"/>
  <c r="BW17" i="5" s="1"/>
  <c r="BW129" i="9"/>
  <c r="AI6" i="3"/>
  <c r="AI18" i="3" s="1"/>
  <c r="CD93" i="6"/>
  <c r="CD97" i="6" s="1"/>
</calcChain>
</file>

<file path=xl/sharedStrings.xml><?xml version="1.0" encoding="utf-8"?>
<sst xmlns="http://schemas.openxmlformats.org/spreadsheetml/2006/main" count="15171" uniqueCount="775">
  <si>
    <t>Autumn Statement 2022</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</si>
  <si>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</si>
  <si>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</si>
  <si>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</si>
  <si>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</si>
  <si>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</si>
  <si>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</si>
  <si>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</si>
  <si>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2027/28. </t>
  </si>
  <si>
    <t xml:space="preserve">Table 1a: Benefit expenditure by benefit 1948/49 to 2027/28 nominal terms. </t>
  </si>
  <si>
    <t xml:space="preserve">Table 1b: Benefit expenditure by benefit 1948/49 to 2027/28 real terms prices. </t>
  </si>
  <si>
    <t>Table 1c: Caseloads by benefit</t>
  </si>
  <si>
    <t>Table 2a: Benefit expenditure by age group, 1978/79 to 2027/28 nominal terms.</t>
  </si>
  <si>
    <t>Table 2b: Benefit expenditure by age group, 1978/79 to 2027/28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</si>
  <si>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</si>
  <si>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</si>
  <si>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</si>
  <si>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</si>
  <si>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</si>
  <si>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 xml:space="preserve">More detailed expenditure and caseload breakdowns by benefit </t>
  </si>
  <si>
    <t>Non-DWP welfare</t>
  </si>
  <si>
    <t>Bereavement benefits</t>
  </si>
  <si>
    <t>Carer’s Allowance</t>
  </si>
  <si>
    <t>Council Tax Benefit</t>
  </si>
  <si>
    <t>Disability benefits</t>
  </si>
  <si>
    <t>Housing Benefit</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</si>
  <si>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</si>
  <si>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</si>
  <si>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</si>
  <si>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</si>
  <si>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</si>
  <si>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</si>
  <si>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</si>
  <si>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</si>
  <si>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</si>
  <si>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</si>
  <si>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</si>
  <si>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Link to Department for Work and Pensions homepage on gov.uk website 
https://www.gov.uk/government/organisations/department-for-work-pensions</t>
  </si>
  <si>
    <t>Follow us on Twitter:</t>
  </si>
  <si>
    <t>Link to Twitter: www.twitter.com/dwppressoffice</t>
  </si>
  <si>
    <t>E-mail:</t>
  </si>
  <si>
    <t>Email us at expenditure.tables@dwp.gov.uk</t>
  </si>
  <si>
    <t>Press enquiries should be directed to the Department for Work and Pensions press office. 
Details can be found via the web page below</t>
  </si>
  <si>
    <t>Link to media enquiries webpage 
https://www.gov.uk/government/organisations/department-for-work-pensions/about/media-enquiries</t>
  </si>
  <si>
    <t>Contents page</t>
  </si>
  <si>
    <t>Autumn Statement</t>
  </si>
  <si>
    <t>BASIS FOR THIS FORECAST</t>
  </si>
  <si>
    <t>Forecast figures are consistent with the Autumn 2022 Economic and Fiscal Outlook (EFO) published by the Office for Budget Responsibility (OBR) on 17 November 2022. The OBR EFO is available at https://obr.uk/efo/economic-and-fiscal-outlook-november-2022/. Forecasts reflect the Government's delivery plans and the OBR’s additional judgements as set out in the EFO. 
Details of the DWP Social Security forecast are published in the EFO, Supplementary Table 3.7, at https://obr.uk/download/november-2022-economic-and-fiscal-outlook-supplementary-fiscal-tables-expenditure/
Due to different definitions of spending and to additional analysis leading to reassignment of spending across benefits, figures in these tables do not exactly match those in the EFO, but a reconciliation between the two is included at the foot of Table 1a.
Cost of Living payments (CoL) are not included within the expenditure or caseload figures in this publication. 
Details of CoL expenditure are published in the EFO, Supplementary Table 3.7, at 
https://obr.uk/download/november-2022-economic-and-fiscal-outlook-supplementary-fiscal-tables-expenditure/</t>
  </si>
  <si>
    <t>PRESENTATION OF FIGURES</t>
  </si>
  <si>
    <r>
      <rPr>
        <b/>
        <sz val="12"/>
        <color rgb="FF000000"/>
        <rFont val="Arial"/>
        <family val="2"/>
      </rPr>
      <t>Welfare Cap:</t>
    </r>
    <r>
      <rPr>
        <b/>
        <sz val="12"/>
        <color rgb="FF000000"/>
        <rFont val="Arial"/>
        <family val="2"/>
      </rPr>
      <t xml:space="preserve">
</t>
    </r>
    <r>
      <rPr>
        <sz val="12"/>
        <color rgb="FF000000"/>
        <rFont val="Arial"/>
        <family val="2"/>
      </rPr>
      <t>One of the government's fiscal rules is the Welfare Cap. The Welfare Cap was introduced at Budget 2014. The current Cap was  reset at Autumn Budget 2021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2024-25 and will be formally assessed at the first fiscal event of the next Parliament.
Information on spending within and outside the Cap has been included in these tables, although many only cover the elements of welfare spending covered by DWP. Other spending within the Welfare Cap is detailed in the OBR’s EFO and summarised in the UK welfare table.</t>
    </r>
  </si>
  <si>
    <r>
      <rPr>
        <b/>
        <sz val="12"/>
        <color rgb="FF000000"/>
        <rFont val="Arial"/>
        <family val="2"/>
      </rPr>
      <t>Claimant groups:</t>
    </r>
    <r>
      <rPr>
        <b/>
        <sz val="12"/>
        <color rgb="FF000000"/>
        <rFont val="Arial"/>
        <family val="2"/>
      </rPr>
      <t xml:space="preserve">
</t>
    </r>
    <r>
      <rPr>
        <sz val="12"/>
        <color rgb="FF000000"/>
        <rFont val="Arial"/>
        <family val="2"/>
      </rPr>
      <t>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</si>
  <si>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r>
      <rPr>
        <b/>
        <sz val="12"/>
        <color rgb="FF000000"/>
        <rFont val="Arial"/>
        <family val="2"/>
      </rPr>
      <t>Real terms:</t>
    </r>
    <r>
      <rPr>
        <b/>
        <sz val="12"/>
        <color rgb="FF000000"/>
        <rFont val="Arial"/>
        <family val="2"/>
      </rPr>
      <t xml:space="preserve">
</t>
    </r>
    <r>
      <rPr>
        <sz val="12"/>
        <color rgb="FF000000"/>
        <rFont val="Arial"/>
        <family val="2"/>
      </rPr>
      <t>Real terms expenditure, where actual spending has been adjusted to remove the effects of general price level changes (inflation) over time using price levels from 2022/23 (the base year)) and has been calculated using the GDP deflator, as published in the EFO. Real terms figures provide a more meaningful measurement of change over time.</t>
    </r>
  </si>
  <si>
    <r>
      <rPr>
        <b/>
        <sz val="12"/>
        <color rgb="FF000000"/>
        <rFont val="Arial"/>
        <family val="2"/>
      </rPr>
      <t>Rounding:</t>
    </r>
    <r>
      <rPr>
        <b/>
        <sz val="12"/>
        <color rgb="FF000000"/>
        <rFont val="Arial"/>
        <family val="2"/>
      </rPr>
      <t xml:space="preserve">
</t>
    </r>
    <r>
      <rPr>
        <sz val="12"/>
        <color rgb="FF000000"/>
        <rFont val="Arial"/>
        <family val="2"/>
      </rPr>
      <t>Expenditure figures have not been rounded and so can be expanded to numerous decimal places, however, figures may not be robust to this level of expansion.
Caseloads stated in these tables are rounded to the nearest 1,000, as such totals may not sum due to this rounding.</t>
    </r>
  </si>
  <si>
    <r>
      <t xml:space="preserve">Caseloads:
</t>
    </r>
    <r>
      <rPr>
        <sz val="12"/>
        <color rgb="FF000000"/>
        <rFont val="Arial"/>
        <family val="2"/>
      </rPr>
      <t xml:space="preserve">Caseload figures represent an average over the full financial year; caseloads for benefits which commenced or ended during a financial year still reflect an average over the full year. Forecasts may use different sources to those on Stat-Xplore and so differ slightly.  </t>
    </r>
    <r>
      <rPr>
        <sz val="12"/>
        <color rgb="FF000000"/>
        <rFont val="Arial"/>
        <family val="2"/>
      </rPr>
      <t xml:space="preserve">
</t>
    </r>
    <r>
      <rPr>
        <sz val="12"/>
        <color rgb="FF000000"/>
        <rFont val="Arial"/>
        <family val="2"/>
      </rPr>
      <t xml:space="preserve">
The caseload figures differ from the PIP, DLA, Universal Credit LCW and LCWRA, and ESA caseloads figures presented in the OBR Supplementary information publication on 25 November because the caseload figures included in the latter publication were on a pre-measures basis (i.e. before the direct impact of government policy announcements made at the Autumn Statement on November 17th 2022). The caseloads provided in this publication are based on the latest economic assumptions as published in the EFO and on a post-measures basis (i.e. including the direct impacts of policy announcements made at the Autumn Statement on November 17th 2022). </t>
    </r>
    <r>
      <rPr>
        <sz val="12"/>
        <color rgb="FF000000"/>
        <rFont val="Arial"/>
        <family val="2"/>
      </rPr>
      <t xml:space="preserve">
The OBR Supplementary information publication can be found here: https://obr.uk/download/november-2022-economic-and-fiscal-outlook-welfare-spending/.   </t>
    </r>
  </si>
  <si>
    <r>
      <rPr>
        <b/>
        <sz val="12"/>
        <color rgb="FF000000"/>
        <rFont val="Arial"/>
        <family val="2"/>
      </rPr>
      <t>Revisions:</t>
    </r>
    <r>
      <rPr>
        <b/>
        <sz val="12"/>
        <color rgb="FF000000"/>
        <rFont val="Arial"/>
        <family val="2"/>
      </rPr>
      <t xml:space="preserve">
</t>
    </r>
    <r>
      <rPr>
        <sz val="12"/>
        <color rgb="FF000000"/>
        <rFont val="Arial"/>
        <family val="2"/>
      </rPr>
      <t>Some figures for past years may have changed since previous publications and from other sources owing to the incorporation of more up-to-date information, improvements in the methodology used to break down expenditure totals between sub-groups, or minor definitional differences.</t>
    </r>
  </si>
  <si>
    <r>
      <rPr>
        <b/>
        <sz val="12"/>
        <color rgb="FF000000"/>
        <rFont val="Arial"/>
        <family val="2"/>
      </rPr>
      <t>Accounting basis:</t>
    </r>
    <r>
      <rPr>
        <b/>
        <sz val="12"/>
        <color rgb="FF000000"/>
        <rFont val="Arial"/>
        <family val="2"/>
      </rPr>
      <t xml:space="preserve">
</t>
    </r>
    <r>
      <rPr>
        <sz val="12"/>
        <color rgb="FF000000"/>
        <rFont val="Arial"/>
        <family val="2"/>
      </rPr>
      <t>Figures for 1999/00 onwards are on a Resource Accounting and Budgeting basis. There may be small differences between figures quoted in these tables and those quoted in Department for Work and Pensions Accounts.</t>
    </r>
  </si>
  <si>
    <t>BENEFIT SPECIFIC NOTES</t>
  </si>
  <si>
    <r>
      <t xml:space="preserve">Universal Credit and methodology:
</t>
    </r>
    <r>
      <rPr>
        <sz val="12"/>
        <color rgb="FF000000"/>
        <rFont val="Arial"/>
        <family val="2"/>
      </rPr>
      <t xml:space="preserve">Universal Credit was introduced in October 2013. This is gradually replacing Income Support, income-based Jobseeker's Allowance, income-based Employment and Support Allowance and Housing Benefit, along with Child Tax Credit and Working Tax Credit (delivered by Her Majesty's Revenue &amp; Customs). </t>
    </r>
    <r>
      <rPr>
        <sz val="12"/>
        <color rgb="FF000000"/>
        <rFont val="Arial"/>
        <family val="2"/>
      </rPr>
      <t xml:space="preserve">
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r>
    <r>
      <rPr>
        <sz val="12"/>
        <color rgb="FF000000"/>
        <rFont val="Arial"/>
        <family val="2"/>
      </rPr>
      <t xml:space="preserve">
</t>
    </r>
    <r>
      <rPr>
        <b/>
        <sz val="12"/>
        <color rgb="FF000000"/>
        <rFont val="Arial"/>
        <family val="2"/>
      </rPr>
      <t xml:space="preserve">
Universal Credit breakdowns:
</t>
    </r>
    <r>
      <rPr>
        <sz val="12"/>
        <color rgb="FF000000"/>
        <rFont val="Arial"/>
        <family val="2"/>
      </rPr>
      <t xml:space="preserve">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 </t>
    </r>
    <r>
      <rPr>
        <sz val="12"/>
        <color rgb="FF000000"/>
        <rFont val="Arial"/>
        <family val="2"/>
      </rPr>
      <t xml:space="preserve">
</t>
    </r>
    <r>
      <rPr>
        <sz val="12"/>
        <color rgb="FF000000"/>
        <rFont val="Arial"/>
        <family val="2"/>
      </rPr>
      <t xml:space="preserve">
To be as consistent as possible with previous tables on disability/health conditions (Table 4), under UC, expenditure directed at those with health conditions will be defined as households where at least one person has been found to have either: i) Limited Capability for Work; ii) Limited Capability for Work and Work Related Activity; or iii) Be awaiting a Work Capability Assessment. Further, for consistency with previous information on ESA and ESA-passported HB, expenditure included will be the estimated spend on Standard Allowance, Health Element, and Housing Element (all adjusted proportionally for deductions and earnings in the household claim). Other parts of the payment, for example Child Element, are not included.  </t>
    </r>
    <r>
      <rPr>
        <sz val="12"/>
        <color rgb="FF000000"/>
        <rFont val="Arial"/>
        <family val="2"/>
      </rPr>
      <t xml:space="preserve">
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t>
    </r>
    <r>
      <rPr>
        <sz val="12"/>
        <color rgb="FF000000"/>
        <rFont val="Arial"/>
        <family val="2"/>
      </rPr>
      <t xml:space="preserve">
</t>
    </r>
    <r>
      <rPr>
        <sz val="12"/>
        <color rgb="FF000000"/>
        <rFont val="Arial"/>
        <family val="2"/>
      </rPr>
      <t xml:space="preserve">
Differences in assumptions, particularly around apportioning deductions and earnings, means that direct comparisons between UC and the legacy benefits on specific types of support should be treated with caution.</t>
    </r>
    <r>
      <rPr>
        <sz val="12"/>
        <color rgb="FF000000"/>
        <rFont val="Arial"/>
        <family val="2"/>
      </rPr>
      <t xml:space="preserve">
</t>
    </r>
    <r>
      <rPr>
        <sz val="12"/>
        <color rgb="FF000000"/>
        <rFont val="Arial"/>
        <family val="2"/>
      </rPr>
      <t xml:space="preserve">
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r>
  </si>
  <si>
    <r>
      <rPr>
        <b/>
        <sz val="12"/>
        <color rgb="FF000000"/>
        <rFont val="Arial"/>
        <family val="2"/>
      </rPr>
      <t>Vaccine Damage Payments</t>
    </r>
    <r>
      <rPr>
        <b/>
        <sz val="12"/>
        <color rgb="FF000000"/>
        <rFont val="Arial"/>
        <family val="2"/>
      </rPr>
      <t xml:space="preserve">
</t>
    </r>
    <r>
      <rPr>
        <sz val="12"/>
        <color rgb="FF000000"/>
        <rFont val="Arial"/>
        <family val="2"/>
      </rPr>
      <t>Responsibility for Vaccine Damage Payments was transferred to NHS Business Services Authority on 1st November 2021. Therefore data here only covers forecast expenditure up to 31st October 2021.</t>
    </r>
  </si>
  <si>
    <r>
      <rPr>
        <b/>
        <sz val="12"/>
        <color rgb="FF000000"/>
        <rFont val="Arial"/>
        <family val="2"/>
      </rPr>
      <t>New Deal and Employment programme allowances:</t>
    </r>
    <r>
      <rPr>
        <b/>
        <sz val="12"/>
        <color rgb="FF000000"/>
        <rFont val="Arial"/>
        <family val="2"/>
      </rPr>
      <t xml:space="preserve">
</t>
    </r>
    <r>
      <rPr>
        <sz val="12"/>
        <color rgb="FF000000"/>
        <rFont val="Arial"/>
        <family val="2"/>
      </rPr>
      <t xml:space="preserve">These comprise New Deal Allowances and expenditure for Work Programme customers on training courses for 30+ hours a week.
</t>
    </r>
  </si>
  <si>
    <r>
      <rPr>
        <b/>
        <sz val="12"/>
        <color rgb="FF000000"/>
        <rFont val="Arial"/>
        <family val="2"/>
      </rPr>
      <t>Other benefits:</t>
    </r>
    <r>
      <rPr>
        <b/>
        <sz val="12"/>
        <color rgb="FF000000"/>
        <rFont val="Arial"/>
        <family val="2"/>
      </rPr>
      <t xml:space="preserve">
</t>
    </r>
    <r>
      <rPr>
        <sz val="12"/>
        <color rgb="FF000000"/>
        <rFont val="Arial"/>
        <family val="2"/>
      </rPr>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 funded Statutory Sick Pay returned for 2020/21 only as part of the policy response for COVID-19.</t>
    </r>
  </si>
  <si>
    <r>
      <rPr>
        <b/>
        <sz val="12"/>
        <color rgb="FF000000"/>
        <rFont val="Arial"/>
        <family val="2"/>
      </rPr>
      <t>DEL expenditure:</t>
    </r>
    <r>
      <rPr>
        <b/>
        <sz val="12"/>
        <color rgb="FF000000"/>
        <rFont val="Arial"/>
        <family val="2"/>
      </rPr>
      <t xml:space="preserve">
</t>
    </r>
    <r>
      <rPr>
        <sz val="12"/>
        <color rgb="FF000000"/>
        <rFont val="Arial"/>
        <family val="2"/>
      </rPr>
      <t xml:space="preserve">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
</t>
    </r>
  </si>
  <si>
    <r>
      <rPr>
        <b/>
        <sz val="12"/>
        <color rgb="FF000000"/>
        <rFont val="Arial"/>
        <family val="2"/>
      </rPr>
      <t>Discretionary Housing Payments:</t>
    </r>
    <r>
      <rPr>
        <b/>
        <sz val="12"/>
        <color rgb="FF000000"/>
        <rFont val="Arial"/>
        <family val="2"/>
      </rPr>
      <t xml:space="preserve">
</t>
    </r>
    <r>
      <rPr>
        <sz val="12"/>
        <color rgb="FF000000"/>
        <rFont val="Arial"/>
        <family val="2"/>
      </rPr>
      <t>The Discretionary Housing Payments figure for 2022/23 is the Government Contribution of £100m. The forecast figure for 2023/24 and 2024/25 are assumed to be £100m per year. These forecast years only show the expected DWP DEL allocations for England and Wales, as funding for Scotland has been devolved since April 2017. 
Expenditure beyond 2024/25 is shown as “-“ as funding will be determined at the next Spending Review.</t>
    </r>
  </si>
  <si>
    <r>
      <rPr>
        <b/>
        <sz val="12"/>
        <color rgb="FF000000"/>
        <rFont val="Arial"/>
        <family val="2"/>
      </rPr>
      <t>Housing Benefit:</t>
    </r>
    <r>
      <rPr>
        <b/>
        <sz val="12"/>
        <color rgb="FF000000"/>
        <rFont val="Arial"/>
        <family val="2"/>
      </rPr>
      <t xml:space="preserve">
</t>
    </r>
    <r>
      <rPr>
        <sz val="12"/>
        <color rgb="FF000000"/>
        <rFont val="Arial"/>
        <family val="2"/>
      </rPr>
      <t>From Autumn Statement 2022 the layout of the Housing Benefits tab changed to provide a clear overview and several breakdowns for the Housing Support spend. Housing Support captures the Housing Benefit (HB) and the estimated Universal Credit Housing Element (UCHE). From this fiscal event onwards we also provide the UCHE split by Country (England, Scotland, Wales).</t>
    </r>
  </si>
  <si>
    <r>
      <rPr>
        <b/>
        <sz val="12"/>
        <color rgb="FF000000"/>
        <rFont val="Arial"/>
        <family val="2"/>
      </rPr>
      <t>Over 75 TV Licence:</t>
    </r>
    <r>
      <rPr>
        <b/>
        <sz val="12"/>
        <color rgb="FF000000"/>
        <rFont val="Arial"/>
        <family val="2"/>
      </rPr>
      <t xml:space="preserve">
</t>
    </r>
    <r>
      <rPr>
        <sz val="12"/>
        <color rgb="FF000000"/>
        <rFont val="Arial"/>
        <family val="2"/>
      </rPr>
      <t xml:space="preserve">In 2019/20, free TV licences for those aged 75 and over were partially funded by DWP as agreed at the 2015 funding settlement and leading to the BBC taking responsibility for funding and policy from June 2020. The figures in this table show the DWP’s share only, not the total expenditure.                                                                                                                                                       
Publication of DWP TVL expenditure by Government Office Region has been discontinued from 2020/21. This is because DWP stopped funding the free TV licence for the over 75s from April 2020. </t>
    </r>
  </si>
  <si>
    <r>
      <t xml:space="preserve">Support for Mortgage Interest loans
</t>
    </r>
    <r>
      <rPr>
        <sz val="12"/>
        <color rgb="FF000000"/>
        <rFont val="Arial"/>
        <family val="2"/>
      </rPr>
      <t>In April 2018, Support for Mortgage Interest became a loan, replacing the support for mortgage interest element in qualifying benefits. The expenditure figures given in the tables relate only to the estimated write-offs of loans.</t>
    </r>
  </si>
  <si>
    <t>INFORMATION ON SPECIFIC TABLES</t>
  </si>
  <si>
    <r>
      <rPr>
        <b/>
        <sz val="12"/>
        <color rgb="FF000000"/>
        <rFont val="Arial"/>
        <family val="2"/>
      </rPr>
      <t xml:space="preserve">Benefit expenditure to support disabled people and people with health conditions (Table 4): </t>
    </r>
    <r>
      <rPr>
        <sz val="12"/>
        <color rgb="FF000000"/>
        <rFont val="Arial"/>
        <family val="2"/>
      </rPr>
      <t xml:space="preserve">This table summarises benefit expenditure on disability, incapacity and carer benefits. It includes spending on benefits explicitly directed at disabled people, people with health conditions and their carers; including Income Support and Housing Benefit paid to people in the disabled, incapacity and carer statistical groups, as well as the health related spend on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
</t>
    </r>
  </si>
  <si>
    <r>
      <rPr>
        <b/>
        <sz val="12"/>
        <color rgb="FF000000"/>
        <rFont val="Arial"/>
        <family val="2"/>
      </rPr>
      <t>Unemployment benefits table</t>
    </r>
    <r>
      <rPr>
        <b/>
        <sz val="12"/>
        <color rgb="FF000000"/>
        <rFont val="Arial"/>
        <family val="2"/>
      </rPr>
      <t xml:space="preserve">
</t>
    </r>
    <r>
      <rPr>
        <sz val="12"/>
        <color rgb="FF000000"/>
        <rFont val="Arial"/>
        <family val="2"/>
      </rPr>
      <t xml:space="preserve">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
</t>
    </r>
  </si>
  <si>
    <r>
      <rPr>
        <b/>
        <sz val="12"/>
        <color rgb="FF000000"/>
        <rFont val="Arial"/>
        <family val="2"/>
      </rPr>
      <t>UC and equivalents table</t>
    </r>
    <r>
      <rPr>
        <b/>
        <sz val="12"/>
        <color rgb="FF000000"/>
        <rFont val="Arial"/>
        <family val="2"/>
      </rPr>
      <t xml:space="preserve">
</t>
    </r>
    <r>
      <rPr>
        <sz val="12"/>
        <color rgb="FF000000"/>
        <rFont val="Arial"/>
        <family val="2"/>
      </rPr>
      <t>This table has been added to depict total Universal Credit (UC) and equivalent legacy benefit expenditure, including Tax Credits paid by Her Majesty’s Revenue and Customs.</t>
    </r>
  </si>
  <si>
    <r>
      <rPr>
        <b/>
        <sz val="12"/>
        <color rgb="FF000000"/>
        <rFont val="Arial"/>
        <family val="2"/>
      </rPr>
      <t xml:space="preserve">GB and UK tables </t>
    </r>
    <r>
      <rPr>
        <b/>
        <sz val="12"/>
        <color rgb="FF000000"/>
        <rFont val="Arial"/>
        <family val="2"/>
      </rPr>
      <t xml:space="preserve">
</t>
    </r>
    <r>
      <rPr>
        <sz val="12"/>
        <color rgb="FF000000"/>
        <rFont val="Arial"/>
        <family val="2"/>
      </rPr>
      <t xml:space="preserve">The GB table includes other non-DWP GB expenditure (excluding expenditure devolved to the Scottish Government) whilst the UK table includes the GB expenditure and expenditure devolved to the Scottish Government and Northern Ireland Executive. 
</t>
    </r>
  </si>
  <si>
    <t>TRANSFERS AND DEVOLUTION</t>
  </si>
  <si>
    <r>
      <rPr>
        <b/>
        <sz val="12"/>
        <color rgb="FF000000"/>
        <rFont val="Arial"/>
        <family val="2"/>
      </rPr>
      <t>Transfers between departments and to devolved administrations:</t>
    </r>
    <r>
      <rPr>
        <b/>
        <sz val="12"/>
        <color rgb="FF000000"/>
        <rFont val="Arial"/>
        <family val="2"/>
      </rPr>
      <t xml:space="preserve">
</t>
    </r>
    <r>
      <rPr>
        <sz val="12"/>
        <color rgb="FF000000"/>
        <rFont val="Arial"/>
        <family val="2"/>
      </rPr>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r>
  </si>
  <si>
    <t xml:space="preserve">1)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</si>
  <si>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 xml:space="preserve">2) Family Credit and Disability Working Allowance were replaced from October 1999 by Working Families Tax Credit and Disabled Person's Tax Credit, administered by Her Majesty's Revenue &amp; Customs.
</t>
  </si>
  <si>
    <t xml:space="preserve">3) Responsibility for War Pensions transferred to the Veterans Agency (now called Veterans UK) from 2002/03.
</t>
  </si>
  <si>
    <t xml:space="preserve">4)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
</t>
  </si>
  <si>
    <t xml:space="preserve">5) Responsibility for Child Benefit, Guardians Allowance and Child's Special Allowance transferred to Her Majesty's Revenue and Customs from 2003/04.
</t>
  </si>
  <si>
    <t xml:space="preserve">6) 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</si>
  <si>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 xml:space="preserve">7) 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</si>
  <si>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 xml:space="preserve">8)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
</t>
  </si>
  <si>
    <t xml:space="preserve">9)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
</t>
  </si>
  <si>
    <t xml:space="preserve">10) Certain elements of Social Fund have been replaced by local provision.
</t>
  </si>
  <si>
    <t xml:space="preserve">11) From 2018/19 funding for TV licences for people aged 75 and over becomes the responsibility of the BBC. This will involve a phased reduction of DWP's reimbursements over the period to 2020/21.
</t>
  </si>
  <si>
    <t xml:space="preserve">12)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
</t>
  </si>
  <si>
    <t xml:space="preserve">13) 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 
This means that:
       Figures up to and including 2019/20 present data for the whole of Great Britain.
       Figures for 2020/21 onwards present data for England and Wales only.
</t>
  </si>
  <si>
    <t xml:space="preserve">Removal of expenditure information for Scotland </t>
  </si>
  <si>
    <t xml:space="preserve">Information on expenditure for Scotland in the UK Welfare Tab has been removed from the Expenditure and Caseload forecasts. Information on Welfare Funding for Scotland can be found in Her Majesty's Treasury's Block Grant Transparency publication found here: https://www.gov.uk/government/publications/block-grant-transparency-december-2021  
</t>
  </si>
  <si>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</si>
  <si>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</si>
  <si>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</si>
  <si>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</si>
  <si>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</si>
  <si>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</si>
  <si>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</si>
  <si>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</si>
  <si>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</si>
  <si>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</si>
  <si>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</si>
  <si>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</si>
  <si>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</si>
  <si>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</si>
  <si>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</si>
  <si>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</si>
  <si>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</si>
  <si>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</si>
  <si>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</si>
  <si>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</si>
  <si>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</si>
  <si>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</si>
  <si>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</si>
  <si>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</si>
  <si>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</si>
  <si>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</si>
  <si>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</si>
  <si>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</si>
  <si>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</si>
  <si>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</si>
  <si>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</si>
  <si>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</si>
  <si>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</si>
  <si>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</si>
  <si>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</si>
  <si>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Department for Work &amp; Pensions, Northern Ireland Executive, Her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</si>
  <si>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</si>
  <si>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</si>
  <si>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</si>
  <si>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</si>
  <si>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</si>
  <si>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</si>
  <si>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</si>
  <si>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</si>
  <si>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</si>
  <si>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</si>
  <si>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</si>
  <si>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</si>
  <si>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</si>
  <si>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</si>
  <si>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 billion, real terms, 2022/23 prices</t>
  </si>
  <si>
    <t>United Kingdom welfare spending, 
£ per year, real terms, 2022/23 prices, per total household</t>
  </si>
  <si>
    <t xml:space="preserve">Welfare spend within the Welfare Cap </t>
  </si>
  <si>
    <t xml:space="preserve">Welfare spend outside the Welfare Cap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</si>
  <si>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</si>
  <si>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</si>
  <si>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</si>
  <si>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</si>
  <si>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</si>
  <si>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</si>
  <si>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</si>
  <si>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</si>
  <si>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</si>
  <si>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</si>
  <si>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</si>
  <si>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</si>
  <si>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</si>
  <si>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</si>
  <si>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</si>
  <si>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</si>
  <si>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</si>
  <si>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</si>
  <si>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</si>
  <si>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</si>
  <si>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</si>
  <si>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</si>
  <si>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</si>
  <si>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</si>
  <si>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</si>
  <si>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</si>
  <si>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</si>
  <si>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</si>
  <si>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</si>
  <si>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</si>
  <si>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</si>
  <si>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</si>
  <si>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</si>
  <si>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</si>
  <si>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</si>
  <si>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</si>
  <si>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</si>
  <si>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</si>
  <si>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</si>
  <si>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</si>
  <si>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</si>
  <si>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</si>
  <si>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</si>
  <si>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</si>
  <si>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</si>
  <si>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</si>
  <si>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</si>
  <si>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</si>
  <si>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</si>
  <si>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</si>
  <si>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</si>
  <si>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Her Majesty's Revenue and Customs and predecessors</t>
  </si>
  <si>
    <t>Great Britain welfare spending, 
£ billion, nominal terms</t>
  </si>
  <si>
    <t>People of working age and children</t>
  </si>
  <si>
    <t>Pensioners</t>
  </si>
  <si>
    <t>of which DWP</t>
  </si>
  <si>
    <t>of which Non-DWP</t>
  </si>
  <si>
    <t>Great Britain welfare spending, 
£ billion, real terms, 2022/23 prices</t>
  </si>
  <si>
    <t>Great Britain welfare spending, 
£ per year, real terms, 2022/23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</si>
  <si>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</si>
  <si>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</si>
  <si>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</si>
  <si>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</si>
  <si>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</si>
  <si>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</si>
  <si>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</si>
  <si>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</si>
  <si>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</si>
  <si>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</si>
  <si>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</si>
  <si>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2022/23 prices</t>
  </si>
  <si>
    <t>Benefit expenditure consistent with current DWP coverage, 
£ billion, real terms, 2022/23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</si>
  <si>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</si>
  <si>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</si>
  <si>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</si>
  <si>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</si>
  <si>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</si>
  <si>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</si>
  <si>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</si>
  <si>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</si>
  <si>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</si>
  <si>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</si>
  <si>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</si>
  <si>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</si>
  <si>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</si>
  <si>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</si>
  <si>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</si>
  <si>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</si>
  <si>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</si>
  <si>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</si>
  <si>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</si>
  <si>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</si>
  <si>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</si>
  <si>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</si>
  <si>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</si>
  <si>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</si>
  <si>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</si>
  <si>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</si>
  <si>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</si>
  <si>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</si>
  <si>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</si>
  <si>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</si>
  <si>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</si>
  <si>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</si>
  <si>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</si>
  <si>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</si>
  <si>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</si>
  <si>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</si>
  <si>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</si>
  <si>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</si>
  <si>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</si>
  <si>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</si>
  <si>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</si>
  <si>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</si>
  <si>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</si>
  <si>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</si>
  <si>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</si>
  <si>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</si>
  <si>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</si>
  <si>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</si>
  <si>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</si>
  <si>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</si>
  <si>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</si>
  <si>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</si>
  <si>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</si>
  <si>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</si>
  <si>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</si>
  <si>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</si>
  <si>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</si>
  <si>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</si>
  <si>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</si>
  <si>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</si>
  <si>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</si>
  <si>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</si>
  <si>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</si>
  <si>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</si>
  <si>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</si>
  <si>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</si>
  <si>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</si>
  <si>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</si>
  <si>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</si>
  <si>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</si>
  <si>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</si>
  <si>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</si>
  <si>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</si>
  <si>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</si>
  <si>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</si>
  <si>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</si>
  <si>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</si>
  <si>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</si>
  <si>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</si>
  <si>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</si>
  <si>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</si>
  <si>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</si>
  <si>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</si>
  <si>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3.7</t>
  </si>
  <si>
    <t>Total in DWP Annually Managed Expenditure (see Row 82)</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</si>
  <si>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</si>
  <si>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</si>
  <si>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</si>
  <si>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</si>
  <si>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3.7 OBR Economic and Fiscal Outlook Published 17 November 2022</t>
  </si>
  <si>
    <t>Table 1b: Expenditure by benefit,</t>
  </si>
  <si>
    <t>£ million, real terms, 2022/23 prices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</si>
  <si>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</si>
  <si>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</si>
  <si>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</si>
  <si>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</si>
  <si>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</si>
  <si>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</si>
  <si>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</si>
  <si>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</si>
  <si>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</si>
  <si>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</si>
  <si>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</si>
  <si>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</si>
  <si>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</si>
  <si>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</si>
  <si>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</si>
  <si>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</si>
  <si>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</si>
  <si>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</si>
  <si>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</si>
  <si>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</si>
  <si>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</si>
  <si>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</si>
  <si>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</si>
  <si>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</si>
  <si>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</si>
  <si>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</si>
  <si>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</si>
  <si>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</si>
  <si>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</si>
  <si>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</si>
  <si>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</si>
  <si>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</si>
  <si>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</si>
  <si>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</si>
  <si>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</si>
  <si>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</si>
  <si>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</si>
  <si>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</si>
  <si>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</si>
  <si>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</si>
  <si>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</si>
  <si>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</si>
  <si>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</si>
  <si>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</si>
  <si>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</si>
  <si>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</si>
  <si>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</si>
  <si>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</si>
  <si>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</si>
  <si>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</si>
  <si>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</si>
  <si>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</si>
  <si>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</si>
  <si>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</si>
  <si>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</si>
  <si>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</si>
  <si>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</si>
  <si>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</si>
  <si>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</si>
  <si>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</si>
  <si>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</si>
  <si>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</si>
  <si>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</si>
  <si>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Housing benefits</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</si>
  <si>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</si>
  <si>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</si>
  <si>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</si>
  <si>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</si>
  <si>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</si>
  <si>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</si>
  <si>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</si>
  <si>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</si>
  <si>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</si>
  <si>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</si>
  <si>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</si>
  <si>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</si>
  <si>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</si>
  <si>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</si>
  <si>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</si>
  <si>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</si>
  <si>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</si>
  <si>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</si>
  <si>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</si>
  <si>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</si>
  <si>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</si>
  <si>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</si>
  <si>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</si>
  <si>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</si>
  <si>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</si>
  <si>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</si>
  <si>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</si>
  <si>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</si>
  <si>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</si>
  <si>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</si>
  <si>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</si>
  <si>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</si>
  <si>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</si>
  <si>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</si>
  <si>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</si>
  <si>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</si>
  <si>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</si>
  <si>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</si>
  <si>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</si>
  <si>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</si>
  <si>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</si>
  <si>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</si>
  <si>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</si>
  <si>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</si>
  <si>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</si>
  <si>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</si>
  <si>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</si>
  <si>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</si>
  <si>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</si>
  <si>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</si>
  <si>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</si>
  <si>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</si>
  <si>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</si>
  <si>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</si>
  <si>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</si>
  <si>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</si>
  <si>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</si>
  <si>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</si>
  <si>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</si>
  <si>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</si>
  <si>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</si>
  <si>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</si>
  <si>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</si>
  <si>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</si>
  <si>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</si>
  <si>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</si>
  <si>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</si>
  <si>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</si>
  <si>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</si>
  <si>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</si>
  <si>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</si>
  <si>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</si>
  <si>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</si>
  <si>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</si>
  <si>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</si>
  <si>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</si>
  <si>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</si>
  <si>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</si>
  <si>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</si>
  <si>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</si>
  <si>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</si>
  <si>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</si>
  <si>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</si>
  <si>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</si>
  <si>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</si>
  <si>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 xml:space="preserve">   of which Universal Credit Carers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</si>
  <si>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</si>
  <si>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</si>
  <si>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</si>
  <si>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</si>
  <si>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</si>
  <si>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</si>
  <si>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</si>
  <si>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</si>
  <si>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</si>
  <si>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</si>
  <si>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</si>
  <si>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</si>
  <si>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</si>
  <si>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</si>
  <si>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</si>
  <si>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</si>
  <si>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</si>
  <si>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</si>
  <si>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</si>
  <si>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</si>
  <si>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</si>
  <si>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</si>
  <si>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</si>
  <si>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</si>
  <si>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</si>
  <si>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</si>
  <si>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</si>
  <si>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</si>
  <si>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</si>
  <si>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</si>
  <si>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</si>
  <si>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</si>
  <si>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</si>
  <si>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</si>
  <si>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</si>
  <si>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</si>
  <si>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</si>
  <si>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</si>
  <si>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</si>
  <si>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</si>
  <si>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</si>
  <si>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</si>
  <si>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</si>
  <si>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</si>
  <si>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</si>
  <si>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</si>
  <si>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</si>
  <si>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</si>
  <si>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</si>
  <si>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</si>
  <si>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</si>
  <si>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</si>
  <si>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</si>
  <si>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</si>
  <si>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</si>
  <si>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</si>
  <si>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</si>
  <si>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</si>
  <si>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</si>
  <si>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</si>
  <si>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</si>
  <si>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</si>
  <si>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</si>
  <si>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</si>
  <si>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</si>
  <si>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</si>
  <si>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</si>
  <si>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</si>
  <si>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</si>
  <si>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</si>
  <si>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</si>
  <si>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</si>
  <si>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</si>
  <si>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</si>
  <si>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</si>
  <si>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</si>
  <si>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</si>
  <si>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</si>
  <si>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</si>
  <si>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</si>
  <si>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</si>
  <si>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</si>
  <si>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</si>
  <si>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</si>
  <si>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</si>
  <si>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</si>
  <si>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</si>
  <si>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</si>
  <si>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</si>
  <si>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</si>
  <si>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</si>
  <si>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</si>
  <si>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</si>
  <si>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</si>
  <si>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</si>
  <si>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</si>
  <si>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</si>
  <si>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</si>
  <si>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</si>
  <si>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</si>
  <si>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</si>
  <si>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Forecast</t>
  </si>
  <si>
    <t>2023/24 Forecast</t>
  </si>
  <si>
    <t>2024/25 Forecast</t>
  </si>
  <si>
    <t>2025/26 Forecast</t>
  </si>
  <si>
    <t>2026/27 Forecast</t>
  </si>
  <si>
    <t>2027/28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</si>
  <si>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</si>
  <si>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</si>
  <si>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</si>
  <si>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</si>
  <si>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</si>
  <si>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Council Tax Benefit and predecessors expenditure,</t>
  </si>
  <si>
    <t>By Claimant Group - National Statistics definition:</t>
  </si>
  <si>
    <t>Jobseeker</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</si>
  <si>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</si>
  <si>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</si>
  <si>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</si>
  <si>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</si>
  <si>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</si>
  <si>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</si>
  <si>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</si>
  <si>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</si>
  <si>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</si>
  <si>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</si>
  <si>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</si>
  <si>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</si>
  <si>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</si>
  <si>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</si>
  <si>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</si>
  <si>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</si>
  <si>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</si>
  <si>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</si>
  <si>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</si>
  <si>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</si>
  <si>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</si>
  <si>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</si>
  <si>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</si>
  <si>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</si>
  <si>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</si>
  <si>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</si>
  <si>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</si>
  <si>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</si>
  <si>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</si>
  <si>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of which outside UK</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</si>
  <si>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</si>
  <si>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</si>
  <si>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</si>
  <si>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</si>
  <si>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</si>
  <si>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</si>
  <si>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color rgb="FF000000"/>
        <rFont val="Arial"/>
        <family val="2"/>
      </rPr>
      <t>Housing Benefit</t>
    </r>
    <r>
      <rPr>
        <sz val="12"/>
        <color rgb="FF000000"/>
        <rFont val="Arial"/>
        <family val="2"/>
      </rPr>
      <t xml:space="preserve"> Local Authority Tenants (Rent Rebate)</t>
    </r>
  </si>
  <si>
    <r>
      <t xml:space="preserve">of which </t>
    </r>
    <r>
      <rPr>
        <b/>
        <sz val="12"/>
        <color rgb="FF000000"/>
        <rFont val="Arial"/>
        <family val="2"/>
      </rPr>
      <t>Housing Benefit</t>
    </r>
    <r>
      <rPr>
        <sz val="12"/>
        <color rgb="FF000000"/>
        <rFont val="Arial"/>
        <family val="2"/>
      </rPr>
      <t xml:space="preserve"> Registered Social Landlord Tenants</t>
    </r>
  </si>
  <si>
    <r>
      <t xml:space="preserve">of which </t>
    </r>
    <r>
      <rPr>
        <b/>
        <sz val="12"/>
        <color rgb="FF000000"/>
        <rFont val="Arial"/>
        <family val="2"/>
      </rPr>
      <t>Housing Benefit</t>
    </r>
    <r>
      <rPr>
        <sz val="12"/>
        <color rgb="FF000000"/>
        <rFont val="Arial"/>
        <family val="2"/>
      </rPr>
      <t xml:space="preserve"> Private Rented Sector tenants</t>
    </r>
  </si>
  <si>
    <r>
      <t xml:space="preserve">of which </t>
    </r>
    <r>
      <rPr>
        <b/>
        <sz val="12"/>
        <color rgb="FF000000"/>
        <rFont val="Arial"/>
        <family val="2"/>
      </rPr>
      <t xml:space="preserve">Housing Benefit </t>
    </r>
    <r>
      <rPr>
        <sz val="12"/>
        <color rgb="FF000000"/>
        <rFont val="Arial"/>
        <family val="2"/>
      </rPr>
      <t>Local Housing Allowance</t>
    </r>
  </si>
  <si>
    <r>
      <t xml:space="preserve">of which </t>
    </r>
    <r>
      <rPr>
        <b/>
        <sz val="12"/>
        <color rgb="FF000000"/>
        <rFont val="Arial"/>
        <family val="2"/>
      </rPr>
      <t>Universal Credit Housing Element</t>
    </r>
    <r>
      <rPr>
        <sz val="12"/>
        <color rgb="FF000000"/>
        <rFont val="Arial"/>
        <family val="2"/>
      </rPr>
      <t xml:space="preserve"> Private Rented Sector </t>
    </r>
  </si>
  <si>
    <r>
      <t xml:space="preserve">of which </t>
    </r>
    <r>
      <rPr>
        <b/>
        <sz val="12"/>
        <color rgb="FF000000"/>
        <rFont val="Arial"/>
        <family val="2"/>
      </rPr>
      <t>Universal Credit Housing Element</t>
    </r>
    <r>
      <rPr>
        <sz val="12"/>
        <color rgb="FF000000"/>
        <rFont val="Arial"/>
        <family val="2"/>
      </rPr>
      <t xml:space="preserve"> Social Rented Sector</t>
    </r>
  </si>
  <si>
    <r>
      <t>of which</t>
    </r>
    <r>
      <rPr>
        <b/>
        <sz val="12"/>
        <color rgb="FF000000"/>
        <rFont val="Arial"/>
        <family val="2"/>
      </rPr>
      <t xml:space="preserve"> Universal Credit Housing Element</t>
    </r>
    <r>
      <rPr>
        <sz val="12"/>
        <color rgb="FF000000"/>
        <rFont val="Arial"/>
        <family val="2"/>
      </rPr>
      <t xml:space="preserve"> Others</t>
    </r>
  </si>
  <si>
    <t>Total Housing Support Social Rented Sector</t>
  </si>
  <si>
    <t>Total Housing Support Private Rented Sector</t>
  </si>
  <si>
    <r>
      <rPr>
        <b/>
        <sz val="12"/>
        <color rgb="FF000000"/>
        <rFont val="Arial"/>
        <family val="2"/>
      </rPr>
      <t>Housing Benefit</t>
    </r>
    <r>
      <rPr>
        <sz val="12"/>
        <color rgb="FF000000"/>
        <rFont val="Arial"/>
        <family val="2"/>
      </rPr>
      <t xml:space="preserve"> By Claimant Group - National Statistics definition:</t>
    </r>
  </si>
  <si>
    <t>Other Income Related benefit-Working Age</t>
  </si>
  <si>
    <t>Housing Benefit only</t>
  </si>
  <si>
    <r>
      <rPr>
        <b/>
        <sz val="12"/>
        <color rgb="FF000000"/>
        <rFont val="Arial"/>
        <family val="2"/>
      </rPr>
      <t>Housing Benefit</t>
    </r>
    <r>
      <rPr>
        <sz val="12"/>
        <color rgb="FF000000"/>
        <rFont val="Arial"/>
        <family val="2"/>
      </rPr>
      <t xml:space="preserve"> over Pension Credit qualifying age</t>
    </r>
  </si>
  <si>
    <r>
      <rPr>
        <b/>
        <sz val="12"/>
        <color rgb="FF000000"/>
        <rFont val="Arial"/>
        <family val="2"/>
      </rPr>
      <t>Housing Benefit</t>
    </r>
    <r>
      <rPr>
        <sz val="12"/>
        <color rgb="FF000000"/>
        <rFont val="Arial"/>
        <family val="2"/>
      </rPr>
      <t xml:space="preserve"> under Pension Credit qualifying age</t>
    </r>
  </si>
  <si>
    <t>Over Pension Credit qualifying age</t>
  </si>
  <si>
    <r>
      <rPr>
        <b/>
        <sz val="12"/>
        <color rgb="FF000000"/>
        <rFont val="Arial"/>
        <family val="2"/>
      </rPr>
      <t>Housing Benefit</t>
    </r>
    <r>
      <rPr>
        <sz val="12"/>
        <color rgb="FF000000"/>
        <rFont val="Arial"/>
        <family val="2"/>
      </rPr>
      <t xml:space="preserve"> Rent Rebate</t>
    </r>
  </si>
  <si>
    <r>
      <rPr>
        <b/>
        <sz val="12"/>
        <color rgb="FF000000"/>
        <rFont val="Arial"/>
        <family val="2"/>
      </rPr>
      <t>Housing Benefit</t>
    </r>
    <r>
      <rPr>
        <sz val="12"/>
        <color rgb="FF000000"/>
        <rFont val="Arial"/>
        <family val="2"/>
      </rPr>
      <t xml:space="preserve"> Rent Allowance</t>
    </r>
  </si>
  <si>
    <t>Universal Credit Housing Element</t>
  </si>
  <si>
    <t>Total Housing Support England</t>
  </si>
  <si>
    <t>Total Housing Support Wales</t>
  </si>
  <si>
    <t>Total Housing Support Scotland</t>
  </si>
  <si>
    <r>
      <rPr>
        <b/>
        <sz val="12"/>
        <color rgb="FF000000"/>
        <rFont val="Arial"/>
        <family val="2"/>
      </rPr>
      <t xml:space="preserve">Housing Benefit </t>
    </r>
    <r>
      <rPr>
        <sz val="12"/>
        <color rgb="FF000000"/>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</si>
  <si>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</si>
  <si>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</si>
  <si>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</si>
  <si>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</si>
  <si>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</si>
  <si>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</si>
  <si>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</si>
  <si>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2022/23 prices</t>
  </si>
  <si>
    <t xml:space="preserve">of which Universal Credit spend on support for Housing </t>
  </si>
  <si>
    <t>Housing benefits caseloads, 
thousands</t>
  </si>
  <si>
    <r>
      <t xml:space="preserve">of which </t>
    </r>
    <r>
      <rPr>
        <b/>
        <sz val="12"/>
        <color rgb="FF000000"/>
        <rFont val="Arial"/>
        <family val="2"/>
      </rPr>
      <t xml:space="preserve">Housing Benefit </t>
    </r>
    <r>
      <rPr>
        <sz val="12"/>
        <color rgb="FF000000"/>
        <rFont val="Arial"/>
        <family val="2"/>
      </rPr>
      <t>within Welfare Cap</t>
    </r>
  </si>
  <si>
    <r>
      <t xml:space="preserve">of which </t>
    </r>
    <r>
      <rPr>
        <b/>
        <sz val="12"/>
        <color rgb="FF000000"/>
        <rFont val="Arial"/>
        <family val="2"/>
      </rPr>
      <t>Housing Benefit</t>
    </r>
    <r>
      <rPr>
        <sz val="12"/>
        <color rgb="FF000000"/>
        <rFont val="Arial"/>
        <family val="2"/>
      </rPr>
      <t xml:space="preserve"> outside Welfare Cap (Jobseeker)</t>
    </r>
  </si>
  <si>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</si>
  <si>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</si>
  <si>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</si>
  <si>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</si>
  <si>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</si>
  <si>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</si>
  <si>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</si>
  <si>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</si>
  <si>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</si>
  <si>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</si>
  <si>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</si>
  <si>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</si>
  <si>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</si>
  <si>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</si>
  <si>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</si>
  <si>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</si>
  <si>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</si>
  <si>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</si>
  <si>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</si>
  <si>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</si>
  <si>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</si>
  <si>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</si>
  <si>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</si>
  <si>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</si>
  <si>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</si>
  <si>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</si>
  <si>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</si>
  <si>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</si>
  <si>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</si>
  <si>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</si>
  <si>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</si>
  <si>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</si>
  <si>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and Income Support (incapacity / sick &amp; disabled) whereas caseloads exclude Income Support (incapacity / sick &amp; disabled) since almost all Income Support claimants also receive one of the other benefits listed above.</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</si>
  <si>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</si>
  <si>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</si>
  <si>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</si>
  <si>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</si>
  <si>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</si>
  <si>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</si>
  <si>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</si>
  <si>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</si>
  <si>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</si>
  <si>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</si>
  <si>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</si>
  <si>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</si>
  <si>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</si>
  <si>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</si>
  <si>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</si>
  <si>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</si>
  <si>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</si>
  <si>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</si>
  <si>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</si>
  <si>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</si>
  <si>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</si>
  <si>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</si>
  <si>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</si>
  <si>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Industrial injuries benefits expenditure,</t>
  </si>
  <si>
    <t>of which in DWP Annually Managed Expenditure</t>
  </si>
  <si>
    <t>of which Industrial Injuries Disablement Benefit</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</si>
  <si>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</si>
  <si>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</si>
  <si>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</si>
  <si>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</si>
  <si>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</si>
  <si>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</si>
  <si>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</si>
  <si>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</si>
  <si>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</si>
  <si>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</si>
  <si>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</si>
  <si>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</si>
  <si>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</si>
  <si>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</si>
  <si>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</si>
  <si>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</si>
  <si>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</si>
  <si>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</si>
  <si>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</si>
  <si>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</si>
  <si>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</si>
  <si>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</si>
  <si>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</si>
  <si>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</si>
  <si>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</si>
  <si>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</si>
  <si>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</si>
  <si>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</si>
  <si>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</si>
  <si>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</si>
  <si>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</si>
  <si>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</si>
  <si>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</si>
  <si>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</si>
  <si>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</si>
  <si>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</si>
  <si>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</si>
  <si>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</si>
  <si>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</si>
  <si>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</si>
  <si>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</si>
  <si>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</si>
  <si>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</si>
  <si>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</si>
  <si>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</si>
  <si>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</si>
  <si>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</si>
  <si>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</si>
  <si>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</si>
  <si>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</si>
  <si>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</si>
  <si>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</si>
  <si>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</si>
  <si>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</si>
  <si>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</si>
  <si>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</si>
  <si>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</si>
  <si>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</si>
  <si>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</si>
  <si>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</si>
  <si>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</si>
  <si>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</si>
  <si>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</si>
  <si>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</si>
  <si>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</si>
  <si>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</si>
  <si>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</si>
  <si>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</si>
  <si>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</si>
  <si>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</si>
  <si>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</si>
  <si>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</si>
  <si>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2022/23 prices</t>
  </si>
  <si>
    <r>
      <rPr>
        <b/>
        <sz val="12"/>
        <color rgb="FF000000"/>
        <rFont val="Arial"/>
        <family val="2"/>
      </rPr>
      <t>Geographical coverage:</t>
    </r>
    <r>
      <rPr>
        <sz val="12"/>
        <color rgb="FF000000"/>
        <rFont val="Arial"/>
        <family val="2"/>
      </rPr>
      <t>: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Figures, except in the UK welfare table, do not include amounts devolved to Scottish Government.
Great Britain figures include Scotland, with the exception of all disability benefits which are given as England and Wales only from the point that executive competence for the benefit was transferred to the Scottish Government. 
Executive competence for Carer’s Allowance in Scotland was transferred to the Scottish Government on 3rd September 2018. From this point, Scottish caseload and expenditure are no longer included in our tables.
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
Cold Weather Payments have been fully devolved to the Scottish Government from Winter 2022.</t>
    </r>
  </si>
  <si>
    <r>
      <rPr>
        <b/>
        <sz val="12"/>
        <color rgb="FF000000"/>
        <rFont val="Arial"/>
        <family val="2"/>
      </rPr>
      <t xml:space="preserve">Personal Independence Payment (PIP):
</t>
    </r>
    <r>
      <rPr>
        <sz val="12"/>
        <color rgb="FF000000"/>
        <rFont val="Arial"/>
        <family val="2"/>
      </rPr>
      <t>PIP caseload between 2015/16 and 2019/20 is on a GB basis and includes a small undercount of the caseloads compared to published figures in StatXplore. This will be revised at the next fiscal event.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</si>
</sst>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quot; &quot;;&quot;-&quot;#,##0&quot; &quot;;&quot;-&quot;"/>
    <numFmt numFmtId="165" formatCode="0.0%"/>
    <numFmt numFmtId="166" formatCode="#,##0.0&quot; &quot;;&quot;-&quot;#,##0.0&quot; &quot;;&quot;-&quot;"/>
    <numFmt numFmtId="167" formatCode="#,##0.00000000&quot; &quot;;&quot;-&quot;#,##0.00000000&quot; &quot;"/>
    <numFmt numFmtId="168" formatCode="#,##0.000&quot; &quot;;&quot;-&quot;#,##0.000&quot; &quot;"/>
    <numFmt numFmtId="169" formatCode="#,##0.0&quot; &quot;;&quot;-&quot;#,##0.0&quot; &quot;;&quot;- &quot;"/>
    <numFmt numFmtId="170" formatCode="0.000000%"/>
    <numFmt numFmtId="171" formatCode="0.00000%"/>
    <numFmt numFmtId="172" formatCode="0.0000"/>
    <numFmt numFmtId="173" formatCode="#,##0.000&quot; &quot;;&quot;-&quot;#,##0.000&quot; &quot;;&quot;- &quot;"/>
    <numFmt numFmtId="174" formatCode="#,##0.000&quot; &quot;;&quot;-&quot;#,##0.000&quot; &quot;;&quot;-&quot;"/>
    <numFmt numFmtId="175" formatCode="&quot; &quot;* #,##0&quot; &quot;;&quot;-&quot;* #,##0&quot; &quot;;&quot; &quot;* &quot;-&quot;#&quot; &quot;;&quot; &quot;@&quot; &quot;"/>
    <numFmt numFmtId="176" formatCode="&quot; &quot;* #,##0.000&quot; &quot;;&quot;-&quot;* #,##0.000&quot; &quot;;&quot; &quot;* &quot;-&quot;#&quot; &quot;;&quot; &quot;@&quot; &quot;"/>
    <numFmt numFmtId="177" formatCode="#,##0&quot; &quot;;&quot;-&quot;#,##0&quot; &quot;;&quot;- &quot;"/>
    <numFmt numFmtId="178" formatCode="#,##0;&quot;-&quot;#,##0;&quot;-&quot;"/>
    <numFmt numFmtId="179" formatCode="#,##0.00;&quot;-&quot;#,##0.00;&quot;-&quot;"/>
    <numFmt numFmtId="180" formatCode="0.00000000"/>
    <numFmt numFmtId="181" formatCode="#,##0.00&quot; &quot;;&quot;-&quot;#,##0.00&quot; &quot;;&quot;-&quot;"/>
    <numFmt numFmtId="182" formatCode="0.00000"/>
    <numFmt numFmtId="183" formatCode="&quot; &quot;* #,##0.00&quot; &quot;;&quot;-&quot;* #,##0.00&quot; &quot;;&quot; &quot;* &quot;-&quot;#&quot; &quot;;&quot; &quot;@&quot; &quot;"/>
  </numFmts>
  <fonts count="25" x14ac:knownFonts="1">
    <font>
      <sz val="10"/>
      <color rgb="FF000000"/>
      <name val="Arial"/>
      <family val="2"/>
    </font>
    <font>
      <sz val="10"/>
      <color rgb="FF000000"/>
      <name val="Arial"/>
      <family val="2"/>
    </font>
    <font>
      <sz val="10"/>
      <color rgb="FFFF0000"/>
      <name val="Arial"/>
      <family val="2"/>
    </font>
    <font>
      <b/>
      <sz val="10"/>
      <color rgb="FF00FF00"/>
      <name val="Arial"/>
      <family val="2"/>
    </font>
    <font>
      <b/>
      <sz val="10"/>
      <color rgb="FFFF0000"/>
      <name val="Arial"/>
      <family val="2"/>
    </font>
    <font>
      <u/>
      <sz val="10"/>
      <color rgb="FF0000FF"/>
      <name val="Arial"/>
      <family val="2"/>
    </font>
    <font>
      <sz val="8"/>
      <color rgb="FF000000"/>
      <name val="Arial"/>
      <family val="2"/>
    </font>
    <font>
      <b/>
      <sz val="22"/>
      <color rgb="FF000000"/>
      <name val="Arial"/>
      <family val="2"/>
    </font>
    <font>
      <b/>
      <sz val="20"/>
      <color rgb="FF262626"/>
      <name val="Arial"/>
      <family val="2"/>
    </font>
    <font>
      <sz val="12"/>
      <color rgb="FF000000"/>
      <name val="Arial"/>
      <family val="2"/>
    </font>
    <font>
      <b/>
      <u/>
      <sz val="12"/>
      <color rgb="FF000000"/>
      <name val="Arial"/>
      <family val="2"/>
    </font>
    <font>
      <u/>
      <sz val="12"/>
      <color rgb="FF0000FF"/>
      <name val="Arial"/>
      <family val="2"/>
    </font>
    <font>
      <sz val="12"/>
      <color rgb="FF0000FF"/>
      <name val="Arial"/>
      <family val="2"/>
    </font>
    <font>
      <b/>
      <sz val="12"/>
      <color rgb="FF000000"/>
      <name val="Arial"/>
      <family val="2"/>
    </font>
    <font>
      <sz val="12"/>
      <color rgb="FF548235"/>
      <name val="Arial"/>
      <family val="2"/>
    </font>
    <font>
      <sz val="12"/>
      <color rgb="FFFFFFFF"/>
      <name val="Arial"/>
      <family val="2"/>
    </font>
    <font>
      <sz val="12"/>
      <color rgb="FFFF0000"/>
      <name val="Arial"/>
      <family val="2"/>
    </font>
    <font>
      <sz val="12"/>
      <color rgb="FF969696"/>
      <name val="Arial"/>
      <family val="2"/>
    </font>
    <font>
      <sz val="12"/>
      <color rgb="FFC0C0C0"/>
      <name val="Arial"/>
      <family val="2"/>
    </font>
    <font>
      <u/>
      <sz val="12"/>
      <color rgb="FF000000"/>
      <name val="Arial"/>
      <family val="2"/>
    </font>
    <font>
      <b/>
      <sz val="12"/>
      <color rgb="FF0000FF"/>
      <name val="Arial"/>
      <family val="2"/>
    </font>
    <font>
      <b/>
      <sz val="12"/>
      <color rgb="FFFFFFFF"/>
      <name val="Arial"/>
      <family val="2"/>
    </font>
    <font>
      <b/>
      <sz val="12"/>
      <color rgb="FFFF0000"/>
      <name val="Arial"/>
      <family val="2"/>
    </font>
    <font>
      <b/>
      <u/>
      <sz val="12"/>
      <color rgb="FF0000FF"/>
      <name val="Arial"/>
      <family val="2"/>
    </font>
    <font>
      <b/>
      <sz val="10"/>
      <color rgb="FF000000"/>
      <name val="Arial"/>
      <family val="2"/>
    </font>
  </fonts>
  <fills count="3">
    <fill>
      <patternFill patternType="none"/>
    </fill>
    <fill>
      <patternFill patternType="gray125"/>
    </fill>
    <fill>
      <patternFill patternType="solid">
        <fgColor rgb="FFFFFFFF"/>
        <bgColor rgb="FFFFFFFF"/>
      </patternFill>
    </fill>
  </fills>
  <borders count="24">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thin">
        <color rgb="FF000000"/>
      </right>
      <top/>
      <bottom/>
      <diagonal/>
    </border>
    <border>
      <left style="thin">
        <color rgb="FF000000"/>
      </left>
      <right/>
      <top style="thin">
        <color rgb="FF000000"/>
      </top>
      <bottom/>
      <diagonal/>
    </border>
  </borders>
  <cellStyleXfs count="16">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183" fontId="1" fillId="0" borderId="0" applyFont="0" applyFill="0" applyBorder="0" applyAlignment="0" applyProtection="0"/>
    <xf numFmtId="0" fontId="5" fillId="0" borderId="0" applyNumberFormat="0" applyFill="0" applyBorder="0" applyAlignment="0" applyProtection="0"/>
    <xf numFmtId="0" fontId="1" fillId="0" borderId="0" applyNumberFormat="0" applyFont="0" applyBorder="0" applyProtection="0"/>
    <xf numFmtId="0" fontId="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9" fontId="1" fillId="0" borderId="0" applyFont="0" applyFill="0" applyBorder="0" applyAlignment="0" applyProtection="0"/>
  </cellStyleXfs>
  <cellXfs count="538">
    <xf numFmtId="0" fontId="0" fillId="0" borderId="0" xfId="0"/>
    <xf numFmtId="0" fontId="0" fillId="2" borderId="0" xfId="0" applyFill="1"/>
    <xf numFmtId="0" fontId="7" fillId="2" borderId="1" xfId="0" applyFont="1" applyFill="1" applyBorder="1" applyAlignment="1">
      <alignment horizontal="left" vertical="center" indent="22"/>
    </xf>
    <xf numFmtId="0" fontId="8" fillId="2" borderId="2" xfId="0" applyFont="1" applyFill="1" applyBorder="1" applyAlignment="1">
      <alignment horizontal="left" indent="18"/>
    </xf>
    <xf numFmtId="0" fontId="8" fillId="2" borderId="3" xfId="0" applyFont="1" applyFill="1" applyBorder="1" applyAlignment="1">
      <alignment horizontal="left" vertical="top" indent="18"/>
    </xf>
    <xf numFmtId="0" fontId="9" fillId="2" borderId="2" xfId="0" applyFont="1" applyFill="1" applyBorder="1" applyAlignment="1">
      <alignment horizontal="left" wrapText="1" indent="2"/>
    </xf>
    <xf numFmtId="0" fontId="9" fillId="2" borderId="2" xfId="0" applyFont="1" applyFill="1" applyBorder="1" applyAlignment="1">
      <alignment horizontal="left" indent="2"/>
    </xf>
    <xf numFmtId="0" fontId="10" fillId="2" borderId="2" xfId="0" applyFont="1" applyFill="1" applyBorder="1" applyAlignment="1">
      <alignment horizontal="left" indent="2"/>
    </xf>
    <xf numFmtId="0" fontId="11" fillId="2" borderId="2" xfId="8" applyFont="1" applyFill="1" applyBorder="1" applyAlignment="1">
      <alignment horizontal="left" indent="2"/>
    </xf>
    <xf numFmtId="0" fontId="10" fillId="2" borderId="2" xfId="0" applyFont="1" applyFill="1" applyBorder="1" applyAlignment="1">
      <alignment horizontal="left" wrapText="1" indent="2"/>
    </xf>
    <xf numFmtId="0" fontId="11" fillId="2" borderId="2" xfId="8" applyFont="1" applyFill="1" applyBorder="1" applyAlignment="1">
      <alignment horizontal="left" wrapText="1" indent="2"/>
    </xf>
    <xf numFmtId="0" fontId="11" fillId="2" borderId="2" xfId="8" applyFont="1" applyFill="1" applyBorder="1" applyAlignment="1">
      <alignment horizontal="left" vertical="top" indent="2"/>
    </xf>
    <xf numFmtId="0" fontId="11" fillId="2" borderId="4" xfId="8" applyFont="1" applyFill="1" applyBorder="1" applyAlignment="1">
      <alignment horizontal="left" vertical="top" wrapText="1" indent="2"/>
    </xf>
    <xf numFmtId="0" fontId="11" fillId="2" borderId="0" xfId="8" applyFont="1" applyFill="1" applyAlignment="1">
      <alignment horizontal="center" vertical="top"/>
    </xf>
    <xf numFmtId="0" fontId="12" fillId="2" borderId="0" xfId="8" applyFont="1" applyFill="1" applyAlignment="1">
      <alignment vertical="top"/>
    </xf>
    <xf numFmtId="0" fontId="9" fillId="2" borderId="0" xfId="12" applyFont="1" applyFill="1" applyAlignment="1">
      <alignment vertical="center"/>
    </xf>
    <xf numFmtId="0" fontId="13" fillId="2" borderId="5" xfId="12" applyFont="1" applyFill="1" applyBorder="1" applyAlignment="1">
      <alignment horizontal="center" vertical="top" wrapText="1"/>
    </xf>
    <xf numFmtId="0" fontId="13" fillId="2" borderId="6" xfId="12" applyFont="1" applyFill="1" applyBorder="1" applyAlignment="1">
      <alignment wrapText="1"/>
    </xf>
    <xf numFmtId="0" fontId="9" fillId="2" borderId="7" xfId="12" applyFont="1" applyFill="1" applyBorder="1" applyAlignment="1">
      <alignment vertical="center"/>
    </xf>
    <xf numFmtId="0" fontId="13" fillId="2" borderId="8" xfId="12" applyFont="1" applyFill="1" applyBorder="1" applyAlignment="1">
      <alignment horizontal="center" vertical="top" wrapText="1"/>
    </xf>
    <xf numFmtId="0" fontId="13" fillId="2" borderId="0" xfId="12" applyFont="1" applyFill="1" applyAlignment="1">
      <alignment vertical="center" wrapText="1"/>
    </xf>
    <xf numFmtId="0" fontId="9" fillId="2" borderId="9" xfId="12" applyFont="1" applyFill="1" applyBorder="1" applyAlignment="1">
      <alignment vertical="center"/>
    </xf>
    <xf numFmtId="0" fontId="13" fillId="2" borderId="0" xfId="12" applyFont="1" applyFill="1" applyAlignment="1">
      <alignment vertical="top" wrapText="1"/>
    </xf>
    <xf numFmtId="0" fontId="14" fillId="2" borderId="8" xfId="12" applyFont="1" applyFill="1" applyBorder="1" applyAlignment="1">
      <alignment vertical="top"/>
    </xf>
    <xf numFmtId="0" fontId="9" fillId="0" borderId="0" xfId="12" applyFont="1" applyFill="1" applyAlignment="1">
      <alignment horizontal="left" vertical="top" wrapText="1" indent="2"/>
    </xf>
    <xf numFmtId="0" fontId="14" fillId="2" borderId="0" xfId="12" applyFont="1" applyFill="1" applyAlignment="1">
      <alignment vertical="center"/>
    </xf>
    <xf numFmtId="0" fontId="13" fillId="2" borderId="0" xfId="12" applyFont="1" applyFill="1" applyAlignment="1">
      <alignment horizontal="left" vertical="top" wrapText="1"/>
    </xf>
    <xf numFmtId="0" fontId="9" fillId="0" borderId="0" xfId="0" applyFont="1" applyAlignment="1">
      <alignment horizontal="left" vertical="top" wrapText="1" indent="2"/>
    </xf>
    <xf numFmtId="0" fontId="9" fillId="2" borderId="0" xfId="12" applyFont="1" applyFill="1" applyAlignment="1">
      <alignment vertical="top"/>
    </xf>
    <xf numFmtId="0" fontId="9" fillId="2" borderId="0" xfId="12" applyFont="1" applyFill="1" applyAlignment="1">
      <alignment horizontal="left" vertical="top" wrapText="1" indent="2"/>
    </xf>
    <xf numFmtId="0" fontId="13" fillId="2" borderId="0" xfId="0" applyFont="1" applyFill="1" applyAlignment="1">
      <alignment horizontal="left" vertical="top" wrapText="1" indent="2"/>
    </xf>
    <xf numFmtId="0" fontId="13" fillId="2" borderId="0" xfId="12" applyFont="1" applyFill="1" applyAlignment="1">
      <alignment horizontal="left" vertical="top" wrapText="1" indent="2"/>
    </xf>
    <xf numFmtId="0" fontId="9" fillId="2" borderId="0" xfId="0" applyFont="1" applyFill="1" applyAlignment="1">
      <alignment horizontal="left" vertical="top" wrapText="1" indent="2"/>
    </xf>
    <xf numFmtId="0" fontId="13" fillId="2" borderId="0" xfId="12" applyFont="1" applyFill="1" applyAlignment="1">
      <alignment horizontal="left" vertical="top"/>
    </xf>
    <xf numFmtId="0" fontId="9" fillId="2" borderId="9" xfId="12" applyFont="1" applyFill="1" applyBorder="1" applyAlignment="1">
      <alignment vertical="top"/>
    </xf>
    <xf numFmtId="0" fontId="9" fillId="2" borderId="0" xfId="9" applyFont="1" applyFill="1" applyAlignment="1">
      <alignment horizontal="left" vertical="top" wrapText="1" indent="2"/>
    </xf>
    <xf numFmtId="0" fontId="13" fillId="2" borderId="0" xfId="12" applyFont="1" applyFill="1" applyAlignment="1">
      <alignment vertical="center"/>
    </xf>
    <xf numFmtId="0" fontId="9" fillId="0" borderId="0" xfId="9" applyFont="1" applyFill="1" applyAlignment="1">
      <alignment horizontal="left" vertical="top" wrapText="1" indent="2"/>
    </xf>
    <xf numFmtId="0" fontId="13" fillId="0" borderId="0" xfId="0" applyFont="1" applyAlignment="1">
      <alignment vertical="center"/>
    </xf>
    <xf numFmtId="0" fontId="9" fillId="2" borderId="0" xfId="12" applyFont="1" applyFill="1" applyAlignment="1">
      <alignment horizontal="left" vertical="top" wrapText="1" indent="4"/>
    </xf>
    <xf numFmtId="0" fontId="9" fillId="2" borderId="9" xfId="12" applyFont="1" applyFill="1" applyBorder="1" applyAlignment="1">
      <alignment vertical="center" wrapText="1"/>
    </xf>
    <xf numFmtId="0" fontId="13" fillId="2" borderId="0" xfId="12" applyFont="1" applyFill="1" applyAlignment="1">
      <alignment horizontal="left" vertical="top" wrapText="1" indent="4"/>
    </xf>
    <xf numFmtId="0" fontId="14" fillId="2" borderId="10" xfId="12" applyFont="1" applyFill="1" applyBorder="1" applyAlignment="1">
      <alignment vertical="top"/>
    </xf>
    <xf numFmtId="0" fontId="9" fillId="2" borderId="11" xfId="12" applyFont="1" applyFill="1" applyBorder="1" applyAlignment="1">
      <alignment horizontal="left" vertical="top" wrapText="1" indent="4"/>
    </xf>
    <xf numFmtId="0" fontId="9" fillId="2" borderId="12" xfId="12" applyFont="1" applyFill="1" applyBorder="1" applyAlignment="1">
      <alignment vertical="center"/>
    </xf>
    <xf numFmtId="0" fontId="11" fillId="2" borderId="0" xfId="8" applyFont="1" applyFill="1" applyAlignment="1">
      <alignment horizontal="center" vertical="center"/>
    </xf>
    <xf numFmtId="0" fontId="11" fillId="2" borderId="0" xfId="8" applyFont="1" applyFill="1" applyAlignment="1">
      <alignment horizontal="left" vertical="center"/>
    </xf>
    <xf numFmtId="164" fontId="9" fillId="2" borderId="0" xfId="12" applyNumberFormat="1" applyFont="1" applyFill="1" applyAlignment="1">
      <alignment vertical="center"/>
    </xf>
    <xf numFmtId="0" fontId="13" fillId="2" borderId="5" xfId="12" applyFont="1" applyFill="1" applyBorder="1" applyAlignment="1">
      <alignment horizontal="center" wrapText="1"/>
    </xf>
    <xf numFmtId="0" fontId="9" fillId="2" borderId="6" xfId="12" applyFont="1" applyFill="1" applyBorder="1" applyAlignment="1"/>
    <xf numFmtId="164" fontId="13" fillId="2" borderId="5" xfId="12" applyNumberFormat="1" applyFont="1" applyFill="1" applyBorder="1" applyAlignment="1">
      <alignment horizontal="right"/>
    </xf>
    <xf numFmtId="164" fontId="13" fillId="2" borderId="6" xfId="12" applyNumberFormat="1" applyFont="1" applyFill="1" applyBorder="1" applyAlignment="1">
      <alignment horizontal="right"/>
    </xf>
    <xf numFmtId="164" fontId="13" fillId="2" borderId="7" xfId="12" applyNumberFormat="1" applyFont="1" applyFill="1" applyBorder="1" applyAlignment="1">
      <alignment horizontal="right"/>
    </xf>
    <xf numFmtId="0" fontId="9" fillId="2" borderId="0" xfId="12" applyFont="1" applyFill="1" applyAlignment="1"/>
    <xf numFmtId="0" fontId="13" fillId="0" borderId="0" xfId="12" applyFont="1" applyFill="1" applyAlignment="1">
      <alignment vertical="center" wrapText="1"/>
    </xf>
    <xf numFmtId="0" fontId="9" fillId="2" borderId="0" xfId="12" applyFont="1" applyFill="1" applyAlignment="1">
      <alignment vertical="top" wrapText="1"/>
    </xf>
    <xf numFmtId="164" fontId="13" fillId="2" borderId="8" xfId="12" applyNumberFormat="1" applyFont="1" applyFill="1" applyBorder="1" applyAlignment="1">
      <alignment horizontal="right"/>
    </xf>
    <xf numFmtId="164" fontId="13" fillId="2" borderId="0" xfId="12" applyNumberFormat="1" applyFont="1" applyFill="1" applyAlignment="1">
      <alignment horizontal="right"/>
    </xf>
    <xf numFmtId="164" fontId="13" fillId="2" borderId="9" xfId="12" applyNumberFormat="1" applyFont="1" applyFill="1" applyBorder="1" applyAlignment="1">
      <alignment horizontal="right"/>
    </xf>
    <xf numFmtId="0" fontId="13" fillId="2" borderId="8" xfId="12" applyFont="1" applyFill="1" applyBorder="1" applyAlignment="1">
      <alignment vertical="center" wrapText="1"/>
    </xf>
    <xf numFmtId="164" fontId="15" fillId="2" borderId="8" xfId="12" applyNumberFormat="1" applyFont="1" applyFill="1" applyBorder="1" applyAlignment="1"/>
    <xf numFmtId="164" fontId="15" fillId="2" borderId="0" xfId="12" applyNumberFormat="1" applyFont="1" applyFill="1" applyAlignment="1"/>
    <xf numFmtId="164" fontId="9" fillId="2" borderId="0" xfId="12" applyNumberFormat="1" applyFont="1" applyFill="1" applyAlignment="1"/>
    <xf numFmtId="164" fontId="9" fillId="2" borderId="9" xfId="12" applyNumberFormat="1" applyFont="1" applyFill="1" applyBorder="1" applyAlignment="1"/>
    <xf numFmtId="0" fontId="9" fillId="2" borderId="5" xfId="12" applyFont="1" applyFill="1" applyBorder="1" applyAlignment="1"/>
    <xf numFmtId="164" fontId="9" fillId="2" borderId="5" xfId="12" applyNumberFormat="1" applyFont="1" applyFill="1" applyBorder="1" applyAlignment="1"/>
    <xf numFmtId="164" fontId="9" fillId="2" borderId="6" xfId="12" applyNumberFormat="1" applyFont="1" applyFill="1" applyBorder="1" applyAlignment="1"/>
    <xf numFmtId="180" fontId="9" fillId="2" borderId="7" xfId="12" applyNumberFormat="1" applyFont="1" applyFill="1" applyBorder="1" applyAlignment="1"/>
    <xf numFmtId="0" fontId="9" fillId="2" borderId="8" xfId="12" applyFont="1" applyFill="1" applyBorder="1" applyAlignment="1"/>
    <xf numFmtId="0" fontId="9" fillId="2" borderId="0" xfId="12" applyFont="1" applyFill="1" applyAlignment="1">
      <alignment wrapText="1"/>
    </xf>
    <xf numFmtId="0" fontId="16" fillId="2" borderId="0" xfId="12" applyFont="1" applyFill="1" applyAlignment="1"/>
    <xf numFmtId="164" fontId="9" fillId="2" borderId="8" xfId="12" applyNumberFormat="1" applyFont="1" applyFill="1" applyBorder="1" applyAlignment="1"/>
    <xf numFmtId="166" fontId="9" fillId="2" borderId="0" xfId="12" applyNumberFormat="1" applyFont="1" applyFill="1" applyAlignment="1"/>
    <xf numFmtId="166" fontId="9" fillId="2" borderId="9" xfId="12" applyNumberFormat="1" applyFont="1" applyFill="1" applyBorder="1" applyAlignment="1"/>
    <xf numFmtId="0" fontId="9" fillId="2" borderId="0" xfId="12" applyFont="1" applyFill="1" applyAlignment="1">
      <alignment horizontal="left" indent="1"/>
    </xf>
    <xf numFmtId="166" fontId="9" fillId="2" borderId="8" xfId="12" applyNumberFormat="1" applyFont="1" applyFill="1" applyBorder="1" applyAlignment="1">
      <alignment horizontal="right"/>
    </xf>
    <xf numFmtId="0" fontId="9" fillId="2" borderId="0" xfId="12" applyFont="1" applyFill="1" applyAlignment="1">
      <alignment horizontal="left"/>
    </xf>
    <xf numFmtId="166" fontId="9" fillId="2" borderId="0" xfId="12" applyNumberFormat="1" applyFont="1" applyFill="1" applyAlignment="1">
      <alignment horizontal="right"/>
    </xf>
    <xf numFmtId="166" fontId="9" fillId="2" borderId="9" xfId="12" applyNumberFormat="1" applyFont="1" applyFill="1" applyBorder="1" applyAlignment="1">
      <alignment horizontal="right"/>
    </xf>
    <xf numFmtId="181" fontId="9" fillId="2" borderId="0" xfId="12" applyNumberFormat="1" applyFont="1" applyFill="1" applyAlignment="1">
      <alignment horizontal="right"/>
    </xf>
    <xf numFmtId="166" fontId="9" fillId="2" borderId="8" xfId="12" applyNumberFormat="1" applyFont="1" applyFill="1" applyBorder="1" applyAlignment="1"/>
    <xf numFmtId="0" fontId="9" fillId="2" borderId="8" xfId="12" applyFont="1" applyFill="1" applyBorder="1" applyAlignment="1">
      <alignment horizontal="center" vertical="center" wrapText="1"/>
    </xf>
    <xf numFmtId="166" fontId="13" fillId="2" borderId="8" xfId="12" applyNumberFormat="1" applyFont="1" applyFill="1" applyBorder="1" applyAlignment="1"/>
    <xf numFmtId="0" fontId="13" fillId="2" borderId="0" xfId="12" applyFont="1" applyFill="1" applyAlignment="1">
      <alignment horizontal="left"/>
    </xf>
    <xf numFmtId="166" fontId="13" fillId="2" borderId="0" xfId="12" applyNumberFormat="1" applyFont="1" applyFill="1" applyAlignment="1">
      <alignment horizontal="right"/>
    </xf>
    <xf numFmtId="166" fontId="13" fillId="2" borderId="9" xfId="12" applyNumberFormat="1" applyFont="1" applyFill="1" applyBorder="1" applyAlignment="1">
      <alignment horizontal="right"/>
    </xf>
    <xf numFmtId="0" fontId="9" fillId="2" borderId="8" xfId="12" applyFont="1" applyFill="1" applyBorder="1" applyAlignment="1">
      <alignment vertical="center" wrapText="1"/>
    </xf>
    <xf numFmtId="0" fontId="9" fillId="2" borderId="8" xfId="12" applyFont="1" applyFill="1" applyBorder="1" applyAlignment="1">
      <alignment vertical="top" wrapText="1"/>
    </xf>
    <xf numFmtId="0" fontId="9" fillId="2" borderId="11" xfId="12" applyFont="1" applyFill="1" applyBorder="1" applyAlignment="1">
      <alignment horizontal="left" vertical="top" indent="1"/>
    </xf>
    <xf numFmtId="0" fontId="9" fillId="2" borderId="11" xfId="12" applyFont="1" applyFill="1" applyBorder="1" applyAlignment="1">
      <alignment vertical="top"/>
    </xf>
    <xf numFmtId="166" fontId="9" fillId="2" borderId="10" xfId="12" applyNumberFormat="1" applyFont="1" applyFill="1" applyBorder="1" applyAlignment="1">
      <alignment horizontal="right" vertical="top"/>
    </xf>
    <xf numFmtId="166" fontId="9" fillId="2" borderId="11" xfId="12" applyNumberFormat="1" applyFont="1" applyFill="1" applyBorder="1" applyAlignment="1">
      <alignment horizontal="right" vertical="top"/>
    </xf>
    <xf numFmtId="166" fontId="9" fillId="2" borderId="12" xfId="12" applyNumberFormat="1" applyFont="1" applyFill="1" applyBorder="1" applyAlignment="1">
      <alignment horizontal="right" vertical="top"/>
    </xf>
    <xf numFmtId="166" fontId="9" fillId="2" borderId="5" xfId="12" applyNumberFormat="1" applyFont="1" applyFill="1" applyBorder="1" applyAlignment="1"/>
    <xf numFmtId="166" fontId="9" fillId="2" borderId="6" xfId="12" applyNumberFormat="1" applyFont="1" applyFill="1" applyBorder="1" applyAlignment="1"/>
    <xf numFmtId="166" fontId="9" fillId="2" borderId="7" xfId="12" applyNumberFormat="1" applyFont="1" applyFill="1" applyBorder="1" applyAlignment="1"/>
    <xf numFmtId="182" fontId="9" fillId="2" borderId="7" xfId="12" applyNumberFormat="1" applyFont="1" applyFill="1" applyBorder="1" applyAlignment="1"/>
    <xf numFmtId="0" fontId="13" fillId="2" borderId="11" xfId="12" applyFont="1" applyFill="1" applyBorder="1" applyAlignment="1">
      <alignment vertical="center"/>
    </xf>
    <xf numFmtId="0" fontId="9" fillId="2" borderId="11" xfId="12" applyFont="1" applyFill="1" applyBorder="1" applyAlignment="1">
      <alignment vertical="center"/>
    </xf>
    <xf numFmtId="164" fontId="13" fillId="2" borderId="10" xfId="12" applyNumberFormat="1" applyFont="1" applyFill="1" applyBorder="1" applyAlignment="1">
      <alignment vertical="center"/>
    </xf>
    <xf numFmtId="164" fontId="13" fillId="2" borderId="11" xfId="12" applyNumberFormat="1" applyFont="1" applyFill="1" applyBorder="1" applyAlignment="1">
      <alignment vertical="center"/>
    </xf>
    <xf numFmtId="164" fontId="13" fillId="2" borderId="12" xfId="12" applyNumberFormat="1" applyFont="1" applyFill="1" applyBorder="1" applyAlignment="1">
      <alignment vertical="center"/>
    </xf>
    <xf numFmtId="0" fontId="9" fillId="2" borderId="7" xfId="12" applyFont="1" applyFill="1" applyBorder="1" applyAlignment="1"/>
    <xf numFmtId="165" fontId="9" fillId="2" borderId="8" xfId="15" applyNumberFormat="1" applyFont="1" applyFill="1" applyBorder="1"/>
    <xf numFmtId="165" fontId="9" fillId="2" borderId="0" xfId="15" applyNumberFormat="1" applyFont="1" applyFill="1"/>
    <xf numFmtId="165" fontId="9" fillId="2" borderId="9" xfId="15" applyNumberFormat="1" applyFont="1" applyFill="1" applyBorder="1"/>
    <xf numFmtId="165" fontId="13" fillId="2" borderId="10" xfId="15" applyNumberFormat="1" applyFont="1" applyFill="1" applyBorder="1" applyAlignment="1">
      <alignment vertical="center"/>
    </xf>
    <xf numFmtId="165" fontId="13" fillId="2" borderId="11" xfId="15" applyNumberFormat="1" applyFont="1" applyFill="1" applyBorder="1" applyAlignment="1">
      <alignment vertical="center"/>
    </xf>
    <xf numFmtId="165" fontId="13" fillId="2" borderId="12" xfId="15" applyNumberFormat="1" applyFont="1" applyFill="1" applyBorder="1" applyAlignment="1">
      <alignment vertical="center"/>
    </xf>
    <xf numFmtId="0" fontId="13" fillId="2" borderId="0" xfId="12" applyFont="1" applyFill="1" applyAlignment="1"/>
    <xf numFmtId="0" fontId="13" fillId="2" borderId="10" xfId="12" applyFont="1" applyFill="1" applyBorder="1" applyAlignment="1">
      <alignment vertical="center"/>
    </xf>
    <xf numFmtId="0" fontId="11" fillId="2" borderId="11" xfId="8" applyFont="1" applyFill="1" applyBorder="1" applyAlignment="1">
      <alignment horizontal="center" vertical="center"/>
    </xf>
    <xf numFmtId="164" fontId="9" fillId="2" borderId="11" xfId="12" applyNumberFormat="1" applyFont="1" applyFill="1" applyBorder="1" applyAlignment="1">
      <alignment vertical="center"/>
    </xf>
    <xf numFmtId="0" fontId="13" fillId="2" borderId="8" xfId="12" applyFont="1" applyFill="1" applyBorder="1" applyAlignment="1">
      <alignment horizontal="center" wrapText="1"/>
    </xf>
    <xf numFmtId="0" fontId="13" fillId="2" borderId="13" xfId="12" applyFont="1" applyFill="1" applyBorder="1" applyAlignment="1">
      <alignment vertical="center" wrapText="1"/>
    </xf>
    <xf numFmtId="0" fontId="13" fillId="2" borderId="14" xfId="12" applyFont="1" applyFill="1" applyBorder="1" applyAlignment="1">
      <alignment vertical="center" wrapText="1"/>
    </xf>
    <xf numFmtId="0" fontId="9" fillId="2" borderId="14" xfId="12" applyFont="1" applyFill="1" applyBorder="1" applyAlignment="1"/>
    <xf numFmtId="164" fontId="15" fillId="2" borderId="13" xfId="12" applyNumberFormat="1" applyFont="1" applyFill="1" applyBorder="1" applyAlignment="1"/>
    <xf numFmtId="164" fontId="15" fillId="2" borderId="14" xfId="12" applyNumberFormat="1" applyFont="1" applyFill="1" applyBorder="1" applyAlignment="1"/>
    <xf numFmtId="0" fontId="13" fillId="2" borderId="0" xfId="12" applyFont="1" applyFill="1" applyAlignment="1">
      <alignment wrapText="1"/>
    </xf>
    <xf numFmtId="166" fontId="13" fillId="2" borderId="0" xfId="12" applyNumberFormat="1" applyFont="1" applyFill="1" applyAlignment="1"/>
    <xf numFmtId="166" fontId="13" fillId="2" borderId="9" xfId="12" applyNumberFormat="1" applyFont="1" applyFill="1" applyBorder="1" applyAlignment="1"/>
    <xf numFmtId="0" fontId="9" fillId="2" borderId="11" xfId="12" applyFont="1" applyFill="1" applyBorder="1" applyAlignment="1"/>
    <xf numFmtId="166" fontId="9" fillId="2" borderId="10" xfId="12" applyNumberFormat="1" applyFont="1" applyFill="1" applyBorder="1" applyAlignment="1"/>
    <xf numFmtId="166" fontId="9" fillId="2" borderId="11" xfId="12" applyNumberFormat="1" applyFont="1" applyFill="1" applyBorder="1" applyAlignment="1"/>
    <xf numFmtId="166" fontId="9" fillId="2" borderId="12" xfId="12" applyNumberFormat="1" applyFont="1" applyFill="1" applyBorder="1" applyAlignment="1"/>
    <xf numFmtId="164" fontId="13" fillId="2" borderId="0" xfId="12" applyNumberFormat="1" applyFont="1" applyFill="1" applyAlignment="1"/>
    <xf numFmtId="164" fontId="13" fillId="2" borderId="9" xfId="12" applyNumberFormat="1" applyFont="1" applyFill="1" applyBorder="1" applyAlignment="1"/>
    <xf numFmtId="164" fontId="9" fillId="2" borderId="10" xfId="12" applyNumberFormat="1" applyFont="1" applyFill="1" applyBorder="1" applyAlignment="1"/>
    <xf numFmtId="164" fontId="9" fillId="2" borderId="11" xfId="12" applyNumberFormat="1" applyFont="1" applyFill="1" applyBorder="1" applyAlignment="1"/>
    <xf numFmtId="164" fontId="9" fillId="2" borderId="12" xfId="12" applyNumberFormat="1" applyFont="1" applyFill="1" applyBorder="1" applyAlignment="1"/>
    <xf numFmtId="0" fontId="9" fillId="2" borderId="9" xfId="12" applyFont="1" applyFill="1" applyBorder="1" applyAlignment="1"/>
    <xf numFmtId="165" fontId="13" fillId="2" borderId="0" xfId="15" applyNumberFormat="1" applyFont="1" applyFill="1"/>
    <xf numFmtId="165" fontId="13" fillId="2" borderId="9" xfId="15" applyNumberFormat="1" applyFont="1" applyFill="1" applyBorder="1"/>
    <xf numFmtId="0" fontId="9" fillId="2" borderId="10" xfId="12" applyFont="1" applyFill="1" applyBorder="1" applyAlignment="1"/>
    <xf numFmtId="0" fontId="9" fillId="2" borderId="12" xfId="12" applyFont="1" applyFill="1" applyBorder="1" applyAlignment="1"/>
    <xf numFmtId="0" fontId="13" fillId="2" borderId="8" xfId="12" applyFont="1" applyFill="1" applyBorder="1" applyAlignment="1"/>
    <xf numFmtId="166" fontId="9" fillId="2" borderId="11" xfId="12" applyNumberFormat="1" applyFont="1" applyFill="1" applyBorder="1" applyAlignment="1">
      <alignment vertical="center"/>
    </xf>
    <xf numFmtId="0" fontId="13" fillId="2" borderId="6" xfId="12" applyFont="1" applyFill="1" applyBorder="1" applyAlignment="1">
      <alignment vertical="top" wrapText="1"/>
    </xf>
    <xf numFmtId="0" fontId="13" fillId="2" borderId="14" xfId="12" applyFont="1" applyFill="1" applyBorder="1" applyAlignment="1">
      <alignment vertical="top" wrapText="1"/>
    </xf>
    <xf numFmtId="166" fontId="15" fillId="2" borderId="14" xfId="12" applyNumberFormat="1" applyFont="1" applyFill="1" applyBorder="1" applyAlignment="1"/>
    <xf numFmtId="166" fontId="9" fillId="2" borderId="14" xfId="12" applyNumberFormat="1" applyFont="1" applyFill="1" applyBorder="1" applyAlignment="1"/>
    <xf numFmtId="166" fontId="9" fillId="2" borderId="15" xfId="12" applyNumberFormat="1" applyFont="1" applyFill="1" applyBorder="1" applyAlignment="1"/>
    <xf numFmtId="167" fontId="9" fillId="2" borderId="0" xfId="12" applyNumberFormat="1" applyFont="1" applyFill="1" applyAlignment="1"/>
    <xf numFmtId="168" fontId="9" fillId="2" borderId="0" xfId="12" applyNumberFormat="1" applyFont="1" applyFill="1" applyAlignment="1"/>
    <xf numFmtId="169" fontId="9" fillId="2" borderId="0" xfId="12" applyNumberFormat="1" applyFont="1" applyFill="1" applyAlignment="1"/>
    <xf numFmtId="169" fontId="13" fillId="2" borderId="0" xfId="12" applyNumberFormat="1" applyFont="1" applyFill="1" applyAlignment="1"/>
    <xf numFmtId="170" fontId="9" fillId="2" borderId="0" xfId="12" applyNumberFormat="1" applyFont="1" applyFill="1" applyAlignment="1"/>
    <xf numFmtId="171" fontId="9" fillId="2" borderId="0" xfId="12" applyNumberFormat="1" applyFont="1" applyFill="1" applyAlignment="1"/>
    <xf numFmtId="164" fontId="17" fillId="2" borderId="11" xfId="12" applyNumberFormat="1" applyFont="1" applyFill="1" applyBorder="1" applyAlignment="1">
      <alignment horizontal="center" vertical="center"/>
    </xf>
    <xf numFmtId="0" fontId="13" fillId="2" borderId="0" xfId="12" applyFont="1" applyFill="1" applyAlignment="1">
      <alignment horizontal="center" vertical="top" wrapText="1"/>
    </xf>
    <xf numFmtId="164" fontId="15" fillId="2" borderId="15" xfId="12" applyNumberFormat="1" applyFont="1" applyFill="1" applyBorder="1" applyAlignment="1"/>
    <xf numFmtId="0" fontId="9" fillId="2" borderId="8" xfId="12" applyFont="1" applyFill="1" applyBorder="1" applyAlignment="1">
      <alignment horizontal="center"/>
    </xf>
    <xf numFmtId="0" fontId="9" fillId="2" borderId="16" xfId="12" applyFont="1" applyFill="1" applyBorder="1" applyAlignment="1"/>
    <xf numFmtId="0" fontId="9" fillId="2" borderId="16" xfId="0" applyFont="1" applyFill="1" applyBorder="1" applyAlignment="1">
      <alignment horizontal="center"/>
    </xf>
    <xf numFmtId="164" fontId="9" fillId="2" borderId="16" xfId="12" applyNumberFormat="1" applyFont="1" applyFill="1" applyBorder="1" applyAlignment="1">
      <alignment horizontal="right"/>
    </xf>
    <xf numFmtId="164" fontId="9" fillId="2" borderId="17" xfId="12" applyNumberFormat="1" applyFont="1" applyFill="1" applyBorder="1" applyAlignment="1">
      <alignment horizontal="right"/>
    </xf>
    <xf numFmtId="0" fontId="9" fillId="2" borderId="0" xfId="0" applyFont="1" applyFill="1" applyAlignment="1">
      <alignment horizontal="center"/>
    </xf>
    <xf numFmtId="164" fontId="9" fillId="2" borderId="0" xfId="12" applyNumberFormat="1" applyFont="1" applyFill="1" applyAlignment="1">
      <alignment horizontal="right"/>
    </xf>
    <xf numFmtId="164" fontId="9" fillId="2" borderId="9" xfId="12" applyNumberFormat="1" applyFont="1" applyFill="1" applyBorder="1" applyAlignment="1">
      <alignment horizontal="right"/>
    </xf>
    <xf numFmtId="164" fontId="18" fillId="2" borderId="0" xfId="12" applyNumberFormat="1" applyFont="1" applyFill="1" applyAlignment="1">
      <alignment horizontal="right"/>
    </xf>
    <xf numFmtId="164" fontId="18" fillId="2" borderId="9" xfId="12" applyNumberFormat="1" applyFont="1" applyFill="1" applyBorder="1" applyAlignment="1">
      <alignment horizontal="right"/>
    </xf>
    <xf numFmtId="0" fontId="9" fillId="2" borderId="0" xfId="12" applyFont="1" applyFill="1" applyAlignment="1">
      <alignment horizontal="center"/>
    </xf>
    <xf numFmtId="3" fontId="9" fillId="2" borderId="8" xfId="10" applyNumberFormat="1" applyFont="1" applyFill="1" applyBorder="1" applyAlignment="1">
      <alignment horizontal="center"/>
    </xf>
    <xf numFmtId="172" fontId="9" fillId="2" borderId="0" xfId="12" applyNumberFormat="1" applyFont="1" applyFill="1" applyAlignment="1">
      <alignment horizontal="right"/>
    </xf>
    <xf numFmtId="1" fontId="9" fillId="2" borderId="0" xfId="12" applyNumberFormat="1" applyFont="1" applyFill="1" applyAlignment="1">
      <alignment horizontal="right"/>
    </xf>
    <xf numFmtId="2" fontId="9" fillId="2" borderId="0" xfId="12" applyNumberFormat="1" applyFont="1" applyFill="1" applyAlignment="1">
      <alignment horizontal="right"/>
    </xf>
    <xf numFmtId="0" fontId="9" fillId="2" borderId="0" xfId="0" applyFont="1" applyFill="1"/>
    <xf numFmtId="173" fontId="9" fillId="2" borderId="8" xfId="12" applyNumberFormat="1" applyFont="1" applyFill="1" applyBorder="1" applyAlignment="1">
      <alignment horizontal="center"/>
    </xf>
    <xf numFmtId="0" fontId="9" fillId="2" borderId="0" xfId="0" applyFont="1" applyFill="1" applyAlignment="1">
      <alignment horizontal="left" indent="1"/>
    </xf>
    <xf numFmtId="0" fontId="13" fillId="2" borderId="8" xfId="12" applyFont="1" applyFill="1" applyBorder="1" applyAlignment="1">
      <alignment horizontal="center"/>
    </xf>
    <xf numFmtId="0" fontId="13" fillId="2" borderId="0" xfId="12" applyFont="1" applyFill="1" applyAlignment="1">
      <alignment horizontal="center"/>
    </xf>
    <xf numFmtId="164" fontId="9" fillId="2" borderId="0" xfId="0" applyNumberFormat="1" applyFont="1" applyFill="1"/>
    <xf numFmtId="164" fontId="9" fillId="2" borderId="9" xfId="0" applyNumberFormat="1" applyFont="1" applyFill="1" applyBorder="1"/>
    <xf numFmtId="0" fontId="9" fillId="2" borderId="11" xfId="12" applyFont="1" applyFill="1" applyBorder="1" applyAlignment="1">
      <alignment horizontal="center"/>
    </xf>
    <xf numFmtId="174" fontId="9" fillId="2" borderId="11" xfId="12" applyNumberFormat="1" applyFont="1" applyFill="1" applyBorder="1" applyAlignment="1"/>
    <xf numFmtId="0" fontId="13" fillId="2" borderId="6" xfId="12" applyFont="1" applyFill="1" applyBorder="1" applyAlignment="1"/>
    <xf numFmtId="175" fontId="13" fillId="2" borderId="6" xfId="7" applyNumberFormat="1" applyFont="1" applyFill="1" applyBorder="1" applyAlignment="1">
      <alignment horizontal="center"/>
    </xf>
    <xf numFmtId="175" fontId="13" fillId="2" borderId="0" xfId="7" applyNumberFormat="1" applyFont="1" applyFill="1" applyAlignment="1">
      <alignment horizontal="center"/>
    </xf>
    <xf numFmtId="0" fontId="13" fillId="0" borderId="0" xfId="12" applyFont="1" applyFill="1" applyAlignment="1"/>
    <xf numFmtId="0" fontId="9" fillId="2" borderId="8" xfId="12" applyFont="1" applyFill="1" applyBorder="1" applyAlignment="1">
      <alignment horizontal="center" vertical="top"/>
    </xf>
    <xf numFmtId="0" fontId="9" fillId="2" borderId="0" xfId="12" applyFont="1" applyFill="1" applyAlignment="1">
      <alignment horizontal="left" vertical="top" indent="1"/>
    </xf>
    <xf numFmtId="0" fontId="9" fillId="2" borderId="0" xfId="12" applyFont="1" applyFill="1" applyAlignment="1">
      <alignment horizontal="center" vertical="top"/>
    </xf>
    <xf numFmtId="164" fontId="9" fillId="2" borderId="0" xfId="12" applyNumberFormat="1" applyFont="1" applyFill="1" applyAlignment="1">
      <alignment vertical="top"/>
    </xf>
    <xf numFmtId="164" fontId="9" fillId="2" borderId="9" xfId="12" applyNumberFormat="1" applyFont="1" applyFill="1" applyBorder="1" applyAlignment="1">
      <alignment vertical="top"/>
    </xf>
    <xf numFmtId="164" fontId="9" fillId="0" borderId="0" xfId="12" applyNumberFormat="1" applyFont="1" applyFill="1" applyAlignment="1">
      <alignment vertical="top"/>
    </xf>
    <xf numFmtId="164" fontId="9" fillId="0" borderId="9" xfId="12" applyNumberFormat="1" applyFont="1" applyFill="1" applyBorder="1" applyAlignment="1">
      <alignment vertical="top"/>
    </xf>
    <xf numFmtId="0" fontId="13" fillId="2" borderId="0" xfId="12" applyFont="1" applyFill="1" applyAlignment="1">
      <alignment vertical="top"/>
    </xf>
    <xf numFmtId="164" fontId="13" fillId="2" borderId="0" xfId="12" applyNumberFormat="1" applyFont="1" applyFill="1" applyAlignment="1">
      <alignment vertical="top"/>
    </xf>
    <xf numFmtId="164" fontId="13" fillId="2" borderId="9" xfId="12" applyNumberFormat="1" applyFont="1" applyFill="1" applyBorder="1" applyAlignment="1">
      <alignment vertical="top"/>
    </xf>
    <xf numFmtId="0" fontId="9" fillId="2" borderId="10" xfId="12" applyFont="1" applyFill="1" applyBorder="1" applyAlignment="1">
      <alignment horizontal="center" vertical="top"/>
    </xf>
    <xf numFmtId="0" fontId="9" fillId="2" borderId="11" xfId="12" applyFont="1" applyFill="1" applyBorder="1" applyAlignment="1">
      <alignment horizontal="center" vertical="top"/>
    </xf>
    <xf numFmtId="164" fontId="9" fillId="2" borderId="11" xfId="12" applyNumberFormat="1" applyFont="1" applyFill="1" applyBorder="1" applyAlignment="1">
      <alignment vertical="top"/>
    </xf>
    <xf numFmtId="164" fontId="9" fillId="2" borderId="12" xfId="12" applyNumberFormat="1" applyFont="1" applyFill="1" applyBorder="1" applyAlignment="1">
      <alignment vertical="top"/>
    </xf>
    <xf numFmtId="0" fontId="13" fillId="2" borderId="5" xfId="12" applyFont="1" applyFill="1" applyBorder="1" applyAlignment="1">
      <alignment horizontal="center"/>
    </xf>
    <xf numFmtId="164" fontId="13" fillId="2" borderId="6" xfId="7" applyNumberFormat="1" applyFont="1" applyFill="1" applyBorder="1" applyAlignment="1">
      <alignment horizontal="right"/>
    </xf>
    <xf numFmtId="164" fontId="13" fillId="2" borderId="6" xfId="7" applyNumberFormat="1" applyFont="1" applyFill="1" applyBorder="1"/>
    <xf numFmtId="164" fontId="13" fillId="2" borderId="7" xfId="7" applyNumberFormat="1" applyFont="1" applyFill="1" applyBorder="1"/>
    <xf numFmtId="175" fontId="9" fillId="2" borderId="0" xfId="7" applyNumberFormat="1" applyFont="1" applyFill="1" applyAlignment="1">
      <alignment horizontal="center"/>
    </xf>
    <xf numFmtId="164" fontId="9" fillId="2" borderId="0" xfId="7" applyNumberFormat="1" applyFont="1" applyFill="1" applyAlignment="1">
      <alignment horizontal="right"/>
    </xf>
    <xf numFmtId="164" fontId="9" fillId="2" borderId="0" xfId="7" applyNumberFormat="1" applyFont="1" applyFill="1"/>
    <xf numFmtId="164" fontId="9" fillId="2" borderId="9" xfId="7" applyNumberFormat="1" applyFont="1" applyFill="1" applyBorder="1"/>
    <xf numFmtId="164" fontId="9" fillId="2" borderId="0" xfId="15" applyNumberFormat="1" applyFont="1" applyFill="1"/>
    <xf numFmtId="0" fontId="9" fillId="2" borderId="0" xfId="12" applyFont="1" applyFill="1" applyAlignment="1">
      <alignment horizontal="left" indent="2"/>
    </xf>
    <xf numFmtId="0" fontId="9" fillId="2" borderId="10" xfId="12" applyFont="1" applyFill="1" applyBorder="1" applyAlignment="1">
      <alignment horizontal="center"/>
    </xf>
    <xf numFmtId="164" fontId="9" fillId="2" borderId="11" xfId="11" applyNumberFormat="1" applyFont="1" applyFill="1" applyBorder="1" applyAlignment="1">
      <alignment vertical="center"/>
    </xf>
    <xf numFmtId="0" fontId="9" fillId="2" borderId="0" xfId="11" applyFont="1" applyFill="1" applyAlignment="1">
      <alignment vertical="center"/>
    </xf>
    <xf numFmtId="0" fontId="13" fillId="2" borderId="6" xfId="11" applyFont="1" applyFill="1" applyBorder="1" applyAlignment="1">
      <alignment wrapText="1"/>
    </xf>
    <xf numFmtId="0" fontId="13" fillId="2" borderId="6" xfId="11" applyFont="1" applyFill="1" applyBorder="1" applyAlignment="1">
      <alignment vertical="top" wrapText="1"/>
    </xf>
    <xf numFmtId="0" fontId="9" fillId="2" borderId="0" xfId="11" applyFont="1" applyFill="1" applyAlignment="1"/>
    <xf numFmtId="0" fontId="13" fillId="2" borderId="0" xfId="11" applyFont="1" applyFill="1" applyAlignment="1">
      <alignment vertical="center" wrapText="1"/>
    </xf>
    <xf numFmtId="0" fontId="13" fillId="2" borderId="0" xfId="11" applyFont="1" applyFill="1" applyAlignment="1">
      <alignment vertical="top" wrapText="1"/>
    </xf>
    <xf numFmtId="0" fontId="9" fillId="2" borderId="0" xfId="11" applyFont="1" applyFill="1" applyAlignment="1">
      <alignment vertical="top" wrapText="1"/>
    </xf>
    <xf numFmtId="0" fontId="13" fillId="2" borderId="14" xfId="11" applyFont="1" applyFill="1" applyBorder="1" applyAlignment="1">
      <alignment vertical="center" wrapText="1"/>
    </xf>
    <xf numFmtId="0" fontId="13" fillId="2" borderId="14" xfId="11" applyFont="1" applyFill="1" applyBorder="1" applyAlignment="1">
      <alignment vertical="top" wrapText="1"/>
    </xf>
    <xf numFmtId="164" fontId="15" fillId="2" borderId="14" xfId="11" applyNumberFormat="1" applyFont="1" applyFill="1" applyBorder="1" applyAlignment="1"/>
    <xf numFmtId="164" fontId="15" fillId="2" borderId="15" xfId="11" applyNumberFormat="1" applyFont="1" applyFill="1" applyBorder="1" applyAlignment="1"/>
    <xf numFmtId="0" fontId="9" fillId="2" borderId="0" xfId="11" applyFont="1" applyFill="1" applyAlignment="1">
      <alignment horizontal="center"/>
    </xf>
    <xf numFmtId="164" fontId="15" fillId="2" borderId="0" xfId="11" applyNumberFormat="1" applyFont="1" applyFill="1" applyAlignment="1"/>
    <xf numFmtId="164" fontId="9" fillId="2" borderId="0" xfId="11" applyNumberFormat="1" applyFont="1" applyFill="1" applyAlignment="1">
      <alignment horizontal="right"/>
    </xf>
    <xf numFmtId="164" fontId="9" fillId="2" borderId="9" xfId="11" applyNumberFormat="1" applyFont="1" applyFill="1" applyBorder="1" applyAlignment="1">
      <alignment horizontal="right"/>
    </xf>
    <xf numFmtId="0" fontId="9" fillId="2" borderId="0" xfId="11" applyFont="1" applyFill="1" applyAlignment="1">
      <alignment horizontal="left" indent="1"/>
    </xf>
    <xf numFmtId="164" fontId="9" fillId="2" borderId="9" xfId="7" applyNumberFormat="1" applyFont="1" applyFill="1" applyBorder="1" applyAlignment="1">
      <alignment horizontal="right"/>
    </xf>
    <xf numFmtId="1" fontId="9" fillId="2" borderId="0" xfId="0" applyNumberFormat="1" applyFont="1" applyFill="1"/>
    <xf numFmtId="1" fontId="9" fillId="2" borderId="9" xfId="0" applyNumberFormat="1" applyFont="1" applyFill="1" applyBorder="1"/>
    <xf numFmtId="0" fontId="13" fillId="2" borderId="11" xfId="11" applyFont="1" applyFill="1" applyBorder="1" applyAlignment="1">
      <alignment horizontal="center"/>
    </xf>
    <xf numFmtId="0" fontId="13" fillId="2" borderId="11" xfId="11" applyFont="1" applyFill="1" applyBorder="1" applyAlignment="1"/>
    <xf numFmtId="175" fontId="13" fillId="2" borderId="11" xfId="7" applyNumberFormat="1" applyFont="1" applyFill="1" applyBorder="1" applyAlignment="1">
      <alignment horizontal="center"/>
    </xf>
    <xf numFmtId="164" fontId="13" fillId="2" borderId="11" xfId="7" applyNumberFormat="1" applyFont="1" applyFill="1" applyBorder="1"/>
    <xf numFmtId="164" fontId="13" fillId="2" borderId="12" xfId="7" applyNumberFormat="1" applyFont="1" applyFill="1" applyBorder="1"/>
    <xf numFmtId="0" fontId="13" fillId="2" borderId="0" xfId="11" applyFont="1" applyFill="1" applyAlignment="1"/>
    <xf numFmtId="164" fontId="9" fillId="2" borderId="0" xfId="11" applyNumberFormat="1" applyFont="1" applyFill="1" applyAlignment="1"/>
    <xf numFmtId="164" fontId="13" fillId="2" borderId="14" xfId="12" applyNumberFormat="1" applyFont="1" applyFill="1" applyBorder="1" applyAlignment="1"/>
    <xf numFmtId="176" fontId="13" fillId="2" borderId="0" xfId="12" applyNumberFormat="1" applyFont="1" applyFill="1" applyAlignment="1"/>
    <xf numFmtId="176" fontId="9" fillId="2" borderId="0" xfId="12" applyNumberFormat="1" applyFont="1" applyFill="1" applyAlignment="1">
      <alignment horizontal="center"/>
    </xf>
    <xf numFmtId="0" fontId="13" fillId="2" borderId="0" xfId="12" applyFont="1" applyFill="1" applyAlignment="1">
      <alignment horizontal="left" indent="1"/>
    </xf>
    <xf numFmtId="177" fontId="9" fillId="2" borderId="8" xfId="12" applyNumberFormat="1" applyFont="1" applyFill="1" applyBorder="1" applyAlignment="1">
      <alignment horizontal="center"/>
    </xf>
    <xf numFmtId="177" fontId="9" fillId="2" borderId="0" xfId="12" applyNumberFormat="1" applyFont="1" applyFill="1" applyAlignment="1">
      <alignment horizontal="right"/>
    </xf>
    <xf numFmtId="164" fontId="9" fillId="2" borderId="18" xfId="12" applyNumberFormat="1" applyFont="1" applyFill="1" applyBorder="1" applyAlignment="1">
      <alignment horizontal="right"/>
    </xf>
    <xf numFmtId="164" fontId="13" fillId="2" borderId="0" xfId="7" applyNumberFormat="1" applyFont="1" applyFill="1"/>
    <xf numFmtId="164" fontId="13" fillId="2" borderId="9" xfId="7" applyNumberFormat="1" applyFont="1" applyFill="1" applyBorder="1"/>
    <xf numFmtId="0" fontId="13" fillId="2" borderId="0" xfId="0" applyFont="1" applyFill="1"/>
    <xf numFmtId="164" fontId="9" fillId="2" borderId="0" xfId="12" applyNumberFormat="1" applyFont="1" applyFill="1" applyAlignment="1">
      <alignment horizontal="left"/>
    </xf>
    <xf numFmtId="175" fontId="9" fillId="2" borderId="0" xfId="7" applyNumberFormat="1" applyFont="1" applyFill="1" applyAlignment="1">
      <alignment horizontal="left" indent="2"/>
    </xf>
    <xf numFmtId="175" fontId="13" fillId="2" borderId="0" xfId="7" applyNumberFormat="1" applyFont="1" applyFill="1"/>
    <xf numFmtId="0" fontId="13" fillId="2" borderId="6" xfId="11" applyFont="1" applyFill="1" applyBorder="1" applyAlignment="1">
      <alignment vertical="center" wrapText="1"/>
    </xf>
    <xf numFmtId="0" fontId="9" fillId="2" borderId="0" xfId="11" applyFont="1" applyFill="1" applyAlignment="1">
      <alignment horizontal="left"/>
    </xf>
    <xf numFmtId="177" fontId="9" fillId="2" borderId="0" xfId="11" applyNumberFormat="1" applyFont="1" applyFill="1" applyAlignment="1">
      <alignment horizontal="center"/>
    </xf>
    <xf numFmtId="177" fontId="9" fillId="2" borderId="0" xfId="11" applyNumberFormat="1" applyFont="1" applyFill="1" applyAlignment="1">
      <alignment horizontal="right"/>
    </xf>
    <xf numFmtId="0" fontId="9" fillId="2" borderId="0" xfId="11" applyFont="1" applyFill="1" applyAlignment="1">
      <alignment horizontal="left" indent="2"/>
    </xf>
    <xf numFmtId="0" fontId="13" fillId="2" borderId="0" xfId="11" applyFont="1" applyFill="1" applyAlignment="1">
      <alignment horizontal="center"/>
    </xf>
    <xf numFmtId="0" fontId="9" fillId="2" borderId="11" xfId="11" applyFont="1" applyFill="1" applyBorder="1" applyAlignment="1">
      <alignment horizontal="center"/>
    </xf>
    <xf numFmtId="0" fontId="9" fillId="2" borderId="11" xfId="11" applyFont="1" applyFill="1" applyBorder="1" applyAlignment="1"/>
    <xf numFmtId="164" fontId="9" fillId="2" borderId="11" xfId="11" applyNumberFormat="1" applyFont="1" applyFill="1" applyBorder="1" applyAlignment="1">
      <alignment horizontal="right"/>
    </xf>
    <xf numFmtId="164" fontId="9" fillId="2" borderId="12" xfId="11" applyNumberFormat="1" applyFont="1" applyFill="1" applyBorder="1" applyAlignment="1">
      <alignment horizontal="right"/>
    </xf>
    <xf numFmtId="0" fontId="13" fillId="2" borderId="6" xfId="12" applyFont="1" applyFill="1" applyBorder="1" applyAlignment="1">
      <alignment vertical="center" wrapText="1"/>
    </xf>
    <xf numFmtId="164" fontId="9" fillId="2" borderId="16" xfId="12" applyNumberFormat="1" applyFont="1" applyFill="1" applyBorder="1" applyAlignment="1">
      <alignment horizontal="left"/>
    </xf>
    <xf numFmtId="164" fontId="9" fillId="2" borderId="18" xfId="12" applyNumberFormat="1" applyFont="1" applyFill="1" applyBorder="1" applyAlignment="1">
      <alignment horizontal="left"/>
    </xf>
    <xf numFmtId="164" fontId="9" fillId="0" borderId="0" xfId="12" applyNumberFormat="1" applyFont="1" applyFill="1" applyAlignment="1">
      <alignment horizontal="right"/>
    </xf>
    <xf numFmtId="0" fontId="9" fillId="2" borderId="0" xfId="12" applyFont="1" applyFill="1" applyAlignment="1">
      <alignment horizontal="left" indent="4"/>
    </xf>
    <xf numFmtId="164" fontId="13" fillId="2" borderId="0" xfId="7" applyNumberFormat="1" applyFont="1" applyFill="1" applyAlignment="1">
      <alignment horizontal="right"/>
    </xf>
    <xf numFmtId="0" fontId="13" fillId="2" borderId="10" xfId="12" applyFont="1" applyFill="1" applyBorder="1" applyAlignment="1">
      <alignment horizontal="center"/>
    </xf>
    <xf numFmtId="0" fontId="13" fillId="2" borderId="11" xfId="12" applyFont="1" applyFill="1" applyBorder="1" applyAlignment="1"/>
    <xf numFmtId="164" fontId="13" fillId="2" borderId="11" xfId="12" applyNumberFormat="1" applyFont="1" applyFill="1" applyBorder="1" applyAlignment="1"/>
    <xf numFmtId="164" fontId="13" fillId="2" borderId="11" xfId="12" applyNumberFormat="1" applyFont="1" applyFill="1" applyBorder="1" applyAlignment="1">
      <alignment horizontal="right"/>
    </xf>
    <xf numFmtId="164" fontId="13" fillId="2" borderId="12" xfId="12" applyNumberFormat="1" applyFont="1" applyFill="1" applyBorder="1" applyAlignment="1">
      <alignment horizontal="right"/>
    </xf>
    <xf numFmtId="164" fontId="9" fillId="2" borderId="11" xfId="12" applyNumberFormat="1" applyFont="1" applyFill="1" applyBorder="1" applyAlignment="1">
      <alignment horizontal="right"/>
    </xf>
    <xf numFmtId="164" fontId="15" fillId="2" borderId="13" xfId="11" applyNumberFormat="1" applyFont="1" applyFill="1" applyBorder="1" applyAlignment="1"/>
    <xf numFmtId="164" fontId="9" fillId="2" borderId="8" xfId="11" applyNumberFormat="1" applyFont="1" applyFill="1" applyBorder="1" applyAlignment="1">
      <alignment horizontal="right"/>
    </xf>
    <xf numFmtId="164" fontId="9" fillId="2" borderId="9" xfId="11" applyNumberFormat="1" applyFont="1" applyFill="1" applyBorder="1" applyAlignment="1"/>
    <xf numFmtId="164" fontId="9" fillId="2" borderId="8" xfId="11" applyNumberFormat="1" applyFont="1" applyFill="1" applyBorder="1" applyAlignment="1"/>
    <xf numFmtId="164" fontId="9" fillId="2" borderId="18" xfId="11" applyNumberFormat="1" applyFont="1" applyFill="1" applyBorder="1" applyAlignment="1">
      <alignment horizontal="right"/>
    </xf>
    <xf numFmtId="0" fontId="9" fillId="0" borderId="0" xfId="11" applyFont="1" applyFill="1" applyAlignment="1"/>
    <xf numFmtId="0" fontId="9" fillId="2" borderId="9" xfId="11" applyFont="1" applyFill="1" applyBorder="1" applyAlignment="1"/>
    <xf numFmtId="0" fontId="9" fillId="2" borderId="11" xfId="11" applyFont="1" applyFill="1" applyBorder="1" applyAlignment="1">
      <alignment horizontal="left" indent="1"/>
    </xf>
    <xf numFmtId="164" fontId="9" fillId="2" borderId="10" xfId="11" applyNumberFormat="1" applyFont="1" applyFill="1" applyBorder="1" applyAlignment="1"/>
    <xf numFmtId="164" fontId="9" fillId="2" borderId="11" xfId="11" applyNumberFormat="1" applyFont="1" applyFill="1" applyBorder="1" applyAlignment="1"/>
    <xf numFmtId="164" fontId="9" fillId="2" borderId="0" xfId="11" applyNumberFormat="1" applyFont="1" applyFill="1" applyAlignment="1">
      <alignment vertical="center"/>
    </xf>
    <xf numFmtId="164" fontId="13" fillId="2" borderId="14" xfId="12" applyNumberFormat="1" applyFont="1" applyFill="1" applyBorder="1" applyAlignment="1">
      <alignment horizontal="right"/>
    </xf>
    <xf numFmtId="164" fontId="13" fillId="2" borderId="15" xfId="12" applyNumberFormat="1" applyFont="1" applyFill="1" applyBorder="1" applyAlignment="1">
      <alignment horizontal="right"/>
    </xf>
    <xf numFmtId="0" fontId="13" fillId="2" borderId="8" xfId="11" applyFont="1" applyFill="1" applyBorder="1" applyAlignment="1">
      <alignment horizontal="center"/>
    </xf>
    <xf numFmtId="164" fontId="13" fillId="2" borderId="0" xfId="11" applyNumberFormat="1" applyFont="1" applyFill="1" applyAlignment="1">
      <alignment horizontal="right"/>
    </xf>
    <xf numFmtId="164" fontId="13" fillId="2" borderId="9" xfId="11" applyNumberFormat="1" applyFont="1" applyFill="1" applyBorder="1" applyAlignment="1">
      <alignment horizontal="right"/>
    </xf>
    <xf numFmtId="0" fontId="9" fillId="2" borderId="8" xfId="11" applyFont="1" applyFill="1" applyBorder="1" applyAlignment="1">
      <alignment horizontal="center"/>
    </xf>
    <xf numFmtId="0" fontId="9" fillId="2" borderId="0" xfId="11" applyFont="1" applyFill="1" applyAlignment="1">
      <alignment horizontal="left" indent="3"/>
    </xf>
    <xf numFmtId="3" fontId="9" fillId="2" borderId="0" xfId="12" applyNumberFormat="1" applyFont="1" applyFill="1" applyAlignment="1">
      <alignment horizontal="left" indent="2"/>
    </xf>
    <xf numFmtId="0" fontId="9" fillId="2" borderId="0" xfId="12" applyFont="1" applyFill="1" applyAlignment="1">
      <alignment horizontal="left" vertical="center" indent="2"/>
    </xf>
    <xf numFmtId="0" fontId="9" fillId="2" borderId="8" xfId="11" applyFont="1" applyFill="1" applyBorder="1" applyAlignment="1">
      <alignment horizontal="center" vertical="top"/>
    </xf>
    <xf numFmtId="0" fontId="9" fillId="2" borderId="0" xfId="11" applyFont="1" applyFill="1" applyAlignment="1">
      <alignment horizontal="left" vertical="top" indent="3"/>
    </xf>
    <xf numFmtId="0" fontId="9" fillId="2" borderId="0" xfId="11" applyFont="1" applyFill="1" applyAlignment="1">
      <alignment vertical="top"/>
    </xf>
    <xf numFmtId="164" fontId="9" fillId="2" borderId="0" xfId="11" applyNumberFormat="1" applyFont="1" applyFill="1" applyAlignment="1">
      <alignment vertical="top"/>
    </xf>
    <xf numFmtId="164" fontId="9" fillId="2" borderId="0" xfId="11" applyNumberFormat="1" applyFont="1" applyFill="1" applyAlignment="1">
      <alignment horizontal="right" vertical="top"/>
    </xf>
    <xf numFmtId="164" fontId="9" fillId="2" borderId="9" xfId="11" applyNumberFormat="1" applyFont="1" applyFill="1" applyBorder="1" applyAlignment="1">
      <alignment horizontal="right" vertical="top"/>
    </xf>
    <xf numFmtId="0" fontId="13" fillId="2" borderId="16" xfId="11" applyFont="1" applyFill="1" applyBorder="1" applyAlignment="1"/>
    <xf numFmtId="0" fontId="9" fillId="2" borderId="0" xfId="12" applyFont="1" applyFill="1" applyAlignment="1">
      <alignment horizontal="left" indent="3"/>
    </xf>
    <xf numFmtId="3" fontId="9" fillId="2" borderId="0" xfId="12" applyNumberFormat="1" applyFont="1" applyFill="1" applyAlignment="1">
      <alignment horizontal="left" indent="3"/>
    </xf>
    <xf numFmtId="0" fontId="9" fillId="2" borderId="0" xfId="12" applyFont="1" applyFill="1" applyAlignment="1">
      <alignment horizontal="left" vertical="center" indent="3"/>
    </xf>
    <xf numFmtId="0" fontId="13" fillId="2" borderId="0" xfId="11" applyFont="1" applyFill="1" applyAlignment="1">
      <alignment horizontal="left" wrapText="1"/>
    </xf>
    <xf numFmtId="165" fontId="13" fillId="2" borderId="0" xfId="15" applyNumberFormat="1" applyFont="1" applyFill="1" applyAlignment="1"/>
    <xf numFmtId="165" fontId="13" fillId="2" borderId="9" xfId="15" applyNumberFormat="1" applyFont="1" applyFill="1" applyBorder="1" applyAlignment="1"/>
    <xf numFmtId="0" fontId="9" fillId="2" borderId="10" xfId="11" applyFont="1" applyFill="1" applyBorder="1" applyAlignment="1">
      <alignment horizontal="center" vertical="center"/>
    </xf>
    <xf numFmtId="0" fontId="13" fillId="2" borderId="11" xfId="11" applyFont="1" applyFill="1" applyBorder="1" applyAlignment="1">
      <alignment horizontal="left" vertical="center" wrapText="1"/>
    </xf>
    <xf numFmtId="0" fontId="9" fillId="2" borderId="11" xfId="11" applyFont="1" applyFill="1" applyBorder="1" applyAlignment="1">
      <alignment vertical="center"/>
    </xf>
    <xf numFmtId="164" fontId="9" fillId="2" borderId="11" xfId="7" applyNumberFormat="1" applyFont="1" applyFill="1" applyBorder="1" applyAlignment="1">
      <alignment vertical="center"/>
    </xf>
    <xf numFmtId="164" fontId="9" fillId="2" borderId="11" xfId="7" applyNumberFormat="1" applyFont="1" applyFill="1" applyBorder="1" applyAlignment="1">
      <alignment horizontal="right" vertical="center"/>
    </xf>
    <xf numFmtId="175" fontId="9" fillId="2" borderId="0" xfId="7" applyNumberFormat="1" applyFont="1" applyFill="1" applyAlignment="1">
      <alignment vertical="center"/>
    </xf>
    <xf numFmtId="0" fontId="13" fillId="2" borderId="6" xfId="12" applyFont="1" applyFill="1" applyBorder="1" applyAlignment="1">
      <alignment vertical="top"/>
    </xf>
    <xf numFmtId="175" fontId="9" fillId="2" borderId="0" xfId="7" applyNumberFormat="1" applyFont="1" applyFill="1"/>
    <xf numFmtId="0" fontId="13" fillId="2" borderId="14" xfId="12" applyFont="1" applyFill="1" applyBorder="1" applyAlignment="1">
      <alignment vertical="center"/>
    </xf>
    <xf numFmtId="0" fontId="13" fillId="2" borderId="14" xfId="12" applyFont="1" applyFill="1" applyBorder="1" applyAlignment="1">
      <alignment vertical="top"/>
    </xf>
    <xf numFmtId="0" fontId="13" fillId="2" borderId="8" xfId="14" applyFont="1" applyFill="1" applyBorder="1" applyAlignment="1">
      <alignment horizontal="left" vertical="center"/>
    </xf>
    <xf numFmtId="0" fontId="13" fillId="2" borderId="0" xfId="14" applyFont="1" applyFill="1" applyAlignment="1">
      <alignment horizontal="left"/>
    </xf>
    <xf numFmtId="164" fontId="13" fillId="2" borderId="9" xfId="7" applyNumberFormat="1" applyFont="1" applyFill="1" applyBorder="1" applyAlignment="1">
      <alignment horizontal="right"/>
    </xf>
    <xf numFmtId="175" fontId="13" fillId="2" borderId="0" xfId="7" applyNumberFormat="1" applyFont="1" applyFill="1" applyAlignment="1"/>
    <xf numFmtId="175" fontId="9" fillId="2" borderId="8" xfId="7" applyNumberFormat="1" applyFont="1" applyFill="1" applyBorder="1" applyAlignment="1"/>
    <xf numFmtId="0" fontId="9" fillId="2" borderId="0" xfId="14" applyFont="1" applyFill="1" applyAlignment="1">
      <alignment horizontal="left" indent="1"/>
    </xf>
    <xf numFmtId="175" fontId="9" fillId="2" borderId="0" xfId="7" applyNumberFormat="1" applyFont="1" applyFill="1" applyAlignment="1"/>
    <xf numFmtId="3" fontId="9" fillId="2" borderId="0" xfId="12" applyNumberFormat="1" applyFont="1" applyFill="1" applyAlignment="1">
      <alignment horizontal="left"/>
    </xf>
    <xf numFmtId="175" fontId="9" fillId="2" borderId="8" xfId="7" applyNumberFormat="1" applyFont="1" applyFill="1" applyBorder="1" applyAlignment="1">
      <alignment vertical="top"/>
    </xf>
    <xf numFmtId="0" fontId="9" fillId="2" borderId="0" xfId="12" applyFont="1" applyFill="1" applyAlignment="1">
      <alignment horizontal="left" vertical="top" indent="2"/>
    </xf>
    <xf numFmtId="175" fontId="9" fillId="2" borderId="0" xfId="7" applyNumberFormat="1" applyFont="1" applyFill="1" applyAlignment="1">
      <alignment vertical="top"/>
    </xf>
    <xf numFmtId="164" fontId="9" fillId="2" borderId="0" xfId="7" applyNumberFormat="1" applyFont="1" applyFill="1" applyAlignment="1">
      <alignment vertical="top"/>
    </xf>
    <xf numFmtId="175" fontId="9" fillId="2" borderId="8" xfId="7" applyNumberFormat="1" applyFont="1" applyFill="1" applyBorder="1"/>
    <xf numFmtId="175" fontId="9" fillId="2" borderId="0" xfId="7" applyNumberFormat="1" applyFont="1" applyFill="1" applyAlignment="1">
      <alignment horizontal="left" indent="1"/>
    </xf>
    <xf numFmtId="164" fontId="9" fillId="2" borderId="14" xfId="7" applyNumberFormat="1" applyFont="1" applyFill="1" applyBorder="1"/>
    <xf numFmtId="164" fontId="9" fillId="2" borderId="14" xfId="7" applyNumberFormat="1" applyFont="1" applyFill="1" applyBorder="1" applyAlignment="1">
      <alignment horizontal="right"/>
    </xf>
    <xf numFmtId="175" fontId="9" fillId="2" borderId="14" xfId="7" applyNumberFormat="1" applyFont="1" applyFill="1" applyBorder="1"/>
    <xf numFmtId="175" fontId="9" fillId="2" borderId="15" xfId="7" applyNumberFormat="1" applyFont="1" applyFill="1" applyBorder="1"/>
    <xf numFmtId="175" fontId="13" fillId="2" borderId="8" xfId="8" applyNumberFormat="1" applyFont="1" applyFill="1" applyBorder="1" applyAlignment="1"/>
    <xf numFmtId="0" fontId="13" fillId="2" borderId="16" xfId="12" applyFont="1" applyFill="1" applyBorder="1" applyAlignment="1">
      <alignment wrapText="1"/>
    </xf>
    <xf numFmtId="175" fontId="9" fillId="2" borderId="16" xfId="7" applyNumberFormat="1" applyFont="1" applyFill="1" applyBorder="1" applyAlignment="1"/>
    <xf numFmtId="0" fontId="13" fillId="2" borderId="14" xfId="12" applyFont="1" applyFill="1" applyBorder="1" applyAlignment="1"/>
    <xf numFmtId="175" fontId="16" fillId="2" borderId="14" xfId="7" applyNumberFormat="1" applyFont="1" applyFill="1" applyBorder="1" applyAlignment="1"/>
    <xf numFmtId="175" fontId="13" fillId="2" borderId="8" xfId="7" applyNumberFormat="1" applyFont="1" applyFill="1" applyBorder="1" applyAlignment="1"/>
    <xf numFmtId="0" fontId="13" fillId="2" borderId="16" xfId="14" applyFont="1" applyFill="1" applyBorder="1" applyAlignment="1">
      <alignment horizontal="left"/>
    </xf>
    <xf numFmtId="164" fontId="9" fillId="2" borderId="16" xfId="12" applyNumberFormat="1" applyFont="1" applyFill="1" applyBorder="1" applyAlignment="1"/>
    <xf numFmtId="164" fontId="13" fillId="2" borderId="16" xfId="7" applyNumberFormat="1" applyFont="1" applyFill="1" applyBorder="1" applyAlignment="1">
      <alignment horizontal="right"/>
    </xf>
    <xf numFmtId="164" fontId="13" fillId="2" borderId="17" xfId="7" applyNumberFormat="1" applyFont="1" applyFill="1" applyBorder="1" applyAlignment="1">
      <alignment horizontal="right"/>
    </xf>
    <xf numFmtId="3" fontId="13" fillId="2" borderId="0" xfId="12" applyNumberFormat="1" applyFont="1" applyFill="1" applyAlignment="1">
      <alignment horizontal="left"/>
    </xf>
    <xf numFmtId="164" fontId="13" fillId="2" borderId="0" xfId="12" applyNumberFormat="1" applyFont="1" applyFill="1" applyAlignment="1">
      <alignment horizontal="left"/>
    </xf>
    <xf numFmtId="175" fontId="19" fillId="2" borderId="10" xfId="7" applyNumberFormat="1" applyFont="1" applyFill="1" applyBorder="1" applyAlignment="1"/>
    <xf numFmtId="175" fontId="9" fillId="2" borderId="11" xfId="7" applyNumberFormat="1" applyFont="1" applyFill="1" applyBorder="1" applyAlignment="1"/>
    <xf numFmtId="175" fontId="9" fillId="2" borderId="12" xfId="7" applyNumberFormat="1" applyFont="1" applyFill="1" applyBorder="1" applyAlignment="1"/>
    <xf numFmtId="164" fontId="13" fillId="2" borderId="0" xfId="7" applyNumberFormat="1" applyFont="1" applyFill="1" applyAlignment="1">
      <alignment horizontal="right" wrapText="1"/>
    </xf>
    <xf numFmtId="164" fontId="13" fillId="2" borderId="9" xfId="7" applyNumberFormat="1" applyFont="1" applyFill="1" applyBorder="1" applyAlignment="1">
      <alignment horizontal="right" wrapText="1"/>
    </xf>
    <xf numFmtId="3" fontId="13" fillId="2" borderId="0" xfId="12" applyNumberFormat="1" applyFont="1" applyFill="1" applyAlignment="1"/>
    <xf numFmtId="164" fontId="9" fillId="2" borderId="0" xfId="7" applyNumberFormat="1" applyFont="1" applyFill="1" applyAlignment="1">
      <alignment horizontal="right" wrapText="1"/>
    </xf>
    <xf numFmtId="164" fontId="9" fillId="2" borderId="9" xfId="7" applyNumberFormat="1" applyFont="1" applyFill="1" applyBorder="1" applyAlignment="1">
      <alignment horizontal="right" wrapText="1"/>
    </xf>
    <xf numFmtId="175" fontId="13" fillId="2" borderId="11" xfId="7" applyNumberFormat="1" applyFont="1" applyFill="1" applyBorder="1" applyAlignment="1">
      <alignment horizontal="left" vertical="center"/>
    </xf>
    <xf numFmtId="164" fontId="9" fillId="2" borderId="11" xfId="7" applyNumberFormat="1" applyFont="1" applyFill="1" applyBorder="1" applyAlignment="1">
      <alignment horizontal="right" vertical="top" wrapText="1"/>
    </xf>
    <xf numFmtId="164" fontId="9" fillId="2" borderId="12" xfId="7" applyNumberFormat="1" applyFont="1" applyFill="1" applyBorder="1" applyAlignment="1">
      <alignment horizontal="right" vertical="top" wrapText="1"/>
    </xf>
    <xf numFmtId="175" fontId="13" fillId="2" borderId="0" xfId="8" applyNumberFormat="1" applyFont="1" applyFill="1" applyAlignment="1"/>
    <xf numFmtId="175" fontId="16" fillId="2" borderId="14" xfId="7" applyNumberFormat="1" applyFont="1" applyFill="1" applyBorder="1"/>
    <xf numFmtId="175" fontId="13" fillId="2" borderId="0" xfId="8" applyNumberFormat="1" applyFont="1" applyFill="1" applyAlignment="1">
      <alignment horizontal="center"/>
    </xf>
    <xf numFmtId="0" fontId="13" fillId="2" borderId="19" xfId="12" applyFont="1" applyFill="1" applyBorder="1" applyAlignment="1">
      <alignment wrapText="1"/>
    </xf>
    <xf numFmtId="175" fontId="9" fillId="2" borderId="19" xfId="7" applyNumberFormat="1" applyFont="1" applyFill="1" applyBorder="1"/>
    <xf numFmtId="164" fontId="13" fillId="2" borderId="19" xfId="7" applyNumberFormat="1" applyFont="1" applyFill="1" applyBorder="1" applyAlignment="1">
      <alignment horizontal="right" wrapText="1"/>
    </xf>
    <xf numFmtId="164" fontId="13" fillId="2" borderId="20" xfId="7" applyNumberFormat="1" applyFont="1" applyFill="1" applyBorder="1" applyAlignment="1">
      <alignment horizontal="right" wrapText="1"/>
    </xf>
    <xf numFmtId="164" fontId="13" fillId="2" borderId="17" xfId="7" applyNumberFormat="1" applyFont="1" applyFill="1" applyBorder="1" applyAlignment="1">
      <alignment horizontal="right" wrapText="1"/>
    </xf>
    <xf numFmtId="3" fontId="9" fillId="2" borderId="0" xfId="12" applyNumberFormat="1" applyFont="1" applyFill="1" applyAlignment="1"/>
    <xf numFmtId="3" fontId="13" fillId="2" borderId="11" xfId="12" applyNumberFormat="1" applyFont="1" applyFill="1" applyBorder="1" applyAlignment="1"/>
    <xf numFmtId="0" fontId="13" fillId="2" borderId="11" xfId="12" applyFont="1" applyFill="1" applyBorder="1" applyAlignment="1">
      <alignment horizontal="left"/>
    </xf>
    <xf numFmtId="175" fontId="9" fillId="2" borderId="11" xfId="7" applyNumberFormat="1" applyFont="1" applyFill="1" applyBorder="1"/>
    <xf numFmtId="164" fontId="13" fillId="2" borderId="11" xfId="7" applyNumberFormat="1" applyFont="1" applyFill="1" applyBorder="1" applyAlignment="1">
      <alignment horizontal="right" wrapText="1"/>
    </xf>
    <xf numFmtId="164" fontId="13" fillId="2" borderId="12" xfId="7" applyNumberFormat="1" applyFont="1" applyFill="1" applyBorder="1" applyAlignment="1">
      <alignment horizontal="right" wrapText="1"/>
    </xf>
    <xf numFmtId="164" fontId="20" fillId="2" borderId="11" xfId="12" applyNumberFormat="1" applyFont="1" applyFill="1" applyBorder="1" applyAlignment="1">
      <alignment vertical="center"/>
    </xf>
    <xf numFmtId="0" fontId="9" fillId="2" borderId="11" xfId="12" applyFont="1" applyFill="1" applyBorder="1" applyAlignment="1">
      <alignment horizontal="left" vertical="center" indent="1"/>
    </xf>
    <xf numFmtId="0" fontId="9" fillId="2" borderId="11" xfId="12" applyFont="1" applyFill="1" applyBorder="1" applyAlignment="1">
      <alignment horizontal="left" vertical="center"/>
    </xf>
    <xf numFmtId="164" fontId="9" fillId="2" borderId="11" xfId="7" applyNumberFormat="1" applyFont="1" applyFill="1" applyBorder="1" applyAlignment="1">
      <alignment horizontal="right" vertical="center" wrapText="1"/>
    </xf>
    <xf numFmtId="164" fontId="9" fillId="2" borderId="12" xfId="7" applyNumberFormat="1" applyFont="1" applyFill="1" applyBorder="1" applyAlignment="1">
      <alignment horizontal="right" vertical="center" wrapText="1"/>
    </xf>
    <xf numFmtId="3" fontId="9" fillId="2" borderId="19" xfId="12" applyNumberFormat="1" applyFont="1" applyFill="1" applyBorder="1" applyAlignment="1">
      <alignment horizontal="left" indent="1"/>
    </xf>
    <xf numFmtId="3" fontId="13" fillId="2" borderId="0" xfId="12" applyNumberFormat="1" applyFont="1" applyFill="1" applyAlignment="1">
      <alignment wrapText="1"/>
    </xf>
    <xf numFmtId="175" fontId="13" fillId="2" borderId="0" xfId="7" applyNumberFormat="1" applyFont="1" applyFill="1" applyAlignment="1">
      <alignment wrapText="1"/>
    </xf>
    <xf numFmtId="0" fontId="9" fillId="2" borderId="11" xfId="12" applyFont="1" applyFill="1" applyBorder="1" applyAlignment="1">
      <alignment horizontal="left" indent="3"/>
    </xf>
    <xf numFmtId="164" fontId="9" fillId="2" borderId="11" xfId="7" applyNumberFormat="1" applyFont="1" applyFill="1" applyBorder="1" applyAlignment="1">
      <alignment horizontal="right" wrapText="1"/>
    </xf>
    <xf numFmtId="164" fontId="9" fillId="2" borderId="12" xfId="7" applyNumberFormat="1" applyFont="1" applyFill="1" applyBorder="1" applyAlignment="1">
      <alignment horizontal="right" wrapText="1"/>
    </xf>
    <xf numFmtId="175" fontId="16" fillId="2" borderId="0" xfId="7" applyNumberFormat="1" applyFont="1" applyFill="1"/>
    <xf numFmtId="175" fontId="15" fillId="2" borderId="0" xfId="7" applyNumberFormat="1" applyFont="1" applyFill="1"/>
    <xf numFmtId="175" fontId="15" fillId="2" borderId="0" xfId="7" applyNumberFormat="1" applyFont="1" applyFill="1" applyAlignment="1">
      <alignment vertical="top"/>
    </xf>
    <xf numFmtId="0" fontId="9" fillId="2" borderId="11" xfId="12" applyFont="1" applyFill="1" applyBorder="1" applyAlignment="1">
      <alignment horizontal="left" vertical="top" indent="2"/>
    </xf>
    <xf numFmtId="175" fontId="16" fillId="2" borderId="11" xfId="7" applyNumberFormat="1" applyFont="1" applyFill="1" applyBorder="1" applyAlignment="1">
      <alignment vertical="top"/>
    </xf>
    <xf numFmtId="175" fontId="21" fillId="2" borderId="0" xfId="7" applyNumberFormat="1" applyFont="1" applyFill="1"/>
    <xf numFmtId="0" fontId="13" fillId="2" borderId="19" xfId="12" applyFont="1" applyFill="1" applyBorder="1" applyAlignment="1">
      <alignment horizontal="left" wrapText="1"/>
    </xf>
    <xf numFmtId="175" fontId="15" fillId="2" borderId="11" xfId="7" applyNumberFormat="1" applyFont="1" applyFill="1" applyBorder="1"/>
    <xf numFmtId="0" fontId="9" fillId="2" borderId="11" xfId="12" applyFont="1" applyFill="1" applyBorder="1" applyAlignment="1">
      <alignment horizontal="left" indent="1"/>
    </xf>
    <xf numFmtId="178" fontId="9" fillId="2" borderId="11" xfId="7" applyNumberFormat="1" applyFont="1" applyFill="1" applyBorder="1" applyAlignment="1">
      <alignment vertical="center"/>
    </xf>
    <xf numFmtId="178" fontId="20" fillId="2" borderId="11" xfId="12" applyNumberFormat="1" applyFont="1" applyFill="1" applyBorder="1" applyAlignment="1">
      <alignment vertical="center"/>
    </xf>
    <xf numFmtId="175" fontId="9" fillId="2" borderId="6" xfId="7" applyNumberFormat="1" applyFont="1" applyFill="1" applyBorder="1"/>
    <xf numFmtId="175" fontId="22" fillId="2" borderId="0" xfId="7" applyNumberFormat="1" applyFont="1" applyFill="1"/>
    <xf numFmtId="178" fontId="13" fillId="2" borderId="0" xfId="7" applyNumberFormat="1" applyFont="1" applyFill="1" applyAlignment="1">
      <alignment horizontal="right" wrapText="1"/>
    </xf>
    <xf numFmtId="178" fontId="13" fillId="2" borderId="9" xfId="7" applyNumberFormat="1" applyFont="1" applyFill="1" applyBorder="1" applyAlignment="1">
      <alignment horizontal="right" wrapText="1"/>
    </xf>
    <xf numFmtId="3" fontId="9" fillId="2" borderId="0" xfId="12" applyNumberFormat="1" applyFont="1" applyFill="1" applyAlignment="1">
      <alignment horizontal="left" indent="1"/>
    </xf>
    <xf numFmtId="178" fontId="9" fillId="2" borderId="0" xfId="7" applyNumberFormat="1" applyFont="1" applyFill="1" applyAlignment="1">
      <alignment horizontal="right" wrapText="1"/>
    </xf>
    <xf numFmtId="178" fontId="9" fillId="2" borderId="9" xfId="7" applyNumberFormat="1" applyFont="1" applyFill="1" applyBorder="1" applyAlignment="1">
      <alignment horizontal="right" wrapText="1"/>
    </xf>
    <xf numFmtId="3" fontId="13" fillId="2" borderId="0" xfId="12" applyNumberFormat="1" applyFont="1" applyFill="1" applyAlignment="1">
      <alignment horizontal="left" indent="1"/>
    </xf>
    <xf numFmtId="3" fontId="9" fillId="2" borderId="11" xfId="12" applyNumberFormat="1" applyFont="1" applyFill="1" applyBorder="1" applyAlignment="1">
      <alignment horizontal="left" vertical="top" indent="2"/>
    </xf>
    <xf numFmtId="3" fontId="9" fillId="2" borderId="11" xfId="12" applyNumberFormat="1" applyFont="1" applyFill="1" applyBorder="1" applyAlignment="1">
      <alignment horizontal="left" vertical="top"/>
    </xf>
    <xf numFmtId="178" fontId="9" fillId="2" borderId="11" xfId="7" applyNumberFormat="1" applyFont="1" applyFill="1" applyBorder="1" applyAlignment="1">
      <alignment horizontal="right" vertical="top" wrapText="1"/>
    </xf>
    <xf numFmtId="178" fontId="9" fillId="2" borderId="12" xfId="7" applyNumberFormat="1" applyFont="1" applyFill="1" applyBorder="1" applyAlignment="1">
      <alignment horizontal="right" vertical="top" wrapText="1"/>
    </xf>
    <xf numFmtId="175" fontId="23" fillId="2" borderId="0" xfId="8" applyNumberFormat="1" applyFont="1" applyFill="1" applyAlignment="1">
      <alignment horizontal="center"/>
    </xf>
    <xf numFmtId="178" fontId="13" fillId="2" borderId="0" xfId="7" applyNumberFormat="1" applyFont="1" applyFill="1" applyAlignment="1">
      <alignment horizontal="right"/>
    </xf>
    <xf numFmtId="175" fontId="13" fillId="2" borderId="0" xfId="7" applyNumberFormat="1" applyFont="1" applyFill="1" applyAlignment="1">
      <alignment horizontal="left" indent="2"/>
    </xf>
    <xf numFmtId="3" fontId="9" fillId="2" borderId="0" xfId="12" applyNumberFormat="1" applyFont="1" applyFill="1" applyAlignment="1">
      <alignment horizontal="left" indent="4"/>
    </xf>
    <xf numFmtId="3" fontId="9" fillId="2" borderId="11" xfId="12" applyNumberFormat="1" applyFont="1" applyFill="1" applyBorder="1" applyAlignment="1">
      <alignment horizontal="left" indent="1"/>
    </xf>
    <xf numFmtId="178" fontId="9" fillId="2" borderId="11" xfId="7" applyNumberFormat="1" applyFont="1" applyFill="1" applyBorder="1" applyAlignment="1">
      <alignment horizontal="right" wrapText="1"/>
    </xf>
    <xf numFmtId="178" fontId="9" fillId="2" borderId="12" xfId="7" applyNumberFormat="1" applyFont="1" applyFill="1" applyBorder="1" applyAlignment="1">
      <alignment horizontal="right" wrapText="1"/>
    </xf>
    <xf numFmtId="178" fontId="9" fillId="2" borderId="0" xfId="7" applyNumberFormat="1" applyFont="1" applyFill="1"/>
    <xf numFmtId="0" fontId="0" fillId="2" borderId="0" xfId="0" applyFont="1" applyFill="1"/>
    <xf numFmtId="0" fontId="13" fillId="2" borderId="8" xfId="12" applyFont="1" applyFill="1" applyBorder="1" applyAlignment="1">
      <alignment vertical="center"/>
    </xf>
    <xf numFmtId="164" fontId="13" fillId="2" borderId="5" xfId="7" applyNumberFormat="1" applyFont="1" applyFill="1" applyBorder="1" applyAlignment="1">
      <alignment horizontal="right" wrapText="1"/>
    </xf>
    <xf numFmtId="164" fontId="13" fillId="2" borderId="6" xfId="7" applyNumberFormat="1" applyFont="1" applyFill="1" applyBorder="1" applyAlignment="1">
      <alignment horizontal="right" wrapText="1"/>
    </xf>
    <xf numFmtId="164" fontId="13" fillId="2" borderId="7" xfId="7" applyNumberFormat="1" applyFont="1" applyFill="1" applyBorder="1" applyAlignment="1">
      <alignment horizontal="right" wrapText="1"/>
    </xf>
    <xf numFmtId="175" fontId="13" fillId="2" borderId="8" xfId="7" applyNumberFormat="1" applyFont="1" applyFill="1" applyBorder="1"/>
    <xf numFmtId="164" fontId="13" fillId="2" borderId="8" xfId="7" applyNumberFormat="1" applyFont="1" applyFill="1" applyBorder="1" applyAlignment="1">
      <alignment horizontal="right" wrapText="1"/>
    </xf>
    <xf numFmtId="0" fontId="13" fillId="2" borderId="0" xfId="13" applyFont="1" applyFill="1" applyAlignment="1">
      <alignment horizontal="left" indent="1"/>
    </xf>
    <xf numFmtId="164" fontId="9" fillId="2" borderId="8" xfId="7" applyNumberFormat="1" applyFont="1" applyFill="1" applyBorder="1" applyAlignment="1">
      <alignment horizontal="right"/>
    </xf>
    <xf numFmtId="164" fontId="13" fillId="2" borderId="0" xfId="12" applyNumberFormat="1" applyFont="1" applyFill="1" applyAlignment="1">
      <alignment vertical="center"/>
    </xf>
    <xf numFmtId="0" fontId="9" fillId="2" borderId="0" xfId="13" applyFont="1" applyFill="1" applyAlignment="1">
      <alignment horizontal="left" indent="1"/>
    </xf>
    <xf numFmtId="164" fontId="9" fillId="2" borderId="8" xfId="7" applyNumberFormat="1" applyFont="1" applyFill="1" applyBorder="1" applyAlignment="1">
      <alignment horizontal="right" wrapText="1"/>
    </xf>
    <xf numFmtId="0" fontId="9" fillId="2" borderId="0" xfId="13" applyFont="1" applyFill="1" applyAlignment="1">
      <alignment horizontal="left" indent="2"/>
    </xf>
    <xf numFmtId="0" fontId="9" fillId="2" borderId="8" xfId="12" applyFont="1" applyFill="1" applyBorder="1" applyAlignment="1">
      <alignment horizontal="left"/>
    </xf>
    <xf numFmtId="0" fontId="9" fillId="2" borderId="0" xfId="13" applyFont="1" applyFill="1" applyAlignment="1">
      <alignment horizontal="left"/>
    </xf>
    <xf numFmtId="174" fontId="9" fillId="2" borderId="0" xfId="7" applyNumberFormat="1" applyFont="1" applyFill="1" applyAlignment="1">
      <alignment horizontal="right" wrapText="1"/>
    </xf>
    <xf numFmtId="0" fontId="13" fillId="2" borderId="0" xfId="13" applyFont="1" applyFill="1" applyAlignment="1">
      <alignment horizontal="left" indent="2"/>
    </xf>
    <xf numFmtId="0" fontId="9" fillId="2" borderId="0" xfId="13" applyFont="1" applyFill="1" applyAlignment="1"/>
    <xf numFmtId="0" fontId="9" fillId="2" borderId="8" xfId="12" applyFont="1" applyFill="1" applyBorder="1" applyAlignment="1">
      <alignment vertical="top"/>
    </xf>
    <xf numFmtId="164" fontId="9" fillId="2" borderId="10" xfId="7" applyNumberFormat="1" applyFont="1" applyFill="1" applyBorder="1" applyAlignment="1">
      <alignment horizontal="right" vertical="top" wrapText="1"/>
    </xf>
    <xf numFmtId="175" fontId="13" fillId="2" borderId="8" xfId="8" applyNumberFormat="1" applyFont="1" applyFill="1" applyBorder="1" applyAlignment="1">
      <alignment horizontal="center"/>
    </xf>
    <xf numFmtId="0" fontId="9" fillId="2" borderId="19" xfId="12" applyFont="1" applyFill="1" applyBorder="1" applyAlignment="1"/>
    <xf numFmtId="164" fontId="13" fillId="2" borderId="21" xfId="7" applyNumberFormat="1" applyFont="1" applyFill="1" applyBorder="1" applyAlignment="1">
      <alignment horizontal="right" wrapText="1"/>
    </xf>
    <xf numFmtId="164" fontId="9" fillId="2" borderId="22" xfId="7" applyNumberFormat="1" applyFont="1" applyFill="1" applyBorder="1" applyAlignment="1">
      <alignment horizontal="right" wrapText="1"/>
    </xf>
    <xf numFmtId="175" fontId="9" fillId="2" borderId="9" xfId="7" applyNumberFormat="1" applyFont="1" applyFill="1" applyBorder="1"/>
    <xf numFmtId="175" fontId="9" fillId="2" borderId="12" xfId="7" applyNumberFormat="1" applyFont="1" applyFill="1" applyBorder="1"/>
    <xf numFmtId="164" fontId="9" fillId="2" borderId="11" xfId="7" applyNumberFormat="1" applyFont="1" applyFill="1" applyBorder="1" applyAlignment="1">
      <alignment horizontal="right"/>
    </xf>
    <xf numFmtId="178" fontId="9" fillId="2" borderId="11" xfId="7" applyNumberFormat="1" applyFont="1" applyFill="1" applyBorder="1" applyAlignment="1">
      <alignment horizontal="right" vertical="center"/>
    </xf>
    <xf numFmtId="178" fontId="13" fillId="2" borderId="16" xfId="7" applyNumberFormat="1" applyFont="1" applyFill="1" applyBorder="1" applyAlignment="1">
      <alignment horizontal="right" wrapText="1"/>
    </xf>
    <xf numFmtId="178" fontId="13" fillId="2" borderId="23" xfId="7" applyNumberFormat="1" applyFont="1" applyFill="1" applyBorder="1" applyAlignment="1">
      <alignment horizontal="right" wrapText="1"/>
    </xf>
    <xf numFmtId="178" fontId="13" fillId="2" borderId="17" xfId="7" applyNumberFormat="1" applyFont="1" applyFill="1" applyBorder="1" applyAlignment="1">
      <alignment horizontal="right" wrapText="1"/>
    </xf>
    <xf numFmtId="178" fontId="9" fillId="2" borderId="18" xfId="7" applyNumberFormat="1" applyFont="1" applyFill="1" applyBorder="1" applyAlignment="1">
      <alignment horizontal="right" wrapText="1"/>
    </xf>
    <xf numFmtId="3" fontId="16" fillId="2" borderId="0" xfId="12" applyNumberFormat="1" applyFont="1" applyFill="1" applyAlignment="1">
      <alignment horizontal="left" vertical="center" wrapText="1"/>
    </xf>
    <xf numFmtId="179" fontId="9" fillId="2" borderId="0" xfId="7" applyNumberFormat="1" applyFont="1" applyFill="1" applyAlignment="1">
      <alignment horizontal="right" wrapText="1"/>
    </xf>
    <xf numFmtId="178" fontId="13" fillId="2" borderId="18" xfId="7" applyNumberFormat="1" applyFont="1" applyFill="1" applyBorder="1" applyAlignment="1">
      <alignment horizontal="right" wrapText="1"/>
    </xf>
    <xf numFmtId="175" fontId="9" fillId="2" borderId="11" xfId="7" applyNumberFormat="1" applyFont="1" applyFill="1" applyBorder="1" applyAlignment="1">
      <alignment vertical="top"/>
    </xf>
    <xf numFmtId="178" fontId="9" fillId="2" borderId="0" xfId="7" applyNumberFormat="1" applyFont="1" applyFill="1" applyAlignment="1">
      <alignment horizontal="right"/>
    </xf>
    <xf numFmtId="178" fontId="9" fillId="2" borderId="9" xfId="7" applyNumberFormat="1" applyFont="1" applyFill="1" applyBorder="1" applyAlignment="1">
      <alignment horizontal="right"/>
    </xf>
    <xf numFmtId="178" fontId="13" fillId="2" borderId="22" xfId="7" applyNumberFormat="1" applyFont="1" applyFill="1" applyBorder="1" applyAlignment="1">
      <alignment horizontal="right" wrapText="1"/>
    </xf>
    <xf numFmtId="3" fontId="9" fillId="2" borderId="0" xfId="12" applyNumberFormat="1" applyFont="1" applyFill="1" applyAlignment="1">
      <alignment horizontal="left" wrapText="1" indent="1"/>
    </xf>
    <xf numFmtId="49" fontId="9" fillId="2" borderId="0" xfId="7" applyNumberFormat="1" applyFont="1" applyFill="1" applyAlignment="1">
      <alignment wrapText="1"/>
    </xf>
    <xf numFmtId="0" fontId="0" fillId="2" borderId="0" xfId="0" applyFill="1" applyAlignment="1">
      <alignment wrapText="1"/>
    </xf>
    <xf numFmtId="49" fontId="9" fillId="2" borderId="11" xfId="7" applyNumberFormat="1" applyFont="1" applyFill="1" applyBorder="1" applyAlignment="1">
      <alignment vertical="center" wrapText="1"/>
    </xf>
    <xf numFmtId="178" fontId="9" fillId="2" borderId="11" xfId="7" applyNumberFormat="1" applyFont="1" applyFill="1" applyBorder="1" applyAlignment="1">
      <alignment horizontal="right"/>
    </xf>
    <xf numFmtId="0" fontId="9" fillId="2" borderId="0" xfId="12" applyFont="1" applyFill="1" applyAlignment="1">
      <alignment horizontal="left" wrapText="1" indent="1"/>
    </xf>
    <xf numFmtId="3" fontId="9" fillId="2" borderId="0" xfId="12" applyNumberFormat="1" applyFont="1" applyFill="1" applyAlignment="1">
      <alignment horizontal="left" vertical="top" indent="2"/>
    </xf>
    <xf numFmtId="3" fontId="9" fillId="2" borderId="0" xfId="12" applyNumberFormat="1" applyFont="1" applyFill="1" applyAlignment="1">
      <alignment horizontal="left" vertical="top"/>
    </xf>
    <xf numFmtId="164" fontId="9" fillId="2" borderId="0" xfId="7" applyNumberFormat="1" applyFont="1" applyFill="1" applyAlignment="1">
      <alignment horizontal="right" vertical="top" wrapText="1"/>
    </xf>
    <xf numFmtId="164" fontId="9" fillId="2" borderId="9" xfId="7" applyNumberFormat="1" applyFont="1" applyFill="1" applyBorder="1" applyAlignment="1">
      <alignment horizontal="right" vertical="top" wrapText="1"/>
    </xf>
    <xf numFmtId="3" fontId="9" fillId="2" borderId="19" xfId="12" applyNumberFormat="1" applyFont="1" applyFill="1" applyBorder="1" applyAlignment="1">
      <alignment horizontal="left"/>
    </xf>
    <xf numFmtId="164" fontId="9" fillId="2" borderId="0" xfId="12" applyNumberFormat="1" applyFont="1" applyFill="1" applyAlignment="1">
      <alignment horizontal="right" indent="1"/>
    </xf>
    <xf numFmtId="0" fontId="9" fillId="2" borderId="11" xfId="12" applyFont="1" applyFill="1" applyBorder="1" applyAlignment="1">
      <alignment horizontal="left" indent="2"/>
    </xf>
    <xf numFmtId="3" fontId="9" fillId="2" borderId="8" xfId="12" applyNumberFormat="1" applyFont="1" applyFill="1" applyBorder="1" applyAlignment="1"/>
    <xf numFmtId="3" fontId="9" fillId="2" borderId="8" xfId="12" applyNumberFormat="1" applyFont="1" applyFill="1" applyBorder="1" applyAlignment="1">
      <alignment vertical="center"/>
    </xf>
    <xf numFmtId="164" fontId="9" fillId="2" borderId="0" xfId="7" applyNumberFormat="1" applyFont="1" applyFill="1" applyAlignment="1">
      <alignment horizontal="right" vertical="center" wrapText="1"/>
    </xf>
    <xf numFmtId="164" fontId="9" fillId="2" borderId="9" xfId="7" applyNumberFormat="1" applyFont="1" applyFill="1" applyBorder="1" applyAlignment="1">
      <alignment horizontal="right" vertical="center" wrapText="1"/>
    </xf>
    <xf numFmtId="164" fontId="13" fillId="2" borderId="0" xfId="7" applyNumberFormat="1" applyFont="1" applyFill="1" applyAlignment="1">
      <alignment horizontal="right" vertical="center" wrapText="1"/>
    </xf>
    <xf numFmtId="164" fontId="13" fillId="2" borderId="9" xfId="7" applyNumberFormat="1" applyFont="1" applyFill="1" applyBorder="1" applyAlignment="1">
      <alignment horizontal="right" vertical="center" wrapText="1"/>
    </xf>
    <xf numFmtId="3" fontId="9" fillId="2" borderId="0" xfId="12" applyNumberFormat="1" applyFont="1" applyFill="1" applyAlignment="1">
      <alignment horizontal="left" vertical="top" indent="3"/>
    </xf>
    <xf numFmtId="175" fontId="21" fillId="2" borderId="8" xfId="7" applyNumberFormat="1" applyFont="1" applyFill="1" applyBorder="1"/>
    <xf numFmtId="0" fontId="13" fillId="2" borderId="14" xfId="12" applyFont="1" applyFill="1" applyBorder="1" applyAlignment="1">
      <alignment wrapText="1"/>
    </xf>
    <xf numFmtId="3" fontId="9" fillId="2" borderId="11" xfId="12" applyNumberFormat="1" applyFont="1" applyFill="1" applyBorder="1" applyAlignment="1"/>
    <xf numFmtId="0" fontId="9" fillId="2" borderId="11" xfId="12" applyFont="1" applyFill="1" applyBorder="1" applyAlignment="1">
      <alignment horizontal="left" vertical="center" wrapText="1" indent="2"/>
    </xf>
    <xf numFmtId="0" fontId="13" fillId="2" borderId="0" xfId="12" applyFont="1" applyFill="1" applyAlignment="1">
      <alignment horizontal="left" vertical="center" indent="1"/>
    </xf>
    <xf numFmtId="0" fontId="9" fillId="2" borderId="0" xfId="12" applyFont="1" applyFill="1" applyAlignment="1">
      <alignment horizontal="left" vertical="center"/>
    </xf>
    <xf numFmtId="164" fontId="13" fillId="2" borderId="16" xfId="7" applyNumberFormat="1" applyFont="1" applyFill="1" applyBorder="1" applyAlignment="1">
      <alignment horizontal="right" wrapText="1"/>
    </xf>
    <xf numFmtId="175" fontId="9" fillId="2" borderId="11" xfId="7" applyNumberFormat="1" applyFont="1" applyFill="1" applyBorder="1" applyAlignment="1">
      <alignment vertical="center"/>
    </xf>
    <xf numFmtId="0" fontId="13" fillId="2" borderId="11" xfId="12" applyFont="1" applyFill="1" applyBorder="1" applyAlignment="1">
      <alignment horizontal="left" vertical="center" indent="1"/>
    </xf>
    <xf numFmtId="164" fontId="13" fillId="2" borderId="11" xfId="7" applyNumberFormat="1" applyFont="1" applyFill="1" applyBorder="1" applyAlignment="1">
      <alignment horizontal="right" vertical="center" wrapText="1"/>
    </xf>
    <xf numFmtId="164" fontId="13" fillId="2" borderId="12" xfId="7" applyNumberFormat="1" applyFont="1" applyFill="1" applyBorder="1" applyAlignment="1">
      <alignment horizontal="right" vertical="center" wrapText="1"/>
    </xf>
    <xf numFmtId="3" fontId="9" fillId="2" borderId="11" xfId="12" applyNumberFormat="1" applyFont="1" applyFill="1" applyBorder="1" applyAlignment="1">
      <alignment horizontal="left" vertical="top" indent="1"/>
    </xf>
    <xf numFmtId="0" fontId="13" fillId="2" borderId="0" xfId="12" applyFont="1" applyFill="1" applyAlignment="1">
      <alignment horizontal="left" vertical="center"/>
    </xf>
    <xf numFmtId="164" fontId="13" fillId="2" borderId="0" xfId="12" applyNumberFormat="1" applyFont="1" applyFill="1" applyAlignment="1">
      <alignment horizontal="right" wrapText="1"/>
    </xf>
    <xf numFmtId="164" fontId="13" fillId="2" borderId="9" xfId="12" applyNumberFormat="1" applyFont="1" applyFill="1" applyBorder="1" applyAlignment="1">
      <alignment horizontal="right" wrapText="1"/>
    </xf>
    <xf numFmtId="164" fontId="9" fillId="2" borderId="0" xfId="12" applyNumberFormat="1" applyFont="1" applyFill="1" applyAlignment="1">
      <alignment horizontal="right" wrapText="1"/>
    </xf>
    <xf numFmtId="164" fontId="9" fillId="2" borderId="9" xfId="12" applyNumberFormat="1" applyFont="1" applyFill="1" applyBorder="1" applyAlignment="1">
      <alignment horizontal="right" wrapText="1"/>
    </xf>
    <xf numFmtId="164" fontId="9" fillId="2" borderId="0" xfId="12" applyNumberFormat="1" applyFont="1" applyFill="1" applyAlignment="1">
      <alignment horizontal="right" vertical="top" wrapText="1"/>
    </xf>
    <xf numFmtId="164" fontId="9" fillId="2" borderId="9" xfId="12" applyNumberFormat="1" applyFont="1" applyFill="1" applyBorder="1" applyAlignment="1">
      <alignment horizontal="right" vertical="top" wrapText="1"/>
    </xf>
    <xf numFmtId="175" fontId="9" fillId="2" borderId="11" xfId="7" applyNumberFormat="1" applyFont="1" applyFill="1" applyBorder="1" applyAlignment="1">
      <alignment horizontal="left" vertical="center"/>
    </xf>
    <xf numFmtId="164" fontId="9" fillId="2" borderId="11" xfId="12" applyNumberFormat="1" applyFont="1" applyFill="1" applyBorder="1" applyAlignment="1">
      <alignment horizontal="right" vertical="center" wrapText="1"/>
    </xf>
    <xf numFmtId="164" fontId="9" fillId="2" borderId="12" xfId="12" applyNumberFormat="1" applyFont="1" applyFill="1" applyBorder="1" applyAlignment="1">
      <alignment horizontal="right" vertical="center" wrapText="1"/>
    </xf>
    <xf numFmtId="0" fontId="13" fillId="2" borderId="14" xfId="12" applyFont="1" applyFill="1" applyBorder="1" applyAlignment="1">
      <alignment horizontal="left"/>
    </xf>
    <xf numFmtId="175" fontId="9" fillId="2" borderId="11" xfId="7" applyNumberFormat="1" applyFont="1" applyFill="1" applyBorder="1" applyAlignment="1">
      <alignment horizontal="left" vertical="center" wrapText="1" indent="1"/>
    </xf>
    <xf numFmtId="175" fontId="9" fillId="2" borderId="19" xfId="7" applyNumberFormat="1" applyFont="1" applyFill="1" applyBorder="1" applyAlignment="1">
      <alignment horizontal="left" indent="1"/>
    </xf>
    <xf numFmtId="164" fontId="9" fillId="2" borderId="11" xfId="12" applyNumberFormat="1" applyFont="1" applyFill="1" applyBorder="1" applyAlignment="1">
      <alignment horizontal="right" wrapText="1"/>
    </xf>
    <xf numFmtId="164" fontId="9" fillId="2" borderId="12" xfId="12" applyNumberFormat="1" applyFont="1" applyFill="1" applyBorder="1" applyAlignment="1">
      <alignment horizontal="right" wrapText="1"/>
    </xf>
    <xf numFmtId="0" fontId="9" fillId="2" borderId="11" xfId="12" applyFont="1" applyFill="1" applyBorder="1" applyAlignment="1">
      <alignment horizontal="left" vertical="top" indent="4"/>
    </xf>
    <xf numFmtId="164" fontId="9" fillId="2" borderId="11" xfId="7" applyNumberFormat="1" applyFont="1" applyFill="1" applyBorder="1" applyAlignment="1">
      <alignment horizontal="right" vertical="top"/>
    </xf>
    <xf numFmtId="164" fontId="9" fillId="2" borderId="12" xfId="7" applyNumberFormat="1" applyFont="1" applyFill="1" applyBorder="1" applyAlignment="1">
      <alignment horizontal="right" vertical="top"/>
    </xf>
    <xf numFmtId="164" fontId="9" fillId="2" borderId="12" xfId="7" applyNumberFormat="1" applyFont="1" applyFill="1" applyBorder="1" applyAlignment="1">
      <alignment horizontal="right"/>
    </xf>
    <xf numFmtId="175" fontId="9" fillId="2" borderId="0" xfId="7" applyNumberFormat="1" applyFont="1" applyFill="1" applyAlignment="1">
      <alignment horizontal="left"/>
    </xf>
    <xf numFmtId="3" fontId="9" fillId="2" borderId="0" xfId="10" applyNumberFormat="1" applyFont="1" applyFill="1" applyAlignment="1">
      <alignment horizontal="left" indent="1"/>
    </xf>
    <xf numFmtId="175" fontId="9" fillId="2" borderId="11" xfId="7" applyNumberFormat="1" applyFont="1" applyFill="1" applyBorder="1" applyAlignment="1">
      <alignment horizontal="left" indent="1"/>
    </xf>
    <xf numFmtId="164" fontId="9" fillId="2" borderId="11" xfId="7" applyNumberFormat="1" applyFont="1" applyFill="1" applyBorder="1" applyAlignment="1"/>
    <xf numFmtId="164" fontId="9" fillId="2" borderId="12" xfId="7" applyNumberFormat="1" applyFont="1" applyFill="1" applyBorder="1" applyAlignment="1"/>
    <xf numFmtId="175" fontId="9" fillId="2" borderId="8" xfId="7" applyNumberFormat="1" applyFont="1" applyFill="1" applyBorder="1" applyAlignment="1">
      <alignment vertical="center"/>
    </xf>
    <xf numFmtId="0" fontId="9" fillId="2" borderId="0" xfId="12" applyFont="1" applyFill="1" applyAlignment="1">
      <alignment horizontal="left" vertical="center" indent="1"/>
    </xf>
    <xf numFmtId="175" fontId="9" fillId="2" borderId="0" xfId="7" applyNumberFormat="1" applyFont="1" applyFill="1" applyAlignment="1">
      <alignment horizontal="left" vertical="center"/>
    </xf>
    <xf numFmtId="164" fontId="9" fillId="2" borderId="0" xfId="7" applyNumberFormat="1" applyFont="1" applyFill="1" applyAlignment="1">
      <alignment horizontal="right" vertical="center"/>
    </xf>
    <xf numFmtId="164" fontId="9" fillId="2" borderId="9" xfId="7" applyNumberFormat="1" applyFont="1" applyFill="1" applyBorder="1" applyAlignment="1">
      <alignment horizontal="right" vertical="center"/>
    </xf>
    <xf numFmtId="0" fontId="13" fillId="2" borderId="8" xfId="12" applyFont="1" applyFill="1" applyBorder="1" applyAlignment="1">
      <alignment vertical="top"/>
    </xf>
    <xf numFmtId="175" fontId="22" fillId="2" borderId="11" xfId="7" applyNumberFormat="1" applyFont="1" applyFill="1" applyBorder="1" applyAlignment="1">
      <alignment vertical="top"/>
    </xf>
    <xf numFmtId="164" fontId="13" fillId="2" borderId="0" xfId="7" applyNumberFormat="1" applyFont="1" applyFill="1" applyAlignment="1">
      <alignment horizontal="right" vertical="top"/>
    </xf>
    <xf numFmtId="164" fontId="9" fillId="2" borderId="0" xfId="7" applyNumberFormat="1" applyFont="1" applyFill="1" applyAlignment="1">
      <alignment horizontal="right" vertical="top"/>
    </xf>
    <xf numFmtId="164" fontId="9" fillId="2" borderId="9" xfId="7" applyNumberFormat="1" applyFont="1" applyFill="1" applyBorder="1" applyAlignment="1">
      <alignment horizontal="right" vertical="top"/>
    </xf>
    <xf numFmtId="175" fontId="13" fillId="2" borderId="0" xfId="7" applyNumberFormat="1" applyFont="1" applyFill="1" applyAlignment="1">
      <alignment vertical="top"/>
    </xf>
    <xf numFmtId="175" fontId="23" fillId="2" borderId="8" xfId="8" applyNumberFormat="1" applyFont="1" applyFill="1" applyBorder="1" applyAlignment="1">
      <alignment horizontal="center"/>
    </xf>
    <xf numFmtId="175" fontId="23" fillId="2" borderId="8" xfId="8" applyNumberFormat="1" applyFont="1" applyFill="1" applyBorder="1" applyAlignment="1">
      <alignment horizontal="center" vertical="top"/>
    </xf>
    <xf numFmtId="175" fontId="22" fillId="2" borderId="0" xfId="7" applyNumberFormat="1" applyFont="1" applyFill="1" applyAlignment="1">
      <alignment vertical="top"/>
    </xf>
    <xf numFmtId="175" fontId="9" fillId="2" borderId="10" xfId="7" applyNumberFormat="1" applyFont="1" applyFill="1" applyBorder="1" applyAlignment="1">
      <alignment vertical="top"/>
    </xf>
    <xf numFmtId="0" fontId="9" fillId="2" borderId="11" xfId="12" applyFont="1" applyFill="1" applyBorder="1" applyAlignment="1">
      <alignment horizontal="left" vertical="top" wrapText="1"/>
    </xf>
    <xf numFmtId="17" fontId="13" fillId="2" borderId="0" xfId="7" applyNumberFormat="1" applyFont="1" applyFill="1" applyAlignment="1">
      <alignment horizontal="right"/>
    </xf>
    <xf numFmtId="0" fontId="0" fillId="2" borderId="6" xfId="0" applyFill="1" applyBorder="1"/>
    <xf numFmtId="0" fontId="0" fillId="2" borderId="11" xfId="0" applyFill="1" applyBorder="1"/>
    <xf numFmtId="164" fontId="13" fillId="2" borderId="7" xfId="7" applyNumberFormat="1" applyFont="1" applyFill="1" applyBorder="1" applyAlignment="1">
      <alignment horizontal="right"/>
    </xf>
    <xf numFmtId="175" fontId="12" fillId="2" borderId="8" xfId="8" applyNumberFormat="1" applyFont="1" applyFill="1" applyBorder="1" applyAlignment="1">
      <alignment horizontal="center"/>
    </xf>
    <xf numFmtId="0" fontId="9" fillId="2" borderId="8" xfId="0" applyFont="1" applyFill="1" applyBorder="1"/>
    <xf numFmtId="164" fontId="9" fillId="2" borderId="0" xfId="0" applyNumberFormat="1" applyFont="1" applyFill="1" applyAlignment="1">
      <alignment horizontal="right"/>
    </xf>
    <xf numFmtId="164" fontId="9" fillId="2" borderId="9" xfId="0" applyNumberFormat="1" applyFont="1" applyFill="1" applyBorder="1" applyAlignment="1">
      <alignment horizontal="right"/>
    </xf>
    <xf numFmtId="0" fontId="9" fillId="2" borderId="8" xfId="0" applyFont="1" applyFill="1" applyBorder="1" applyAlignment="1">
      <alignment vertical="center"/>
    </xf>
    <xf numFmtId="0" fontId="9" fillId="2" borderId="0" xfId="0" applyFont="1" applyFill="1" applyAlignment="1">
      <alignment horizontal="left" vertical="center" indent="1"/>
    </xf>
    <xf numFmtId="0" fontId="0" fillId="2" borderId="0" xfId="0" applyFill="1" applyAlignment="1">
      <alignment vertical="center"/>
    </xf>
    <xf numFmtId="164" fontId="9" fillId="2" borderId="0" xfId="0" applyNumberFormat="1" applyFont="1" applyFill="1" applyAlignment="1">
      <alignment horizontal="right" vertical="center"/>
    </xf>
    <xf numFmtId="164" fontId="9" fillId="2" borderId="9" xfId="0" applyNumberFormat="1" applyFont="1" applyFill="1" applyBorder="1" applyAlignment="1">
      <alignment horizontal="right" vertical="center"/>
    </xf>
    <xf numFmtId="0" fontId="9" fillId="2" borderId="8" xfId="0" applyFont="1" applyFill="1" applyBorder="1" applyAlignment="1">
      <alignment vertical="top"/>
    </xf>
    <xf numFmtId="0" fontId="13" fillId="2" borderId="11" xfId="12" applyFont="1" applyFill="1" applyBorder="1" applyAlignment="1">
      <alignment horizontal="right"/>
    </xf>
    <xf numFmtId="0" fontId="24" fillId="2" borderId="0" xfId="0" applyFont="1" applyFill="1"/>
    <xf numFmtId="0" fontId="24" fillId="2" borderId="6" xfId="0" applyFont="1" applyFill="1" applyBorder="1"/>
    <xf numFmtId="0" fontId="9" fillId="2" borderId="10" xfId="0" applyFont="1" applyFill="1" applyBorder="1"/>
    <xf numFmtId="0" fontId="9" fillId="2" borderId="11" xfId="0" applyFont="1" applyFill="1" applyBorder="1" applyAlignment="1">
      <alignment horizontal="left" indent="1"/>
    </xf>
    <xf numFmtId="0" fontId="0" fillId="2" borderId="8" xfId="0" applyFill="1" applyBorder="1"/>
  </cellXfs>
  <cellStyles count="16">
    <cellStyle name="cf1" xfId="1" xr:uid="{00000000-0005-0000-0000-000000000000}"/>
    <cellStyle name="cf2" xfId="2" xr:uid="{00000000-0005-0000-0000-000001000000}"/>
    <cellStyle name="cf3" xfId="3" xr:uid="{00000000-0005-0000-0000-000002000000}"/>
    <cellStyle name="cf4" xfId="4" xr:uid="{00000000-0005-0000-0000-000003000000}"/>
    <cellStyle name="cf5" xfId="5" xr:uid="{00000000-0005-0000-0000-000004000000}"/>
    <cellStyle name="cf6" xfId="6" xr:uid="{00000000-0005-0000-0000-000005000000}"/>
    <cellStyle name="Comma 10 2" xfId="7" xr:uid="{00000000-0005-0000-0000-000006000000}"/>
    <cellStyle name="Hyperlink" xfId="8" xr:uid="{00000000-0005-0000-0000-000007000000}"/>
    <cellStyle name="Normal" xfId="0" builtinId="0" customBuiltin="1"/>
    <cellStyle name="Normal 10 4" xfId="9" xr:uid="{00000000-0005-0000-0000-000009000000}"/>
    <cellStyle name="Normal_Annex A_new format 1,2,4" xfId="10" xr:uid="{00000000-0005-0000-0000-00000A000000}"/>
    <cellStyle name="Normal_Autumn 2011 expenditure tables (linked)" xfId="11" xr:uid="{00000000-0005-0000-0000-00000B000000}"/>
    <cellStyle name="Normal_Autumn 2011 expenditure tables input sheets" xfId="12" xr:uid="{00000000-0005-0000-0000-00000C000000}"/>
    <cellStyle name="Normal_Autumn 2011 expenditure tables input sheets 3" xfId="13" xr:uid="{00000000-0005-0000-0000-00000D000000}"/>
    <cellStyle name="Normal_Great Britain benefits and tax credits" xfId="14" xr:uid="{00000000-0005-0000-0000-00000E000000}"/>
    <cellStyle name="Percent 10 2 2 2" xfId="15" xr:uid="{00000000-0005-0000-0000-00000F000000}"/>
  </cellStyles>
  <dxfs count="19">
    <dxf>
      <font>
        <b/>
        <color rgb="FF00FF00"/>
        <family val="2"/>
      </font>
    </dxf>
    <dxf>
      <font>
        <b/>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
      <font>
        <color rgb="FFFF0000"/>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261939</xdr:colOff>
      <xdr:row>1</xdr:row>
      <xdr:rowOff>100007</xdr:rowOff>
    </xdr:from>
    <xdr:ext cx="1462089" cy="1201832"/>
    <xdr:pic>
      <xdr:nvPicPr>
        <xdr:cNvPr id="2" name="DWP logo" descr="Department for Work and Pensions" title="Department for Work and Pensions">
          <a:extLst>
            <a:ext uri="{FF2B5EF4-FFF2-40B4-BE49-F238E27FC236}">
              <a16:creationId xmlns:a16="http://schemas.microsoft.com/office/drawing/2014/main" id="{0C011C23-16D0-4068-8B00-AB1BCA5D53DF}"/>
            </a:ext>
          </a:extLst>
        </xdr:cNvPr>
        <xdr:cNvPicPr>
          <a:picLocks noChangeAspect="1"/>
        </xdr:cNvPicPr>
      </xdr:nvPicPr>
      <xdr:blipFill>
        <a:blip xmlns:r="http://schemas.openxmlformats.org/officeDocument/2006/relationships" r:embed="rId1">
          <a:lum bright="-13000" contrast="44000"/>
        </a:blip>
        <a:srcRect/>
        <a:stretch>
          <a:fillRect/>
        </a:stretch>
      </xdr:blipFill>
      <xdr:spPr>
        <a:xfrm>
          <a:off x="1506539" y="258757"/>
          <a:ext cx="1462089" cy="120183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xpenditure.tables@dwp.gov.uk" TargetMode="External"/><Relationship Id="rId2" Type="http://schemas.openxmlformats.org/officeDocument/2006/relationships/hyperlink" Target="http://www.twitter.com/dwppressoffice" TargetMode="External"/><Relationship Id="rId1" Type="http://schemas.openxmlformats.org/officeDocument/2006/relationships/hyperlink" Target="https://www.gov.uk/government/organisations/department-for-work-pensions" TargetMode="External"/><Relationship Id="rId5" Type="http://schemas.openxmlformats.org/officeDocument/2006/relationships/drawing" Target="../drawings/drawing1.xml"/><Relationship Id="rId4" Type="http://schemas.openxmlformats.org/officeDocument/2006/relationships/hyperlink" Target="https://www.gov.uk/government/organisations/department-for-work-pensions/about/media-enqui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46"/>
  <sheetViews>
    <sheetView tabSelected="1" zoomScale="85" zoomScaleNormal="85" workbookViewId="0"/>
  </sheetViews>
  <sheetFormatPr defaultColWidth="9" defaultRowHeight="12.5" x14ac:dyDescent="0.25"/>
  <cols>
    <col min="1" max="1" width="17.81640625" style="1" customWidth="1"/>
    <col min="2" max="2" width="125.81640625" style="1" customWidth="1"/>
    <col min="3" max="3" width="20.81640625" style="1" customWidth="1"/>
    <col min="4" max="4" width="9" style="1" customWidth="1"/>
    <col min="5" max="16384" width="9" style="1"/>
  </cols>
  <sheetData>
    <row r="1" spans="2:2" ht="13" thickBot="1" x14ac:dyDescent="0.3"/>
    <row r="2" spans="2:2" ht="33" customHeight="1" x14ac:dyDescent="0.25">
      <c r="B2" s="2"/>
    </row>
    <row r="3" spans="2:2" ht="30.75" customHeight="1" x14ac:dyDescent="0.5">
      <c r="B3" s="3" t="s">
        <v>0</v>
      </c>
    </row>
    <row r="4" spans="2:2" ht="48.75" customHeight="1" x14ac:dyDescent="0.25">
      <c r="B4" s="4" t="s">
        <v>1</v>
      </c>
    </row>
    <row r="5" spans="2:2" ht="30.75" customHeight="1" x14ac:dyDescent="0.35">
      <c r="B5" s="5" t="s">
        <v>2</v>
      </c>
    </row>
    <row r="6" spans="2:2" ht="23.25" customHeight="1" x14ac:dyDescent="0.35">
      <c r="B6" s="6" t="s">
        <v>3</v>
      </c>
    </row>
    <row r="7" spans="2:2" ht="30" customHeight="1" x14ac:dyDescent="0.35">
      <c r="B7" s="7" t="s">
        <v>4</v>
      </c>
    </row>
    <row r="8" spans="2:2" ht="15.5" x14ac:dyDescent="0.35">
      <c r="B8" s="8" t="s">
        <v>5</v>
      </c>
    </row>
    <row r="9" spans="2:2" ht="15.5" x14ac:dyDescent="0.35">
      <c r="B9" s="8" t="s">
        <v>6</v>
      </c>
    </row>
    <row r="10" spans="2:2" ht="15.5" x14ac:dyDescent="0.35">
      <c r="B10" s="8" t="s">
        <v>7</v>
      </c>
    </row>
    <row r="11" spans="2:2" ht="15.5" x14ac:dyDescent="0.35">
      <c r="B11" s="8" t="s">
        <v>8</v>
      </c>
    </row>
    <row r="12" spans="2:2" ht="15.5" x14ac:dyDescent="0.35">
      <c r="B12" s="8" t="s">
        <v>9</v>
      </c>
    </row>
    <row r="13" spans="2:2" ht="15.5" x14ac:dyDescent="0.35">
      <c r="B13" s="8" t="s">
        <v>10</v>
      </c>
    </row>
    <row r="14" spans="2:2" ht="15.5" x14ac:dyDescent="0.35">
      <c r="B14" s="8" t="s">
        <v>11</v>
      </c>
    </row>
    <row r="15" spans="2:2" ht="15.5" x14ac:dyDescent="0.35">
      <c r="B15" s="8" t="s">
        <v>12</v>
      </c>
    </row>
    <row r="16" spans="2:2" ht="15.5" x14ac:dyDescent="0.35">
      <c r="B16" s="8" t="s">
        <v>13</v>
      </c>
    </row>
    <row r="17" spans="2:2" ht="15.5" x14ac:dyDescent="0.35">
      <c r="B17" s="8" t="s">
        <v>14</v>
      </c>
    </row>
    <row r="18" spans="2:2" ht="15.5" x14ac:dyDescent="0.35">
      <c r="B18" s="8" t="s">
        <v>15</v>
      </c>
    </row>
    <row r="19" spans="2:2" ht="15.5" x14ac:dyDescent="0.35">
      <c r="B19" s="8" t="s">
        <v>16</v>
      </c>
    </row>
    <row r="20" spans="2:2" ht="15.5" x14ac:dyDescent="0.35">
      <c r="B20" s="8" t="s">
        <v>17</v>
      </c>
    </row>
    <row r="21" spans="2:2" ht="15.5" x14ac:dyDescent="0.35">
      <c r="B21" s="8" t="s">
        <v>18</v>
      </c>
    </row>
    <row r="22" spans="2:2" ht="30" customHeight="1" x14ac:dyDescent="0.35">
      <c r="B22" s="9" t="s">
        <v>19</v>
      </c>
    </row>
    <row r="23" spans="2:2" ht="15.5" x14ac:dyDescent="0.35">
      <c r="B23" s="8" t="s">
        <v>20</v>
      </c>
    </row>
    <row r="24" spans="2:2" ht="15.5" x14ac:dyDescent="0.35">
      <c r="B24" s="8" t="s">
        <v>21</v>
      </c>
    </row>
    <row r="25" spans="2:2" ht="15.5" x14ac:dyDescent="0.35">
      <c r="B25" s="8" t="s">
        <v>22</v>
      </c>
    </row>
    <row r="26" spans="2:2" ht="15.5" x14ac:dyDescent="0.35">
      <c r="B26" s="8" t="s">
        <v>23</v>
      </c>
    </row>
    <row r="27" spans="2:2" ht="15.5" x14ac:dyDescent="0.35">
      <c r="B27" s="8" t="s">
        <v>24</v>
      </c>
    </row>
    <row r="28" spans="2:2" ht="15.5" x14ac:dyDescent="0.35">
      <c r="B28" s="8" t="s">
        <v>25</v>
      </c>
    </row>
    <row r="29" spans="2:2" ht="15.5" x14ac:dyDescent="0.35">
      <c r="B29" s="8" t="s">
        <v>26</v>
      </c>
    </row>
    <row r="30" spans="2:2" ht="15.5" x14ac:dyDescent="0.35">
      <c r="B30" s="8" t="s">
        <v>27</v>
      </c>
    </row>
    <row r="31" spans="2:2" ht="15.5" x14ac:dyDescent="0.35">
      <c r="B31" s="8" t="s">
        <v>28</v>
      </c>
    </row>
    <row r="32" spans="2:2" ht="15.5" x14ac:dyDescent="0.35">
      <c r="B32" s="8" t="s">
        <v>29</v>
      </c>
    </row>
    <row r="33" spans="2:2" ht="15.5" x14ac:dyDescent="0.35">
      <c r="B33" s="8" t="s">
        <v>30</v>
      </c>
    </row>
    <row r="34" spans="2:2" ht="15.5" x14ac:dyDescent="0.35">
      <c r="B34" s="8" t="s">
        <v>31</v>
      </c>
    </row>
    <row r="35" spans="2:2" ht="15.5" x14ac:dyDescent="0.35">
      <c r="B35" s="8" t="s">
        <v>32</v>
      </c>
    </row>
    <row r="36" spans="2:2" ht="15.5" x14ac:dyDescent="0.35">
      <c r="B36" s="8" t="s">
        <v>33</v>
      </c>
    </row>
    <row r="37" spans="2:2" ht="15.5" x14ac:dyDescent="0.35">
      <c r="B37" s="8" t="s">
        <v>34</v>
      </c>
    </row>
    <row r="38" spans="2:2" ht="15.5" x14ac:dyDescent="0.35">
      <c r="B38" s="8" t="s">
        <v>35</v>
      </c>
    </row>
    <row r="39" spans="2:2" ht="48.75" customHeight="1" x14ac:dyDescent="0.35">
      <c r="B39" s="6" t="s">
        <v>36</v>
      </c>
    </row>
    <row r="40" spans="2:2" ht="31" x14ac:dyDescent="0.35">
      <c r="B40" s="10" t="s">
        <v>37</v>
      </c>
    </row>
    <row r="41" spans="2:2" ht="26.25" customHeight="1" x14ac:dyDescent="0.35">
      <c r="B41" s="6" t="s">
        <v>38</v>
      </c>
    </row>
    <row r="42" spans="2:2" ht="30" customHeight="1" x14ac:dyDescent="0.25">
      <c r="B42" s="11" t="s">
        <v>39</v>
      </c>
    </row>
    <row r="43" spans="2:2" ht="15.5" x14ac:dyDescent="0.35">
      <c r="B43" s="6" t="s">
        <v>40</v>
      </c>
    </row>
    <row r="44" spans="2:2" ht="18" customHeight="1" x14ac:dyDescent="0.35">
      <c r="B44" s="8" t="s">
        <v>41</v>
      </c>
    </row>
    <row r="45" spans="2:2" ht="40.75" customHeight="1" x14ac:dyDescent="0.35">
      <c r="B45" s="5" t="s">
        <v>42</v>
      </c>
    </row>
    <row r="46" spans="2:2" ht="42" customHeight="1" thickBot="1" x14ac:dyDescent="0.3">
      <c r="B46" s="12" t="s">
        <v>43</v>
      </c>
    </row>
  </sheetData>
  <hyperlinks>
    <hyperlink ref="B8" location="Notes!A1" display="Notes" xr:uid="{00000000-0004-0000-0000-000000000000}"/>
    <hyperlink ref="B9" location="UK_welfare_!A1" display="UK welfare" xr:uid="{00000000-0004-0000-0000-000001000000}"/>
    <hyperlink ref="B10" location="GB_welfare!A1" display="GB welfare" xr:uid="{00000000-0004-0000-0000-000002000000}"/>
    <hyperlink ref="B11" location="Benefit_summary_table!A1" display="Benefit summary table: Benefit expenditure 1948/49 to 2027/28. " xr:uid="{00000000-0004-0000-0000-000003000000}"/>
    <hyperlink ref="B12" location="Table_1a!A1" display="Table 1a: Benefit expenditure by benefit 1948/49 to 2027/28 nominal terms. " xr:uid="{00000000-0004-0000-0000-000004000000}"/>
    <hyperlink ref="B13" location="Table_1b!A1" display="Table 1b: Benefit expenditure by benefit 1948/49 to 2027/28 real terms prices. " xr:uid="{00000000-0004-0000-0000-000005000000}"/>
    <hyperlink ref="B14" location="Table_1c!A1" display="Table 1c: Caseloads by benefit" xr:uid="{00000000-0004-0000-0000-000006000000}"/>
    <hyperlink ref="B15" location="Table_2a!A1" display="Table 2a: Benefit expenditure by age group, 1978/79 to 2027/28 nominal terms." xr:uid="{00000000-0004-0000-0000-000007000000}"/>
    <hyperlink ref="B16" location="Table_2b!A1" display="Table 2b: Benefit expenditure by age group, 1978/79 to 2027/28 real terms prices." xr:uid="{00000000-0004-0000-0000-000008000000}"/>
    <hyperlink ref="B17" location="Table_2c!A1" display="Table 2c: Caseloads by age group" xr:uid="{00000000-0004-0000-0000-000009000000}"/>
    <hyperlink ref="B18" location="Table_3a!A1" display="Table 3a: Income-related benefit expenditure, by claimant group and selected components, nominal terms." xr:uid="{00000000-0004-0000-0000-00000A000000}"/>
    <hyperlink ref="B19" location="Table_3b!A1" display="Table 3b: Income-related benefit expenditure, by claimant group and selected components, real terms prices. " xr:uid="{00000000-0004-0000-0000-00000B000000}"/>
    <hyperlink ref="B20" location="Table_3c!A1" display="Table 3c: Caseloads by claimant group and selected components" xr:uid="{00000000-0004-0000-0000-00000C000000}"/>
    <hyperlink ref="B21" location="Table_4!A1" display="Table 4: Benefit expenditure to support disabled people and people with health conditions" xr:uid="{00000000-0004-0000-0000-00000D000000}"/>
    <hyperlink ref="B23" location="'Non-DWP_Welfare'!A1" display="Non-DWP welfare" xr:uid="{00000000-0004-0000-0000-00000E000000}"/>
    <hyperlink ref="B24" location="Bereavement_benefits!A1" display="Bereavement benefits" xr:uid="{00000000-0004-0000-0000-00000F000000}"/>
    <hyperlink ref="B25" location="Carers_Allowance!A1" display="Carer’s Allowance" xr:uid="{00000000-0004-0000-0000-000010000000}"/>
    <hyperlink ref="B26" location="Council_Tax_Benefit!A1" display="Council Tax Benefit" xr:uid="{00000000-0004-0000-0000-000011000000}"/>
    <hyperlink ref="B27" location="Disability_benefits!A1" display="Disability benefits" xr:uid="{00000000-0004-0000-0000-000012000000}"/>
    <hyperlink ref="B28" location="Housing_benefits!A1" display="Housing Benefit" xr:uid="{00000000-0004-0000-0000-000013000000}"/>
    <hyperlink ref="B29" location="Incapacity_benefits!A1" display="Incapacity benefits" xr:uid="{00000000-0004-0000-0000-000014000000}"/>
    <hyperlink ref="B30" location="Income_Support!A1" display="Income Support" xr:uid="{00000000-0004-0000-0000-000015000000}"/>
    <hyperlink ref="B31" location="Industrial_injuries_benefits!A1" display="Industrial injuries benefits" xr:uid="{00000000-0004-0000-0000-000016000000}"/>
    <hyperlink ref="B32" location="Maternity_benefits!A1" display="Maternity benefits" xr:uid="{00000000-0004-0000-0000-000017000000}"/>
    <hyperlink ref="B33" location="'New_Deal_&amp;_Emp_prog_allowances'!A1" display="New Deal and Employment programme allowances" xr:uid="{00000000-0004-0000-0000-000018000000}"/>
    <hyperlink ref="B34" location="Pension_Credit!A1" display="Pension Credit" xr:uid="{00000000-0004-0000-0000-000019000000}"/>
    <hyperlink ref="B35" location="Social_Fund!A1" display="Social Fund" xr:uid="{00000000-0004-0000-0000-00001A000000}"/>
    <hyperlink ref="B36" location="State_Pension!A1" display="State Pension" xr:uid="{00000000-0004-0000-0000-00001B000000}"/>
    <hyperlink ref="B37" location="Unemployment_benefits!A1" display="Unemployment benefits" xr:uid="{00000000-0004-0000-0000-00001C000000}"/>
    <hyperlink ref="B38" location="Universal_Credit_and_equivalent!A1" display="Universal Credit and equivalent" xr:uid="{00000000-0004-0000-0000-00001D000000}"/>
    <hyperlink ref="B40" r:id="rId1" xr:uid="{00000000-0004-0000-0000-00001E000000}"/>
    <hyperlink ref="B42" r:id="rId2" xr:uid="{00000000-0004-0000-0000-00001F000000}"/>
    <hyperlink ref="B44" r:id="rId3" xr:uid="{00000000-0004-0000-0000-000020000000}"/>
    <hyperlink ref="B46" r:id="rId4" xr:uid="{00000000-0004-0000-0000-000021000000}"/>
  </hyperlinks>
  <pageMargins left="0.70000000000000007" right="0.70000000000000007" top="0.75" bottom="0.75" header="0.30000000000000004" footer="0.30000000000000004"/>
  <pageSetup paperSize="0" fitToWidth="0" fitToHeight="0" orientation="portrait" horizontalDpi="0" verticalDpi="0" copie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E147"/>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162" bestFit="1" customWidth="1"/>
    <col min="2" max="2" width="75.81640625" style="53" customWidth="1"/>
    <col min="3" max="3" width="25.81640625" style="53" customWidth="1"/>
    <col min="4" max="75" width="12.81640625" style="62" customWidth="1"/>
    <col min="76" max="83" width="12.81640625" style="53" customWidth="1"/>
    <col min="84" max="84" width="9" style="53" customWidth="1"/>
    <col min="85" max="16384" width="9" style="53"/>
  </cols>
  <sheetData>
    <row r="1" spans="1:83" s="15" customFormat="1" ht="25.5" customHeight="1" thickBot="1" x14ac:dyDescent="0.3">
      <c r="A1" s="45" t="s">
        <v>44</v>
      </c>
      <c r="B1" s="46" t="s">
        <v>88</v>
      </c>
      <c r="C1" s="111"/>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row>
    <row r="2" spans="1:83" ht="33" customHeight="1" x14ac:dyDescent="0.35">
      <c r="A2" s="48" t="s">
        <v>45</v>
      </c>
      <c r="B2" s="17" t="s">
        <v>367</v>
      </c>
      <c r="C2" s="13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305</v>
      </c>
      <c r="C3" s="22"/>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4"/>
      <c r="B4" s="115"/>
      <c r="C4" s="139"/>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51"/>
    </row>
    <row r="5" spans="1:83" ht="27" customHeight="1" x14ac:dyDescent="0.35">
      <c r="A5" s="152"/>
      <c r="B5" s="109" t="s">
        <v>324</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9"/>
    </row>
    <row r="6" spans="1:83" x14ac:dyDescent="0.35">
      <c r="A6" s="152"/>
      <c r="B6" s="53" t="s">
        <v>223</v>
      </c>
      <c r="C6" s="234" t="s">
        <v>222</v>
      </c>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v>170.01835537378986</v>
      </c>
      <c r="AI6" s="158">
        <v>167.39095297292786</v>
      </c>
      <c r="AJ6" s="158">
        <v>168.78463771922799</v>
      </c>
      <c r="AK6" s="158">
        <v>176.35386596519282</v>
      </c>
      <c r="AL6" s="158">
        <v>190.42649950036756</v>
      </c>
      <c r="AM6" s="158">
        <v>199.63384957554354</v>
      </c>
      <c r="AN6" s="158">
        <v>204.74520499383809</v>
      </c>
      <c r="AO6" s="158">
        <v>220.31985932779574</v>
      </c>
      <c r="AP6" s="158">
        <v>227.99921530893155</v>
      </c>
      <c r="AQ6" s="158">
        <v>241.11437942084333</v>
      </c>
      <c r="AR6" s="158">
        <v>243.40389617607761</v>
      </c>
      <c r="AS6" s="158">
        <v>245.25033249140597</v>
      </c>
      <c r="AT6" s="158">
        <v>265.86311210812772</v>
      </c>
      <c r="AU6" s="158">
        <v>305.61841430131761</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9">
        <v>0</v>
      </c>
    </row>
    <row r="7" spans="1:83" x14ac:dyDescent="0.35">
      <c r="A7" s="152"/>
      <c r="B7" s="53" t="s">
        <v>325</v>
      </c>
      <c r="C7" s="234" t="s">
        <v>222</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v>10501.120749900883</v>
      </c>
      <c r="AI7" s="158">
        <v>14119.885102866694</v>
      </c>
      <c r="AJ7" s="158">
        <v>12564.040420693445</v>
      </c>
      <c r="AK7" s="158">
        <v>13006.185872408318</v>
      </c>
      <c r="AL7" s="158">
        <v>13149.618512321367</v>
      </c>
      <c r="AM7" s="158">
        <v>13653.431727649338</v>
      </c>
      <c r="AN7" s="158">
        <v>13825.381687893698</v>
      </c>
      <c r="AO7" s="158">
        <v>13661.083740547194</v>
      </c>
      <c r="AP7" s="158">
        <v>13209.516212033053</v>
      </c>
      <c r="AQ7" s="158">
        <v>12750.633785010838</v>
      </c>
      <c r="AR7" s="158">
        <v>11735.919123469999</v>
      </c>
      <c r="AS7" s="158">
        <v>10941.652103406052</v>
      </c>
      <c r="AT7" s="158">
        <v>10261.969113393856</v>
      </c>
      <c r="AU7" s="158">
        <v>10896.147927630052</v>
      </c>
      <c r="AV7" s="158">
        <v>11577.769922191159</v>
      </c>
      <c r="AW7" s="158">
        <v>11967.647128369024</v>
      </c>
      <c r="AX7" s="158">
        <v>11903.839053971653</v>
      </c>
      <c r="AY7" s="158">
        <v>11926.870762859682</v>
      </c>
      <c r="AZ7" s="158">
        <v>11968.201093449006</v>
      </c>
      <c r="BA7" s="158">
        <v>12212.149872967671</v>
      </c>
      <c r="BB7" s="158">
        <v>12350.131076146423</v>
      </c>
      <c r="BC7" s="158">
        <v>13849.138547838513</v>
      </c>
      <c r="BD7" s="158">
        <v>14298.582025694581</v>
      </c>
      <c r="BE7" s="158">
        <v>14230.156545523976</v>
      </c>
      <c r="BF7" s="158">
        <v>14149.003285025456</v>
      </c>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9"/>
    </row>
    <row r="8" spans="1:83" x14ac:dyDescent="0.35">
      <c r="A8" s="152"/>
      <c r="B8" s="53" t="s">
        <v>233</v>
      </c>
      <c r="C8" s="234" t="s">
        <v>222</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v>0</v>
      </c>
      <c r="AI8" s="158">
        <v>0</v>
      </c>
      <c r="AJ8" s="158">
        <v>0</v>
      </c>
      <c r="AK8" s="158">
        <v>0</v>
      </c>
      <c r="AL8" s="158">
        <v>0</v>
      </c>
      <c r="AM8" s="158">
        <v>0</v>
      </c>
      <c r="AN8" s="158">
        <v>0</v>
      </c>
      <c r="AO8" s="158">
        <v>0</v>
      </c>
      <c r="AP8" s="158">
        <v>0</v>
      </c>
      <c r="AQ8" s="158">
        <v>0</v>
      </c>
      <c r="AR8" s="158">
        <v>0</v>
      </c>
      <c r="AS8" s="158">
        <v>0</v>
      </c>
      <c r="AT8" s="158">
        <v>0</v>
      </c>
      <c r="AU8" s="158">
        <v>0</v>
      </c>
      <c r="AV8" s="158">
        <v>450.17177634416208</v>
      </c>
      <c r="AW8" s="158">
        <v>614.71198777932716</v>
      </c>
      <c r="AX8" s="158">
        <v>678.75099223657946</v>
      </c>
      <c r="AY8" s="158">
        <v>785.38639493372568</v>
      </c>
      <c r="AZ8" s="158">
        <v>764.26568302003523</v>
      </c>
      <c r="BA8" s="158">
        <v>841.81295400356862</v>
      </c>
      <c r="BB8" s="158">
        <v>894.87513943282875</v>
      </c>
      <c r="BC8" s="158">
        <v>946.92792591337411</v>
      </c>
      <c r="BD8" s="158">
        <v>1002.327101094575</v>
      </c>
      <c r="BE8" s="158">
        <v>1089.8841793655815</v>
      </c>
      <c r="BF8" s="158">
        <v>1205.6655754880662</v>
      </c>
      <c r="BG8" s="158">
        <v>1225.3341647845518</v>
      </c>
      <c r="BH8" s="158">
        <v>1262.1502942323809</v>
      </c>
      <c r="BI8" s="158">
        <v>1347.3473452700789</v>
      </c>
      <c r="BJ8" s="158">
        <v>1377.4719704493532</v>
      </c>
      <c r="BK8" s="158">
        <v>1438.5521771252859</v>
      </c>
      <c r="BL8" s="158">
        <v>1476.6721366856118</v>
      </c>
      <c r="BM8" s="158">
        <v>1570.7023698935775</v>
      </c>
      <c r="BN8" s="158">
        <v>1581.3536243597441</v>
      </c>
      <c r="BO8" s="158">
        <v>1674.1655381993205</v>
      </c>
      <c r="BP8" s="158">
        <v>1740.6800937902674</v>
      </c>
      <c r="BQ8" s="158">
        <v>1794.4442427575991</v>
      </c>
      <c r="BR8" s="158">
        <v>2082.8683892382655</v>
      </c>
      <c r="BS8" s="158">
        <v>2207.6839874678794</v>
      </c>
      <c r="BT8" s="158">
        <v>2236.6842290667901</v>
      </c>
      <c r="BU8" s="158">
        <v>2278.9857931821939</v>
      </c>
      <c r="BV8" s="158">
        <v>2408.8014976738868</v>
      </c>
      <c r="BW8" s="158">
        <v>2553.2353844618488</v>
      </c>
      <c r="BX8" s="158">
        <v>2344.6669614314637</v>
      </c>
      <c r="BY8" s="158">
        <v>2563.2517940549551</v>
      </c>
      <c r="BZ8" s="158">
        <v>2813.7896423854081</v>
      </c>
      <c r="CA8" s="158">
        <v>3281.7743186004313</v>
      </c>
      <c r="CB8" s="158">
        <v>3660.9132150472983</v>
      </c>
      <c r="CC8" s="158">
        <v>3841.1891275167422</v>
      </c>
      <c r="CD8" s="158">
        <v>3987.312118363785</v>
      </c>
      <c r="CE8" s="159">
        <v>4144.7336989419173</v>
      </c>
    </row>
    <row r="9" spans="1:83" x14ac:dyDescent="0.35">
      <c r="A9" s="152"/>
      <c r="B9" s="53" t="s">
        <v>326</v>
      </c>
      <c r="C9" s="234" t="s">
        <v>231</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v>0</v>
      </c>
      <c r="AI9" s="158">
        <v>0</v>
      </c>
      <c r="AJ9" s="158">
        <v>0</v>
      </c>
      <c r="AK9" s="158">
        <v>0</v>
      </c>
      <c r="AL9" s="158">
        <v>0</v>
      </c>
      <c r="AM9" s="158">
        <v>0</v>
      </c>
      <c r="AN9" s="158">
        <v>0</v>
      </c>
      <c r="AO9" s="158">
        <v>0</v>
      </c>
      <c r="AP9" s="158">
        <v>0</v>
      </c>
      <c r="AQ9" s="158">
        <v>0</v>
      </c>
      <c r="AR9" s="158">
        <v>0</v>
      </c>
      <c r="AS9" s="158">
        <v>0</v>
      </c>
      <c r="AT9" s="158">
        <v>0</v>
      </c>
      <c r="AU9" s="158">
        <v>0</v>
      </c>
      <c r="AV9" s="158">
        <v>1.2710280976612174</v>
      </c>
      <c r="AW9" s="158">
        <v>3.0654873386666388</v>
      </c>
      <c r="AX9" s="158">
        <v>4.7871925304180394</v>
      </c>
      <c r="AY9" s="158">
        <v>7.3072696091833285</v>
      </c>
      <c r="AZ9" s="158">
        <v>12.733610265849503</v>
      </c>
      <c r="BA9" s="158">
        <v>16.016989005697198</v>
      </c>
      <c r="BB9" s="158">
        <v>18.290282175796996</v>
      </c>
      <c r="BC9" s="158">
        <v>15.642408857808272</v>
      </c>
      <c r="BD9" s="158">
        <v>0</v>
      </c>
      <c r="BE9" s="158">
        <v>0</v>
      </c>
      <c r="BF9" s="158">
        <v>0</v>
      </c>
      <c r="BG9" s="158">
        <v>0</v>
      </c>
      <c r="BH9" s="158">
        <v>0</v>
      </c>
      <c r="BI9" s="158">
        <v>0</v>
      </c>
      <c r="BJ9" s="158">
        <v>0</v>
      </c>
      <c r="BK9" s="158">
        <v>0</v>
      </c>
      <c r="BL9" s="158">
        <v>0</v>
      </c>
      <c r="BM9" s="158">
        <v>0</v>
      </c>
      <c r="BN9" s="158">
        <v>0</v>
      </c>
      <c r="BO9" s="158">
        <v>0</v>
      </c>
      <c r="BP9" s="158">
        <v>0</v>
      </c>
      <c r="BQ9" s="158">
        <v>0</v>
      </c>
      <c r="BR9" s="158">
        <v>0</v>
      </c>
      <c r="BS9" s="158">
        <v>0</v>
      </c>
      <c r="BT9" s="158">
        <v>0</v>
      </c>
      <c r="BU9" s="158">
        <v>0</v>
      </c>
      <c r="BV9" s="158">
        <v>0</v>
      </c>
      <c r="BW9" s="158">
        <v>0</v>
      </c>
      <c r="BX9" s="158">
        <v>0</v>
      </c>
      <c r="BY9" s="158">
        <v>0</v>
      </c>
      <c r="BZ9" s="158">
        <v>0</v>
      </c>
      <c r="CA9" s="158">
        <v>0</v>
      </c>
      <c r="CB9" s="158">
        <v>0</v>
      </c>
      <c r="CC9" s="158">
        <v>0</v>
      </c>
      <c r="CD9" s="158">
        <v>0</v>
      </c>
      <c r="CE9" s="159">
        <v>0</v>
      </c>
    </row>
    <row r="10" spans="1:83" x14ac:dyDescent="0.35">
      <c r="A10" s="152"/>
      <c r="B10" s="76" t="s">
        <v>239</v>
      </c>
      <c r="C10" s="234" t="s">
        <v>231</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v>84.756350095457094</v>
      </c>
      <c r="AI10" s="158">
        <v>80.494952982076285</v>
      </c>
      <c r="AJ10" s="158">
        <v>103.34468275109204</v>
      </c>
      <c r="AK10" s="158">
        <v>144.30738920340198</v>
      </c>
      <c r="AL10" s="158">
        <v>188.21060045604827</v>
      </c>
      <c r="AM10" s="158">
        <v>231.50419580208279</v>
      </c>
      <c r="AN10" s="158">
        <v>222.6465441247357</v>
      </c>
      <c r="AO10" s="158">
        <v>216.47141214051089</v>
      </c>
      <c r="AP10" s="158">
        <v>255.94676177468173</v>
      </c>
      <c r="AQ10" s="158">
        <v>270.91489696674398</v>
      </c>
      <c r="AR10" s="158">
        <v>536.82613252322187</v>
      </c>
      <c r="AS10" s="158">
        <v>568.76325093971241</v>
      </c>
      <c r="AT10" s="158">
        <v>619.14063197507483</v>
      </c>
      <c r="AU10" s="158">
        <v>751.21161524575018</v>
      </c>
      <c r="AV10" s="158">
        <v>1003.3493057581659</v>
      </c>
      <c r="AW10" s="158">
        <v>1208.7274921841338</v>
      </c>
      <c r="AX10" s="158">
        <v>1387.0743862656816</v>
      </c>
      <c r="AY10" s="158">
        <v>1559.0743951224151</v>
      </c>
      <c r="AZ10" s="158">
        <v>1748.9444618567463</v>
      </c>
      <c r="BA10" s="158">
        <v>1928.273991728918</v>
      </c>
      <c r="BB10" s="158">
        <v>1966.0773007486575</v>
      </c>
      <c r="BC10" s="158">
        <v>1593.3323835909484</v>
      </c>
      <c r="BD10" s="158">
        <v>1.419414919692658</v>
      </c>
      <c r="BE10" s="158">
        <v>0</v>
      </c>
      <c r="BF10" s="158">
        <v>0</v>
      </c>
      <c r="BG10" s="158">
        <v>6.6142461437642033E-2</v>
      </c>
      <c r="BH10" s="158">
        <v>0</v>
      </c>
      <c r="BI10" s="158">
        <v>0</v>
      </c>
      <c r="BJ10" s="158">
        <v>0</v>
      </c>
      <c r="BK10" s="158">
        <v>0</v>
      </c>
      <c r="BL10" s="158">
        <v>0</v>
      </c>
      <c r="BM10" s="158">
        <v>0</v>
      </c>
      <c r="BN10" s="158">
        <v>0</v>
      </c>
      <c r="BO10" s="158">
        <v>0</v>
      </c>
      <c r="BP10" s="158">
        <v>0</v>
      </c>
      <c r="BQ10" s="158">
        <v>0</v>
      </c>
      <c r="BR10" s="158">
        <v>0</v>
      </c>
      <c r="BS10" s="158">
        <v>0</v>
      </c>
      <c r="BT10" s="158">
        <v>0</v>
      </c>
      <c r="BU10" s="158">
        <v>0</v>
      </c>
      <c r="BV10" s="158">
        <v>0</v>
      </c>
      <c r="BW10" s="158">
        <v>0</v>
      </c>
      <c r="BX10" s="158">
        <v>0</v>
      </c>
      <c r="BY10" s="158">
        <v>0</v>
      </c>
      <c r="BZ10" s="158">
        <v>0</v>
      </c>
      <c r="CA10" s="158">
        <v>0</v>
      </c>
      <c r="CB10" s="158">
        <v>0</v>
      </c>
      <c r="CC10" s="158">
        <v>0</v>
      </c>
      <c r="CD10" s="158">
        <v>0</v>
      </c>
      <c r="CE10" s="159">
        <v>0</v>
      </c>
    </row>
    <row r="11" spans="1:83" ht="24.75" customHeight="1" x14ac:dyDescent="0.35">
      <c r="A11" s="152"/>
      <c r="B11" s="76" t="s">
        <v>242</v>
      </c>
      <c r="C11" s="234" t="s">
        <v>225</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v>11.680890711791861</v>
      </c>
      <c r="AI11" s="158">
        <v>9.9787173871849433</v>
      </c>
      <c r="AJ11" s="158">
        <v>8.3620901302452211</v>
      </c>
      <c r="AK11" s="158">
        <v>7.5441913413041286</v>
      </c>
      <c r="AL11" s="158">
        <v>7.0112602038503695</v>
      </c>
      <c r="AM11" s="158">
        <v>6.6683427241266608</v>
      </c>
      <c r="AN11" s="158">
        <v>6.2899825695603724</v>
      </c>
      <c r="AO11" s="158">
        <v>2.9685101565726191</v>
      </c>
      <c r="AP11" s="158">
        <v>5.6681039313593882</v>
      </c>
      <c r="AQ11" s="158">
        <v>3.8411001652462868</v>
      </c>
      <c r="AR11" s="158">
        <v>3.3805031106649066</v>
      </c>
      <c r="AS11" s="158">
        <v>3.1299369598013178</v>
      </c>
      <c r="AT11" s="158">
        <v>3.3023919865404392</v>
      </c>
      <c r="AU11" s="158">
        <v>2.9476996684004719</v>
      </c>
      <c r="AV11" s="158">
        <v>3.889607899437681</v>
      </c>
      <c r="AW11" s="158">
        <v>1.8902058025989237</v>
      </c>
      <c r="AX11" s="158">
        <v>1.8589019172327177</v>
      </c>
      <c r="AY11" s="158">
        <v>3.0902513213390863</v>
      </c>
      <c r="AZ11" s="158">
        <v>2.5793793237387419</v>
      </c>
      <c r="BA11" s="158">
        <v>2.7083465324071434</v>
      </c>
      <c r="BB11" s="158">
        <v>3.0084079987827459</v>
      </c>
      <c r="BC11" s="158">
        <v>2.2721474909785879</v>
      </c>
      <c r="BD11" s="158">
        <v>2.3975325610420097</v>
      </c>
      <c r="BE11" s="158">
        <v>2.6153093728910433</v>
      </c>
      <c r="BF11" s="158">
        <v>2.5320042559360418</v>
      </c>
      <c r="BG11" s="158">
        <v>0</v>
      </c>
      <c r="BH11" s="158">
        <v>0</v>
      </c>
      <c r="BI11" s="158">
        <v>0</v>
      </c>
      <c r="BJ11" s="158">
        <v>0</v>
      </c>
      <c r="BK11" s="158">
        <v>0</v>
      </c>
      <c r="BL11" s="158">
        <v>0</v>
      </c>
      <c r="BM11" s="158">
        <v>0</v>
      </c>
      <c r="BN11" s="158">
        <v>0</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9">
        <v>0</v>
      </c>
    </row>
    <row r="12" spans="1:83" x14ac:dyDescent="0.35">
      <c r="A12" s="152"/>
      <c r="B12" s="53" t="s">
        <v>327</v>
      </c>
      <c r="C12" s="234" t="s">
        <v>231</v>
      </c>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v>1679.1646231803416</v>
      </c>
      <c r="AI12" s="158">
        <v>1507.1877493079783</v>
      </c>
      <c r="AJ12" s="158">
        <v>1655.2157272044146</v>
      </c>
      <c r="AK12" s="158">
        <v>2128.8370021686351</v>
      </c>
      <c r="AL12" s="158">
        <v>2648.3864741164462</v>
      </c>
      <c r="AM12" s="158">
        <v>2943.9484996640672</v>
      </c>
      <c r="AN12" s="158">
        <v>3210.3146336836107</v>
      </c>
      <c r="AO12" s="158">
        <v>3479.4492719113377</v>
      </c>
      <c r="AP12" s="158">
        <v>3530.0258672435743</v>
      </c>
      <c r="AQ12" s="158">
        <v>3458.8400723830418</v>
      </c>
      <c r="AR12" s="158">
        <v>3306.3994653634363</v>
      </c>
      <c r="AS12" s="158">
        <v>3273.7345409356521</v>
      </c>
      <c r="AT12" s="158">
        <v>3409.5219750666756</v>
      </c>
      <c r="AU12" s="158">
        <v>4176.1873807079955</v>
      </c>
      <c r="AV12" s="158">
        <v>5035.0235433682965</v>
      </c>
      <c r="AW12" s="158">
        <v>5428.4397454583977</v>
      </c>
      <c r="AX12" s="158">
        <v>5178.7464525512214</v>
      </c>
      <c r="AY12" s="158">
        <v>4927.7926866455091</v>
      </c>
      <c r="AZ12" s="158">
        <v>4203.9787698000046</v>
      </c>
      <c r="BA12" s="158">
        <v>3711.8836803352897</v>
      </c>
      <c r="BB12" s="158">
        <v>3657.7077706168207</v>
      </c>
      <c r="BC12" s="158">
        <v>3985.8817155098595</v>
      </c>
      <c r="BD12" s="158">
        <v>4861.8790046942149</v>
      </c>
      <c r="BE12" s="158">
        <v>5379.7680925722279</v>
      </c>
      <c r="BF12" s="158">
        <v>5781.3469924667224</v>
      </c>
      <c r="BG12" s="158">
        <v>5794.7661705016226</v>
      </c>
      <c r="BH12" s="158">
        <v>4912.9334716655922</v>
      </c>
      <c r="BI12" s="158">
        <v>3684.2705040143114</v>
      </c>
      <c r="BJ12" s="158">
        <v>2903.0986261911426</v>
      </c>
      <c r="BK12" s="158">
        <v>2403.7721013514542</v>
      </c>
      <c r="BL12" s="158">
        <v>1943.6663151170158</v>
      </c>
      <c r="BM12" s="158">
        <v>1155.4916640701765</v>
      </c>
      <c r="BN12" s="158">
        <v>820.63648935350466</v>
      </c>
      <c r="BO12" s="158">
        <v>574.37876460261111</v>
      </c>
      <c r="BP12" s="158">
        <v>365.84550846023382</v>
      </c>
      <c r="BQ12" s="158">
        <v>211.12456821841943</v>
      </c>
      <c r="BR12" s="158">
        <v>144.9276564447691</v>
      </c>
      <c r="BS12" s="158">
        <v>96.533567235201616</v>
      </c>
      <c r="BT12" s="158">
        <v>69.77139257725095</v>
      </c>
      <c r="BU12" s="158">
        <v>49.414006305286335</v>
      </c>
      <c r="BV12" s="158">
        <v>37.236697667770102</v>
      </c>
      <c r="BW12" s="158">
        <v>19.608315424804371</v>
      </c>
      <c r="BX12" s="158">
        <v>11.247901832408376</v>
      </c>
      <c r="BY12" s="158">
        <v>6.8683338303698021</v>
      </c>
      <c r="BZ12" s="158">
        <v>3.9203635912424146</v>
      </c>
      <c r="CA12" s="158">
        <v>2.1913710928607961</v>
      </c>
      <c r="CB12" s="158">
        <v>1.2657031240950984</v>
      </c>
      <c r="CC12" s="158">
        <v>0.47319716662487998</v>
      </c>
      <c r="CD12" s="158">
        <v>0</v>
      </c>
      <c r="CE12" s="159">
        <v>0</v>
      </c>
    </row>
    <row r="13" spans="1:83" x14ac:dyDescent="0.35">
      <c r="A13" s="152"/>
      <c r="B13" s="53" t="s">
        <v>328</v>
      </c>
      <c r="C13" s="234" t="s">
        <v>231</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v>0</v>
      </c>
      <c r="AI13" s="158">
        <v>0</v>
      </c>
      <c r="AJ13" s="158">
        <v>0</v>
      </c>
      <c r="AK13" s="158">
        <v>0</v>
      </c>
      <c r="AL13" s="158">
        <v>0</v>
      </c>
      <c r="AM13" s="158">
        <v>0</v>
      </c>
      <c r="AN13" s="158">
        <v>0</v>
      </c>
      <c r="AO13" s="158">
        <v>0</v>
      </c>
      <c r="AP13" s="158">
        <v>0</v>
      </c>
      <c r="AQ13" s="158">
        <v>0</v>
      </c>
      <c r="AR13" s="158">
        <v>0</v>
      </c>
      <c r="AS13" s="158">
        <v>0</v>
      </c>
      <c r="AT13" s="158">
        <v>0</v>
      </c>
      <c r="AU13" s="158">
        <v>0</v>
      </c>
      <c r="AV13" s="158">
        <v>0</v>
      </c>
      <c r="AW13" s="158">
        <v>0</v>
      </c>
      <c r="AX13" s="158">
        <v>0</v>
      </c>
      <c r="AY13" s="158">
        <v>0</v>
      </c>
      <c r="AZ13" s="158">
        <v>369.46594908953728</v>
      </c>
      <c r="BA13" s="158">
        <v>568.54602779539277</v>
      </c>
      <c r="BB13" s="158">
        <v>516.35590299872683</v>
      </c>
      <c r="BC13" s="158">
        <v>476.49892194915196</v>
      </c>
      <c r="BD13" s="158">
        <v>503.61393327673073</v>
      </c>
      <c r="BE13" s="158">
        <v>459.49574498514244</v>
      </c>
      <c r="BF13" s="158">
        <v>458.4148582828318</v>
      </c>
      <c r="BG13" s="158">
        <v>395.12133868530952</v>
      </c>
      <c r="BH13" s="158">
        <v>214.14424873857578</v>
      </c>
      <c r="BI13" s="158">
        <v>35.185170263935625</v>
      </c>
      <c r="BJ13" s="158">
        <v>17.311829897171076</v>
      </c>
      <c r="BK13" s="158">
        <v>0</v>
      </c>
      <c r="BL13" s="158">
        <v>0</v>
      </c>
      <c r="BM13" s="158">
        <v>0</v>
      </c>
      <c r="BN13" s="158">
        <v>0</v>
      </c>
      <c r="BO13" s="158">
        <v>0</v>
      </c>
      <c r="BP13" s="158">
        <v>0</v>
      </c>
      <c r="BQ13" s="158">
        <v>0</v>
      </c>
      <c r="BR13" s="158">
        <v>0</v>
      </c>
      <c r="BS13" s="158">
        <v>0</v>
      </c>
      <c r="BT13" s="158">
        <v>0</v>
      </c>
      <c r="BU13" s="158">
        <v>0</v>
      </c>
      <c r="BV13" s="158">
        <v>0</v>
      </c>
      <c r="BW13" s="158">
        <v>0</v>
      </c>
      <c r="BX13" s="158">
        <v>0</v>
      </c>
      <c r="BY13" s="158">
        <v>0</v>
      </c>
      <c r="BZ13" s="158">
        <v>0</v>
      </c>
      <c r="CA13" s="158">
        <v>0</v>
      </c>
      <c r="CB13" s="158">
        <v>0</v>
      </c>
      <c r="CC13" s="158">
        <v>0</v>
      </c>
      <c r="CD13" s="158">
        <v>0</v>
      </c>
      <c r="CE13" s="159">
        <v>0</v>
      </c>
    </row>
    <row r="14" spans="1:83" x14ac:dyDescent="0.35">
      <c r="A14" s="152"/>
      <c r="B14" s="53" t="s">
        <v>329</v>
      </c>
      <c r="C14" s="234" t="s">
        <v>222</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v>53.15679546640731</v>
      </c>
      <c r="AI14" s="158">
        <v>58.077313897255586</v>
      </c>
      <c r="AJ14" s="158">
        <v>56.988624080077692</v>
      </c>
      <c r="AK14" s="158">
        <v>58.807686015373299</v>
      </c>
      <c r="AL14" s="158">
        <v>61.486472472483364</v>
      </c>
      <c r="AM14" s="158">
        <v>62.589635487931567</v>
      </c>
      <c r="AN14" s="158">
        <v>59.543779811365269</v>
      </c>
      <c r="AO14" s="158">
        <v>57.758112060922819</v>
      </c>
      <c r="AP14" s="158">
        <v>58.223103547599557</v>
      </c>
      <c r="AQ14" s="158">
        <v>57.250940856993772</v>
      </c>
      <c r="AR14" s="158">
        <v>55.993098365100323</v>
      </c>
      <c r="AS14" s="158">
        <v>55.223054605430605</v>
      </c>
      <c r="AT14" s="158">
        <v>56.273245792134901</v>
      </c>
      <c r="AU14" s="158">
        <v>61.300100564227854</v>
      </c>
      <c r="AV14" s="158">
        <v>3.8267073679126304</v>
      </c>
      <c r="AW14" s="158">
        <v>0</v>
      </c>
      <c r="AX14" s="158">
        <v>0</v>
      </c>
      <c r="AY14" s="158">
        <v>0</v>
      </c>
      <c r="AZ14" s="158">
        <v>0</v>
      </c>
      <c r="BA14" s="158">
        <v>0</v>
      </c>
      <c r="BB14" s="158">
        <v>0</v>
      </c>
      <c r="BC14" s="158">
        <v>0</v>
      </c>
      <c r="BD14" s="158">
        <v>0</v>
      </c>
      <c r="BE14" s="158">
        <v>0</v>
      </c>
      <c r="BF14" s="158">
        <v>0</v>
      </c>
      <c r="BG14" s="158">
        <v>0</v>
      </c>
      <c r="BH14" s="158">
        <v>0</v>
      </c>
      <c r="BI14" s="158">
        <v>0</v>
      </c>
      <c r="BJ14" s="158">
        <v>0</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0</v>
      </c>
      <c r="CA14" s="158">
        <v>0</v>
      </c>
      <c r="CB14" s="158">
        <v>0</v>
      </c>
      <c r="CC14" s="158">
        <v>0</v>
      </c>
      <c r="CD14" s="158">
        <v>0</v>
      </c>
      <c r="CE14" s="159">
        <v>0</v>
      </c>
    </row>
    <row r="15" spans="1:83" x14ac:dyDescent="0.35">
      <c r="A15" s="152"/>
      <c r="B15" s="53" t="s">
        <v>280</v>
      </c>
      <c r="C15" s="234" t="s">
        <v>222</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v>0</v>
      </c>
      <c r="AI15" s="158">
        <v>0</v>
      </c>
      <c r="AJ15" s="158">
        <v>0</v>
      </c>
      <c r="AK15" s="158">
        <v>0</v>
      </c>
      <c r="AL15" s="158">
        <v>0</v>
      </c>
      <c r="AM15" s="158">
        <v>0</v>
      </c>
      <c r="AN15" s="158">
        <v>0</v>
      </c>
      <c r="AO15" s="158">
        <v>0</v>
      </c>
      <c r="AP15" s="158">
        <v>0</v>
      </c>
      <c r="AQ15" s="158">
        <v>0</v>
      </c>
      <c r="AR15" s="158">
        <v>0</v>
      </c>
      <c r="AS15" s="158">
        <v>0</v>
      </c>
      <c r="AT15" s="158">
        <v>0</v>
      </c>
      <c r="AU15" s="158">
        <v>0</v>
      </c>
      <c r="AV15" s="158">
        <v>0</v>
      </c>
      <c r="AW15" s="158">
        <v>4.9145350867572019E-2</v>
      </c>
      <c r="AX15" s="158">
        <v>3.1601332592956201E-2</v>
      </c>
      <c r="AY15" s="158">
        <v>0</v>
      </c>
      <c r="AZ15" s="158">
        <v>1.5517656359390824E-2</v>
      </c>
      <c r="BA15" s="158">
        <v>2.0674401010741555E-2</v>
      </c>
      <c r="BB15" s="158">
        <v>0</v>
      </c>
      <c r="BC15" s="158">
        <v>0.10031556251561094</v>
      </c>
      <c r="BD15" s="158">
        <v>100.28356925779988</v>
      </c>
      <c r="BE15" s="158">
        <v>10.556267563928035</v>
      </c>
      <c r="BF15" s="158">
        <v>0.89844016488096967</v>
      </c>
      <c r="BG15" s="158">
        <v>0.73809058529530314</v>
      </c>
      <c r="BH15" s="158">
        <v>0.64296780333878556</v>
      </c>
      <c r="BI15" s="158">
        <v>0.72926969596482816</v>
      </c>
      <c r="BJ15" s="158">
        <v>0.55088066614066078</v>
      </c>
      <c r="BK15" s="158">
        <v>0.27669128366903328</v>
      </c>
      <c r="BL15" s="158">
        <v>0</v>
      </c>
      <c r="BM15" s="158">
        <v>0.38407800365410599</v>
      </c>
      <c r="BN15" s="158">
        <v>0.11858165042660918</v>
      </c>
      <c r="BO15" s="158">
        <v>0</v>
      </c>
      <c r="BP15" s="158">
        <v>0</v>
      </c>
      <c r="BQ15" s="158">
        <v>2.5885567449885401E-4</v>
      </c>
      <c r="BR15" s="158">
        <v>0.12128708517070114</v>
      </c>
      <c r="BS15" s="158">
        <v>0.28878919283876492</v>
      </c>
      <c r="BT15" s="158">
        <v>0.28297951404754057</v>
      </c>
      <c r="BU15" s="158">
        <v>0.41750668719888684</v>
      </c>
      <c r="BV15" s="158">
        <v>0.22787709842772425</v>
      </c>
      <c r="BW15" s="158">
        <v>0.33315195558716204</v>
      </c>
      <c r="BX15" s="158">
        <v>0.25047096383246226</v>
      </c>
      <c r="BY15" s="158">
        <v>1.3946294337327489</v>
      </c>
      <c r="BZ15" s="158">
        <v>0</v>
      </c>
      <c r="CA15" s="158">
        <v>0</v>
      </c>
      <c r="CB15" s="158">
        <v>0</v>
      </c>
      <c r="CC15" s="158">
        <v>0</v>
      </c>
      <c r="CD15" s="158">
        <v>0</v>
      </c>
      <c r="CE15" s="159">
        <v>0</v>
      </c>
    </row>
    <row r="16" spans="1:83" ht="24.75" customHeight="1" x14ac:dyDescent="0.35">
      <c r="A16" s="152"/>
      <c r="B16" s="109" t="s">
        <v>330</v>
      </c>
      <c r="C16" s="234"/>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f t="shared" ref="AH16:BM16" si="0">SUM(AH6:AH15)</f>
        <v>12499.897764728672</v>
      </c>
      <c r="AI16" s="57">
        <f t="shared" si="0"/>
        <v>15943.014789414117</v>
      </c>
      <c r="AJ16" s="57">
        <f t="shared" si="0"/>
        <v>14556.736182578503</v>
      </c>
      <c r="AK16" s="57">
        <f t="shared" si="0"/>
        <v>15522.036007102226</v>
      </c>
      <c r="AL16" s="57">
        <f t="shared" si="0"/>
        <v>16245.139819070562</v>
      </c>
      <c r="AM16" s="57">
        <f t="shared" si="0"/>
        <v>17097.776250903091</v>
      </c>
      <c r="AN16" s="57">
        <f t="shared" si="0"/>
        <v>17528.921833076805</v>
      </c>
      <c r="AO16" s="57">
        <f t="shared" si="0"/>
        <v>17638.05090614433</v>
      </c>
      <c r="AP16" s="57">
        <f t="shared" si="0"/>
        <v>17287.379263839201</v>
      </c>
      <c r="AQ16" s="57">
        <f t="shared" si="0"/>
        <v>16782.595174803708</v>
      </c>
      <c r="AR16" s="57">
        <f t="shared" si="0"/>
        <v>15881.922219008502</v>
      </c>
      <c r="AS16" s="57">
        <f t="shared" si="0"/>
        <v>15087.753219338054</v>
      </c>
      <c r="AT16" s="57">
        <f t="shared" si="0"/>
        <v>14616.070470322409</v>
      </c>
      <c r="AU16" s="57">
        <f t="shared" si="0"/>
        <v>16193.413138117745</v>
      </c>
      <c r="AV16" s="57">
        <f t="shared" si="0"/>
        <v>18075.301891026797</v>
      </c>
      <c r="AW16" s="57">
        <f t="shared" si="0"/>
        <v>19224.531192283019</v>
      </c>
      <c r="AX16" s="57">
        <f t="shared" si="0"/>
        <v>19155.088580805379</v>
      </c>
      <c r="AY16" s="57">
        <f t="shared" si="0"/>
        <v>19209.521760491858</v>
      </c>
      <c r="AZ16" s="57">
        <f t="shared" si="0"/>
        <v>19070.184464461279</v>
      </c>
      <c r="BA16" s="57">
        <f t="shared" si="0"/>
        <v>19281.412536769953</v>
      </c>
      <c r="BB16" s="57">
        <f t="shared" si="0"/>
        <v>19406.445880118034</v>
      </c>
      <c r="BC16" s="57">
        <f t="shared" si="0"/>
        <v>20869.794366713144</v>
      </c>
      <c r="BD16" s="57">
        <f t="shared" si="0"/>
        <v>20770.502581498637</v>
      </c>
      <c r="BE16" s="57">
        <f t="shared" si="0"/>
        <v>21172.476139383747</v>
      </c>
      <c r="BF16" s="57">
        <f t="shared" si="0"/>
        <v>21597.861155683895</v>
      </c>
      <c r="BG16" s="57">
        <f t="shared" si="0"/>
        <v>7416.0259070182174</v>
      </c>
      <c r="BH16" s="57">
        <f t="shared" si="0"/>
        <v>6389.8709824398875</v>
      </c>
      <c r="BI16" s="57">
        <f t="shared" si="0"/>
        <v>5067.532289244291</v>
      </c>
      <c r="BJ16" s="57">
        <f t="shared" si="0"/>
        <v>4298.433307203808</v>
      </c>
      <c r="BK16" s="57">
        <f t="shared" si="0"/>
        <v>3842.600969760409</v>
      </c>
      <c r="BL16" s="57">
        <f t="shared" si="0"/>
        <v>3420.3384518026278</v>
      </c>
      <c r="BM16" s="57">
        <f t="shared" si="0"/>
        <v>2726.5781119674079</v>
      </c>
      <c r="BN16" s="57">
        <f t="shared" ref="BN16:CE16" si="1">SUM(BN6:BN15)</f>
        <v>2402.1086953636755</v>
      </c>
      <c r="BO16" s="57">
        <f t="shared" si="1"/>
        <v>2248.5443028019317</v>
      </c>
      <c r="BP16" s="57">
        <f t="shared" si="1"/>
        <v>2106.5256022505014</v>
      </c>
      <c r="BQ16" s="57">
        <f t="shared" si="1"/>
        <v>2005.569069831693</v>
      </c>
      <c r="BR16" s="57">
        <f t="shared" si="1"/>
        <v>2227.9173327682051</v>
      </c>
      <c r="BS16" s="57">
        <f t="shared" si="1"/>
        <v>2304.5063438959201</v>
      </c>
      <c r="BT16" s="57">
        <f t="shared" si="1"/>
        <v>2306.7386011580884</v>
      </c>
      <c r="BU16" s="57">
        <f t="shared" si="1"/>
        <v>2328.8173061746793</v>
      </c>
      <c r="BV16" s="57">
        <f t="shared" si="1"/>
        <v>2446.2660724400844</v>
      </c>
      <c r="BW16" s="57">
        <f t="shared" si="1"/>
        <v>2573.1768518422405</v>
      </c>
      <c r="BX16" s="57">
        <f t="shared" si="1"/>
        <v>2356.1653342277045</v>
      </c>
      <c r="BY16" s="57">
        <f t="shared" si="1"/>
        <v>2571.5147573190579</v>
      </c>
      <c r="BZ16" s="57">
        <f t="shared" si="1"/>
        <v>2817.7100059766503</v>
      </c>
      <c r="CA16" s="57">
        <f t="shared" si="1"/>
        <v>3283.965689693292</v>
      </c>
      <c r="CB16" s="57">
        <f t="shared" si="1"/>
        <v>3662.1789181713934</v>
      </c>
      <c r="CC16" s="57">
        <f t="shared" si="1"/>
        <v>3841.6623246833669</v>
      </c>
      <c r="CD16" s="57">
        <f t="shared" si="1"/>
        <v>3987.312118363785</v>
      </c>
      <c r="CE16" s="58">
        <f t="shared" si="1"/>
        <v>4144.7336989419173</v>
      </c>
    </row>
    <row r="17" spans="1:83" x14ac:dyDescent="0.35">
      <c r="A17" s="152"/>
      <c r="B17" s="235" t="s">
        <v>331</v>
      </c>
      <c r="C17" s="234"/>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f t="shared" ref="AH17:BM17" si="2">AH16-SUM(AH9:AH13,AH7)</f>
        <v>223.1751508401976</v>
      </c>
      <c r="AI17" s="57">
        <f t="shared" si="2"/>
        <v>225.46826687018438</v>
      </c>
      <c r="AJ17" s="57">
        <f t="shared" si="2"/>
        <v>225.77326179930606</v>
      </c>
      <c r="AK17" s="57">
        <f t="shared" si="2"/>
        <v>235.16155198056731</v>
      </c>
      <c r="AL17" s="57">
        <f t="shared" si="2"/>
        <v>251.91297197284985</v>
      </c>
      <c r="AM17" s="57">
        <f t="shared" si="2"/>
        <v>262.22348506347407</v>
      </c>
      <c r="AN17" s="57">
        <f t="shared" si="2"/>
        <v>264.28898480520002</v>
      </c>
      <c r="AO17" s="57">
        <f t="shared" si="2"/>
        <v>278.07797138871683</v>
      </c>
      <c r="AP17" s="57">
        <f t="shared" si="2"/>
        <v>286.22231885653309</v>
      </c>
      <c r="AQ17" s="57">
        <f t="shared" si="2"/>
        <v>298.36532027783687</v>
      </c>
      <c r="AR17" s="57">
        <f t="shared" si="2"/>
        <v>299.39699454117908</v>
      </c>
      <c r="AS17" s="57">
        <f t="shared" si="2"/>
        <v>300.47338709683754</v>
      </c>
      <c r="AT17" s="57">
        <f t="shared" si="2"/>
        <v>322.13635790026274</v>
      </c>
      <c r="AU17" s="57">
        <f t="shared" si="2"/>
        <v>366.91851486554697</v>
      </c>
      <c r="AV17" s="57">
        <f t="shared" si="2"/>
        <v>453.99848371207554</v>
      </c>
      <c r="AW17" s="57">
        <f t="shared" si="2"/>
        <v>614.7611331301996</v>
      </c>
      <c r="AX17" s="57">
        <f t="shared" si="2"/>
        <v>678.7825935691726</v>
      </c>
      <c r="AY17" s="57">
        <f t="shared" si="2"/>
        <v>785.3863949337283</v>
      </c>
      <c r="AZ17" s="57">
        <f t="shared" si="2"/>
        <v>764.28120067639611</v>
      </c>
      <c r="BA17" s="57">
        <f t="shared" si="2"/>
        <v>841.8336284045763</v>
      </c>
      <c r="BB17" s="57">
        <f t="shared" si="2"/>
        <v>894.87513943282465</v>
      </c>
      <c r="BC17" s="57">
        <f t="shared" si="2"/>
        <v>947.02824147588399</v>
      </c>
      <c r="BD17" s="57">
        <f t="shared" si="2"/>
        <v>1102.6106703523765</v>
      </c>
      <c r="BE17" s="57">
        <f t="shared" si="2"/>
        <v>1100.4404469295114</v>
      </c>
      <c r="BF17" s="57">
        <f t="shared" si="2"/>
        <v>1206.564015652948</v>
      </c>
      <c r="BG17" s="57">
        <f t="shared" si="2"/>
        <v>1226.0722553698479</v>
      </c>
      <c r="BH17" s="57">
        <f t="shared" si="2"/>
        <v>1262.7932620357196</v>
      </c>
      <c r="BI17" s="57">
        <f t="shared" si="2"/>
        <v>1348.076614966044</v>
      </c>
      <c r="BJ17" s="57">
        <f t="shared" si="2"/>
        <v>1378.0228511154942</v>
      </c>
      <c r="BK17" s="57">
        <f t="shared" si="2"/>
        <v>1438.8288684089548</v>
      </c>
      <c r="BL17" s="57">
        <f t="shared" si="2"/>
        <v>1476.672136685612</v>
      </c>
      <c r="BM17" s="57">
        <f t="shared" si="2"/>
        <v>1571.0864478972314</v>
      </c>
      <c r="BN17" s="57">
        <f t="shared" ref="BN17:CE17" si="3">BN16-SUM(BN9:BN13,BN7)</f>
        <v>1581.4722060101708</v>
      </c>
      <c r="BO17" s="57">
        <f t="shared" si="3"/>
        <v>1674.1655381993205</v>
      </c>
      <c r="BP17" s="57">
        <f t="shared" si="3"/>
        <v>1740.6800937902676</v>
      </c>
      <c r="BQ17" s="57">
        <f t="shared" si="3"/>
        <v>1794.4445016132736</v>
      </c>
      <c r="BR17" s="57">
        <f t="shared" si="3"/>
        <v>2082.989676323436</v>
      </c>
      <c r="BS17" s="57">
        <f t="shared" si="3"/>
        <v>2207.9727766607184</v>
      </c>
      <c r="BT17" s="57">
        <f t="shared" si="3"/>
        <v>2236.9672085808375</v>
      </c>
      <c r="BU17" s="57">
        <f t="shared" si="3"/>
        <v>2279.4032998693929</v>
      </c>
      <c r="BV17" s="57">
        <f t="shared" si="3"/>
        <v>2409.0293747723144</v>
      </c>
      <c r="BW17" s="57">
        <f t="shared" si="3"/>
        <v>2553.568536417436</v>
      </c>
      <c r="BX17" s="57">
        <f t="shared" si="3"/>
        <v>2344.9174323952961</v>
      </c>
      <c r="BY17" s="57">
        <f t="shared" si="3"/>
        <v>2564.646423488688</v>
      </c>
      <c r="BZ17" s="57">
        <f t="shared" si="3"/>
        <v>2813.7896423854081</v>
      </c>
      <c r="CA17" s="57">
        <f t="shared" si="3"/>
        <v>3281.7743186004313</v>
      </c>
      <c r="CB17" s="57">
        <f t="shared" si="3"/>
        <v>3660.9132150472983</v>
      </c>
      <c r="CC17" s="57">
        <f t="shared" si="3"/>
        <v>3841.1891275167422</v>
      </c>
      <c r="CD17" s="57">
        <f t="shared" si="3"/>
        <v>3987.312118363785</v>
      </c>
      <c r="CE17" s="58">
        <f t="shared" si="3"/>
        <v>4144.7336989419173</v>
      </c>
    </row>
    <row r="18" spans="1:83" ht="12.75" customHeight="1" x14ac:dyDescent="0.35">
      <c r="A18" s="152"/>
      <c r="C18" s="234"/>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8"/>
    </row>
    <row r="19" spans="1:83" ht="27" customHeight="1" x14ac:dyDescent="0.35">
      <c r="A19" s="152"/>
      <c r="B19" s="109" t="s">
        <v>332</v>
      </c>
      <c r="C19" s="234"/>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9"/>
    </row>
    <row r="20" spans="1:83" x14ac:dyDescent="0.35">
      <c r="A20" s="152"/>
      <c r="B20" s="76" t="s">
        <v>221</v>
      </c>
      <c r="C20" s="234" t="s">
        <v>222</v>
      </c>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v>5.8480558104702531</v>
      </c>
      <c r="BR20" s="158">
        <v>7.3258184170544594</v>
      </c>
      <c r="BS20" s="158">
        <v>8.3456891626263605</v>
      </c>
      <c r="BT20" s="158">
        <v>8.6643623256476747</v>
      </c>
      <c r="BU20" s="158">
        <v>9.5343708072337581</v>
      </c>
      <c r="BV20" s="158">
        <v>10.423425155298554</v>
      </c>
      <c r="BW20" s="158">
        <v>11.149429055462679</v>
      </c>
      <c r="BX20" s="158">
        <v>11.145624127548977</v>
      </c>
      <c r="BY20" s="158">
        <v>13.515153246356183</v>
      </c>
      <c r="BZ20" s="158">
        <v>15.077418450894319</v>
      </c>
      <c r="CA20" s="158">
        <v>17.35979804117353</v>
      </c>
      <c r="CB20" s="158">
        <v>19.327349162540731</v>
      </c>
      <c r="CC20" s="158">
        <v>20.768159026518902</v>
      </c>
      <c r="CD20" s="158">
        <v>22.087097283531826</v>
      </c>
      <c r="CE20" s="159">
        <v>23.420486410193071</v>
      </c>
    </row>
    <row r="21" spans="1:83" x14ac:dyDescent="0.35">
      <c r="A21" s="152"/>
      <c r="B21" s="53" t="s">
        <v>223</v>
      </c>
      <c r="C21" s="234" t="s">
        <v>222</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v>275.05191713804231</v>
      </c>
      <c r="AI21" s="158">
        <v>283.56250126677804</v>
      </c>
      <c r="AJ21" s="158">
        <v>293.2361941385754</v>
      </c>
      <c r="AK21" s="158">
        <v>339.47419751448888</v>
      </c>
      <c r="AL21" s="158">
        <v>377.08962944539195</v>
      </c>
      <c r="AM21" s="158">
        <v>437.18047291677965</v>
      </c>
      <c r="AN21" s="158">
        <v>468.10343829405713</v>
      </c>
      <c r="AO21" s="158">
        <v>510.0728710637141</v>
      </c>
      <c r="AP21" s="158">
        <v>550.81067126012078</v>
      </c>
      <c r="AQ21" s="158">
        <v>585.04931492655123</v>
      </c>
      <c r="AR21" s="158">
        <v>590.84556093933043</v>
      </c>
      <c r="AS21" s="158">
        <v>618.01240475347242</v>
      </c>
      <c r="AT21" s="158">
        <v>662.90783755567827</v>
      </c>
      <c r="AU21" s="158">
        <v>731.73868867879185</v>
      </c>
      <c r="AV21" s="158">
        <v>0</v>
      </c>
      <c r="AW21" s="158">
        <v>0</v>
      </c>
      <c r="AX21" s="158">
        <v>0</v>
      </c>
      <c r="AY21" s="158">
        <v>0</v>
      </c>
      <c r="AZ21" s="158">
        <v>0</v>
      </c>
      <c r="BA21" s="158">
        <v>0</v>
      </c>
      <c r="BB21" s="158">
        <v>0</v>
      </c>
      <c r="BC21" s="158">
        <v>0</v>
      </c>
      <c r="BD21" s="158">
        <v>0</v>
      </c>
      <c r="BE21" s="158">
        <v>0</v>
      </c>
      <c r="BF21" s="158">
        <v>0</v>
      </c>
      <c r="BG21" s="158">
        <v>0</v>
      </c>
      <c r="BH21" s="158">
        <v>0</v>
      </c>
      <c r="BI21" s="158">
        <v>0</v>
      </c>
      <c r="BJ21" s="158">
        <v>0</v>
      </c>
      <c r="BK21" s="158">
        <v>0</v>
      </c>
      <c r="BL21" s="158">
        <v>0</v>
      </c>
      <c r="BM21" s="158">
        <v>0</v>
      </c>
      <c r="BN21" s="158">
        <v>0</v>
      </c>
      <c r="BO21" s="158">
        <v>0</v>
      </c>
      <c r="BP21" s="158">
        <v>0</v>
      </c>
      <c r="BQ21" s="158">
        <v>0</v>
      </c>
      <c r="BR21" s="158">
        <v>0</v>
      </c>
      <c r="BS21" s="158">
        <v>0</v>
      </c>
      <c r="BT21" s="158">
        <v>0</v>
      </c>
      <c r="BU21" s="158">
        <v>0</v>
      </c>
      <c r="BV21" s="158">
        <v>0</v>
      </c>
      <c r="BW21" s="158">
        <v>0</v>
      </c>
      <c r="BX21" s="158">
        <v>0</v>
      </c>
      <c r="BY21" s="158">
        <v>0</v>
      </c>
      <c r="BZ21" s="158">
        <v>0</v>
      </c>
      <c r="CA21" s="158">
        <v>0</v>
      </c>
      <c r="CB21" s="158">
        <v>0</v>
      </c>
      <c r="CC21" s="158">
        <v>0</v>
      </c>
      <c r="CD21" s="158">
        <v>0</v>
      </c>
      <c r="CE21" s="159">
        <v>0</v>
      </c>
    </row>
    <row r="22" spans="1:83" x14ac:dyDescent="0.35">
      <c r="A22" s="152"/>
      <c r="B22" s="53" t="s">
        <v>224</v>
      </c>
      <c r="C22" s="234"/>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f t="shared" ref="AH22:BM22" si="4">SUM(AH23:AH25)</f>
        <v>2530.0597765136631</v>
      </c>
      <c r="AI22" s="158">
        <f t="shared" si="4"/>
        <v>2453.2183363848371</v>
      </c>
      <c r="AJ22" s="158">
        <f t="shared" si="4"/>
        <v>2327.9455881659046</v>
      </c>
      <c r="AK22" s="158">
        <f t="shared" si="4"/>
        <v>2273.4068555683516</v>
      </c>
      <c r="AL22" s="158">
        <f t="shared" si="4"/>
        <v>2239.8475586637246</v>
      </c>
      <c r="AM22" s="158">
        <f t="shared" si="4"/>
        <v>2255.4557067353198</v>
      </c>
      <c r="AN22" s="158">
        <f t="shared" si="4"/>
        <v>2171.4923180323008</v>
      </c>
      <c r="AO22" s="158">
        <f t="shared" si="4"/>
        <v>2078.211090662423</v>
      </c>
      <c r="AP22" s="158">
        <f t="shared" si="4"/>
        <v>2053.1557630246716</v>
      </c>
      <c r="AQ22" s="158">
        <f t="shared" si="4"/>
        <v>1968.5174874328395</v>
      </c>
      <c r="AR22" s="158">
        <f t="shared" si="4"/>
        <v>1856.1767557727237</v>
      </c>
      <c r="AS22" s="158">
        <f t="shared" si="4"/>
        <v>1686.541955521996</v>
      </c>
      <c r="AT22" s="158">
        <f t="shared" si="4"/>
        <v>1650.6890520899326</v>
      </c>
      <c r="AU22" s="158">
        <f t="shared" si="4"/>
        <v>1730.5587531256306</v>
      </c>
      <c r="AV22" s="158">
        <f t="shared" si="4"/>
        <v>1657.4645248510158</v>
      </c>
      <c r="AW22" s="158">
        <f t="shared" si="4"/>
        <v>1650.5344986178798</v>
      </c>
      <c r="AX22" s="158">
        <f t="shared" si="4"/>
        <v>1596.9141963800319</v>
      </c>
      <c r="AY22" s="158">
        <f t="shared" si="4"/>
        <v>1529.380506302818</v>
      </c>
      <c r="AZ22" s="158">
        <f t="shared" si="4"/>
        <v>1430.8680259795319</v>
      </c>
      <c r="BA22" s="158">
        <f t="shared" si="4"/>
        <v>1460.2692874645763</v>
      </c>
      <c r="BB22" s="158">
        <f t="shared" si="4"/>
        <v>1421.919870167409</v>
      </c>
      <c r="BC22" s="158">
        <f t="shared" si="4"/>
        <v>1458.8588533803209</v>
      </c>
      <c r="BD22" s="158">
        <f t="shared" si="4"/>
        <v>1429.7254270541994</v>
      </c>
      <c r="BE22" s="158">
        <f t="shared" si="4"/>
        <v>1577.5867168346435</v>
      </c>
      <c r="BF22" s="158">
        <f t="shared" si="4"/>
        <v>1515.6705211775447</v>
      </c>
      <c r="BG22" s="158">
        <f t="shared" si="4"/>
        <v>1365.8569300152026</v>
      </c>
      <c r="BH22" s="158">
        <f t="shared" si="4"/>
        <v>1205.4121356704686</v>
      </c>
      <c r="BI22" s="158">
        <f t="shared" si="4"/>
        <v>1114.9644867763791</v>
      </c>
      <c r="BJ22" s="158">
        <f t="shared" si="4"/>
        <v>988.68113327916285</v>
      </c>
      <c r="BK22" s="158">
        <f t="shared" si="4"/>
        <v>909.25587024230617</v>
      </c>
      <c r="BL22" s="158">
        <f t="shared" si="4"/>
        <v>813.62127125340373</v>
      </c>
      <c r="BM22" s="158">
        <f t="shared" si="4"/>
        <v>788.12665651477903</v>
      </c>
      <c r="BN22" s="158">
        <f t="shared" ref="BN22:CE22" si="5">SUM(BN23:BN25)</f>
        <v>730.01016350956559</v>
      </c>
      <c r="BO22" s="158">
        <f t="shared" si="5"/>
        <v>708.79240164727935</v>
      </c>
      <c r="BP22" s="158">
        <f t="shared" si="5"/>
        <v>706.29527876630914</v>
      </c>
      <c r="BQ22" s="158">
        <f t="shared" si="5"/>
        <v>691.24945850101108</v>
      </c>
      <c r="BR22" s="158">
        <f t="shared" si="5"/>
        <v>677.23969245375133</v>
      </c>
      <c r="BS22" s="158">
        <f t="shared" si="5"/>
        <v>676.3720234572296</v>
      </c>
      <c r="BT22" s="158">
        <f t="shared" si="5"/>
        <v>651.41732545330728</v>
      </c>
      <c r="BU22" s="158">
        <f t="shared" si="5"/>
        <v>579.05968127803658</v>
      </c>
      <c r="BV22" s="158">
        <f t="shared" si="5"/>
        <v>526.04081914151243</v>
      </c>
      <c r="BW22" s="158">
        <f t="shared" si="5"/>
        <v>561.09185189520542</v>
      </c>
      <c r="BX22" s="158">
        <f t="shared" si="5"/>
        <v>519.48725807791243</v>
      </c>
      <c r="BY22" s="158">
        <f t="shared" si="5"/>
        <v>407.96464069743394</v>
      </c>
      <c r="BZ22" s="158">
        <f t="shared" si="5"/>
        <v>476.10133499721047</v>
      </c>
      <c r="CA22" s="158">
        <f t="shared" si="5"/>
        <v>394.20045251412239</v>
      </c>
      <c r="CB22" s="158">
        <f t="shared" si="5"/>
        <v>338.33756689620213</v>
      </c>
      <c r="CC22" s="158">
        <f t="shared" si="5"/>
        <v>309.9365453279338</v>
      </c>
      <c r="CD22" s="158">
        <f t="shared" si="5"/>
        <v>287.18342635797484</v>
      </c>
      <c r="CE22" s="159">
        <f t="shared" si="5"/>
        <v>271.08274610912849</v>
      </c>
    </row>
    <row r="23" spans="1:83" x14ac:dyDescent="0.35">
      <c r="A23" s="152"/>
      <c r="B23" s="74" t="s">
        <v>333</v>
      </c>
      <c r="C23" s="234" t="s">
        <v>225</v>
      </c>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0</v>
      </c>
      <c r="BM23" s="158">
        <v>0</v>
      </c>
      <c r="BN23" s="158">
        <v>0</v>
      </c>
      <c r="BO23" s="158">
        <v>0</v>
      </c>
      <c r="BP23" s="158">
        <v>0</v>
      </c>
      <c r="BQ23" s="158">
        <v>0</v>
      </c>
      <c r="BR23" s="158">
        <v>0</v>
      </c>
      <c r="BS23" s="158">
        <v>0</v>
      </c>
      <c r="BT23" s="158">
        <v>0</v>
      </c>
      <c r="BU23" s="158">
        <v>127.47899336601749</v>
      </c>
      <c r="BV23" s="158">
        <v>210.74662492708634</v>
      </c>
      <c r="BW23" s="158">
        <v>246.68793520039702</v>
      </c>
      <c r="BX23" s="158">
        <v>268.19860437988513</v>
      </c>
      <c r="BY23" s="158">
        <v>224.24033468843635</v>
      </c>
      <c r="BZ23" s="158">
        <v>278.1278397257376</v>
      </c>
      <c r="CA23" s="158">
        <v>242.06105229151203</v>
      </c>
      <c r="CB23" s="158">
        <v>220.57273120615992</v>
      </c>
      <c r="CC23" s="158">
        <v>218.25763232939167</v>
      </c>
      <c r="CD23" s="158">
        <v>217.86588908394987</v>
      </c>
      <c r="CE23" s="159">
        <v>219.33053652035963</v>
      </c>
    </row>
    <row r="24" spans="1:83" x14ac:dyDescent="0.35">
      <c r="A24" s="152"/>
      <c r="B24" s="74" t="s">
        <v>334</v>
      </c>
      <c r="C24" s="234" t="s">
        <v>225</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v>2530.0597765136631</v>
      </c>
      <c r="AI24" s="158">
        <v>2452.659180196446</v>
      </c>
      <c r="AJ24" s="158">
        <v>2319.7678648159531</v>
      </c>
      <c r="AK24" s="158">
        <v>2254.3255422488382</v>
      </c>
      <c r="AL24" s="158">
        <v>2209.0585059022133</v>
      </c>
      <c r="AM24" s="158">
        <v>2206.9522358160334</v>
      </c>
      <c r="AN24" s="158">
        <v>2092.2355664170918</v>
      </c>
      <c r="AO24" s="158">
        <v>1984.688938243132</v>
      </c>
      <c r="AP24" s="158">
        <v>1945.7133417813614</v>
      </c>
      <c r="AQ24" s="158">
        <v>1842.4364198315886</v>
      </c>
      <c r="AR24" s="158">
        <v>1708.9141345946025</v>
      </c>
      <c r="AS24" s="158">
        <v>1515.4304430446375</v>
      </c>
      <c r="AT24" s="158">
        <v>1455.7020898034477</v>
      </c>
      <c r="AU24" s="158">
        <v>1495.5155323987574</v>
      </c>
      <c r="AV24" s="158">
        <v>1402.02953817663</v>
      </c>
      <c r="AW24" s="158">
        <v>1366.5880875031776</v>
      </c>
      <c r="AX24" s="158">
        <v>1304.3925190709274</v>
      </c>
      <c r="AY24" s="158">
        <v>1227.4372598751427</v>
      </c>
      <c r="AZ24" s="158">
        <v>1118.0829727242115</v>
      </c>
      <c r="BA24" s="158">
        <v>1129.2950291780376</v>
      </c>
      <c r="BB24" s="158">
        <v>1081.0987232780819</v>
      </c>
      <c r="BC24" s="158">
        <v>1087.2800015155681</v>
      </c>
      <c r="BD24" s="158">
        <v>1042.0794877578278</v>
      </c>
      <c r="BE24" s="158">
        <v>1191.2299041421927</v>
      </c>
      <c r="BF24" s="158">
        <v>1168.1075958587151</v>
      </c>
      <c r="BG24" s="158">
        <v>1067.2714940571116</v>
      </c>
      <c r="BH24" s="158">
        <v>953.52462774429216</v>
      </c>
      <c r="BI24" s="158">
        <v>902.27535679200184</v>
      </c>
      <c r="BJ24" s="158">
        <v>811.35296502142194</v>
      </c>
      <c r="BK24" s="158">
        <v>757.17204239484226</v>
      </c>
      <c r="BL24" s="158">
        <v>688.37651889491769</v>
      </c>
      <c r="BM24" s="158">
        <v>675.76658898554626</v>
      </c>
      <c r="BN24" s="158">
        <v>638.56265767312209</v>
      </c>
      <c r="BO24" s="158">
        <v>623.53541986482298</v>
      </c>
      <c r="BP24" s="158">
        <v>629.33737349230807</v>
      </c>
      <c r="BQ24" s="158">
        <v>612.12205099841333</v>
      </c>
      <c r="BR24" s="158">
        <v>614.88538944946163</v>
      </c>
      <c r="BS24" s="158">
        <v>621.53389732986363</v>
      </c>
      <c r="BT24" s="158">
        <v>604.84462886634583</v>
      </c>
      <c r="BU24" s="158">
        <v>390.19376381747014</v>
      </c>
      <c r="BV24" s="158">
        <v>272.43376796992771</v>
      </c>
      <c r="BW24" s="158">
        <v>271.66451289432229</v>
      </c>
      <c r="BX24" s="158">
        <v>217.12900532664349</v>
      </c>
      <c r="BY24" s="158">
        <v>158.74921223462576</v>
      </c>
      <c r="BZ24" s="158">
        <v>171.06139683087216</v>
      </c>
      <c r="CA24" s="158">
        <v>131.45789177184338</v>
      </c>
      <c r="CB24" s="158">
        <v>101.75613287562938</v>
      </c>
      <c r="CC24" s="158">
        <v>79.216275370405285</v>
      </c>
      <c r="CD24" s="158">
        <v>59.89465779098856</v>
      </c>
      <c r="CE24" s="159">
        <v>44.717123618994421</v>
      </c>
    </row>
    <row r="25" spans="1:83" x14ac:dyDescent="0.35">
      <c r="A25" s="152"/>
      <c r="B25" s="74" t="s">
        <v>335</v>
      </c>
      <c r="C25" s="234" t="s">
        <v>225</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v>0</v>
      </c>
      <c r="AI25" s="158">
        <v>0.55915618839131198</v>
      </c>
      <c r="AJ25" s="158">
        <v>8.1777233499515756</v>
      </c>
      <c r="AK25" s="158">
        <v>19.081313319513455</v>
      </c>
      <c r="AL25" s="158">
        <v>30.789052761511581</v>
      </c>
      <c r="AM25" s="158">
        <v>48.503470919286563</v>
      </c>
      <c r="AN25" s="158">
        <v>79.256751615208927</v>
      </c>
      <c r="AO25" s="158">
        <v>93.52215241929116</v>
      </c>
      <c r="AP25" s="158">
        <v>107.44242124331032</v>
      </c>
      <c r="AQ25" s="158">
        <v>126.08106760125092</v>
      </c>
      <c r="AR25" s="158">
        <v>147.26262117812129</v>
      </c>
      <c r="AS25" s="158">
        <v>171.11151247735847</v>
      </c>
      <c r="AT25" s="158">
        <v>194.98696228648487</v>
      </c>
      <c r="AU25" s="158">
        <v>235.04322072687324</v>
      </c>
      <c r="AV25" s="158">
        <v>255.43498667438578</v>
      </c>
      <c r="AW25" s="158">
        <v>283.94641111470224</v>
      </c>
      <c r="AX25" s="158">
        <v>292.5216773091044</v>
      </c>
      <c r="AY25" s="158">
        <v>301.94324642767538</v>
      </c>
      <c r="AZ25" s="158">
        <v>312.78505325532035</v>
      </c>
      <c r="BA25" s="158">
        <v>330.97425828653877</v>
      </c>
      <c r="BB25" s="158">
        <v>340.821146889327</v>
      </c>
      <c r="BC25" s="158">
        <v>371.57885186475289</v>
      </c>
      <c r="BD25" s="158">
        <v>387.64593929637152</v>
      </c>
      <c r="BE25" s="158">
        <v>386.35681269245083</v>
      </c>
      <c r="BF25" s="158">
        <v>347.5629253188298</v>
      </c>
      <c r="BG25" s="158">
        <v>298.58543595809095</v>
      </c>
      <c r="BH25" s="158">
        <v>251.88750792617634</v>
      </c>
      <c r="BI25" s="158">
        <v>212.68912998437733</v>
      </c>
      <c r="BJ25" s="158">
        <v>177.32816825774097</v>
      </c>
      <c r="BK25" s="158">
        <v>152.08382784746388</v>
      </c>
      <c r="BL25" s="158">
        <v>125.24475235848607</v>
      </c>
      <c r="BM25" s="158">
        <v>112.36006752923279</v>
      </c>
      <c r="BN25" s="158">
        <v>91.44750583644354</v>
      </c>
      <c r="BO25" s="158">
        <v>85.256981782456393</v>
      </c>
      <c r="BP25" s="158">
        <v>76.957905274001106</v>
      </c>
      <c r="BQ25" s="158">
        <v>79.127407502597734</v>
      </c>
      <c r="BR25" s="158">
        <v>62.354303004289719</v>
      </c>
      <c r="BS25" s="158">
        <v>54.838126127365953</v>
      </c>
      <c r="BT25" s="158">
        <v>46.572696586961428</v>
      </c>
      <c r="BU25" s="158">
        <v>61.386924094548895</v>
      </c>
      <c r="BV25" s="158">
        <v>42.860426244498377</v>
      </c>
      <c r="BW25" s="158">
        <v>42.739403800486109</v>
      </c>
      <c r="BX25" s="158">
        <v>34.159648371383824</v>
      </c>
      <c r="BY25" s="158">
        <v>24.975093774371818</v>
      </c>
      <c r="BZ25" s="158">
        <v>26.912098440600705</v>
      </c>
      <c r="CA25" s="158">
        <v>20.681508450766952</v>
      </c>
      <c r="CB25" s="158">
        <v>16.008702814412885</v>
      </c>
      <c r="CC25" s="158">
        <v>12.462637628136866</v>
      </c>
      <c r="CD25" s="158">
        <v>9.4228794830364162</v>
      </c>
      <c r="CE25" s="159">
        <v>7.0350859697744514</v>
      </c>
    </row>
    <row r="26" spans="1:83" ht="25.5" customHeight="1" x14ac:dyDescent="0.35">
      <c r="A26" s="152"/>
      <c r="B26" s="76" t="s">
        <v>226</v>
      </c>
      <c r="C26" s="234" t="s">
        <v>222</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v>23.361781423583722</v>
      </c>
      <c r="AI26" s="158">
        <v>19.957434774369887</v>
      </c>
      <c r="AJ26" s="158">
        <v>20.905225325613053</v>
      </c>
      <c r="AK26" s="158">
        <v>22.632574023912387</v>
      </c>
      <c r="AL26" s="158">
        <v>28.045040815401478</v>
      </c>
      <c r="AM26" s="158">
        <v>33.341713620633307</v>
      </c>
      <c r="AN26" s="158">
        <v>34.594904132582045</v>
      </c>
      <c r="AO26" s="158">
        <v>38.590632035444045</v>
      </c>
      <c r="AP26" s="158">
        <v>294.74140443068819</v>
      </c>
      <c r="AQ26" s="158">
        <v>492.1188602925688</v>
      </c>
      <c r="AR26" s="158">
        <v>433.6095328737328</v>
      </c>
      <c r="AS26" s="158">
        <v>424.17460059205581</v>
      </c>
      <c r="AT26" s="158">
        <v>442.91655773058812</v>
      </c>
      <c r="AU26" s="158">
        <v>540.98268579144803</v>
      </c>
      <c r="AV26" s="158">
        <v>637.84391705814835</v>
      </c>
      <c r="AW26" s="158">
        <v>793.38156123076396</v>
      </c>
      <c r="AX26" s="158">
        <v>929.53946567613241</v>
      </c>
      <c r="AY26" s="158">
        <v>1052.571845347396</v>
      </c>
      <c r="AZ26" s="158">
        <v>1206.6611025064317</v>
      </c>
      <c r="BA26" s="158">
        <v>1221.8766269150474</v>
      </c>
      <c r="BB26" s="158">
        <v>1259.500072500791</v>
      </c>
      <c r="BC26" s="158">
        <v>1331.1212244524447</v>
      </c>
      <c r="BD26" s="158">
        <v>1337.0120674600823</v>
      </c>
      <c r="BE26" s="158">
        <v>1408.4692034881491</v>
      </c>
      <c r="BF26" s="158">
        <v>1498.3988931538959</v>
      </c>
      <c r="BG26" s="158">
        <v>1571.1073349507301</v>
      </c>
      <c r="BH26" s="158">
        <v>1585.1314565906675</v>
      </c>
      <c r="BI26" s="158">
        <v>1624.1062600526295</v>
      </c>
      <c r="BJ26" s="158">
        <v>1617.2888694909948</v>
      </c>
      <c r="BK26" s="158">
        <v>1709.3946458660482</v>
      </c>
      <c r="BL26" s="158">
        <v>1757.522351496558</v>
      </c>
      <c r="BM26" s="158">
        <v>1905.4876256298548</v>
      </c>
      <c r="BN26" s="158">
        <v>1978.1738343886987</v>
      </c>
      <c r="BO26" s="158">
        <v>2153.8607230303569</v>
      </c>
      <c r="BP26" s="158">
        <v>2356.01280470247</v>
      </c>
      <c r="BQ26" s="158">
        <v>2503.7086238779657</v>
      </c>
      <c r="BR26" s="158">
        <v>2758.625483823399</v>
      </c>
      <c r="BS26" s="158">
        <v>3012.5047931334148</v>
      </c>
      <c r="BT26" s="158">
        <v>3097.1143587133961</v>
      </c>
      <c r="BU26" s="158">
        <v>3237.1043121615962</v>
      </c>
      <c r="BV26" s="158">
        <v>3253.4179058250797</v>
      </c>
      <c r="BW26" s="158">
        <v>3235.4276033700485</v>
      </c>
      <c r="BX26" s="158">
        <v>3142.4254375685691</v>
      </c>
      <c r="BY26" s="158">
        <v>3192.2997610759171</v>
      </c>
      <c r="BZ26" s="158">
        <v>3277.6099182102548</v>
      </c>
      <c r="CA26" s="158">
        <v>3699.3771548381396</v>
      </c>
      <c r="CB26" s="158">
        <v>3978.2078519189099</v>
      </c>
      <c r="CC26" s="158">
        <v>4115.0096477863472</v>
      </c>
      <c r="CD26" s="158">
        <v>4327.6594615796439</v>
      </c>
      <c r="CE26" s="159">
        <v>4464.7635674914645</v>
      </c>
    </row>
    <row r="27" spans="1:83" x14ac:dyDescent="0.35">
      <c r="A27" s="152"/>
      <c r="B27" s="53" t="s">
        <v>336</v>
      </c>
      <c r="C27" s="234" t="s">
        <v>222</v>
      </c>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v>29.202226779479652</v>
      </c>
      <c r="AI27" s="158">
        <v>24.946793467962358</v>
      </c>
      <c r="AJ27" s="158">
        <v>20.905225325613053</v>
      </c>
      <c r="AK27" s="158">
        <v>22.632574023912387</v>
      </c>
      <c r="AL27" s="158">
        <v>21.033780611551109</v>
      </c>
      <c r="AM27" s="158">
        <v>20.005028172379983</v>
      </c>
      <c r="AN27" s="158">
        <v>18.869947708681117</v>
      </c>
      <c r="AO27" s="158">
        <v>20.779571096008333</v>
      </c>
      <c r="AP27" s="158">
        <v>22.672415725437553</v>
      </c>
      <c r="AQ27" s="158">
        <v>23.756427730522539</v>
      </c>
      <c r="AR27" s="158">
        <v>21.523203237132776</v>
      </c>
      <c r="AS27" s="158">
        <v>20.251038617400852</v>
      </c>
      <c r="AT27" s="158">
        <v>19.888873982123947</v>
      </c>
      <c r="AU27" s="158">
        <v>21.38935843678221</v>
      </c>
      <c r="AV27" s="158">
        <v>24.607604375792491</v>
      </c>
      <c r="AW27" s="158">
        <v>26.313554977979617</v>
      </c>
      <c r="AX27" s="158">
        <v>23.424023059049478</v>
      </c>
      <c r="AY27" s="158">
        <v>26.503259443907563</v>
      </c>
      <c r="AZ27" s="158">
        <v>26.619677392514994</v>
      </c>
      <c r="BA27" s="158">
        <v>27.178222995370668</v>
      </c>
      <c r="BB27" s="158">
        <v>27.199258811729653</v>
      </c>
      <c r="BC27" s="158">
        <v>26.956463573986589</v>
      </c>
      <c r="BD27" s="158">
        <v>26.785656477426645</v>
      </c>
      <c r="BE27" s="158">
        <v>26.458218020218432</v>
      </c>
      <c r="BF27" s="158">
        <v>27.187305552771313</v>
      </c>
      <c r="BG27" s="158">
        <v>28.621855834798623</v>
      </c>
      <c r="BH27" s="158">
        <v>28.791169002652847</v>
      </c>
      <c r="BI27" s="158">
        <v>27.881220235218517</v>
      </c>
      <c r="BJ27" s="158">
        <v>27.196578879089166</v>
      </c>
      <c r="BK27" s="158">
        <v>27.713140487293174</v>
      </c>
      <c r="BL27" s="158">
        <v>295.70597108276928</v>
      </c>
      <c r="BM27" s="158">
        <v>42.774598509802708</v>
      </c>
      <c r="BN27" s="158">
        <v>41.823089037723811</v>
      </c>
      <c r="BO27" s="158">
        <v>40.908516839903974</v>
      </c>
      <c r="BP27" s="158">
        <v>40.554712446932328</v>
      </c>
      <c r="BQ27" s="158">
        <v>39.424719701514412</v>
      </c>
      <c r="BR27" s="158">
        <v>40.380983272745929</v>
      </c>
      <c r="BS27" s="158">
        <v>42.9008694467542</v>
      </c>
      <c r="BT27" s="158">
        <v>39.022989086854082</v>
      </c>
      <c r="BU27" s="158">
        <v>38.464973931918642</v>
      </c>
      <c r="BV27" s="158">
        <v>36.931616339998854</v>
      </c>
      <c r="BW27" s="158">
        <v>38.638826546796267</v>
      </c>
      <c r="BX27" s="158">
        <v>37.330068946532421</v>
      </c>
      <c r="BY27" s="158">
        <v>38.90057944195506</v>
      </c>
      <c r="BZ27" s="158">
        <v>38.789974518683501</v>
      </c>
      <c r="CA27" s="158">
        <v>39.374147492724923</v>
      </c>
      <c r="CB27" s="158">
        <v>40.702049045347465</v>
      </c>
      <c r="CC27" s="158">
        <v>42.32065022788413</v>
      </c>
      <c r="CD27" s="158">
        <v>43.821899746894701</v>
      </c>
      <c r="CE27" s="159">
        <v>45.144195530888716</v>
      </c>
    </row>
    <row r="28" spans="1:83" x14ac:dyDescent="0.35">
      <c r="A28" s="152"/>
      <c r="B28" s="53" t="s">
        <v>230</v>
      </c>
      <c r="C28" s="234" t="s">
        <v>231</v>
      </c>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v>0</v>
      </c>
      <c r="AI28" s="158">
        <v>0</v>
      </c>
      <c r="AJ28" s="158">
        <v>0</v>
      </c>
      <c r="AK28" s="158">
        <v>0</v>
      </c>
      <c r="AL28" s="158">
        <v>0</v>
      </c>
      <c r="AM28" s="158">
        <v>0</v>
      </c>
      <c r="AN28" s="158">
        <v>0</v>
      </c>
      <c r="AO28" s="158">
        <v>0</v>
      </c>
      <c r="AP28" s="158">
        <v>0</v>
      </c>
      <c r="AQ28" s="158">
        <v>0</v>
      </c>
      <c r="AR28" s="158">
        <v>0</v>
      </c>
      <c r="AS28" s="158">
        <v>0</v>
      </c>
      <c r="AT28" s="158">
        <v>0</v>
      </c>
      <c r="AU28" s="158">
        <v>0</v>
      </c>
      <c r="AV28" s="158">
        <v>0</v>
      </c>
      <c r="AW28" s="158">
        <v>0</v>
      </c>
      <c r="AX28" s="158">
        <v>0</v>
      </c>
      <c r="AY28" s="158">
        <v>0</v>
      </c>
      <c r="AZ28" s="158">
        <v>0</v>
      </c>
      <c r="BA28" s="158">
        <v>0</v>
      </c>
      <c r="BB28" s="158">
        <v>0</v>
      </c>
      <c r="BC28" s="158">
        <v>0</v>
      </c>
      <c r="BD28" s="158">
        <v>0</v>
      </c>
      <c r="BE28" s="158">
        <v>0</v>
      </c>
      <c r="BF28" s="158">
        <v>0</v>
      </c>
      <c r="BG28" s="158">
        <v>0</v>
      </c>
      <c r="BH28" s="158">
        <v>0</v>
      </c>
      <c r="BI28" s="158">
        <v>0</v>
      </c>
      <c r="BJ28" s="158">
        <v>1.4876953532384276</v>
      </c>
      <c r="BK28" s="158">
        <v>1.6740101673264425</v>
      </c>
      <c r="BL28" s="158">
        <v>87.667197085163863</v>
      </c>
      <c r="BM28" s="158">
        <v>137.47468753670825</v>
      </c>
      <c r="BN28" s="158">
        <v>218.50044091527542</v>
      </c>
      <c r="BO28" s="158">
        <v>64.735075929374119</v>
      </c>
      <c r="BP28" s="158">
        <v>72.569239487087216</v>
      </c>
      <c r="BQ28" s="158">
        <v>4.3559119264476589</v>
      </c>
      <c r="BR28" s="158">
        <v>5.9331412291091183</v>
      </c>
      <c r="BS28" s="158">
        <v>2.2994175580297336</v>
      </c>
      <c r="BT28" s="158">
        <v>1.9090892975398774</v>
      </c>
      <c r="BU28" s="158">
        <v>69.781577510811346</v>
      </c>
      <c r="BV28" s="158">
        <v>7.8216715691334295</v>
      </c>
      <c r="BW28" s="158">
        <v>-11.124286455371177</v>
      </c>
      <c r="BX28" s="158">
        <v>58.514179270459536</v>
      </c>
      <c r="BY28" s="158">
        <v>-2.9683703956082916</v>
      </c>
      <c r="BZ28" s="158">
        <v>7.1629465217170685</v>
      </c>
      <c r="CA28" s="158">
        <v>7.1093881520698101</v>
      </c>
      <c r="CB28" s="158">
        <v>9.3719502332397031</v>
      </c>
      <c r="CC28" s="158">
        <v>9.7636222198312517</v>
      </c>
      <c r="CD28" s="158">
        <v>9.646345119084101</v>
      </c>
      <c r="CE28" s="159">
        <v>9.4760806198084087</v>
      </c>
    </row>
    <row r="29" spans="1:83" x14ac:dyDescent="0.35">
      <c r="A29" s="152"/>
      <c r="B29" s="53" t="s">
        <v>23</v>
      </c>
      <c r="C29" s="234" t="s">
        <v>231</v>
      </c>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v>1150.2149138699351</v>
      </c>
      <c r="AI29" s="158">
        <v>1136.3670360916824</v>
      </c>
      <c r="AJ29" s="158">
        <v>1285.0577197993041</v>
      </c>
      <c r="AK29" s="158">
        <v>1715.5699657202965</v>
      </c>
      <c r="AL29" s="158">
        <v>1932.861730238784</v>
      </c>
      <c r="AM29" s="158">
        <v>2060.8067235974222</v>
      </c>
      <c r="AN29" s="158">
        <v>2158.7290077118519</v>
      </c>
      <c r="AO29" s="158">
        <v>2221.7989008307331</v>
      </c>
      <c r="AP29" s="158">
        <v>2350.5386262873367</v>
      </c>
      <c r="AQ29" s="158">
        <v>2311.1198976851551</v>
      </c>
      <c r="AR29" s="158">
        <v>1512.3875843434384</v>
      </c>
      <c r="AS29" s="158">
        <v>1763.3182168002061</v>
      </c>
      <c r="AT29" s="158">
        <v>2045.5092615896156</v>
      </c>
      <c r="AU29" s="158">
        <v>1470.5234022155012</v>
      </c>
      <c r="AV29" s="158">
        <v>1883.2995248089828</v>
      </c>
      <c r="AW29" s="158">
        <v>1887.2230578424226</v>
      </c>
      <c r="AX29" s="158">
        <v>2052.1573218682165</v>
      </c>
      <c r="AY29" s="158">
        <v>2149.6514104018925</v>
      </c>
      <c r="AZ29" s="158">
        <v>2199.208415659617</v>
      </c>
      <c r="BA29" s="158">
        <v>2265.8016718460321</v>
      </c>
      <c r="BB29" s="158">
        <v>2247.7259822291853</v>
      </c>
      <c r="BC29" s="158">
        <v>2252.3382016677074</v>
      </c>
      <c r="BD29" s="158">
        <v>2221.1132235250275</v>
      </c>
      <c r="BE29" s="158">
        <v>2162.1817081652966</v>
      </c>
      <c r="BF29" s="158">
        <v>2219.3584776948651</v>
      </c>
      <c r="BG29" s="158">
        <v>2491.6176173056506</v>
      </c>
      <c r="BH29" s="158">
        <v>2590.5421807510938</v>
      </c>
      <c r="BI29" s="158">
        <v>2816.1385829166775</v>
      </c>
      <c r="BJ29" s="158">
        <v>2743.1204944871452</v>
      </c>
      <c r="BK29" s="158">
        <v>2739.3460327773969</v>
      </c>
      <c r="BL29" s="158">
        <v>2766.0661132750824</v>
      </c>
      <c r="BM29" s="158">
        <v>3238.5513129158871</v>
      </c>
      <c r="BN29" s="158">
        <v>3436.611269630605</v>
      </c>
      <c r="BO29" s="158">
        <v>3427.0481401309685</v>
      </c>
      <c r="BP29" s="158">
        <v>3473.9648070167586</v>
      </c>
      <c r="BQ29" s="158"/>
      <c r="BR29" s="158"/>
      <c r="BS29" s="158"/>
      <c r="BT29" s="158"/>
      <c r="BU29" s="158"/>
      <c r="BV29" s="158"/>
      <c r="BW29" s="158"/>
      <c r="BX29" s="158"/>
      <c r="BY29" s="158"/>
      <c r="BZ29" s="158"/>
      <c r="CA29" s="158"/>
      <c r="CB29" s="158"/>
      <c r="CC29" s="158"/>
      <c r="CD29" s="158"/>
      <c r="CE29" s="159"/>
    </row>
    <row r="30" spans="1:83" x14ac:dyDescent="0.35">
      <c r="A30" s="152"/>
      <c r="B30" s="76" t="s">
        <v>233</v>
      </c>
      <c r="C30" s="234" t="s">
        <v>222</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v>0</v>
      </c>
      <c r="AI30" s="158">
        <v>0</v>
      </c>
      <c r="AJ30" s="158">
        <v>0</v>
      </c>
      <c r="AK30" s="158">
        <v>0</v>
      </c>
      <c r="AL30" s="158">
        <v>0</v>
      </c>
      <c r="AM30" s="158">
        <v>0</v>
      </c>
      <c r="AN30" s="158">
        <v>0</v>
      </c>
      <c r="AO30" s="158">
        <v>0</v>
      </c>
      <c r="AP30" s="158">
        <v>0</v>
      </c>
      <c r="AQ30" s="158">
        <v>0</v>
      </c>
      <c r="AR30" s="158">
        <v>0</v>
      </c>
      <c r="AS30" s="158">
        <v>0</v>
      </c>
      <c r="AT30" s="158">
        <v>0</v>
      </c>
      <c r="AU30" s="158">
        <v>0</v>
      </c>
      <c r="AV30" s="158">
        <v>2404.2064315198841</v>
      </c>
      <c r="AW30" s="158">
        <v>3282.9568449479193</v>
      </c>
      <c r="AX30" s="158">
        <v>3603.7727337402212</v>
      </c>
      <c r="AY30" s="158">
        <v>4231.2112842405259</v>
      </c>
      <c r="AZ30" s="158">
        <v>4900.175862724629</v>
      </c>
      <c r="BA30" s="158">
        <v>5326.1595115727932</v>
      </c>
      <c r="BB30" s="158">
        <v>5516.2240767958456</v>
      </c>
      <c r="BC30" s="158">
        <v>5698.9141611928217</v>
      </c>
      <c r="BD30" s="158">
        <v>5927.1856121261935</v>
      </c>
      <c r="BE30" s="158">
        <v>6248.0752947401506</v>
      </c>
      <c r="BF30" s="158">
        <v>6493.5140777675688</v>
      </c>
      <c r="BG30" s="158">
        <v>6776.5783860973443</v>
      </c>
      <c r="BH30" s="158">
        <v>6936.6364143084875</v>
      </c>
      <c r="BI30" s="158">
        <v>7102.6440292285042</v>
      </c>
      <c r="BJ30" s="158">
        <v>7254.9092357715581</v>
      </c>
      <c r="BK30" s="158">
        <v>7564.8448653836158</v>
      </c>
      <c r="BL30" s="158">
        <v>7743.835396970022</v>
      </c>
      <c r="BM30" s="158">
        <v>8270.9089534793729</v>
      </c>
      <c r="BN30" s="158">
        <v>8366.9644408426047</v>
      </c>
      <c r="BO30" s="158">
        <v>8786.2024970556922</v>
      </c>
      <c r="BP30" s="158">
        <v>9287.0142142401655</v>
      </c>
      <c r="BQ30" s="158">
        <v>9231.4086669056269</v>
      </c>
      <c r="BR30" s="158">
        <v>8576.1689603174163</v>
      </c>
      <c r="BS30" s="158">
        <v>7980.3139197689852</v>
      </c>
      <c r="BT30" s="158">
        <v>6058.4741299686493</v>
      </c>
      <c r="BU30" s="158">
        <v>4142.5469496981059</v>
      </c>
      <c r="BV30" s="158">
        <v>2833.1737507792809</v>
      </c>
      <c r="BW30" s="158">
        <v>1801.6420444247806</v>
      </c>
      <c r="BX30" s="158">
        <v>911.51941573120234</v>
      </c>
      <c r="BY30" s="158">
        <v>842.51430523280692</v>
      </c>
      <c r="BZ30" s="158">
        <v>774.39931855298175</v>
      </c>
      <c r="CA30" s="158">
        <v>759.85069104662693</v>
      </c>
      <c r="CB30" s="158">
        <v>754.6299217931803</v>
      </c>
      <c r="CC30" s="158">
        <v>763.75341084414958</v>
      </c>
      <c r="CD30" s="158">
        <v>709.8042788860356</v>
      </c>
      <c r="CE30" s="159">
        <v>675.72103213092362</v>
      </c>
    </row>
    <row r="31" spans="1:83" ht="25.5" customHeight="1" x14ac:dyDescent="0.35">
      <c r="A31" s="152"/>
      <c r="B31" s="76" t="s">
        <v>234</v>
      </c>
      <c r="C31" s="234" t="s">
        <v>231</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v>0</v>
      </c>
      <c r="AI31" s="158">
        <v>0</v>
      </c>
      <c r="AJ31" s="158">
        <v>0</v>
      </c>
      <c r="AK31" s="158">
        <v>0</v>
      </c>
      <c r="AL31" s="158">
        <v>0</v>
      </c>
      <c r="AM31" s="158">
        <v>0</v>
      </c>
      <c r="AN31" s="158">
        <v>0</v>
      </c>
      <c r="AO31" s="158">
        <v>0</v>
      </c>
      <c r="AP31" s="158">
        <v>0</v>
      </c>
      <c r="AQ31" s="158">
        <v>0</v>
      </c>
      <c r="AR31" s="158">
        <v>0</v>
      </c>
      <c r="AS31" s="158">
        <v>0</v>
      </c>
      <c r="AT31" s="158">
        <v>0</v>
      </c>
      <c r="AU31" s="158">
        <v>0</v>
      </c>
      <c r="AV31" s="158">
        <v>4.3241728656798868</v>
      </c>
      <c r="AW31" s="158">
        <v>10.551555263256008</v>
      </c>
      <c r="AX31" s="158">
        <v>16.34666336660073</v>
      </c>
      <c r="AY31" s="158">
        <v>27.102077323309938</v>
      </c>
      <c r="AZ31" s="158">
        <v>45.93520006092735</v>
      </c>
      <c r="BA31" s="158">
        <v>56.388209067421521</v>
      </c>
      <c r="BB31" s="158">
        <v>64.380837349559826</v>
      </c>
      <c r="BC31" s="158">
        <v>50.044221477413764</v>
      </c>
      <c r="BD31" s="158">
        <v>-0.10072278665534615</v>
      </c>
      <c r="BE31" s="158">
        <v>-0.13984941035141607</v>
      </c>
      <c r="BF31" s="158">
        <v>-0.23310947499131884</v>
      </c>
      <c r="BG31" s="158">
        <v>0.13157246008905851</v>
      </c>
      <c r="BH31" s="158">
        <v>-4.346402400192257E-2</v>
      </c>
      <c r="BI31" s="158">
        <v>0</v>
      </c>
      <c r="BJ31" s="158">
        <v>0</v>
      </c>
      <c r="BK31" s="158">
        <v>0</v>
      </c>
      <c r="BL31" s="158">
        <v>0</v>
      </c>
      <c r="BM31" s="158">
        <v>0</v>
      </c>
      <c r="BN31" s="158">
        <v>0</v>
      </c>
      <c r="BO31" s="158">
        <v>0</v>
      </c>
      <c r="BP31" s="158">
        <v>0</v>
      </c>
      <c r="BQ31" s="158">
        <v>0</v>
      </c>
      <c r="BR31" s="158">
        <v>0</v>
      </c>
      <c r="BS31" s="158">
        <v>0</v>
      </c>
      <c r="BT31" s="158">
        <v>0</v>
      </c>
      <c r="BU31" s="158">
        <v>0</v>
      </c>
      <c r="BV31" s="158">
        <v>0</v>
      </c>
      <c r="BW31" s="158">
        <v>0</v>
      </c>
      <c r="BX31" s="158">
        <v>0</v>
      </c>
      <c r="BY31" s="158">
        <v>0</v>
      </c>
      <c r="BZ31" s="158">
        <v>0</v>
      </c>
      <c r="CA31" s="158">
        <v>0</v>
      </c>
      <c r="CB31" s="158">
        <v>0</v>
      </c>
      <c r="CC31" s="158">
        <v>0</v>
      </c>
      <c r="CD31" s="158">
        <v>0</v>
      </c>
      <c r="CE31" s="159">
        <v>0</v>
      </c>
    </row>
    <row r="32" spans="1:83" x14ac:dyDescent="0.35">
      <c r="A32" s="152"/>
      <c r="B32" s="53" t="s">
        <v>235</v>
      </c>
      <c r="C32" s="234" t="s">
        <v>231</v>
      </c>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0</v>
      </c>
      <c r="AZ32" s="158">
        <v>0</v>
      </c>
      <c r="BA32" s="158">
        <v>0</v>
      </c>
      <c r="BB32" s="158">
        <v>0</v>
      </c>
      <c r="BC32" s="158">
        <v>0</v>
      </c>
      <c r="BD32" s="158">
        <v>0</v>
      </c>
      <c r="BE32" s="158">
        <v>11.089379704676642</v>
      </c>
      <c r="BF32" s="158">
        <v>20.732961391909409</v>
      </c>
      <c r="BG32" s="158">
        <v>23.140931370888236</v>
      </c>
      <c r="BH32" s="158">
        <v>24.912415703525806</v>
      </c>
      <c r="BI32" s="158">
        <v>25.80676051519027</v>
      </c>
      <c r="BJ32" s="158">
        <v>27.612051973188549</v>
      </c>
      <c r="BK32" s="158">
        <v>28.370959958299085</v>
      </c>
      <c r="BL32" s="158">
        <v>28.280597599634152</v>
      </c>
      <c r="BM32" s="158">
        <v>28.72176413600959</v>
      </c>
      <c r="BN32" s="158">
        <v>27.685464140534496</v>
      </c>
      <c r="BO32" s="158">
        <v>28.447531911577013</v>
      </c>
      <c r="BP32" s="158">
        <v>70.812778210558321</v>
      </c>
      <c r="BQ32" s="158">
        <v>216.29824308179414</v>
      </c>
      <c r="BR32" s="158">
        <v>242.31171964354317</v>
      </c>
      <c r="BS32" s="158">
        <v>193.72941686267146</v>
      </c>
      <c r="BT32" s="158">
        <v>216.95096076978109</v>
      </c>
      <c r="BU32" s="158">
        <v>190.19749083504846</v>
      </c>
      <c r="BV32" s="158">
        <v>175.46536578934771</v>
      </c>
      <c r="BW32" s="158">
        <v>146.62771598206643</v>
      </c>
      <c r="BX32" s="158">
        <v>178.90506913747595</v>
      </c>
      <c r="BY32" s="158">
        <v>146.80309828765775</v>
      </c>
      <c r="BZ32" s="158">
        <v>100</v>
      </c>
      <c r="CA32" s="158">
        <v>96.868690992729142</v>
      </c>
      <c r="CB32" s="158">
        <v>95.611059513904053</v>
      </c>
      <c r="CC32" s="158">
        <v>0</v>
      </c>
      <c r="CD32" s="158">
        <v>0</v>
      </c>
      <c r="CE32" s="159">
        <v>0</v>
      </c>
    </row>
    <row r="33" spans="1:83" x14ac:dyDescent="0.35">
      <c r="A33" s="152"/>
      <c r="B33" s="53" t="s">
        <v>337</v>
      </c>
      <c r="C33" s="234" t="s">
        <v>231</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0</v>
      </c>
      <c r="AW33" s="158">
        <v>0</v>
      </c>
      <c r="AX33" s="158">
        <v>0</v>
      </c>
      <c r="AY33" s="158">
        <v>0</v>
      </c>
      <c r="AZ33" s="158">
        <v>5.5053196395038784</v>
      </c>
      <c r="BA33" s="158">
        <v>40.630366586359834</v>
      </c>
      <c r="BB33" s="158">
        <v>54.838689868638561</v>
      </c>
      <c r="BC33" s="158">
        <v>45.894369850892005</v>
      </c>
      <c r="BD33" s="158">
        <v>6.8838245502645581</v>
      </c>
      <c r="BE33" s="158">
        <v>9.7076565841931507E-3</v>
      </c>
      <c r="BF33" s="158">
        <v>6.8015716707538199E-2</v>
      </c>
      <c r="BG33" s="158">
        <v>0</v>
      </c>
      <c r="BH33" s="158">
        <v>0</v>
      </c>
      <c r="BI33" s="158">
        <v>0</v>
      </c>
      <c r="BJ33" s="158">
        <v>0</v>
      </c>
      <c r="BK33" s="158">
        <v>0</v>
      </c>
      <c r="BL33" s="158">
        <v>0</v>
      </c>
      <c r="BM33" s="158">
        <v>0</v>
      </c>
      <c r="BN33" s="158">
        <v>0</v>
      </c>
      <c r="BO33" s="158">
        <v>0</v>
      </c>
      <c r="BP33" s="158">
        <v>0</v>
      </c>
      <c r="BQ33" s="158">
        <v>0</v>
      </c>
      <c r="BR33" s="158">
        <v>0</v>
      </c>
      <c r="BS33" s="158">
        <v>0</v>
      </c>
      <c r="BT33" s="158">
        <v>0</v>
      </c>
      <c r="BU33" s="158">
        <v>0</v>
      </c>
      <c r="BV33" s="158">
        <v>0</v>
      </c>
      <c r="BW33" s="158">
        <v>0</v>
      </c>
      <c r="BX33" s="158">
        <v>0</v>
      </c>
      <c r="BY33" s="158">
        <v>0</v>
      </c>
      <c r="BZ33" s="158">
        <v>0</v>
      </c>
      <c r="CA33" s="158">
        <v>0</v>
      </c>
      <c r="CB33" s="158">
        <v>0</v>
      </c>
      <c r="CC33" s="158">
        <v>0</v>
      </c>
      <c r="CD33" s="158">
        <v>0</v>
      </c>
      <c r="CE33" s="159">
        <v>0</v>
      </c>
    </row>
    <row r="34" spans="1:83" x14ac:dyDescent="0.35">
      <c r="A34" s="152"/>
      <c r="B34" s="53" t="s">
        <v>237</v>
      </c>
      <c r="C34" s="234"/>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v>0</v>
      </c>
      <c r="AI34" s="158">
        <v>0</v>
      </c>
      <c r="AJ34" s="158">
        <v>0</v>
      </c>
      <c r="AK34" s="158">
        <v>0</v>
      </c>
      <c r="AL34" s="158">
        <v>0</v>
      </c>
      <c r="AM34" s="158">
        <v>0</v>
      </c>
      <c r="AN34" s="158">
        <v>0</v>
      </c>
      <c r="AO34" s="158">
        <v>0</v>
      </c>
      <c r="AP34" s="158">
        <v>0</v>
      </c>
      <c r="AQ34" s="158">
        <v>0</v>
      </c>
      <c r="AR34" s="158">
        <v>0</v>
      </c>
      <c r="AS34" s="158">
        <v>0</v>
      </c>
      <c r="AT34" s="158">
        <v>0</v>
      </c>
      <c r="AU34" s="158">
        <v>0</v>
      </c>
      <c r="AV34" s="158">
        <v>0</v>
      </c>
      <c r="AW34" s="158">
        <v>0</v>
      </c>
      <c r="AX34" s="158">
        <v>0</v>
      </c>
      <c r="AY34" s="158">
        <v>0</v>
      </c>
      <c r="AZ34" s="158">
        <v>0</v>
      </c>
      <c r="BA34" s="158">
        <v>0</v>
      </c>
      <c r="BB34" s="158">
        <v>0</v>
      </c>
      <c r="BC34" s="158">
        <v>0</v>
      </c>
      <c r="BD34" s="158">
        <v>0</v>
      </c>
      <c r="BE34" s="158">
        <v>0</v>
      </c>
      <c r="BF34" s="158">
        <v>0</v>
      </c>
      <c r="BG34" s="158">
        <v>0</v>
      </c>
      <c r="BH34" s="158">
        <v>0</v>
      </c>
      <c r="BI34" s="158">
        <v>0</v>
      </c>
      <c r="BJ34" s="158">
        <v>0</v>
      </c>
      <c r="BK34" s="158">
        <v>0</v>
      </c>
      <c r="BL34" s="158">
        <v>169.8238496036671</v>
      </c>
      <c r="BM34" s="158">
        <v>1669.9148990221247</v>
      </c>
      <c r="BN34" s="158">
        <v>2892.2885693003659</v>
      </c>
      <c r="BO34" s="158">
        <v>4525.8085024699621</v>
      </c>
      <c r="BP34" s="158">
        <v>8486.2001609948093</v>
      </c>
      <c r="BQ34" s="158">
        <v>12797.731158054235</v>
      </c>
      <c r="BR34" s="158">
        <v>15557.957914860877</v>
      </c>
      <c r="BS34" s="158">
        <v>17172.787466053014</v>
      </c>
      <c r="BT34" s="158">
        <v>17486.300280518684</v>
      </c>
      <c r="BU34" s="158">
        <v>17805.375628168524</v>
      </c>
      <c r="BV34" s="158">
        <v>17202.293269674097</v>
      </c>
      <c r="BW34" s="158">
        <v>15381.613383035923</v>
      </c>
      <c r="BX34" s="158">
        <v>14013.44871624159</v>
      </c>
      <c r="BY34" s="158">
        <v>13121.399150144882</v>
      </c>
      <c r="BZ34" s="158">
        <v>12046.830584091083</v>
      </c>
      <c r="CA34" s="158">
        <v>12467.835893195845</v>
      </c>
      <c r="CB34" s="158">
        <v>12394.686895788105</v>
      </c>
      <c r="CC34" s="158">
        <v>11995.481683019325</v>
      </c>
      <c r="CD34" s="158">
        <v>11415.295050738112</v>
      </c>
      <c r="CE34" s="159">
        <v>10553.223114169357</v>
      </c>
    </row>
    <row r="35" spans="1:83" x14ac:dyDescent="0.35">
      <c r="A35" s="152"/>
      <c r="B35" s="74" t="s">
        <v>228</v>
      </c>
      <c r="C35" s="234" t="s">
        <v>225</v>
      </c>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0</v>
      </c>
      <c r="BA35" s="158">
        <v>0</v>
      </c>
      <c r="BB35" s="158">
        <v>0</v>
      </c>
      <c r="BC35" s="158">
        <v>0</v>
      </c>
      <c r="BD35" s="158">
        <v>0</v>
      </c>
      <c r="BE35" s="158">
        <v>0</v>
      </c>
      <c r="BF35" s="158">
        <v>0</v>
      </c>
      <c r="BG35" s="158">
        <v>0</v>
      </c>
      <c r="BH35" s="158">
        <v>0</v>
      </c>
      <c r="BI35" s="158">
        <v>0</v>
      </c>
      <c r="BJ35" s="158">
        <v>0</v>
      </c>
      <c r="BK35" s="158">
        <v>0</v>
      </c>
      <c r="BL35" s="158">
        <v>85.961140046077375</v>
      </c>
      <c r="BM35" s="158">
        <v>765.47068129247884</v>
      </c>
      <c r="BN35" s="158">
        <v>1237.451792889497</v>
      </c>
      <c r="BO35" s="158">
        <v>1780.8772403253379</v>
      </c>
      <c r="BP35" s="158">
        <v>2884.9025607838958</v>
      </c>
      <c r="BQ35" s="158">
        <v>4339.4559049534264</v>
      </c>
      <c r="BR35" s="158">
        <v>4973.8853566272228</v>
      </c>
      <c r="BS35" s="158">
        <v>5362.6526684440296</v>
      </c>
      <c r="BT35" s="158">
        <v>5526.3646833120929</v>
      </c>
      <c r="BU35" s="158">
        <v>5463.9159611773448</v>
      </c>
      <c r="BV35" s="158">
        <v>5198.857735517282</v>
      </c>
      <c r="BW35" s="158">
        <v>5010.5941023549076</v>
      </c>
      <c r="BX35" s="158">
        <v>4766.6944597326155</v>
      </c>
      <c r="BY35" s="158">
        <v>4725.7595663540451</v>
      </c>
      <c r="BZ35" s="158">
        <v>4539.2746004613728</v>
      </c>
      <c r="CA35" s="158">
        <v>4779.1167750865734</v>
      </c>
      <c r="CB35" s="158">
        <v>4839.5379779681098</v>
      </c>
      <c r="CC35" s="158">
        <v>4564.6019845051487</v>
      </c>
      <c r="CD35" s="158">
        <v>4317.8558847005716</v>
      </c>
      <c r="CE35" s="159">
        <v>4314.7038447927034</v>
      </c>
    </row>
    <row r="36" spans="1:83" x14ac:dyDescent="0.35">
      <c r="A36" s="152"/>
      <c r="B36" s="74" t="s">
        <v>338</v>
      </c>
      <c r="C36" s="234" t="s">
        <v>231</v>
      </c>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v>83.862709557589724</v>
      </c>
      <c r="BM36" s="158">
        <v>904.44421772964597</v>
      </c>
      <c r="BN36" s="158">
        <v>1654.8367764108687</v>
      </c>
      <c r="BO36" s="158">
        <v>2744.9312621446243</v>
      </c>
      <c r="BP36" s="158">
        <v>5601.2976002109135</v>
      </c>
      <c r="BQ36" s="158">
        <v>8458.27525310081</v>
      </c>
      <c r="BR36" s="158">
        <v>10584.072558233654</v>
      </c>
      <c r="BS36" s="158">
        <v>11810.134797608982</v>
      </c>
      <c r="BT36" s="158">
        <v>11959.935597206593</v>
      </c>
      <c r="BU36" s="158">
        <v>12341.459666991177</v>
      </c>
      <c r="BV36" s="158">
        <v>12003.435534156817</v>
      </c>
      <c r="BW36" s="158">
        <v>10371.019280681017</v>
      </c>
      <c r="BX36" s="158">
        <v>9246.7542565089752</v>
      </c>
      <c r="BY36" s="158">
        <v>8395.6395837908349</v>
      </c>
      <c r="BZ36" s="158">
        <v>7507.5559836297116</v>
      </c>
      <c r="CA36" s="158">
        <v>7688.7191181092712</v>
      </c>
      <c r="CB36" s="158">
        <v>7555.1489178199963</v>
      </c>
      <c r="CC36" s="158">
        <v>7430.8796985141771</v>
      </c>
      <c r="CD36" s="158">
        <v>7097.4391660375404</v>
      </c>
      <c r="CE36" s="159">
        <v>6238.5192693766539</v>
      </c>
    </row>
    <row r="37" spans="1:83" ht="25.5" customHeight="1" x14ac:dyDescent="0.35">
      <c r="A37" s="152"/>
      <c r="B37" s="53" t="s">
        <v>239</v>
      </c>
      <c r="C37" s="234" t="s">
        <v>231</v>
      </c>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v>55.414338446045228</v>
      </c>
      <c r="AI37" s="158">
        <v>54.217731744920442</v>
      </c>
      <c r="AJ37" s="158">
        <v>72.25920998405762</v>
      </c>
      <c r="AK37" s="158">
        <v>104.65092505963429</v>
      </c>
      <c r="AL37" s="158">
        <v>141.31862912491908</v>
      </c>
      <c r="AM37" s="158">
        <v>178.59888173170688</v>
      </c>
      <c r="AN37" s="158">
        <v>173.62235775756776</v>
      </c>
      <c r="AO37" s="158">
        <v>169.43490821392959</v>
      </c>
      <c r="AP37" s="158">
        <v>200.33560469974898</v>
      </c>
      <c r="AQ37" s="158">
        <v>210.44941858142877</v>
      </c>
      <c r="AR37" s="158">
        <v>448.93307521648654</v>
      </c>
      <c r="AS37" s="158">
        <v>413.3324298823743</v>
      </c>
      <c r="AT37" s="158">
        <v>433.43666378393596</v>
      </c>
      <c r="AU37" s="158">
        <v>503.70488974232154</v>
      </c>
      <c r="AV37" s="158">
        <v>802.74928146277705</v>
      </c>
      <c r="AW37" s="158">
        <v>1074.2158210497814</v>
      </c>
      <c r="AX37" s="158">
        <v>1291.2259193774664</v>
      </c>
      <c r="AY37" s="158">
        <v>1564.5089048790871</v>
      </c>
      <c r="AZ37" s="158">
        <v>1843.7033384694173</v>
      </c>
      <c r="BA37" s="158">
        <v>2079.6860626144503</v>
      </c>
      <c r="BB37" s="158">
        <v>2146.1116989560783</v>
      </c>
      <c r="BC37" s="158">
        <v>1576.1695806845762</v>
      </c>
      <c r="BD37" s="158">
        <v>1.4041254931047504</v>
      </c>
      <c r="BE37" s="158">
        <v>0</v>
      </c>
      <c r="BF37" s="158">
        <v>0</v>
      </c>
      <c r="BG37" s="158">
        <v>6.5429998651416493E-2</v>
      </c>
      <c r="BH37" s="158">
        <v>0</v>
      </c>
      <c r="BI37" s="158">
        <v>0</v>
      </c>
      <c r="BJ37" s="158">
        <v>0</v>
      </c>
      <c r="BK37" s="158">
        <v>0</v>
      </c>
      <c r="BL37" s="158">
        <v>0</v>
      </c>
      <c r="BM37" s="158">
        <v>0</v>
      </c>
      <c r="BN37" s="158">
        <v>0</v>
      </c>
      <c r="BO37" s="158">
        <v>0</v>
      </c>
      <c r="BP37" s="158">
        <v>0</v>
      </c>
      <c r="BQ37" s="158">
        <v>0</v>
      </c>
      <c r="BR37" s="158">
        <v>0</v>
      </c>
      <c r="BS37" s="158">
        <v>0</v>
      </c>
      <c r="BT37" s="158">
        <v>0</v>
      </c>
      <c r="BU37" s="158">
        <v>0</v>
      </c>
      <c r="BV37" s="158">
        <v>0</v>
      </c>
      <c r="BW37" s="158">
        <v>0</v>
      </c>
      <c r="BX37" s="158">
        <v>0</v>
      </c>
      <c r="BY37" s="158">
        <v>0</v>
      </c>
      <c r="BZ37" s="158">
        <v>0</v>
      </c>
      <c r="CA37" s="158">
        <v>0</v>
      </c>
      <c r="CB37" s="158">
        <v>0</v>
      </c>
      <c r="CC37" s="158">
        <v>0</v>
      </c>
      <c r="CD37" s="158">
        <v>0</v>
      </c>
      <c r="CE37" s="159">
        <v>0</v>
      </c>
    </row>
    <row r="38" spans="1:83" x14ac:dyDescent="0.35">
      <c r="A38" s="152"/>
      <c r="B38" s="53" t="s">
        <v>241</v>
      </c>
      <c r="C38" s="234" t="s">
        <v>231</v>
      </c>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v>0</v>
      </c>
      <c r="AI38" s="158">
        <v>0</v>
      </c>
      <c r="AJ38" s="158">
        <v>0</v>
      </c>
      <c r="AK38" s="158">
        <v>0</v>
      </c>
      <c r="AL38" s="158">
        <v>0</v>
      </c>
      <c r="AM38" s="158">
        <v>0</v>
      </c>
      <c r="AN38" s="158">
        <v>0</v>
      </c>
      <c r="AO38" s="158">
        <v>0</v>
      </c>
      <c r="AP38" s="158">
        <v>0</v>
      </c>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0</v>
      </c>
      <c r="BF38" s="158">
        <v>0</v>
      </c>
      <c r="BG38" s="158">
        <v>0</v>
      </c>
      <c r="BH38" s="158">
        <v>0</v>
      </c>
      <c r="BI38" s="158">
        <v>0</v>
      </c>
      <c r="BJ38" s="158">
        <v>33.485424322072866</v>
      </c>
      <c r="BK38" s="158">
        <v>33.566360372254898</v>
      </c>
      <c r="BL38" s="158">
        <v>35.277299341918805</v>
      </c>
      <c r="BM38" s="158">
        <v>33.526300698144837</v>
      </c>
      <c r="BN38" s="158">
        <v>31.44485740050521</v>
      </c>
      <c r="BO38" s="158">
        <v>32.133951149187737</v>
      </c>
      <c r="BP38" s="158">
        <v>31.794565872264236</v>
      </c>
      <c r="BQ38" s="158">
        <v>32.120673498323058</v>
      </c>
      <c r="BR38" s="158">
        <v>33.264759963862545</v>
      </c>
      <c r="BS38" s="158">
        <v>30.736841030369959</v>
      </c>
      <c r="BT38" s="158">
        <v>29.970953056948826</v>
      </c>
      <c r="BU38" s="158">
        <v>29.601181096017481</v>
      </c>
      <c r="BV38" s="158">
        <v>36.284916960725461</v>
      </c>
      <c r="BW38" s="158">
        <v>27.03580874572258</v>
      </c>
      <c r="BX38" s="158">
        <v>49.297614936309209</v>
      </c>
      <c r="BY38" s="158">
        <v>38.750190469094136</v>
      </c>
      <c r="BZ38" s="158">
        <v>32.052867672444506</v>
      </c>
      <c r="CA38" s="158">
        <v>34.998740156302503</v>
      </c>
      <c r="CB38" s="158">
        <v>35.323690311608502</v>
      </c>
      <c r="CC38" s="158">
        <v>36.076735493637869</v>
      </c>
      <c r="CD38" s="158">
        <v>38.078975246659951</v>
      </c>
      <c r="CE38" s="159">
        <v>38.47354543553076</v>
      </c>
    </row>
    <row r="39" spans="1:83" x14ac:dyDescent="0.35">
      <c r="A39" s="152"/>
      <c r="B39" s="53" t="s">
        <v>339</v>
      </c>
      <c r="C39" s="234" t="s">
        <v>231</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v>2336.5309635999351</v>
      </c>
      <c r="AI39" s="158">
        <v>2196.5245712280889</v>
      </c>
      <c r="AJ39" s="158">
        <v>2377.5377572481034</v>
      </c>
      <c r="AK39" s="158">
        <v>3467.2894857556398</v>
      </c>
      <c r="AL39" s="158">
        <v>4142.3952363975613</v>
      </c>
      <c r="AM39" s="158">
        <v>4657.548570960189</v>
      </c>
      <c r="AN39" s="158">
        <v>4945.8063046065872</v>
      </c>
      <c r="AO39" s="158">
        <v>5235.0986124796855</v>
      </c>
      <c r="AP39" s="158">
        <v>5375.0870321555094</v>
      </c>
      <c r="AQ39" s="158">
        <v>5258.579591147487</v>
      </c>
      <c r="AR39" s="158">
        <v>4759.6258615821462</v>
      </c>
      <c r="AS39" s="158">
        <v>5053.067244399419</v>
      </c>
      <c r="AT39" s="158">
        <v>5901.7662530783409</v>
      </c>
      <c r="AU39" s="158">
        <v>7585.7157304704488</v>
      </c>
      <c r="AV39" s="158">
        <v>9732.3260062634508</v>
      </c>
      <c r="AW39" s="158">
        <v>11393.8581451379</v>
      </c>
      <c r="AX39" s="158">
        <v>12456.540828192054</v>
      </c>
      <c r="AY39" s="158">
        <v>13035.831681533567</v>
      </c>
      <c r="AZ39" s="158">
        <v>13151.802215271648</v>
      </c>
      <c r="BA39" s="158">
        <v>12729.196845170818</v>
      </c>
      <c r="BB39" s="158">
        <v>12211.499550506422</v>
      </c>
      <c r="BC39" s="158">
        <v>11815.21866205888</v>
      </c>
      <c r="BD39" s="158">
        <v>11484.093855526529</v>
      </c>
      <c r="BE39" s="158">
        <v>11536.066344469091</v>
      </c>
      <c r="BF39" s="158">
        <v>12422.223043571426</v>
      </c>
      <c r="BG39" s="158">
        <v>12210.04173649372</v>
      </c>
      <c r="BH39" s="158">
        <v>12902.984870862187</v>
      </c>
      <c r="BI39" s="158">
        <v>13658.151774266969</v>
      </c>
      <c r="BJ39" s="158">
        <v>14131.814909314893</v>
      </c>
      <c r="BK39" s="158">
        <v>14952.670736842616</v>
      </c>
      <c r="BL39" s="158">
        <v>15487.878764993624</v>
      </c>
      <c r="BM39" s="158">
        <v>18745.103447095767</v>
      </c>
      <c r="BN39" s="158">
        <v>20059.104207827073</v>
      </c>
      <c r="BO39" s="158">
        <v>21111.343544508432</v>
      </c>
      <c r="BP39" s="158">
        <v>21870.592624699868</v>
      </c>
      <c r="BQ39" s="158">
        <v>21613.099401587951</v>
      </c>
      <c r="BR39" s="158">
        <v>21514.522476503411</v>
      </c>
      <c r="BS39" s="158">
        <v>21317.727089071028</v>
      </c>
      <c r="BT39" s="158">
        <v>20175.626969284403</v>
      </c>
      <c r="BU39" s="158">
        <v>18802.96659198208</v>
      </c>
      <c r="BV39" s="158">
        <v>16971.541421407768</v>
      </c>
      <c r="BW39" s="158">
        <v>14011.91680213136</v>
      </c>
      <c r="BX39" s="158">
        <v>12284.936472504003</v>
      </c>
      <c r="BY39" s="158">
        <v>11456.581505748918</v>
      </c>
      <c r="BZ39" s="158">
        <v>9280.8440060465236</v>
      </c>
      <c r="CA39" s="158">
        <v>8351.6814504022022</v>
      </c>
      <c r="CB39" s="158">
        <v>7947.0572171652175</v>
      </c>
      <c r="CC39" s="158">
        <v>6305.9433955934155</v>
      </c>
      <c r="CD39" s="158">
        <v>4883.7399437436443</v>
      </c>
      <c r="CE39" s="159">
        <v>4441.6901165009685</v>
      </c>
    </row>
    <row r="40" spans="1:83" x14ac:dyDescent="0.35">
      <c r="A40" s="152"/>
      <c r="B40" s="53" t="s">
        <v>340</v>
      </c>
      <c r="C40" s="234"/>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v>8555.5510102457611</v>
      </c>
      <c r="AI40" s="158">
        <v>7816.6016145311669</v>
      </c>
      <c r="AJ40" s="158">
        <v>7148.0396346275802</v>
      </c>
      <c r="AK40" s="158">
        <v>7315.3651172834279</v>
      </c>
      <c r="AL40" s="158">
        <v>7075.7142067065861</v>
      </c>
      <c r="AM40" s="158">
        <v>6613.3726414769162</v>
      </c>
      <c r="AN40" s="158">
        <v>7012.3647635395273</v>
      </c>
      <c r="AO40" s="158">
        <v>7080.960794286606</v>
      </c>
      <c r="AP40" s="158">
        <v>7201.0005378432943</v>
      </c>
      <c r="AQ40" s="158">
        <v>7421.8514189045054</v>
      </c>
      <c r="AR40" s="158">
        <v>7678.660224819424</v>
      </c>
      <c r="AS40" s="158">
        <v>7959.3619175139693</v>
      </c>
      <c r="AT40" s="158">
        <v>8323.7080270674032</v>
      </c>
      <c r="AU40" s="158">
        <v>9663.8029477070231</v>
      </c>
      <c r="AV40" s="158">
        <v>10730.162546933803</v>
      </c>
      <c r="AW40" s="158">
        <v>11831.887090741599</v>
      </c>
      <c r="AX40" s="158">
        <v>12638.342360921459</v>
      </c>
      <c r="AY40" s="158">
        <v>12270.951324830632</v>
      </c>
      <c r="AZ40" s="158">
        <v>11711.915156225061</v>
      </c>
      <c r="BA40" s="158">
        <v>11619.606235680591</v>
      </c>
      <c r="BB40" s="158">
        <v>11545.788660857874</v>
      </c>
      <c r="BC40" s="158">
        <v>11083.711797596192</v>
      </c>
      <c r="BD40" s="158">
        <v>11167.183241081719</v>
      </c>
      <c r="BE40" s="158">
        <v>10919.565856894682</v>
      </c>
      <c r="BF40" s="158">
        <v>10689.467893100235</v>
      </c>
      <c r="BG40" s="158">
        <v>10382.870900229405</v>
      </c>
      <c r="BH40" s="158">
        <v>9984.7759113605571</v>
      </c>
      <c r="BI40" s="158">
        <v>9699.185744666629</v>
      </c>
      <c r="BJ40" s="158">
        <v>9298.6522609416152</v>
      </c>
      <c r="BK40" s="158">
        <v>9209.6696283522651</v>
      </c>
      <c r="BL40" s="158">
        <v>8700.0838293877932</v>
      </c>
      <c r="BM40" s="158">
        <v>8048.3016739447821</v>
      </c>
      <c r="BN40" s="158">
        <v>7200.4813000615322</v>
      </c>
      <c r="BO40" s="158">
        <v>6284.6056732639154</v>
      </c>
      <c r="BP40" s="158">
        <v>4100.4272711421863</v>
      </c>
      <c r="BQ40" s="158">
        <v>1455.2792682134025</v>
      </c>
      <c r="BR40" s="158">
        <v>296.58102676923039</v>
      </c>
      <c r="BS40" s="158">
        <v>74.516301599707106</v>
      </c>
      <c r="BT40" s="158">
        <v>17.562850369803051</v>
      </c>
      <c r="BU40" s="158">
        <v>10.354703440379202</v>
      </c>
      <c r="BV40" s="158">
        <v>0</v>
      </c>
      <c r="BW40" s="158">
        <v>5.3571946963846004</v>
      </c>
      <c r="BX40" s="158">
        <v>4.8288441138064595</v>
      </c>
      <c r="BY40" s="158">
        <v>0</v>
      </c>
      <c r="BZ40" s="158">
        <v>0</v>
      </c>
      <c r="CA40" s="158">
        <v>0</v>
      </c>
      <c r="CB40" s="158">
        <v>0</v>
      </c>
      <c r="CC40" s="158">
        <v>0</v>
      </c>
      <c r="CD40" s="158">
        <v>0</v>
      </c>
      <c r="CE40" s="159">
        <v>0</v>
      </c>
    </row>
    <row r="41" spans="1:83" x14ac:dyDescent="0.35">
      <c r="A41" s="152"/>
      <c r="B41" s="74" t="s">
        <v>334</v>
      </c>
      <c r="C41" s="234" t="s">
        <v>225</v>
      </c>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v>8555.5510102457611</v>
      </c>
      <c r="AI41" s="158">
        <v>7802.1452627316248</v>
      </c>
      <c r="AJ41" s="158">
        <v>7107.646602092369</v>
      </c>
      <c r="AK41" s="158">
        <v>7220.6187921669671</v>
      </c>
      <c r="AL41" s="158">
        <v>6896.3572320834774</v>
      </c>
      <c r="AM41" s="158">
        <v>6397.9034496750801</v>
      </c>
      <c r="AN41" s="158">
        <v>6710.0522422707163</v>
      </c>
      <c r="AO41" s="158">
        <v>6720.8404694025967</v>
      </c>
      <c r="AP41" s="158">
        <v>6680.9828598085542</v>
      </c>
      <c r="AQ41" s="158">
        <v>6762.9574224514372</v>
      </c>
      <c r="AR41" s="158">
        <v>6899.4191900233245</v>
      </c>
      <c r="AS41" s="158">
        <v>7024.8682902492947</v>
      </c>
      <c r="AT41" s="158">
        <v>7202.1661108250028</v>
      </c>
      <c r="AU41" s="158">
        <v>8206.4266420553904</v>
      </c>
      <c r="AV41" s="158">
        <v>8957.8604162636984</v>
      </c>
      <c r="AW41" s="158">
        <v>9682.546143988935</v>
      </c>
      <c r="AX41" s="158">
        <v>10172.080472213114</v>
      </c>
      <c r="AY41" s="158">
        <v>9909.5474135384738</v>
      </c>
      <c r="AZ41" s="158">
        <v>9714.1736820624446</v>
      </c>
      <c r="BA41" s="158">
        <v>9925.9808127489541</v>
      </c>
      <c r="BB41" s="158">
        <v>10080.343445218645</v>
      </c>
      <c r="BC41" s="158">
        <v>9859.3524754518839</v>
      </c>
      <c r="BD41" s="158">
        <v>10019.110243726383</v>
      </c>
      <c r="BE41" s="158">
        <v>10084.077440016297</v>
      </c>
      <c r="BF41" s="158">
        <v>9941.8081729531714</v>
      </c>
      <c r="BG41" s="158">
        <v>9691.5191408310293</v>
      </c>
      <c r="BH41" s="158">
        <v>9412.9317376428498</v>
      </c>
      <c r="BI41" s="158">
        <v>9243.1012281435378</v>
      </c>
      <c r="BJ41" s="158">
        <v>8897.1943204757099</v>
      </c>
      <c r="BK41" s="158">
        <v>8866.9149452582187</v>
      </c>
      <c r="BL41" s="158">
        <v>8413.0905948350828</v>
      </c>
      <c r="BM41" s="158">
        <v>7813.1419716825148</v>
      </c>
      <c r="BN41" s="158">
        <v>6996.498102488069</v>
      </c>
      <c r="BO41" s="158">
        <v>6123.8918468454203</v>
      </c>
      <c r="BP41" s="158">
        <v>3995.7218751731598</v>
      </c>
      <c r="BQ41" s="158">
        <v>1420.7641057798892</v>
      </c>
      <c r="BR41" s="158">
        <v>290.32344104367945</v>
      </c>
      <c r="BS41" s="158">
        <v>73.241677708622504</v>
      </c>
      <c r="BT41" s="158">
        <v>17.357786673120444</v>
      </c>
      <c r="BU41" s="158">
        <v>10.249161634712181</v>
      </c>
      <c r="BV41" s="158">
        <v>0</v>
      </c>
      <c r="BW41" s="158">
        <v>5.2744664626153526</v>
      </c>
      <c r="BX41" s="158">
        <v>4.7542749097131614</v>
      </c>
      <c r="BY41" s="158">
        <v>0</v>
      </c>
      <c r="BZ41" s="158">
        <v>0</v>
      </c>
      <c r="CA41" s="158">
        <v>0</v>
      </c>
      <c r="CB41" s="158">
        <v>0</v>
      </c>
      <c r="CC41" s="158">
        <v>0</v>
      </c>
      <c r="CD41" s="158">
        <v>0</v>
      </c>
      <c r="CE41" s="159">
        <v>0</v>
      </c>
    </row>
    <row r="42" spans="1:83" x14ac:dyDescent="0.35">
      <c r="A42" s="152"/>
      <c r="B42" s="74" t="s">
        <v>335</v>
      </c>
      <c r="C42" s="234" t="s">
        <v>225</v>
      </c>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v>0</v>
      </c>
      <c r="AI42" s="158">
        <v>14.456351799542471</v>
      </c>
      <c r="AJ42" s="158">
        <v>40.393032535211518</v>
      </c>
      <c r="AK42" s="158">
        <v>94.746325116460824</v>
      </c>
      <c r="AL42" s="158">
        <v>179.35697462310853</v>
      </c>
      <c r="AM42" s="158">
        <v>215.46919180183571</v>
      </c>
      <c r="AN42" s="158">
        <v>302.31252126881088</v>
      </c>
      <c r="AO42" s="158">
        <v>360.12032488400973</v>
      </c>
      <c r="AP42" s="158">
        <v>520.01767803474047</v>
      </c>
      <c r="AQ42" s="158">
        <v>658.89399645306685</v>
      </c>
      <c r="AR42" s="158">
        <v>779.24103479609937</v>
      </c>
      <c r="AS42" s="158">
        <v>934.49362726467405</v>
      </c>
      <c r="AT42" s="158">
        <v>1121.5419162424014</v>
      </c>
      <c r="AU42" s="158">
        <v>1457.376305651632</v>
      </c>
      <c r="AV42" s="158">
        <v>1772.3021306701039</v>
      </c>
      <c r="AW42" s="158">
        <v>2149.3409467526621</v>
      </c>
      <c r="AX42" s="158">
        <v>2466.2618887083449</v>
      </c>
      <c r="AY42" s="158">
        <v>2361.4039112921596</v>
      </c>
      <c r="AZ42" s="158">
        <v>1997.7414741626155</v>
      </c>
      <c r="BA42" s="158">
        <v>1693.6254229316357</v>
      </c>
      <c r="BB42" s="158">
        <v>1465.4452156392301</v>
      </c>
      <c r="BC42" s="158">
        <v>1224.3593221443095</v>
      </c>
      <c r="BD42" s="158">
        <v>1148.0729973553364</v>
      </c>
      <c r="BE42" s="158">
        <v>835.48841687838649</v>
      </c>
      <c r="BF42" s="158">
        <v>747.65972014706404</v>
      </c>
      <c r="BG42" s="158">
        <v>691.35175939837723</v>
      </c>
      <c r="BH42" s="158">
        <v>571.84417371770849</v>
      </c>
      <c r="BI42" s="158">
        <v>456.08451652309049</v>
      </c>
      <c r="BJ42" s="158">
        <v>401.45794046590487</v>
      </c>
      <c r="BK42" s="158">
        <v>342.75468309404647</v>
      </c>
      <c r="BL42" s="158">
        <v>286.99323455271031</v>
      </c>
      <c r="BM42" s="158">
        <v>235.15970226226682</v>
      </c>
      <c r="BN42" s="158">
        <v>203.98319757346391</v>
      </c>
      <c r="BO42" s="158">
        <v>160.71382641849519</v>
      </c>
      <c r="BP42" s="158">
        <v>104.70539596902654</v>
      </c>
      <c r="BQ42" s="158">
        <v>34.515162433513311</v>
      </c>
      <c r="BR42" s="158">
        <v>6.257585725550932</v>
      </c>
      <c r="BS42" s="158">
        <v>1.2746238910846053</v>
      </c>
      <c r="BT42" s="158">
        <v>0.20506369668260785</v>
      </c>
      <c r="BU42" s="158">
        <v>0.10554180566702108</v>
      </c>
      <c r="BV42" s="158">
        <v>0</v>
      </c>
      <c r="BW42" s="158">
        <v>8.2728233769247261E-2</v>
      </c>
      <c r="BX42" s="158">
        <v>7.4569204093297536E-2</v>
      </c>
      <c r="BY42" s="158">
        <v>0</v>
      </c>
      <c r="BZ42" s="158">
        <v>0</v>
      </c>
      <c r="CA42" s="158">
        <v>0</v>
      </c>
      <c r="CB42" s="158">
        <v>0</v>
      </c>
      <c r="CC42" s="158">
        <v>0</v>
      </c>
      <c r="CD42" s="158">
        <v>0</v>
      </c>
      <c r="CE42" s="159">
        <v>0</v>
      </c>
    </row>
    <row r="43" spans="1:83" ht="25.5" customHeight="1" x14ac:dyDescent="0.35">
      <c r="A43" s="152"/>
      <c r="B43" s="53" t="s">
        <v>327</v>
      </c>
      <c r="C43" s="234"/>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v>4177.6513939265351</v>
      </c>
      <c r="AI43" s="158">
        <v>3752.1838356714511</v>
      </c>
      <c r="AJ43" s="158">
        <v>4367.2336561665506</v>
      </c>
      <c r="AK43" s="158">
        <v>6637.4097169586912</v>
      </c>
      <c r="AL43" s="158">
        <v>10238.863645577227</v>
      </c>
      <c r="AM43" s="158">
        <v>12432.652271146961</v>
      </c>
      <c r="AN43" s="158">
        <v>13417.182642902773</v>
      </c>
      <c r="AO43" s="158">
        <v>14572.091834723577</v>
      </c>
      <c r="AP43" s="158">
        <v>14928.772739196185</v>
      </c>
      <c r="AQ43" s="158">
        <v>13665.89014130688</v>
      </c>
      <c r="AR43" s="158">
        <v>11066.678189744936</v>
      </c>
      <c r="AS43" s="158">
        <v>9773.1907255514798</v>
      </c>
      <c r="AT43" s="158">
        <v>10680.309240861523</v>
      </c>
      <c r="AU43" s="158">
        <v>13700.772154965514</v>
      </c>
      <c r="AV43" s="158">
        <v>16553.821311528409</v>
      </c>
      <c r="AW43" s="158">
        <v>17658.473547380767</v>
      </c>
      <c r="AX43" s="158">
        <v>17985.982095867297</v>
      </c>
      <c r="AY43" s="158">
        <v>18148.347516462687</v>
      </c>
      <c r="AZ43" s="158">
        <v>14210.994726109042</v>
      </c>
      <c r="BA43" s="158">
        <v>10491.341947839863</v>
      </c>
      <c r="BB43" s="158">
        <v>10266.673945860559</v>
      </c>
      <c r="BC43" s="158">
        <v>9985.3308403539013</v>
      </c>
      <c r="BD43" s="158">
        <v>10146.425497251963</v>
      </c>
      <c r="BE43" s="158">
        <v>10289.753753267656</v>
      </c>
      <c r="BF43" s="158">
        <v>9770.870087416808</v>
      </c>
      <c r="BG43" s="158">
        <v>10245.882055672229</v>
      </c>
      <c r="BH43" s="158">
        <v>10117.994643685899</v>
      </c>
      <c r="BI43" s="158">
        <v>9661.3591047010486</v>
      </c>
      <c r="BJ43" s="158">
        <v>9613.8884512180975</v>
      </c>
      <c r="BK43" s="158">
        <v>10086.052894204053</v>
      </c>
      <c r="BL43" s="158">
        <v>9652.3622745456996</v>
      </c>
      <c r="BM43" s="158">
        <v>9877.7056441965706</v>
      </c>
      <c r="BN43" s="158">
        <v>9361.0509947848514</v>
      </c>
      <c r="BO43" s="158">
        <v>8335.9044017851229</v>
      </c>
      <c r="BP43" s="158">
        <v>6279.4117576868748</v>
      </c>
      <c r="BQ43" s="158">
        <v>4182.2190881461866</v>
      </c>
      <c r="BR43" s="158">
        <v>3364.4856163257537</v>
      </c>
      <c r="BS43" s="158">
        <v>2958.7500212097175</v>
      </c>
      <c r="BT43" s="158">
        <v>2561.7926820954062</v>
      </c>
      <c r="BU43" s="158">
        <v>2430.9236897358478</v>
      </c>
      <c r="BV43" s="158">
        <v>2058.5005816517737</v>
      </c>
      <c r="BW43" s="158">
        <v>1507.9711538780105</v>
      </c>
      <c r="BX43" s="158">
        <v>1116.4691869570574</v>
      </c>
      <c r="BY43" s="158">
        <v>798.72001542699923</v>
      </c>
      <c r="BZ43" s="158">
        <v>619.67032402965106</v>
      </c>
      <c r="CA43" s="158">
        <v>566.86511658885058</v>
      </c>
      <c r="CB43" s="158">
        <v>455.88741977261242</v>
      </c>
      <c r="CC43" s="158">
        <v>222.76711975936053</v>
      </c>
      <c r="CD43" s="158">
        <v>16.1060234076668</v>
      </c>
      <c r="CE43" s="159">
        <v>0</v>
      </c>
    </row>
    <row r="44" spans="1:83" x14ac:dyDescent="0.35">
      <c r="A44" s="152"/>
      <c r="B44" s="74" t="s">
        <v>341</v>
      </c>
      <c r="C44" s="234" t="s">
        <v>231</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v>0</v>
      </c>
      <c r="AI44" s="158">
        <v>10.373604196717567</v>
      </c>
      <c r="AJ44" s="158">
        <v>15.647404152733962</v>
      </c>
      <c r="AK44" s="158">
        <v>18.038294845071501</v>
      </c>
      <c r="AL44" s="158">
        <v>28.425992867234708</v>
      </c>
      <c r="AM44" s="158">
        <v>72.095175361182015</v>
      </c>
      <c r="AN44" s="158">
        <v>130.77790872135162</v>
      </c>
      <c r="AO44" s="158">
        <v>214.78439726739015</v>
      </c>
      <c r="AP44" s="158">
        <v>294.62036275971025</v>
      </c>
      <c r="AQ44" s="158">
        <v>373.69212654711657</v>
      </c>
      <c r="AR44" s="158">
        <v>456.44043489841994</v>
      </c>
      <c r="AS44" s="158">
        <v>530.69319600622009</v>
      </c>
      <c r="AT44" s="158">
        <v>536.37549140075828</v>
      </c>
      <c r="AU44" s="158">
        <v>646.18851054812228</v>
      </c>
      <c r="AV44" s="158">
        <v>757.95599231819187</v>
      </c>
      <c r="AW44" s="158">
        <v>874.64854159001038</v>
      </c>
      <c r="AX44" s="158">
        <v>890.04315241917732</v>
      </c>
      <c r="AY44" s="158">
        <v>863.26682502719655</v>
      </c>
      <c r="AZ44" s="158">
        <v>839.98968277380834</v>
      </c>
      <c r="BA44" s="158">
        <v>850.98117358421132</v>
      </c>
      <c r="BB44" s="158">
        <v>840.14760870805242</v>
      </c>
      <c r="BC44" s="158">
        <v>830.13264113658761</v>
      </c>
      <c r="BD44" s="158">
        <v>801.24929856074846</v>
      </c>
      <c r="BE44" s="158">
        <v>791.25246629394701</v>
      </c>
      <c r="BF44" s="158">
        <v>232.71542969119415</v>
      </c>
      <c r="BG44" s="158">
        <v>100.33051787859593</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9">
        <v>0</v>
      </c>
    </row>
    <row r="45" spans="1:83" x14ac:dyDescent="0.35">
      <c r="A45" s="152"/>
      <c r="B45" s="74" t="s">
        <v>342</v>
      </c>
      <c r="C45" s="234" t="s">
        <v>231</v>
      </c>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v>4177.6513939265351</v>
      </c>
      <c r="AI45" s="158">
        <v>3741.8102314747334</v>
      </c>
      <c r="AJ45" s="158">
        <v>4351.5862520138171</v>
      </c>
      <c r="AK45" s="158">
        <v>6619.3714221136197</v>
      </c>
      <c r="AL45" s="158">
        <v>10210.437652709992</v>
      </c>
      <c r="AM45" s="158">
        <v>12360.55709578578</v>
      </c>
      <c r="AN45" s="158">
        <v>13286.404734181422</v>
      </c>
      <c r="AO45" s="158">
        <v>14357.307437456187</v>
      </c>
      <c r="AP45" s="158">
        <v>14634.152376436476</v>
      </c>
      <c r="AQ45" s="158">
        <v>13292.198014759762</v>
      </c>
      <c r="AR45" s="158">
        <v>10610.237754846516</v>
      </c>
      <c r="AS45" s="158">
        <v>9242.4975295452605</v>
      </c>
      <c r="AT45" s="158">
        <v>10143.933749460763</v>
      </c>
      <c r="AU45" s="158">
        <v>13054.583644417393</v>
      </c>
      <c r="AV45" s="158">
        <v>15795.865319210217</v>
      </c>
      <c r="AW45" s="158">
        <v>16783.825005790753</v>
      </c>
      <c r="AX45" s="158">
        <v>17095.93894344812</v>
      </c>
      <c r="AY45" s="158">
        <v>17285.080691435487</v>
      </c>
      <c r="AZ45" s="158">
        <v>13371.005043335233</v>
      </c>
      <c r="BA45" s="158">
        <v>9640.3607742556524</v>
      </c>
      <c r="BB45" s="158">
        <v>9426.5263371525052</v>
      </c>
      <c r="BC45" s="158">
        <v>9155.1981992173132</v>
      </c>
      <c r="BD45" s="158">
        <v>9345.1761986912134</v>
      </c>
      <c r="BE45" s="158">
        <v>9498.5012869737093</v>
      </c>
      <c r="BF45" s="158">
        <v>9538.154657725614</v>
      </c>
      <c r="BG45" s="158">
        <v>10145.551537793634</v>
      </c>
      <c r="BH45" s="158">
        <v>10117.994643685899</v>
      </c>
      <c r="BI45" s="158">
        <v>9661.3591047010486</v>
      </c>
      <c r="BJ45" s="158">
        <v>9613.8884512180975</v>
      </c>
      <c r="BK45" s="158">
        <v>10086.052894204053</v>
      </c>
      <c r="BL45" s="158">
        <v>9652.3622745456996</v>
      </c>
      <c r="BM45" s="158">
        <v>9877.7056441965706</v>
      </c>
      <c r="BN45" s="158">
        <v>9361.0509947848514</v>
      </c>
      <c r="BO45" s="158">
        <v>8335.9044017851229</v>
      </c>
      <c r="BP45" s="158">
        <v>6279.4117576868748</v>
      </c>
      <c r="BQ45" s="158">
        <v>4182.2190881461866</v>
      </c>
      <c r="BR45" s="158">
        <v>3364.4856163257537</v>
      </c>
      <c r="BS45" s="158">
        <v>2958.7500212097175</v>
      </c>
      <c r="BT45" s="158">
        <v>2561.7926820954062</v>
      </c>
      <c r="BU45" s="158">
        <v>2430.9236897358478</v>
      </c>
      <c r="BV45" s="158">
        <v>2058.5005816517737</v>
      </c>
      <c r="BW45" s="158">
        <v>1507.9711538780105</v>
      </c>
      <c r="BX45" s="158">
        <v>1116.4691869570574</v>
      </c>
      <c r="BY45" s="158">
        <v>798.72001542699923</v>
      </c>
      <c r="BZ45" s="158">
        <v>619.67032402965106</v>
      </c>
      <c r="CA45" s="158">
        <v>566.86511658885058</v>
      </c>
      <c r="CB45" s="158">
        <v>455.88741977261242</v>
      </c>
      <c r="CC45" s="158">
        <v>222.76711975936053</v>
      </c>
      <c r="CD45" s="158">
        <v>16.1060234076668</v>
      </c>
      <c r="CE45" s="159">
        <v>0</v>
      </c>
    </row>
    <row r="46" spans="1:83" x14ac:dyDescent="0.35">
      <c r="A46" s="152"/>
      <c r="B46" s="53" t="s">
        <v>248</v>
      </c>
      <c r="C46" s="234" t="s">
        <v>231</v>
      </c>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v>0</v>
      </c>
      <c r="AI46" s="158">
        <v>0</v>
      </c>
      <c r="AJ46" s="158">
        <v>0</v>
      </c>
      <c r="AK46" s="158">
        <v>0</v>
      </c>
      <c r="AL46" s="158">
        <v>0</v>
      </c>
      <c r="AM46" s="158">
        <v>0</v>
      </c>
      <c r="AN46" s="158">
        <v>0</v>
      </c>
      <c r="AO46" s="158">
        <v>0</v>
      </c>
      <c r="AP46" s="158">
        <v>0</v>
      </c>
      <c r="AQ46" s="158">
        <v>0</v>
      </c>
      <c r="AR46" s="158">
        <v>3.1879744571728956</v>
      </c>
      <c r="AS46" s="158">
        <v>24.787714771681138</v>
      </c>
      <c r="AT46" s="158">
        <v>51.988720267800069</v>
      </c>
      <c r="AU46" s="158">
        <v>91.977848252604787</v>
      </c>
      <c r="AV46" s="158">
        <v>168.14969429664069</v>
      </c>
      <c r="AW46" s="158">
        <v>213.29838358847294</v>
      </c>
      <c r="AX46" s="158">
        <v>188.33092994059834</v>
      </c>
      <c r="AY46" s="158">
        <v>187.68293948885841</v>
      </c>
      <c r="AZ46" s="158">
        <v>188.65504509727401</v>
      </c>
      <c r="BA46" s="158">
        <v>185.19266992046835</v>
      </c>
      <c r="BB46" s="158">
        <v>189.70407985121093</v>
      </c>
      <c r="BC46" s="158">
        <v>209.46725416280526</v>
      </c>
      <c r="BD46" s="158">
        <v>218.54533033696711</v>
      </c>
      <c r="BE46" s="158">
        <v>240.64795289385609</v>
      </c>
      <c r="BF46" s="158">
        <v>266.27520386659739</v>
      </c>
      <c r="BG46" s="158">
        <v>291.96423840632053</v>
      </c>
      <c r="BH46" s="158">
        <v>313.86270987457289</v>
      </c>
      <c r="BI46" s="158">
        <v>337.08803269917769</v>
      </c>
      <c r="BJ46" s="158">
        <v>367.22896643051428</v>
      </c>
      <c r="BK46" s="158">
        <v>409.83236245773537</v>
      </c>
      <c r="BL46" s="158">
        <v>433.89438326928013</v>
      </c>
      <c r="BM46" s="158">
        <v>449.43055590537074</v>
      </c>
      <c r="BN46" s="158">
        <v>453.37847277205736</v>
      </c>
      <c r="BO46" s="158">
        <v>415.10173723716082</v>
      </c>
      <c r="BP46" s="158">
        <v>380.54160911158681</v>
      </c>
      <c r="BQ46" s="158">
        <v>350.18476325616228</v>
      </c>
      <c r="BR46" s="158">
        <v>329.43876786980684</v>
      </c>
      <c r="BS46" s="158">
        <v>0</v>
      </c>
      <c r="BT46" s="158">
        <v>0</v>
      </c>
      <c r="BU46" s="158">
        <v>0</v>
      </c>
      <c r="BV46" s="158">
        <v>0</v>
      </c>
      <c r="BW46" s="158">
        <v>0</v>
      </c>
      <c r="BX46" s="158">
        <v>0</v>
      </c>
      <c r="BY46" s="158">
        <v>0</v>
      </c>
      <c r="BZ46" s="158">
        <v>0</v>
      </c>
      <c r="CA46" s="158">
        <v>0</v>
      </c>
      <c r="CB46" s="158">
        <v>0</v>
      </c>
      <c r="CC46" s="158">
        <v>0</v>
      </c>
      <c r="CD46" s="158">
        <v>0</v>
      </c>
      <c r="CE46" s="159">
        <v>0</v>
      </c>
    </row>
    <row r="47" spans="1:83" x14ac:dyDescent="0.35">
      <c r="A47" s="152"/>
      <c r="B47" s="53" t="s">
        <v>28</v>
      </c>
      <c r="C47" s="234" t="s">
        <v>222</v>
      </c>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v>944.61903331591043</v>
      </c>
      <c r="AI47" s="158">
        <v>904.06831791422212</v>
      </c>
      <c r="AJ47" s="158">
        <v>866.47446613154204</v>
      </c>
      <c r="AK47" s="158">
        <v>864.65110635173062</v>
      </c>
      <c r="AL47" s="158">
        <v>833.72656362887415</v>
      </c>
      <c r="AM47" s="158">
        <v>877.87894284332367</v>
      </c>
      <c r="AN47" s="158">
        <v>880.71263939733308</v>
      </c>
      <c r="AO47" s="158">
        <v>900.03881556150043</v>
      </c>
      <c r="AP47" s="158">
        <v>846.85695379716003</v>
      </c>
      <c r="AQ47" s="158">
        <v>821.89768330936226</v>
      </c>
      <c r="AR47" s="158">
        <v>755.60228207373348</v>
      </c>
      <c r="AS47" s="158">
        <v>734.22597670223183</v>
      </c>
      <c r="AT47" s="158">
        <v>742.38845725012811</v>
      </c>
      <c r="AU47" s="158">
        <v>794.8612083597551</v>
      </c>
      <c r="AV47" s="158">
        <v>776.97900291968563</v>
      </c>
      <c r="AW47" s="158">
        <v>760.33758231862805</v>
      </c>
      <c r="AX47" s="158">
        <v>782.9723626849526</v>
      </c>
      <c r="AY47" s="158">
        <v>783.54705410869951</v>
      </c>
      <c r="AZ47" s="158">
        <v>791.38907046775091</v>
      </c>
      <c r="BA47" s="158">
        <v>794.73122721738378</v>
      </c>
      <c r="BB47" s="158">
        <v>799.95753452815495</v>
      </c>
      <c r="BC47" s="158">
        <v>778.19136643578952</v>
      </c>
      <c r="BD47" s="158">
        <v>753.74163640643235</v>
      </c>
      <c r="BE47" s="158">
        <v>753.66228685109343</v>
      </c>
      <c r="BF47" s="158">
        <v>727.39010258063649</v>
      </c>
      <c r="BG47" s="158">
        <v>732.05196117360811</v>
      </c>
      <c r="BH47" s="158">
        <v>695.97592750775095</v>
      </c>
      <c r="BI47" s="158">
        <v>666.62701468740795</v>
      </c>
      <c r="BJ47" s="158">
        <v>637.01726695098125</v>
      </c>
      <c r="BK47" s="158">
        <v>585.30661859257577</v>
      </c>
      <c r="BL47" s="158">
        <v>469.76193559063927</v>
      </c>
      <c r="BM47" s="158">
        <v>470.04130487661837</v>
      </c>
      <c r="BN47" s="158">
        <v>523.03591228875837</v>
      </c>
      <c r="BO47" s="158">
        <v>500.27794853381221</v>
      </c>
      <c r="BP47" s="158">
        <v>487.16201297344787</v>
      </c>
      <c r="BQ47" s="158">
        <v>459.48800665140931</v>
      </c>
      <c r="BR47" s="158">
        <v>446.29420261576166</v>
      </c>
      <c r="BS47" s="158">
        <v>417.62299309672846</v>
      </c>
      <c r="BT47" s="158">
        <v>419.00730518971488</v>
      </c>
      <c r="BU47" s="158">
        <v>393.9095483765114</v>
      </c>
      <c r="BV47" s="158">
        <v>377.70855703287947</v>
      </c>
      <c r="BW47" s="158">
        <v>365.08283145505652</v>
      </c>
      <c r="BX47" s="158">
        <v>300.1104115400172</v>
      </c>
      <c r="BY47" s="158">
        <v>286.58863874795992</v>
      </c>
      <c r="BZ47" s="158">
        <v>262.12935400649951</v>
      </c>
      <c r="CA47" s="158">
        <v>258.89458914911791</v>
      </c>
      <c r="CB47" s="158">
        <v>249.61936545587056</v>
      </c>
      <c r="CC47" s="158">
        <v>228.20226403728046</v>
      </c>
      <c r="CD47" s="158">
        <v>212.22520930738648</v>
      </c>
      <c r="CE47" s="159">
        <v>204.07227603204427</v>
      </c>
    </row>
    <row r="48" spans="1:83" ht="25.5" customHeight="1" x14ac:dyDescent="0.35">
      <c r="A48" s="152"/>
      <c r="B48" s="76" t="s">
        <v>343</v>
      </c>
      <c r="C48" s="234" t="s">
        <v>231</v>
      </c>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v>0</v>
      </c>
      <c r="AI48" s="158">
        <v>0</v>
      </c>
      <c r="AJ48" s="158">
        <v>0</v>
      </c>
      <c r="AK48" s="158">
        <v>0</v>
      </c>
      <c r="AL48" s="158">
        <v>0</v>
      </c>
      <c r="AM48" s="158">
        <v>0</v>
      </c>
      <c r="AN48" s="158">
        <v>0</v>
      </c>
      <c r="AO48" s="158">
        <v>0</v>
      </c>
      <c r="AP48" s="158">
        <v>0</v>
      </c>
      <c r="AQ48" s="158">
        <v>0</v>
      </c>
      <c r="AR48" s="158">
        <v>0</v>
      </c>
      <c r="AS48" s="158">
        <v>0</v>
      </c>
      <c r="AT48" s="158">
        <v>0</v>
      </c>
      <c r="AU48" s="158">
        <v>0</v>
      </c>
      <c r="AV48" s="158">
        <v>0</v>
      </c>
      <c r="AW48" s="158">
        <v>0</v>
      </c>
      <c r="AX48" s="158">
        <v>0</v>
      </c>
      <c r="AY48" s="158">
        <v>0</v>
      </c>
      <c r="AZ48" s="158">
        <v>0</v>
      </c>
      <c r="BA48" s="158">
        <v>0</v>
      </c>
      <c r="BB48" s="158">
        <v>0</v>
      </c>
      <c r="BC48" s="158">
        <v>0</v>
      </c>
      <c r="BD48" s="158">
        <v>0</v>
      </c>
      <c r="BE48" s="158">
        <v>0</v>
      </c>
      <c r="BF48" s="158">
        <v>0</v>
      </c>
      <c r="BG48" s="158">
        <v>0</v>
      </c>
      <c r="BH48" s="158">
        <v>0</v>
      </c>
      <c r="BI48" s="158">
        <v>0</v>
      </c>
      <c r="BJ48" s="158">
        <v>0</v>
      </c>
      <c r="BK48" s="158">
        <v>0</v>
      </c>
      <c r="BL48" s="158">
        <v>121.3043519425966</v>
      </c>
      <c r="BM48" s="158">
        <v>140.94121154359138</v>
      </c>
      <c r="BN48" s="158">
        <v>142.45390049149708</v>
      </c>
      <c r="BO48" s="158">
        <v>147.66422434441074</v>
      </c>
      <c r="BP48" s="158">
        <v>137.72318547129049</v>
      </c>
      <c r="BQ48" s="158">
        <v>124.31828516405596</v>
      </c>
      <c r="BR48" s="158">
        <v>19.040814988588121</v>
      </c>
      <c r="BS48" s="158">
        <v>0</v>
      </c>
      <c r="BT48" s="158">
        <v>0</v>
      </c>
      <c r="BU48" s="158">
        <v>0</v>
      </c>
      <c r="BV48" s="158">
        <v>0</v>
      </c>
      <c r="BW48" s="158">
        <v>0</v>
      </c>
      <c r="BX48" s="158">
        <v>0</v>
      </c>
      <c r="BY48" s="158">
        <v>0</v>
      </c>
      <c r="BZ48" s="158">
        <v>0</v>
      </c>
      <c r="CA48" s="158">
        <v>0</v>
      </c>
      <c r="CB48" s="158">
        <v>0</v>
      </c>
      <c r="CC48" s="158">
        <v>0</v>
      </c>
      <c r="CD48" s="158">
        <v>0</v>
      </c>
      <c r="CE48" s="159">
        <v>0</v>
      </c>
    </row>
    <row r="49" spans="1:83" x14ac:dyDescent="0.35">
      <c r="A49" s="152"/>
      <c r="B49" s="76" t="s">
        <v>252</v>
      </c>
      <c r="C49" s="234" t="s">
        <v>222</v>
      </c>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8.5055251105172314</v>
      </c>
      <c r="BF49" s="158">
        <v>8.9575117142974161</v>
      </c>
      <c r="BG49" s="158">
        <v>7.7106420160328701</v>
      </c>
      <c r="BH49" s="158">
        <v>27.40481651293635</v>
      </c>
      <c r="BI49" s="158">
        <v>55.620155781331647</v>
      </c>
      <c r="BJ49" s="158">
        <v>57.038678279590187</v>
      </c>
      <c r="BK49" s="158">
        <v>64.927104952635602</v>
      </c>
      <c r="BL49" s="158">
        <v>51.579631140960387</v>
      </c>
      <c r="BM49" s="158">
        <v>63.856352816313205</v>
      </c>
      <c r="BN49" s="158">
        <v>78.692950403197401</v>
      </c>
      <c r="BO49" s="158">
        <v>66.677323961774519</v>
      </c>
      <c r="BP49" s="158">
        <v>71.13498026603213</v>
      </c>
      <c r="BQ49" s="158">
        <v>0.76386269109539051</v>
      </c>
      <c r="BR49" s="158">
        <v>0.25436226833718756</v>
      </c>
      <c r="BS49" s="158">
        <v>0.18261240468704498</v>
      </c>
      <c r="BT49" s="158">
        <v>0</v>
      </c>
      <c r="BU49" s="158">
        <v>0</v>
      </c>
      <c r="BV49" s="158">
        <v>0</v>
      </c>
      <c r="BW49" s="158">
        <v>0</v>
      </c>
      <c r="BX49" s="158">
        <v>0</v>
      </c>
      <c r="BY49" s="158">
        <v>0</v>
      </c>
      <c r="BZ49" s="158">
        <v>0</v>
      </c>
      <c r="CA49" s="158">
        <v>0</v>
      </c>
      <c r="CB49" s="158">
        <v>0</v>
      </c>
      <c r="CC49" s="158">
        <v>0</v>
      </c>
      <c r="CD49" s="158">
        <v>0</v>
      </c>
      <c r="CE49" s="159">
        <v>0</v>
      </c>
    </row>
    <row r="50" spans="1:83" x14ac:dyDescent="0.35">
      <c r="A50" s="152"/>
      <c r="B50" s="76" t="s">
        <v>253</v>
      </c>
      <c r="C50" s="234"/>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3364.98391923278</v>
      </c>
      <c r="BA50" s="158">
        <v>6139.3770893452638</v>
      </c>
      <c r="BB50" s="158">
        <v>5506.7122334184851</v>
      </c>
      <c r="BC50" s="158">
        <v>4965.764130162348</v>
      </c>
      <c r="BD50" s="158">
        <v>4255.4882003916591</v>
      </c>
      <c r="BE50" s="158">
        <v>3756.1688411196615</v>
      </c>
      <c r="BF50" s="158">
        <v>3692.3088982886698</v>
      </c>
      <c r="BG50" s="158">
        <v>3556.5792157989067</v>
      </c>
      <c r="BH50" s="158">
        <v>3089.8454762210881</v>
      </c>
      <c r="BI50" s="158">
        <v>3335.7973613377922</v>
      </c>
      <c r="BJ50" s="158">
        <v>3437.798066674869</v>
      </c>
      <c r="BK50" s="158">
        <v>3101.0011530217002</v>
      </c>
      <c r="BL50" s="158">
        <v>3814.4931236202033</v>
      </c>
      <c r="BM50" s="158">
        <v>6171.6230437563436</v>
      </c>
      <c r="BN50" s="158">
        <v>5797.5219807346302</v>
      </c>
      <c r="BO50" s="158">
        <v>6282.9569561905082</v>
      </c>
      <c r="BP50" s="158">
        <v>6471.1287511209548</v>
      </c>
      <c r="BQ50" s="158">
        <v>5319.3915907412947</v>
      </c>
      <c r="BR50" s="158">
        <v>3717.498994531426</v>
      </c>
      <c r="BS50" s="158">
        <v>2783.8267617481224</v>
      </c>
      <c r="BT50" s="158">
        <v>2211.3415524765783</v>
      </c>
      <c r="BU50" s="158">
        <v>1933.2698972718222</v>
      </c>
      <c r="BV50" s="158">
        <v>1479.8270840935804</v>
      </c>
      <c r="BW50" s="158">
        <v>792.61510935651461</v>
      </c>
      <c r="BX50" s="158">
        <v>1091.881711461361</v>
      </c>
      <c r="BY50" s="158">
        <v>513.95105247922424</v>
      </c>
      <c r="BZ50" s="158">
        <v>284.98611345037011</v>
      </c>
      <c r="CA50" s="158">
        <v>204.64741245762403</v>
      </c>
      <c r="CB50" s="158">
        <v>162.17342942494349</v>
      </c>
      <c r="CC50" s="158">
        <v>77.050444590089256</v>
      </c>
      <c r="CD50" s="158">
        <v>73.147137001049686</v>
      </c>
      <c r="CE50" s="159">
        <v>72.647279452157406</v>
      </c>
    </row>
    <row r="51" spans="1:83" x14ac:dyDescent="0.35">
      <c r="A51" s="152"/>
      <c r="B51" s="74" t="s">
        <v>228</v>
      </c>
      <c r="C51" s="234" t="s">
        <v>225</v>
      </c>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573.64982355780046</v>
      </c>
      <c r="BA51" s="158">
        <v>818.37548960919366</v>
      </c>
      <c r="BB51" s="158">
        <v>802.88094708763344</v>
      </c>
      <c r="BC51" s="158">
        <v>767.44581983922035</v>
      </c>
      <c r="BD51" s="158">
        <v>738.00741617628819</v>
      </c>
      <c r="BE51" s="158">
        <v>760.04786919997252</v>
      </c>
      <c r="BF51" s="158">
        <v>820.37667734184993</v>
      </c>
      <c r="BG51" s="158">
        <v>783.1927284165231</v>
      </c>
      <c r="BH51" s="158">
        <v>667.30166174206875</v>
      </c>
      <c r="BI51" s="158">
        <v>709.20559716398043</v>
      </c>
      <c r="BJ51" s="158">
        <v>676.81209678064795</v>
      </c>
      <c r="BK51" s="158">
        <v>586.62757116945579</v>
      </c>
      <c r="BL51" s="158">
        <v>971.63975968791851</v>
      </c>
      <c r="BM51" s="158">
        <v>1434.4517828448829</v>
      </c>
      <c r="BN51" s="158">
        <v>1038.283265696615</v>
      </c>
      <c r="BO51" s="158">
        <v>954.89629482429814</v>
      </c>
      <c r="BP51" s="158">
        <v>829.05567931812789</v>
      </c>
      <c r="BQ51" s="158">
        <v>645.86305095967259</v>
      </c>
      <c r="BR51" s="158">
        <v>447.80494311857262</v>
      </c>
      <c r="BS51" s="158">
        <v>372.89735525869878</v>
      </c>
      <c r="BT51" s="158">
        <v>311.59416051338007</v>
      </c>
      <c r="BU51" s="158">
        <v>260.08930342507222</v>
      </c>
      <c r="BV51" s="158">
        <v>176.47454989575209</v>
      </c>
      <c r="BW51" s="158">
        <v>123.00143283824016</v>
      </c>
      <c r="BX51" s="158">
        <v>637.52863076428991</v>
      </c>
      <c r="BY51" s="158">
        <v>199.3491120300373</v>
      </c>
      <c r="BZ51" s="158">
        <v>91.152060242536962</v>
      </c>
      <c r="CA51" s="158">
        <v>69.713979332753055</v>
      </c>
      <c r="CB51" s="158">
        <v>80.681870233058206</v>
      </c>
      <c r="CC51" s="158">
        <v>77.050444590089256</v>
      </c>
      <c r="CD51" s="158">
        <v>73.147137001049686</v>
      </c>
      <c r="CE51" s="159">
        <v>72.647279452157406</v>
      </c>
    </row>
    <row r="52" spans="1:83" x14ac:dyDescent="0.35">
      <c r="A52" s="152"/>
      <c r="B52" s="74" t="s">
        <v>338</v>
      </c>
      <c r="C52" s="234" t="s">
        <v>231</v>
      </c>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2791.3340956749794</v>
      </c>
      <c r="BA52" s="158">
        <v>5321.0015997360697</v>
      </c>
      <c r="BB52" s="158">
        <v>4703.8312863308511</v>
      </c>
      <c r="BC52" s="158">
        <v>4198.3183103231268</v>
      </c>
      <c r="BD52" s="158">
        <v>3517.4807842153709</v>
      </c>
      <c r="BE52" s="158">
        <v>2996.1209719196891</v>
      </c>
      <c r="BF52" s="158">
        <v>2871.9322209468201</v>
      </c>
      <c r="BG52" s="158">
        <v>2773.3864873823832</v>
      </c>
      <c r="BH52" s="158">
        <v>2422.5438144790196</v>
      </c>
      <c r="BI52" s="158">
        <v>2626.591764173812</v>
      </c>
      <c r="BJ52" s="158">
        <v>2760.9859698942209</v>
      </c>
      <c r="BK52" s="158">
        <v>2514.3735818522446</v>
      </c>
      <c r="BL52" s="158">
        <v>2842.853363932285</v>
      </c>
      <c r="BM52" s="158">
        <v>4737.1712609114602</v>
      </c>
      <c r="BN52" s="158">
        <v>4759.2387150380164</v>
      </c>
      <c r="BO52" s="158">
        <v>5328.0606613662103</v>
      </c>
      <c r="BP52" s="158">
        <v>5642.0730718028271</v>
      </c>
      <c r="BQ52" s="158">
        <v>4673.5285397816224</v>
      </c>
      <c r="BR52" s="158">
        <v>3269.6940514128532</v>
      </c>
      <c r="BS52" s="158">
        <v>2410.9294064894239</v>
      </c>
      <c r="BT52" s="158">
        <v>1899.747391963198</v>
      </c>
      <c r="BU52" s="158">
        <v>1673.1805938467501</v>
      </c>
      <c r="BV52" s="158">
        <v>1303.3525341978282</v>
      </c>
      <c r="BW52" s="158">
        <v>669.61367651827436</v>
      </c>
      <c r="BX52" s="158">
        <v>454.35308069707099</v>
      </c>
      <c r="BY52" s="158">
        <v>314.60194044918688</v>
      </c>
      <c r="BZ52" s="158">
        <v>193.83405320783314</v>
      </c>
      <c r="CA52" s="158">
        <v>134.93343312487099</v>
      </c>
      <c r="CB52" s="158">
        <v>81.491559191885273</v>
      </c>
      <c r="CC52" s="158">
        <v>0</v>
      </c>
      <c r="CD52" s="158">
        <v>0</v>
      </c>
      <c r="CE52" s="159">
        <v>0</v>
      </c>
    </row>
    <row r="53" spans="1:83" ht="26.25" customHeight="1" x14ac:dyDescent="0.35">
      <c r="A53" s="152"/>
      <c r="B53" s="53" t="s">
        <v>254</v>
      </c>
      <c r="C53" s="234" t="s">
        <v>225</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v>613.24676236907271</v>
      </c>
      <c r="AI53" s="158">
        <v>623.66983669905892</v>
      </c>
      <c r="AJ53" s="158">
        <v>622.97571470326898</v>
      </c>
      <c r="AK53" s="158">
        <v>595.99111596302623</v>
      </c>
      <c r="AL53" s="158">
        <v>532.85577549262803</v>
      </c>
      <c r="AM53" s="158">
        <v>470.11816205092958</v>
      </c>
      <c r="AN53" s="158">
        <v>506.34359684960998</v>
      </c>
      <c r="AO53" s="158">
        <v>486.83566567790956</v>
      </c>
      <c r="AP53" s="158">
        <v>476.9907841876522</v>
      </c>
      <c r="AQ53" s="158">
        <v>135.92780263988013</v>
      </c>
      <c r="AR53" s="158">
        <v>67.184998952341743</v>
      </c>
      <c r="AS53" s="158">
        <v>70.011261486803065</v>
      </c>
      <c r="AT53" s="158">
        <v>71.679578482839389</v>
      </c>
      <c r="AU53" s="158">
        <v>62.02192551778586</v>
      </c>
      <c r="AV53" s="158">
        <v>61.261324416143481</v>
      </c>
      <c r="AW53" s="158">
        <v>62.376791485764485</v>
      </c>
      <c r="AX53" s="158">
        <v>50.190351765283381</v>
      </c>
      <c r="AY53" s="158">
        <v>51.277342814340663</v>
      </c>
      <c r="AZ53" s="158">
        <v>56.423922706784978</v>
      </c>
      <c r="BA53" s="158">
        <v>61.61488361226251</v>
      </c>
      <c r="BB53" s="158">
        <v>64.779810728994377</v>
      </c>
      <c r="BC53" s="158">
        <v>63.981265772456659</v>
      </c>
      <c r="BD53" s="158">
        <v>73.829802618368731</v>
      </c>
      <c r="BE53" s="158">
        <v>90.272641652974897</v>
      </c>
      <c r="BF53" s="158">
        <v>108.72374973992676</v>
      </c>
      <c r="BG53" s="158">
        <v>197.06067041348965</v>
      </c>
      <c r="BH53" s="158">
        <v>224.46170878096319</v>
      </c>
      <c r="BI53" s="158">
        <v>238.65406677093102</v>
      </c>
      <c r="BJ53" s="158">
        <v>248.3774374501516</v>
      </c>
      <c r="BK53" s="158">
        <v>341.28017708698309</v>
      </c>
      <c r="BL53" s="158">
        <v>428.46741018531606</v>
      </c>
      <c r="BM53" s="158">
        <v>453.93347523385717</v>
      </c>
      <c r="BN53" s="158">
        <v>444.84951766736702</v>
      </c>
      <c r="BO53" s="158">
        <v>465.47584668273043</v>
      </c>
      <c r="BP53" s="158">
        <v>495.39476943315407</v>
      </c>
      <c r="BQ53" s="158">
        <v>490.4794365083788</v>
      </c>
      <c r="BR53" s="158">
        <v>505.22868110463787</v>
      </c>
      <c r="BS53" s="158">
        <v>530.57911271937132</v>
      </c>
      <c r="BT53" s="158">
        <v>514.61920309797733</v>
      </c>
      <c r="BU53" s="158">
        <v>495.69978638703213</v>
      </c>
      <c r="BV53" s="158">
        <v>487.2519660279479</v>
      </c>
      <c r="BW53" s="158">
        <v>465.66231930532365</v>
      </c>
      <c r="BX53" s="158">
        <v>400.48777626306344</v>
      </c>
      <c r="BY53" s="158">
        <v>380.00547960696451</v>
      </c>
      <c r="BZ53" s="158">
        <v>388.55787692185226</v>
      </c>
      <c r="CA53" s="158">
        <v>417.86197878075501</v>
      </c>
      <c r="CB53" s="158">
        <v>436.55615449731005</v>
      </c>
      <c r="CC53" s="158">
        <v>433.0622382514286</v>
      </c>
      <c r="CD53" s="158">
        <v>440.6776116382963</v>
      </c>
      <c r="CE53" s="159">
        <v>449.91463245819494</v>
      </c>
    </row>
    <row r="54" spans="1:83" x14ac:dyDescent="0.35">
      <c r="A54" s="152"/>
      <c r="B54" s="53" t="s">
        <v>255</v>
      </c>
      <c r="C54" s="234" t="s">
        <v>225</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v>93.447125694334886</v>
      </c>
      <c r="AI54" s="158">
        <v>79.829739097479546</v>
      </c>
      <c r="AJ54" s="158">
        <v>66.896721041961769</v>
      </c>
      <c r="AK54" s="158">
        <v>60.353530730433029</v>
      </c>
      <c r="AL54" s="158">
        <v>56.090081630802956</v>
      </c>
      <c r="AM54" s="158">
        <v>56.680913155076617</v>
      </c>
      <c r="AN54" s="158">
        <v>56.609843126043351</v>
      </c>
      <c r="AO54" s="158">
        <v>50.464672661734525</v>
      </c>
      <c r="AP54" s="158">
        <v>39.676727519515715</v>
      </c>
      <c r="AQ54" s="158">
        <v>1.1625086971526419</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0</v>
      </c>
      <c r="BM54" s="158">
        <v>0</v>
      </c>
      <c r="BN54" s="158">
        <v>0</v>
      </c>
      <c r="BO54" s="158">
        <v>0</v>
      </c>
      <c r="BP54" s="158">
        <v>0</v>
      </c>
      <c r="BQ54" s="158">
        <v>0</v>
      </c>
      <c r="BR54" s="158">
        <v>0</v>
      </c>
      <c r="BS54" s="158">
        <v>0</v>
      </c>
      <c r="BT54" s="158">
        <v>0</v>
      </c>
      <c r="BU54" s="158">
        <v>0</v>
      </c>
      <c r="BV54" s="158">
        <v>0</v>
      </c>
      <c r="BW54" s="158">
        <v>0</v>
      </c>
      <c r="BX54" s="158">
        <v>0</v>
      </c>
      <c r="BY54" s="158">
        <v>0</v>
      </c>
      <c r="BZ54" s="158">
        <v>0</v>
      </c>
      <c r="CA54" s="158">
        <v>0</v>
      </c>
      <c r="CB54" s="158">
        <v>0</v>
      </c>
      <c r="CC54" s="158">
        <v>0</v>
      </c>
      <c r="CD54" s="158">
        <v>0</v>
      </c>
      <c r="CE54" s="159">
        <v>0</v>
      </c>
    </row>
    <row r="55" spans="1:83" x14ac:dyDescent="0.35">
      <c r="A55" s="152"/>
      <c r="B55" s="53" t="s">
        <v>329</v>
      </c>
      <c r="C55" s="234" t="s">
        <v>222</v>
      </c>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v>221.34413626070142</v>
      </c>
      <c r="AI55" s="158">
        <v>323.58836867679258</v>
      </c>
      <c r="AJ55" s="158">
        <v>403.76021584152352</v>
      </c>
      <c r="AK55" s="158">
        <v>482.24661400648461</v>
      </c>
      <c r="AL55" s="158">
        <v>594.85608788404545</v>
      </c>
      <c r="AM55" s="158">
        <v>714.9729315865078</v>
      </c>
      <c r="AN55" s="158">
        <v>771.4308511163473</v>
      </c>
      <c r="AO55" s="158">
        <v>838.58462366127742</v>
      </c>
      <c r="AP55" s="158">
        <v>950.17043069928388</v>
      </c>
      <c r="AQ55" s="158">
        <v>1019.3627276297098</v>
      </c>
      <c r="AR55" s="158">
        <v>1053.8296920698963</v>
      </c>
      <c r="AS55" s="158">
        <v>1085.9508391961349</v>
      </c>
      <c r="AT55" s="158">
        <v>1126.401887329079</v>
      </c>
      <c r="AU55" s="158">
        <v>1259.9024424198153</v>
      </c>
      <c r="AV55" s="158">
        <v>78.650408643416156</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0</v>
      </c>
      <c r="BM55" s="158">
        <v>0</v>
      </c>
      <c r="BN55" s="158">
        <v>0</v>
      </c>
      <c r="BO55" s="158">
        <v>0</v>
      </c>
      <c r="BP55" s="158">
        <v>0</v>
      </c>
      <c r="BQ55" s="158">
        <v>0</v>
      </c>
      <c r="BR55" s="158">
        <v>0</v>
      </c>
      <c r="BS55" s="158">
        <v>0</v>
      </c>
      <c r="BT55" s="158">
        <v>0</v>
      </c>
      <c r="BU55" s="158">
        <v>0</v>
      </c>
      <c r="BV55" s="158">
        <v>0</v>
      </c>
      <c r="BW55" s="158">
        <v>0</v>
      </c>
      <c r="BX55" s="158">
        <v>0</v>
      </c>
      <c r="BY55" s="158">
        <v>0</v>
      </c>
      <c r="BZ55" s="158">
        <v>0</v>
      </c>
      <c r="CA55" s="158">
        <v>0</v>
      </c>
      <c r="CB55" s="158">
        <v>0</v>
      </c>
      <c r="CC55" s="158">
        <v>0</v>
      </c>
      <c r="CD55" s="158">
        <v>0</v>
      </c>
      <c r="CE55" s="159">
        <v>0</v>
      </c>
    </row>
    <row r="56" spans="1:83" x14ac:dyDescent="0.35">
      <c r="A56" s="152"/>
      <c r="B56" s="53" t="s">
        <v>344</v>
      </c>
      <c r="C56" s="234" t="s">
        <v>222</v>
      </c>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v>0</v>
      </c>
      <c r="AI56" s="158">
        <v>0</v>
      </c>
      <c r="AJ56" s="158">
        <v>0</v>
      </c>
      <c r="AK56" s="158">
        <v>0</v>
      </c>
      <c r="AL56" s="158">
        <v>0</v>
      </c>
      <c r="AM56" s="158">
        <v>0</v>
      </c>
      <c r="AN56" s="158">
        <v>0</v>
      </c>
      <c r="AO56" s="158">
        <v>0</v>
      </c>
      <c r="AP56" s="158">
        <v>0</v>
      </c>
      <c r="AQ56" s="158">
        <v>0</v>
      </c>
      <c r="AR56" s="158">
        <v>0</v>
      </c>
      <c r="AS56" s="158">
        <v>0</v>
      </c>
      <c r="AT56" s="158">
        <v>0</v>
      </c>
      <c r="AU56" s="158">
        <v>0</v>
      </c>
      <c r="AV56" s="158">
        <v>0</v>
      </c>
      <c r="AW56" s="158">
        <v>0</v>
      </c>
      <c r="AX56" s="158">
        <v>0</v>
      </c>
      <c r="AY56" s="158">
        <v>0</v>
      </c>
      <c r="AZ56" s="158">
        <v>0</v>
      </c>
      <c r="BA56" s="158">
        <v>0</v>
      </c>
      <c r="BB56" s="158">
        <v>0</v>
      </c>
      <c r="BC56" s="158">
        <v>0.94798206577252331</v>
      </c>
      <c r="BD56" s="158">
        <v>70.59016151315906</v>
      </c>
      <c r="BE56" s="158">
        <v>132.67130665063971</v>
      </c>
      <c r="BF56" s="158">
        <v>284.92288804009456</v>
      </c>
      <c r="BG56" s="158">
        <v>215.16943576756034</v>
      </c>
      <c r="BH56" s="158">
        <v>130.83270728358028</v>
      </c>
      <c r="BI56" s="158">
        <v>104.64809316894494</v>
      </c>
      <c r="BJ56" s="158">
        <v>122.37740780751282</v>
      </c>
      <c r="BK56" s="158">
        <v>152.14340481829498</v>
      </c>
      <c r="BL56" s="158">
        <v>149.8572000987279</v>
      </c>
      <c r="BM56" s="158">
        <v>151.66003030989435</v>
      </c>
      <c r="BN56" s="158">
        <v>179.02563359127549</v>
      </c>
      <c r="BO56" s="158">
        <v>59.875076760030879</v>
      </c>
      <c r="BP56" s="158">
        <v>1.744351798847632</v>
      </c>
      <c r="BQ56" s="158">
        <v>1.0659556506008192</v>
      </c>
      <c r="BR56" s="158">
        <v>0.50018468875008892</v>
      </c>
      <c r="BS56" s="158">
        <v>0.11259745030898718</v>
      </c>
      <c r="BT56" s="158">
        <v>3.3011423262113079E-2</v>
      </c>
      <c r="BU56" s="158">
        <v>3.7521940641186788E-2</v>
      </c>
      <c r="BV56" s="158">
        <v>0</v>
      </c>
      <c r="BW56" s="158">
        <v>0</v>
      </c>
      <c r="BX56" s="158">
        <v>0</v>
      </c>
      <c r="BY56" s="158">
        <v>0</v>
      </c>
      <c r="BZ56" s="158">
        <v>0</v>
      </c>
      <c r="CA56" s="158">
        <v>0</v>
      </c>
      <c r="CB56" s="158">
        <v>0</v>
      </c>
      <c r="CC56" s="158">
        <v>0</v>
      </c>
      <c r="CD56" s="158">
        <v>0</v>
      </c>
      <c r="CE56" s="159">
        <v>0</v>
      </c>
    </row>
    <row r="57" spans="1:83" x14ac:dyDescent="0.35">
      <c r="A57" s="152"/>
      <c r="B57" s="53" t="s">
        <v>258</v>
      </c>
      <c r="C57" s="234" t="s">
        <v>222</v>
      </c>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v>0</v>
      </c>
      <c r="AI57" s="158">
        <v>0</v>
      </c>
      <c r="AJ57" s="158">
        <v>0</v>
      </c>
      <c r="AK57" s="158">
        <v>0</v>
      </c>
      <c r="AL57" s="158">
        <v>0</v>
      </c>
      <c r="AM57" s="158">
        <v>0</v>
      </c>
      <c r="AN57" s="158">
        <v>0</v>
      </c>
      <c r="AO57" s="158">
        <v>0</v>
      </c>
      <c r="AP57" s="158">
        <v>0</v>
      </c>
      <c r="AQ57" s="158">
        <v>0</v>
      </c>
      <c r="AR57" s="158">
        <v>0</v>
      </c>
      <c r="AS57" s="158">
        <v>0</v>
      </c>
      <c r="AT57" s="158">
        <v>0</v>
      </c>
      <c r="AU57" s="158">
        <v>0</v>
      </c>
      <c r="AV57" s="158">
        <v>0</v>
      </c>
      <c r="AW57" s="158">
        <v>0</v>
      </c>
      <c r="AX57" s="158">
        <v>0</v>
      </c>
      <c r="AY57" s="158">
        <v>0</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6.5019947905707864</v>
      </c>
      <c r="BP57" s="158">
        <v>22.883153857768399</v>
      </c>
      <c r="BQ57" s="158">
        <v>40.211829189482998</v>
      </c>
      <c r="BR57" s="158">
        <v>37.75271377471288</v>
      </c>
      <c r="BS57" s="158">
        <v>26.660245073876712</v>
      </c>
      <c r="BT57" s="158">
        <v>23.97499744337588</v>
      </c>
      <c r="BU57" s="158">
        <v>16.577026367962478</v>
      </c>
      <c r="BV57" s="158">
        <v>14.488342742893787</v>
      </c>
      <c r="BW57" s="158">
        <v>15.395341655470796</v>
      </c>
      <c r="BX57" s="158">
        <v>11.720638929158538</v>
      </c>
      <c r="BY57" s="158">
        <v>18.953833794872637</v>
      </c>
      <c r="BZ57" s="158">
        <v>5.8528089999999997</v>
      </c>
      <c r="CA57" s="158">
        <v>0</v>
      </c>
      <c r="CB57" s="158">
        <v>0</v>
      </c>
      <c r="CC57" s="158">
        <v>0</v>
      </c>
      <c r="CD57" s="158">
        <v>0</v>
      </c>
      <c r="CE57" s="159">
        <v>0</v>
      </c>
    </row>
    <row r="58" spans="1:83" ht="25.5" customHeight="1" x14ac:dyDescent="0.35">
      <c r="A58" s="152"/>
      <c r="B58" s="167" t="s">
        <v>263</v>
      </c>
      <c r="C58" s="234" t="s">
        <v>222</v>
      </c>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v>0</v>
      </c>
      <c r="AI58" s="158">
        <v>0</v>
      </c>
      <c r="AJ58" s="158">
        <v>0</v>
      </c>
      <c r="AK58" s="158">
        <v>0</v>
      </c>
      <c r="AL58" s="158">
        <v>0</v>
      </c>
      <c r="AM58" s="158">
        <v>0</v>
      </c>
      <c r="AN58" s="158">
        <v>0</v>
      </c>
      <c r="AO58" s="158">
        <v>0</v>
      </c>
      <c r="AP58" s="158">
        <v>0</v>
      </c>
      <c r="AQ58" s="158">
        <v>0</v>
      </c>
      <c r="AR58" s="158">
        <v>0</v>
      </c>
      <c r="AS58" s="158">
        <v>0</v>
      </c>
      <c r="AT58" s="158">
        <v>0</v>
      </c>
      <c r="AU58" s="158">
        <v>0</v>
      </c>
      <c r="AV58" s="158">
        <v>0</v>
      </c>
      <c r="AW58" s="158">
        <v>0</v>
      </c>
      <c r="AX58" s="158">
        <v>0</v>
      </c>
      <c r="AY58" s="158">
        <v>0</v>
      </c>
      <c r="AZ58" s="158">
        <v>0</v>
      </c>
      <c r="BA58" s="158">
        <v>0</v>
      </c>
      <c r="BB58" s="158">
        <v>0</v>
      </c>
      <c r="BC58" s="158">
        <v>0</v>
      </c>
      <c r="BD58" s="158">
        <v>0</v>
      </c>
      <c r="BE58" s="158">
        <v>0</v>
      </c>
      <c r="BF58" s="158">
        <v>0</v>
      </c>
      <c r="BG58" s="158">
        <v>0</v>
      </c>
      <c r="BH58" s="158">
        <v>0</v>
      </c>
      <c r="BI58" s="158">
        <v>0</v>
      </c>
      <c r="BJ58" s="158">
        <v>0</v>
      </c>
      <c r="BK58" s="158">
        <v>0</v>
      </c>
      <c r="BL58" s="158">
        <v>0</v>
      </c>
      <c r="BM58" s="158">
        <v>0</v>
      </c>
      <c r="BN58" s="158">
        <v>0</v>
      </c>
      <c r="BO58" s="158">
        <v>0</v>
      </c>
      <c r="BP58" s="158">
        <v>0</v>
      </c>
      <c r="BQ58" s="158">
        <v>178.62174425084604</v>
      </c>
      <c r="BR58" s="158">
        <v>1741.9350504453687</v>
      </c>
      <c r="BS58" s="158">
        <v>3464.7571979093345</v>
      </c>
      <c r="BT58" s="158">
        <v>5578.992946193549</v>
      </c>
      <c r="BU58" s="158">
        <v>8961.6250631246276</v>
      </c>
      <c r="BV58" s="158">
        <v>10833.035075069603</v>
      </c>
      <c r="BW58" s="158">
        <v>12153.593945217339</v>
      </c>
      <c r="BX58" s="158">
        <v>12309.825610470216</v>
      </c>
      <c r="BY58" s="158">
        <v>13432.620993912997</v>
      </c>
      <c r="BZ58" s="158">
        <v>14733.638432903099</v>
      </c>
      <c r="CA58" s="158">
        <v>17369.076160832861</v>
      </c>
      <c r="CB58" s="158">
        <v>19233.453231917287</v>
      </c>
      <c r="CC58" s="158">
        <v>20323.498254810616</v>
      </c>
      <c r="CD58" s="158">
        <v>21478.469670657956</v>
      </c>
      <c r="CE58" s="159">
        <v>22805.984961909358</v>
      </c>
    </row>
    <row r="59" spans="1:83" x14ac:dyDescent="0.35">
      <c r="A59" s="152"/>
      <c r="B59" s="53" t="s">
        <v>265</v>
      </c>
      <c r="C59" s="234" t="s">
        <v>222</v>
      </c>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v>0</v>
      </c>
      <c r="AI59" s="158">
        <v>0</v>
      </c>
      <c r="AJ59" s="158">
        <v>0</v>
      </c>
      <c r="AK59" s="158">
        <v>0</v>
      </c>
      <c r="AL59" s="158">
        <v>0</v>
      </c>
      <c r="AM59" s="158">
        <v>0</v>
      </c>
      <c r="AN59" s="158">
        <v>0</v>
      </c>
      <c r="AO59" s="158">
        <v>0</v>
      </c>
      <c r="AP59" s="158">
        <v>0</v>
      </c>
      <c r="AQ59" s="158">
        <v>0</v>
      </c>
      <c r="AR59" s="158">
        <v>0</v>
      </c>
      <c r="AS59" s="158">
        <v>0</v>
      </c>
      <c r="AT59" s="158">
        <v>0</v>
      </c>
      <c r="AU59" s="158">
        <v>0</v>
      </c>
      <c r="AV59" s="158">
        <v>0</v>
      </c>
      <c r="AW59" s="158">
        <v>0</v>
      </c>
      <c r="AX59" s="158">
        <v>0</v>
      </c>
      <c r="AY59" s="158">
        <v>0</v>
      </c>
      <c r="AZ59" s="158">
        <v>0</v>
      </c>
      <c r="BA59" s="158">
        <v>0</v>
      </c>
      <c r="BB59" s="158">
        <v>0</v>
      </c>
      <c r="BC59" s="158">
        <v>0</v>
      </c>
      <c r="BD59" s="158">
        <v>0</v>
      </c>
      <c r="BE59" s="158">
        <v>0</v>
      </c>
      <c r="BF59" s="158">
        <v>0</v>
      </c>
      <c r="BG59" s="158">
        <v>0</v>
      </c>
      <c r="BH59" s="158">
        <v>0</v>
      </c>
      <c r="BI59" s="158">
        <v>0</v>
      </c>
      <c r="BJ59" s="158">
        <v>0</v>
      </c>
      <c r="BK59" s="158">
        <v>0</v>
      </c>
      <c r="BL59" s="158">
        <v>73.549538985534525</v>
      </c>
      <c r="BM59" s="158">
        <v>83.108282882277649</v>
      </c>
      <c r="BN59" s="158">
        <v>80.216751982157007</v>
      </c>
      <c r="BO59" s="158">
        <v>49.70798696067709</v>
      </c>
      <c r="BP59" s="158">
        <v>34.896709836931016</v>
      </c>
      <c r="BQ59" s="158">
        <v>30.9193225962618</v>
      </c>
      <c r="BR59" s="158">
        <v>4.971909353694036</v>
      </c>
      <c r="BS59" s="158">
        <v>0</v>
      </c>
      <c r="BT59" s="158">
        <v>0</v>
      </c>
      <c r="BU59" s="158">
        <v>0</v>
      </c>
      <c r="BV59" s="158">
        <v>0</v>
      </c>
      <c r="BW59" s="158">
        <v>0</v>
      </c>
      <c r="BX59" s="158">
        <v>0</v>
      </c>
      <c r="BY59" s="158">
        <v>0</v>
      </c>
      <c r="BZ59" s="158">
        <v>0</v>
      </c>
      <c r="CA59" s="158">
        <v>0</v>
      </c>
      <c r="CB59" s="158">
        <v>0</v>
      </c>
      <c r="CC59" s="158">
        <v>0</v>
      </c>
      <c r="CD59" s="158">
        <v>0</v>
      </c>
      <c r="CE59" s="159">
        <v>0</v>
      </c>
    </row>
    <row r="60" spans="1:83" x14ac:dyDescent="0.35">
      <c r="A60" s="152"/>
      <c r="B60" s="53" t="s">
        <v>267</v>
      </c>
      <c r="C60" s="234" t="s">
        <v>222</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v>380.0004885169277</v>
      </c>
      <c r="AI60" s="158">
        <v>396.55293023687369</v>
      </c>
      <c r="AJ60" s="158">
        <v>416.3519580896226</v>
      </c>
      <c r="AK60" s="158">
        <v>447.33708748929541</v>
      </c>
      <c r="AL60" s="158">
        <v>489.87394890892239</v>
      </c>
      <c r="AM60" s="158">
        <v>548.48164549018338</v>
      </c>
      <c r="AN60" s="158">
        <v>668.98003172627261</v>
      </c>
      <c r="AO60" s="158">
        <v>709.23098948205484</v>
      </c>
      <c r="AP60" s="158">
        <v>720.55994053339509</v>
      </c>
      <c r="AQ60" s="158">
        <v>699.72508338535465</v>
      </c>
      <c r="AR60" s="158">
        <v>693.62445111831812</v>
      </c>
      <c r="AS60" s="158">
        <v>696.33587730461318</v>
      </c>
      <c r="AT60" s="158">
        <v>791.40541269763673</v>
      </c>
      <c r="AU60" s="158">
        <v>1038.7587877204978</v>
      </c>
      <c r="AV60" s="158">
        <v>1065.072381245508</v>
      </c>
      <c r="AW60" s="158">
        <v>1132.9695559483091</v>
      </c>
      <c r="AX60" s="158">
        <v>1242.1177690913325</v>
      </c>
      <c r="AY60" s="158">
        <v>1273.7536163989244</v>
      </c>
      <c r="AZ60" s="158">
        <v>1381.1893440150025</v>
      </c>
      <c r="BA60" s="158">
        <v>1485.8744284310249</v>
      </c>
      <c r="BB60" s="158">
        <v>1422.1632264338905</v>
      </c>
      <c r="BC60" s="158">
        <v>1441.1900369463908</v>
      </c>
      <c r="BD60" s="158">
        <v>1405.4230196461936</v>
      </c>
      <c r="BE60" s="158">
        <v>1414.3634752107039</v>
      </c>
      <c r="BF60" s="158">
        <v>1257.4891084818673</v>
      </c>
      <c r="BG60" s="158">
        <v>1183.0188928285245</v>
      </c>
      <c r="BH60" s="158">
        <v>1190.1963518769223</v>
      </c>
      <c r="BI60" s="158">
        <v>1125.921116247069</v>
      </c>
      <c r="BJ60" s="158">
        <v>1088.0746231706826</v>
      </c>
      <c r="BK60" s="158">
        <v>965.06799050181314</v>
      </c>
      <c r="BL60" s="158">
        <v>950.5371546947656</v>
      </c>
      <c r="BM60" s="158">
        <v>953.02841609487973</v>
      </c>
      <c r="BN60" s="158">
        <v>930.87164609378567</v>
      </c>
      <c r="BO60" s="158">
        <v>905.85378404066034</v>
      </c>
      <c r="BP60" s="158">
        <v>910.49575542748323</v>
      </c>
      <c r="BQ60" s="158">
        <v>876.81469336087537</v>
      </c>
      <c r="BR60" s="158">
        <v>723.91170258638454</v>
      </c>
      <c r="BS60" s="158">
        <v>410.79672728795356</v>
      </c>
      <c r="BT60" s="158">
        <v>134.39348598392962</v>
      </c>
      <c r="BU60" s="158">
        <v>16.936575795039008</v>
      </c>
      <c r="BV60" s="158">
        <v>1.3715976404988748</v>
      </c>
      <c r="BW60" s="158">
        <v>0.26682955627483851</v>
      </c>
      <c r="BX60" s="158">
        <v>0.16383907556241725</v>
      </c>
      <c r="BY60" s="158">
        <v>0.13926341937128583</v>
      </c>
      <c r="BZ60" s="158">
        <v>5.2715253209006746E-2</v>
      </c>
      <c r="CA60" s="158">
        <v>0</v>
      </c>
      <c r="CB60" s="158">
        <v>0</v>
      </c>
      <c r="CC60" s="158">
        <v>0</v>
      </c>
      <c r="CD60" s="158">
        <v>0</v>
      </c>
      <c r="CE60" s="159">
        <v>0</v>
      </c>
    </row>
    <row r="61" spans="1:83" x14ac:dyDescent="0.35">
      <c r="A61" s="152"/>
      <c r="B61" s="53" t="s">
        <v>368</v>
      </c>
      <c r="C61" s="234" t="s">
        <v>231</v>
      </c>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v>0</v>
      </c>
      <c r="AI61" s="158">
        <v>0</v>
      </c>
      <c r="AJ61" s="158">
        <v>0</v>
      </c>
      <c r="AK61" s="158">
        <v>0</v>
      </c>
      <c r="AL61" s="158">
        <v>0</v>
      </c>
      <c r="AM61" s="158">
        <v>0</v>
      </c>
      <c r="AN61" s="158">
        <v>0</v>
      </c>
      <c r="AO61" s="158">
        <v>0</v>
      </c>
      <c r="AP61" s="158">
        <v>0</v>
      </c>
      <c r="AQ61" s="158">
        <v>63.595465279726781</v>
      </c>
      <c r="AR61" s="158">
        <v>311.4324419041734</v>
      </c>
      <c r="AS61" s="158">
        <v>248.84835123516916</v>
      </c>
      <c r="AT61" s="158">
        <v>270.35838151926572</v>
      </c>
      <c r="AU61" s="158">
        <v>345.02714405519595</v>
      </c>
      <c r="AV61" s="158">
        <v>335.24141524463425</v>
      </c>
      <c r="AW61" s="158">
        <v>367.18381838965661</v>
      </c>
      <c r="AX61" s="158">
        <v>348.15188117659847</v>
      </c>
      <c r="AY61" s="158">
        <v>384.9580478089739</v>
      </c>
      <c r="AZ61" s="158">
        <v>341.24360844724384</v>
      </c>
      <c r="BA61" s="158">
        <v>282.9067805642365</v>
      </c>
      <c r="BB61" s="158">
        <v>299.18676801850489</v>
      </c>
      <c r="BC61" s="158">
        <v>272.57641479738027</v>
      </c>
      <c r="BD61" s="158">
        <v>329.10372821551806</v>
      </c>
      <c r="BE61" s="158">
        <v>360.81735591346762</v>
      </c>
      <c r="BF61" s="158">
        <v>429.55505983753631</v>
      </c>
      <c r="BG61" s="158">
        <v>459.67243186180116</v>
      </c>
      <c r="BH61" s="158">
        <v>443.68680785734</v>
      </c>
      <c r="BI61" s="158">
        <v>471.96190651837242</v>
      </c>
      <c r="BJ61" s="158">
        <v>0</v>
      </c>
      <c r="BK61" s="158">
        <v>0</v>
      </c>
      <c r="BL61" s="158">
        <v>0</v>
      </c>
      <c r="BM61" s="158">
        <v>0</v>
      </c>
      <c r="BN61" s="158">
        <v>0</v>
      </c>
      <c r="BO61" s="158">
        <v>0</v>
      </c>
      <c r="BP61" s="158">
        <v>0</v>
      </c>
      <c r="BQ61" s="158">
        <v>0</v>
      </c>
      <c r="BR61" s="158">
        <v>0</v>
      </c>
      <c r="BS61" s="158">
        <v>0</v>
      </c>
      <c r="BT61" s="158">
        <v>0</v>
      </c>
      <c r="BU61" s="158">
        <v>0</v>
      </c>
      <c r="BV61" s="158">
        <v>0</v>
      </c>
      <c r="BW61" s="158">
        <v>0</v>
      </c>
      <c r="BX61" s="158">
        <v>0</v>
      </c>
      <c r="BY61" s="158">
        <v>0</v>
      </c>
      <c r="BZ61" s="158">
        <v>0</v>
      </c>
      <c r="CA61" s="158">
        <v>0</v>
      </c>
      <c r="CB61" s="158">
        <v>0</v>
      </c>
      <c r="CC61" s="158">
        <v>0</v>
      </c>
      <c r="CD61" s="158">
        <v>0</v>
      </c>
      <c r="CE61" s="159">
        <v>0</v>
      </c>
    </row>
    <row r="62" spans="1:83" x14ac:dyDescent="0.35">
      <c r="A62" s="152"/>
      <c r="B62" s="76" t="s">
        <v>269</v>
      </c>
      <c r="C62" s="234" t="s">
        <v>231</v>
      </c>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v>0</v>
      </c>
      <c r="AI62" s="158">
        <v>0</v>
      </c>
      <c r="AJ62" s="158">
        <v>0</v>
      </c>
      <c r="AK62" s="158">
        <v>0</v>
      </c>
      <c r="AL62" s="158">
        <v>0</v>
      </c>
      <c r="AM62" s="158">
        <v>0</v>
      </c>
      <c r="AN62" s="158">
        <v>0</v>
      </c>
      <c r="AO62" s="158">
        <v>0</v>
      </c>
      <c r="AP62" s="158">
        <v>0</v>
      </c>
      <c r="AQ62" s="158">
        <v>0</v>
      </c>
      <c r="AR62" s="158">
        <v>0</v>
      </c>
      <c r="AS62" s="158">
        <v>0</v>
      </c>
      <c r="AT62" s="158">
        <v>0</v>
      </c>
      <c r="AU62" s="158">
        <v>0</v>
      </c>
      <c r="AV62" s="158">
        <v>0</v>
      </c>
      <c r="AW62" s="158">
        <v>0</v>
      </c>
      <c r="AX62" s="158">
        <v>0</v>
      </c>
      <c r="AY62" s="158">
        <v>0</v>
      </c>
      <c r="AZ62" s="158">
        <v>0</v>
      </c>
      <c r="BA62" s="158">
        <v>0</v>
      </c>
      <c r="BB62" s="158">
        <v>0</v>
      </c>
      <c r="BC62" s="158">
        <v>0</v>
      </c>
      <c r="BD62" s="158">
        <v>0</v>
      </c>
      <c r="BE62" s="158">
        <v>0</v>
      </c>
      <c r="BF62" s="158">
        <v>0</v>
      </c>
      <c r="BG62" s="158">
        <v>0</v>
      </c>
      <c r="BH62" s="158">
        <v>0</v>
      </c>
      <c r="BI62" s="158">
        <v>0</v>
      </c>
      <c r="BJ62" s="158">
        <v>357.61165176133477</v>
      </c>
      <c r="BK62" s="158">
        <v>300.25476577653694</v>
      </c>
      <c r="BL62" s="158">
        <v>270.66529935192369</v>
      </c>
      <c r="BM62" s="158">
        <v>335.53421612051579</v>
      </c>
      <c r="BN62" s="158">
        <v>334.14352110675316</v>
      </c>
      <c r="BO62" s="158">
        <v>148.75025389878309</v>
      </c>
      <c r="BP62" s="158">
        <v>111.19626568409207</v>
      </c>
      <c r="BQ62" s="158">
        <v>10.080641914823955</v>
      </c>
      <c r="BR62" s="158">
        <v>0</v>
      </c>
      <c r="BS62" s="158">
        <v>0</v>
      </c>
      <c r="BT62" s="158">
        <v>0</v>
      </c>
      <c r="BU62" s="158">
        <v>0</v>
      </c>
      <c r="BV62" s="158">
        <v>0</v>
      </c>
      <c r="BW62" s="158">
        <v>0</v>
      </c>
      <c r="BX62" s="158">
        <v>0</v>
      </c>
      <c r="BY62" s="158">
        <v>0</v>
      </c>
      <c r="BZ62" s="158">
        <v>0</v>
      </c>
      <c r="CA62" s="158">
        <v>0</v>
      </c>
      <c r="CB62" s="158">
        <v>0</v>
      </c>
      <c r="CC62" s="158">
        <v>0</v>
      </c>
      <c r="CD62" s="158">
        <v>0</v>
      </c>
      <c r="CE62" s="159">
        <v>0</v>
      </c>
    </row>
    <row r="63" spans="1:83" ht="25.5" customHeight="1" x14ac:dyDescent="0.35">
      <c r="A63" s="152"/>
      <c r="B63" s="53" t="s">
        <v>270</v>
      </c>
      <c r="C63" s="234" t="s">
        <v>222</v>
      </c>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v>0</v>
      </c>
      <c r="AI63" s="158">
        <v>0</v>
      </c>
      <c r="AJ63" s="158">
        <v>0</v>
      </c>
      <c r="AK63" s="158">
        <v>0</v>
      </c>
      <c r="AL63" s="158">
        <v>0</v>
      </c>
      <c r="AM63" s="158">
        <v>0</v>
      </c>
      <c r="AN63" s="158">
        <v>0</v>
      </c>
      <c r="AO63" s="158">
        <v>0</v>
      </c>
      <c r="AP63" s="158">
        <v>2.8340519656796941</v>
      </c>
      <c r="AQ63" s="158">
        <v>1.8267993812398662</v>
      </c>
      <c r="AR63" s="158">
        <v>1.7777645796470032</v>
      </c>
      <c r="AS63" s="158">
        <v>0.11549582877495639</v>
      </c>
      <c r="AT63" s="158">
        <v>9.3684879050792591E-2</v>
      </c>
      <c r="AU63" s="158">
        <v>2.1100800481479922</v>
      </c>
      <c r="AV63" s="158">
        <v>2.0770506182997219</v>
      </c>
      <c r="AW63" s="158">
        <v>3.8219961328550234</v>
      </c>
      <c r="AX63" s="158">
        <v>3.5337725446593966</v>
      </c>
      <c r="AY63" s="158">
        <v>5.3455422333680769</v>
      </c>
      <c r="AZ63" s="158">
        <v>4.4725333995844219</v>
      </c>
      <c r="BA63" s="158">
        <v>5.45804186683577</v>
      </c>
      <c r="BB63" s="158">
        <v>7.4050515400538721</v>
      </c>
      <c r="BC63" s="158">
        <v>11.160106329861717</v>
      </c>
      <c r="BD63" s="158">
        <v>3.2462458781050905</v>
      </c>
      <c r="BE63" s="158">
        <v>14.069630276023938</v>
      </c>
      <c r="BF63" s="158">
        <v>11.331734755646597</v>
      </c>
      <c r="BG63" s="158">
        <v>9.1211319818814989</v>
      </c>
      <c r="BH63" s="158">
        <v>11.565926662856429</v>
      </c>
      <c r="BI63" s="158">
        <v>11.857925256388107</v>
      </c>
      <c r="BJ63" s="158">
        <v>13.600663027287677</v>
      </c>
      <c r="BK63" s="158">
        <v>16.603552204769514</v>
      </c>
      <c r="BL63" s="158">
        <v>21.495731346653308</v>
      </c>
      <c r="BM63" s="158">
        <v>21.211936406132164</v>
      </c>
      <c r="BN63" s="158">
        <v>20.863916522961635</v>
      </c>
      <c r="BO63" s="158">
        <v>20.500450601476572</v>
      </c>
      <c r="BP63" s="158">
        <v>20.151371523496906</v>
      </c>
      <c r="BQ63" s="158">
        <v>19.740988540360746</v>
      </c>
      <c r="BR63" s="158">
        <v>19.526032099048265</v>
      </c>
      <c r="BS63" s="158">
        <v>15.847866486088401</v>
      </c>
      <c r="BT63" s="158">
        <v>0</v>
      </c>
      <c r="BU63" s="158">
        <v>0</v>
      </c>
      <c r="BV63" s="158">
        <v>0</v>
      </c>
      <c r="BW63" s="158">
        <v>0</v>
      </c>
      <c r="BX63" s="158">
        <v>0</v>
      </c>
      <c r="BY63" s="158">
        <v>0</v>
      </c>
      <c r="BZ63" s="158">
        <v>0</v>
      </c>
      <c r="CA63" s="158">
        <v>0</v>
      </c>
      <c r="CB63" s="158">
        <v>0</v>
      </c>
      <c r="CC63" s="158">
        <v>0</v>
      </c>
      <c r="CD63" s="158">
        <v>0</v>
      </c>
      <c r="CE63" s="159">
        <v>0</v>
      </c>
    </row>
    <row r="64" spans="1:83" x14ac:dyDescent="0.35">
      <c r="A64" s="152"/>
      <c r="B64" s="53" t="s">
        <v>272</v>
      </c>
      <c r="C64" s="234" t="s">
        <v>225</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v>0</v>
      </c>
      <c r="AI64" s="158">
        <v>0</v>
      </c>
      <c r="AJ64" s="158">
        <v>0</v>
      </c>
      <c r="AK64" s="158">
        <v>0</v>
      </c>
      <c r="AL64" s="158">
        <v>0</v>
      </c>
      <c r="AM64" s="158">
        <v>0</v>
      </c>
      <c r="AN64" s="158">
        <v>0</v>
      </c>
      <c r="AO64" s="158">
        <v>0</v>
      </c>
      <c r="AP64" s="158">
        <v>0</v>
      </c>
      <c r="AQ64" s="158">
        <v>516.96815334207349</v>
      </c>
      <c r="AR64" s="158">
        <v>625.09303081821486</v>
      </c>
      <c r="AS64" s="158">
        <v>660.63614059275051</v>
      </c>
      <c r="AT64" s="158">
        <v>668.56936413520179</v>
      </c>
      <c r="AU64" s="158">
        <v>817.58087335648702</v>
      </c>
      <c r="AV64" s="158">
        <v>844.04491417797681</v>
      </c>
      <c r="AW64" s="158">
        <v>786.32561388115232</v>
      </c>
      <c r="AX64" s="158">
        <v>892.27292027170449</v>
      </c>
      <c r="AY64" s="158">
        <v>941.44030666942638</v>
      </c>
      <c r="AZ64" s="158">
        <v>587.60192080893262</v>
      </c>
      <c r="BA64" s="158">
        <v>864.87910894935499</v>
      </c>
      <c r="BB64" s="158">
        <v>936.21250609277354</v>
      </c>
      <c r="BC64" s="158">
        <v>1061.673036623549</v>
      </c>
      <c r="BD64" s="158">
        <v>1069.9732090600705</v>
      </c>
      <c r="BE64" s="158">
        <v>1028.9162662880199</v>
      </c>
      <c r="BF64" s="158">
        <v>1144.8092557342582</v>
      </c>
      <c r="BG64" s="158">
        <v>1598.1668530975708</v>
      </c>
      <c r="BH64" s="158">
        <v>1935.1532369159436</v>
      </c>
      <c r="BI64" s="158">
        <v>1726.4073627177515</v>
      </c>
      <c r="BJ64" s="158">
        <v>1859.334423948726</v>
      </c>
      <c r="BK64" s="158">
        <v>2245.6102428776112</v>
      </c>
      <c r="BL64" s="158">
        <v>2602.9068721578215</v>
      </c>
      <c r="BM64" s="158">
        <v>2669.7075841499436</v>
      </c>
      <c r="BN64" s="158">
        <v>2766.2243814005787</v>
      </c>
      <c r="BO64" s="158">
        <v>2794.9533901523073</v>
      </c>
      <c r="BP64" s="158">
        <v>2809.5258677586735</v>
      </c>
      <c r="BQ64" s="158">
        <v>2741.8346195138979</v>
      </c>
      <c r="BR64" s="158">
        <v>2741.0881248578462</v>
      </c>
      <c r="BS64" s="158">
        <v>2828.9308015164011</v>
      </c>
      <c r="BT64" s="158">
        <v>2702.4543591540123</v>
      </c>
      <c r="BU64" s="158">
        <v>2674.3622796684253</v>
      </c>
      <c r="BV64" s="158">
        <v>2741.3614940855232</v>
      </c>
      <c r="BW64" s="158">
        <v>2808.4709855997762</v>
      </c>
      <c r="BX64" s="158">
        <v>2609.0725399214821</v>
      </c>
      <c r="BY64" s="158">
        <v>2732.6348152688292</v>
      </c>
      <c r="BZ64" s="158">
        <v>2626.3504576196915</v>
      </c>
      <c r="CA64" s="158">
        <v>2729.1787921800342</v>
      </c>
      <c r="CB64" s="158">
        <v>2823.7449494271923</v>
      </c>
      <c r="CC64" s="158">
        <v>2835.054635049808</v>
      </c>
      <c r="CD64" s="158">
        <v>2835.9832176180576</v>
      </c>
      <c r="CE64" s="159">
        <v>2867.5613593476219</v>
      </c>
    </row>
    <row r="65" spans="1:83" x14ac:dyDescent="0.35">
      <c r="A65" s="152"/>
      <c r="B65" s="53" t="s">
        <v>273</v>
      </c>
      <c r="C65" s="234" t="s">
        <v>225</v>
      </c>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v>0</v>
      </c>
      <c r="AI65" s="158">
        <v>0</v>
      </c>
      <c r="AJ65" s="158">
        <v>0</v>
      </c>
      <c r="AK65" s="158">
        <v>0</v>
      </c>
      <c r="AL65" s="158">
        <v>0</v>
      </c>
      <c r="AM65" s="158">
        <v>1667.0856810316652</v>
      </c>
      <c r="AN65" s="158">
        <v>1597.6555726683346</v>
      </c>
      <c r="AO65" s="158">
        <v>1617.8380353320774</v>
      </c>
      <c r="AP65" s="158">
        <v>2145.3773380195285</v>
      </c>
      <c r="AQ65" s="158">
        <v>2250.016833198662</v>
      </c>
      <c r="AR65" s="158">
        <v>2245.3341666990277</v>
      </c>
      <c r="AS65" s="158">
        <v>2192.110830148672</v>
      </c>
      <c r="AT65" s="158">
        <v>2003.5788906089963</v>
      </c>
      <c r="AU65" s="158">
        <v>1565.0261325770009</v>
      </c>
      <c r="AV65" s="158">
        <v>1338.0251174065622</v>
      </c>
      <c r="AW65" s="158">
        <v>1245.6456239126908</v>
      </c>
      <c r="AX65" s="158">
        <v>148.71215337861742</v>
      </c>
      <c r="AY65" s="158">
        <v>65.180780339691353</v>
      </c>
      <c r="AZ65" s="158">
        <v>168.28036229739382</v>
      </c>
      <c r="BA65" s="158">
        <v>44.794535523273368</v>
      </c>
      <c r="BB65" s="158">
        <v>45.710194691690567</v>
      </c>
      <c r="BC65" s="158">
        <v>110.34711876717203</v>
      </c>
      <c r="BD65" s="158">
        <v>110.62994599849495</v>
      </c>
      <c r="BE65" s="158">
        <v>111.63805071822122</v>
      </c>
      <c r="BF65" s="158">
        <v>110.72325975645754</v>
      </c>
      <c r="BG65" s="158">
        <v>123.1107396358411</v>
      </c>
      <c r="BH65" s="158">
        <v>64.446656278712766</v>
      </c>
      <c r="BI65" s="158">
        <v>59.800115069115904</v>
      </c>
      <c r="BJ65" s="158">
        <v>63.726555209073865</v>
      </c>
      <c r="BK65" s="158">
        <v>60.144710453809594</v>
      </c>
      <c r="BL65" s="158">
        <v>61.691647496899733</v>
      </c>
      <c r="BM65" s="158">
        <v>61.688879035647851</v>
      </c>
      <c r="BN65" s="158">
        <v>57.561091050455424</v>
      </c>
      <c r="BO65" s="158">
        <v>60.333186190996138</v>
      </c>
      <c r="BP65" s="158">
        <v>70.096080832090607</v>
      </c>
      <c r="BQ65" s="158">
        <v>61.311149810239215</v>
      </c>
      <c r="BR65" s="158">
        <v>6.0643542585350581</v>
      </c>
      <c r="BS65" s="158">
        <v>0</v>
      </c>
      <c r="BT65" s="158">
        <v>0</v>
      </c>
      <c r="BU65" s="158">
        <v>0</v>
      </c>
      <c r="BV65" s="158">
        <v>0</v>
      </c>
      <c r="BW65" s="158">
        <v>0</v>
      </c>
      <c r="BX65" s="158">
        <v>52.181450798429637</v>
      </c>
      <c r="BY65" s="158">
        <v>69.207174907038663</v>
      </c>
      <c r="BZ65" s="158">
        <v>0</v>
      </c>
      <c r="CA65" s="158">
        <v>0</v>
      </c>
      <c r="CB65" s="158">
        <v>0</v>
      </c>
      <c r="CC65" s="158">
        <v>0</v>
      </c>
      <c r="CD65" s="158">
        <v>0</v>
      </c>
      <c r="CE65" s="159">
        <v>0</v>
      </c>
    </row>
    <row r="66" spans="1:83" x14ac:dyDescent="0.35">
      <c r="A66" s="152"/>
      <c r="B66" s="53" t="s">
        <v>275</v>
      </c>
      <c r="C66" s="234" t="s">
        <v>231</v>
      </c>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v>0</v>
      </c>
      <c r="AI66" s="158">
        <v>0</v>
      </c>
      <c r="AJ66" s="158">
        <v>0</v>
      </c>
      <c r="AK66" s="158">
        <v>0</v>
      </c>
      <c r="AL66" s="158">
        <v>0</v>
      </c>
      <c r="AM66" s="158">
        <v>0</v>
      </c>
      <c r="AN66" s="158">
        <v>0</v>
      </c>
      <c r="AO66" s="158">
        <v>0</v>
      </c>
      <c r="AP66" s="158">
        <v>0</v>
      </c>
      <c r="AQ66" s="158">
        <v>0</v>
      </c>
      <c r="AR66" s="158">
        <v>0</v>
      </c>
      <c r="AS66" s="158">
        <v>0</v>
      </c>
      <c r="AT66" s="158">
        <v>0</v>
      </c>
      <c r="AU66" s="158">
        <v>0</v>
      </c>
      <c r="AV66" s="158">
        <v>0</v>
      </c>
      <c r="AW66" s="158">
        <v>0</v>
      </c>
      <c r="AX66" s="158">
        <v>0</v>
      </c>
      <c r="AY66" s="158">
        <v>0</v>
      </c>
      <c r="AZ66" s="158">
        <v>0</v>
      </c>
      <c r="BA66" s="158">
        <v>0</v>
      </c>
      <c r="BB66" s="158">
        <v>0</v>
      </c>
      <c r="BC66" s="158">
        <v>0</v>
      </c>
      <c r="BD66" s="158">
        <v>0</v>
      </c>
      <c r="BE66" s="158">
        <v>0</v>
      </c>
      <c r="BF66" s="158">
        <v>0</v>
      </c>
      <c r="BG66" s="158">
        <v>0</v>
      </c>
      <c r="BH66" s="158">
        <v>0</v>
      </c>
      <c r="BI66" s="158">
        <v>0</v>
      </c>
      <c r="BJ66" s="158">
        <v>169.75448338159194</v>
      </c>
      <c r="BK66" s="158">
        <v>170.26336486215794</v>
      </c>
      <c r="BL66" s="158">
        <v>177.97279132063727</v>
      </c>
      <c r="BM66" s="158">
        <v>182.90018524611</v>
      </c>
      <c r="BN66" s="158">
        <v>169.6413495248085</v>
      </c>
      <c r="BO66" s="158">
        <v>58.62752695703049</v>
      </c>
      <c r="BP66" s="158">
        <v>48.864478634342021</v>
      </c>
      <c r="BQ66" s="158">
        <v>45.513718950132976</v>
      </c>
      <c r="BR66" s="158">
        <v>41.058104071985753</v>
      </c>
      <c r="BS66" s="158">
        <v>36.229807529926553</v>
      </c>
      <c r="BT66" s="158">
        <v>32.873376422510233</v>
      </c>
      <c r="BU66" s="158">
        <v>29.701541701408591</v>
      </c>
      <c r="BV66" s="158">
        <v>28.287523613325554</v>
      </c>
      <c r="BW66" s="158">
        <v>28.778526432664016</v>
      </c>
      <c r="BX66" s="158">
        <v>29.120519378660525</v>
      </c>
      <c r="BY66" s="158">
        <v>26.898733819637162</v>
      </c>
      <c r="BZ66" s="158">
        <v>24.556407362269198</v>
      </c>
      <c r="CA66" s="158">
        <v>27.00110935792803</v>
      </c>
      <c r="CB66" s="158">
        <v>26.989981151803281</v>
      </c>
      <c r="CC66" s="158">
        <v>27.307725265537364</v>
      </c>
      <c r="CD66" s="158">
        <v>26.181048676105238</v>
      </c>
      <c r="CE66" s="159">
        <v>23.603086936855512</v>
      </c>
    </row>
    <row r="67" spans="1:83" x14ac:dyDescent="0.35">
      <c r="A67" s="152"/>
      <c r="C67" s="234"/>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9"/>
    </row>
    <row r="68" spans="1:83" s="237" customFormat="1" x14ac:dyDescent="0.35">
      <c r="A68" s="236"/>
      <c r="B68" s="53" t="s">
        <v>276</v>
      </c>
      <c r="C68" s="234" t="s">
        <v>225</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v>3691.1614649262278</v>
      </c>
      <c r="AI68" s="158">
        <v>3258.0512269158839</v>
      </c>
      <c r="AJ68" s="158">
        <v>5351.7376833569415</v>
      </c>
      <c r="AK68" s="158">
        <v>6420.1068314498134</v>
      </c>
      <c r="AL68" s="158">
        <v>5258.4451528877771</v>
      </c>
      <c r="AM68" s="158">
        <v>4991.2545290088055</v>
      </c>
      <c r="AN68" s="158">
        <v>4962.796247383134</v>
      </c>
      <c r="AO68" s="158">
        <v>4716.9626387938915</v>
      </c>
      <c r="AP68" s="158">
        <v>4914.246108488589</v>
      </c>
      <c r="AQ68" s="158">
        <v>3931.9794165757685</v>
      </c>
      <c r="AR68" s="158">
        <v>2767.2743455716209</v>
      </c>
      <c r="AS68" s="158">
        <v>1694.1159156368151</v>
      </c>
      <c r="AT68" s="158">
        <v>1852.0648907623054</v>
      </c>
      <c r="AU68" s="158">
        <v>3213.844285299594</v>
      </c>
      <c r="AV68" s="158">
        <v>3423.1622305292149</v>
      </c>
      <c r="AW68" s="158">
        <v>3122.1738973240085</v>
      </c>
      <c r="AX68" s="158">
        <v>2415.6114401113236</v>
      </c>
      <c r="AY68" s="158">
        <v>1978.4557481912152</v>
      </c>
      <c r="AZ68" s="158">
        <v>1012.6098382841682</v>
      </c>
      <c r="BA68" s="158">
        <v>0</v>
      </c>
      <c r="BB68" s="158">
        <v>0</v>
      </c>
      <c r="BC68" s="158">
        <v>0</v>
      </c>
      <c r="BD68" s="158">
        <v>0</v>
      </c>
      <c r="BE68" s="158">
        <v>0</v>
      </c>
      <c r="BF68" s="158">
        <v>0</v>
      </c>
      <c r="BG68" s="158">
        <v>0</v>
      </c>
      <c r="BH68" s="158">
        <v>0</v>
      </c>
      <c r="BI68" s="158">
        <v>0</v>
      </c>
      <c r="BJ68" s="158">
        <v>0</v>
      </c>
      <c r="BK68" s="158">
        <v>0</v>
      </c>
      <c r="BL68" s="158">
        <v>0</v>
      </c>
      <c r="BM68" s="158">
        <v>0</v>
      </c>
      <c r="BN68" s="158">
        <v>0</v>
      </c>
      <c r="BO68" s="158">
        <v>0</v>
      </c>
      <c r="BP68" s="158">
        <v>0</v>
      </c>
      <c r="BQ68" s="158">
        <v>0</v>
      </c>
      <c r="BR68" s="158">
        <v>0</v>
      </c>
      <c r="BS68" s="158">
        <v>0</v>
      </c>
      <c r="BT68" s="158">
        <v>0</v>
      </c>
      <c r="BU68" s="158">
        <v>0</v>
      </c>
      <c r="BV68" s="158">
        <v>0</v>
      </c>
      <c r="BW68" s="158">
        <v>0</v>
      </c>
      <c r="BX68" s="158">
        <v>0</v>
      </c>
      <c r="BY68" s="158">
        <v>0</v>
      </c>
      <c r="BZ68" s="158">
        <v>0</v>
      </c>
      <c r="CA68" s="158">
        <v>0</v>
      </c>
      <c r="CB68" s="158">
        <v>0</v>
      </c>
      <c r="CC68" s="158">
        <v>0</v>
      </c>
      <c r="CD68" s="158">
        <v>0</v>
      </c>
      <c r="CE68" s="159">
        <v>0</v>
      </c>
    </row>
    <row r="69" spans="1:83" s="237" customFormat="1" ht="25.5" customHeight="1" x14ac:dyDescent="0.35">
      <c r="A69" s="236"/>
      <c r="B69" s="167" t="s">
        <v>277</v>
      </c>
      <c r="C69" s="234"/>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v>7.1825639966638235</v>
      </c>
      <c r="BR69" s="158">
        <v>68.103098121967562</v>
      </c>
      <c r="BS69" s="158">
        <v>590.67352739122884</v>
      </c>
      <c r="BT69" s="158">
        <v>1869.7432446074756</v>
      </c>
      <c r="BU69" s="158">
        <v>3853.2882501680078</v>
      </c>
      <c r="BV69" s="158">
        <v>9268.746837567558</v>
      </c>
      <c r="BW69" s="158">
        <v>20420.27834192232</v>
      </c>
      <c r="BX69" s="158">
        <v>39992.22792434373</v>
      </c>
      <c r="BY69" s="158">
        <v>43052.086561685639</v>
      </c>
      <c r="BZ69" s="158">
        <v>42708.877150385073</v>
      </c>
      <c r="CA69" s="158">
        <v>48320.565731569222</v>
      </c>
      <c r="CB69" s="158">
        <v>57840.377878141931</v>
      </c>
      <c r="CC69" s="158">
        <v>63157.26617538424</v>
      </c>
      <c r="CD69" s="158">
        <v>65332.228925968935</v>
      </c>
      <c r="CE69" s="159">
        <v>66620.824002408292</v>
      </c>
    </row>
    <row r="70" spans="1:83" s="237" customFormat="1" x14ac:dyDescent="0.35">
      <c r="A70" s="236"/>
      <c r="B70" s="169" t="s">
        <v>278</v>
      </c>
      <c r="C70" s="234" t="s">
        <v>231</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v>0.96101927021293732</v>
      </c>
      <c r="BR70" s="158">
        <v>6.6821385697012508</v>
      </c>
      <c r="BS70" s="158">
        <v>40.639210153105807</v>
      </c>
      <c r="BT70" s="158">
        <v>816.39068149280888</v>
      </c>
      <c r="BU70" s="158">
        <v>2315.8291928491876</v>
      </c>
      <c r="BV70" s="158">
        <v>7030.1095390234932</v>
      </c>
      <c r="BW70" s="158">
        <v>12923.192899463913</v>
      </c>
      <c r="BX70" s="158">
        <v>22668.660869445604</v>
      </c>
      <c r="BY70" s="158">
        <v>29293.706244188365</v>
      </c>
      <c r="BZ70" s="158">
        <v>32244.504635802252</v>
      </c>
      <c r="CA70" s="158">
        <v>35201.769064617183</v>
      </c>
      <c r="CB70" s="158">
        <v>41517.172918247183</v>
      </c>
      <c r="CC70" s="158">
        <v>44944.583723576077</v>
      </c>
      <c r="CD70" s="158">
        <v>46764.117672557571</v>
      </c>
      <c r="CE70" s="159">
        <v>48553.677722066299</v>
      </c>
    </row>
    <row r="71" spans="1:83" s="237" customFormat="1" x14ac:dyDescent="0.35">
      <c r="A71" s="236"/>
      <c r="B71" s="169" t="s">
        <v>279</v>
      </c>
      <c r="C71" s="234" t="s">
        <v>231</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6.2215447264508859</v>
      </c>
      <c r="BR71" s="158">
        <v>61.420959552266311</v>
      </c>
      <c r="BS71" s="158">
        <v>550.03431723812298</v>
      </c>
      <c r="BT71" s="158">
        <v>1053.3525631146667</v>
      </c>
      <c r="BU71" s="158">
        <v>1537.4590573188204</v>
      </c>
      <c r="BV71" s="158">
        <v>2238.6372985440657</v>
      </c>
      <c r="BW71" s="158">
        <v>7497.0854424584031</v>
      </c>
      <c r="BX71" s="158">
        <v>17323.567054898125</v>
      </c>
      <c r="BY71" s="158">
        <v>13758.380317497273</v>
      </c>
      <c r="BZ71" s="158">
        <v>10464.372514582823</v>
      </c>
      <c r="CA71" s="158">
        <v>13118.796666952037</v>
      </c>
      <c r="CB71" s="158">
        <v>16323.204959894752</v>
      </c>
      <c r="CC71" s="158">
        <v>18212.682451808167</v>
      </c>
      <c r="CD71" s="158">
        <v>18568.11125341136</v>
      </c>
      <c r="CE71" s="159">
        <v>18067.146280342004</v>
      </c>
    </row>
    <row r="72" spans="1:83" ht="25.5" customHeight="1" x14ac:dyDescent="0.35">
      <c r="A72" s="152"/>
      <c r="B72" s="53" t="s">
        <v>346</v>
      </c>
      <c r="C72" s="234" t="s">
        <v>222</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v>563.64970040680453</v>
      </c>
      <c r="AI72" s="158">
        <v>689.39964812844619</v>
      </c>
      <c r="AJ72" s="158">
        <v>625.03278887530928</v>
      </c>
      <c r="AK72" s="158">
        <v>606.41718839670841</v>
      </c>
      <c r="AL72" s="158">
        <v>566.79027487926385</v>
      </c>
      <c r="AM72" s="158">
        <v>570.38669742226011</v>
      </c>
      <c r="AN72" s="158">
        <v>493.96805614399995</v>
      </c>
      <c r="AO72" s="158">
        <v>439.12280193131789</v>
      </c>
      <c r="AP72" s="158">
        <v>391.39391266822838</v>
      </c>
      <c r="AQ72" s="158">
        <v>345.83026585410244</v>
      </c>
      <c r="AR72" s="158">
        <v>300.91228391951887</v>
      </c>
      <c r="AS72" s="158">
        <v>269.76591718624115</v>
      </c>
      <c r="AT72" s="158">
        <v>300.83918024646795</v>
      </c>
      <c r="AU72" s="158">
        <v>321.16099650206911</v>
      </c>
      <c r="AV72" s="158">
        <v>389.91079720647923</v>
      </c>
      <c r="AW72" s="158">
        <v>452.35104102872862</v>
      </c>
      <c r="AX72" s="158">
        <v>409.61811279997374</v>
      </c>
      <c r="AY72" s="158">
        <v>439.20019837061454</v>
      </c>
      <c r="AZ72" s="158">
        <v>404.11781180656203</v>
      </c>
      <c r="BA72" s="158">
        <v>369.89374852801461</v>
      </c>
      <c r="BB72" s="158">
        <v>363.57309366794203</v>
      </c>
      <c r="BC72" s="158">
        <v>359.61389959099313</v>
      </c>
      <c r="BD72" s="158">
        <v>346.96832145856717</v>
      </c>
      <c r="BE72" s="158">
        <v>301.5288600667306</v>
      </c>
      <c r="BF72" s="158">
        <v>0</v>
      </c>
      <c r="BG72" s="158">
        <v>0</v>
      </c>
      <c r="BH72" s="158">
        <v>0</v>
      </c>
      <c r="BI72" s="158">
        <v>0</v>
      </c>
      <c r="BJ72" s="158">
        <v>0</v>
      </c>
      <c r="BK72" s="158">
        <v>0</v>
      </c>
      <c r="BL72" s="158">
        <v>0</v>
      </c>
      <c r="BM72" s="158">
        <v>0</v>
      </c>
      <c r="BN72" s="158">
        <v>0</v>
      </c>
      <c r="BO72" s="158">
        <v>0</v>
      </c>
      <c r="BP72" s="158">
        <v>0</v>
      </c>
      <c r="BQ72" s="158">
        <v>0</v>
      </c>
      <c r="BR72" s="158">
        <v>0</v>
      </c>
      <c r="BS72" s="158">
        <v>0</v>
      </c>
      <c r="BT72" s="158">
        <v>0</v>
      </c>
      <c r="BU72" s="158">
        <v>0</v>
      </c>
      <c r="BV72" s="158">
        <v>0</v>
      </c>
      <c r="BW72" s="158">
        <v>0</v>
      </c>
      <c r="BX72" s="158">
        <v>0</v>
      </c>
      <c r="BY72" s="158">
        <v>0</v>
      </c>
      <c r="BZ72" s="158">
        <v>0</v>
      </c>
      <c r="CA72" s="158">
        <v>0</v>
      </c>
      <c r="CB72" s="158">
        <v>0</v>
      </c>
      <c r="CC72" s="158">
        <v>0</v>
      </c>
      <c r="CD72" s="158">
        <v>0</v>
      </c>
      <c r="CE72" s="159">
        <v>0</v>
      </c>
    </row>
    <row r="73" spans="1:83" x14ac:dyDescent="0.35">
      <c r="A73" s="152"/>
      <c r="B73" s="53" t="s">
        <v>347</v>
      </c>
      <c r="C73" s="234" t="s">
        <v>231</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v>0</v>
      </c>
      <c r="AI73" s="158">
        <v>0</v>
      </c>
      <c r="AJ73" s="158">
        <v>0</v>
      </c>
      <c r="AK73" s="158">
        <v>0</v>
      </c>
      <c r="AL73" s="158">
        <v>0</v>
      </c>
      <c r="AM73" s="158">
        <v>0</v>
      </c>
      <c r="AN73" s="158">
        <v>0</v>
      </c>
      <c r="AO73" s="158">
        <v>0</v>
      </c>
      <c r="AP73" s="158">
        <v>0</v>
      </c>
      <c r="AQ73" s="158">
        <v>0</v>
      </c>
      <c r="AR73" s="158">
        <v>84.687603815251748</v>
      </c>
      <c r="AS73" s="158">
        <v>59.163893248259157</v>
      </c>
      <c r="AT73" s="158">
        <v>22.84846447941035</v>
      </c>
      <c r="AU73" s="158">
        <v>8.5385100523823318</v>
      </c>
      <c r="AV73" s="158">
        <v>4.3194095723255455</v>
      </c>
      <c r="AW73" s="158">
        <v>2.4591577491811996</v>
      </c>
      <c r="AX73" s="158">
        <v>1.5651954143099482</v>
      </c>
      <c r="AY73" s="158">
        <v>2.8478434605716392</v>
      </c>
      <c r="AZ73" s="158">
        <v>0</v>
      </c>
      <c r="BA73" s="158">
        <v>0.38764501895140413</v>
      </c>
      <c r="BB73" s="158">
        <v>0.90743201313874622</v>
      </c>
      <c r="BC73" s="158">
        <v>0.3628079510981263</v>
      </c>
      <c r="BD73" s="158">
        <v>7.265250184975787E-2</v>
      </c>
      <c r="BE73" s="158">
        <v>0.5533364252990095</v>
      </c>
      <c r="BF73" s="158">
        <v>0.54096221195297822</v>
      </c>
      <c r="BG73" s="158">
        <v>0.19610356554917052</v>
      </c>
      <c r="BH73" s="158">
        <v>0.13039207200576769</v>
      </c>
      <c r="BI73" s="158">
        <v>0</v>
      </c>
      <c r="BJ73" s="158">
        <v>0</v>
      </c>
      <c r="BK73" s="158">
        <v>0</v>
      </c>
      <c r="BL73" s="158">
        <v>0</v>
      </c>
      <c r="BM73" s="158">
        <v>0</v>
      </c>
      <c r="BN73" s="158">
        <v>0</v>
      </c>
      <c r="BO73" s="158">
        <v>0</v>
      </c>
      <c r="BP73" s="158">
        <v>0</v>
      </c>
      <c r="BQ73" s="158">
        <v>0</v>
      </c>
      <c r="BR73" s="158">
        <v>0</v>
      </c>
      <c r="BS73" s="158">
        <v>0</v>
      </c>
      <c r="BT73" s="158">
        <v>0</v>
      </c>
      <c r="BU73" s="158">
        <v>0</v>
      </c>
      <c r="BV73" s="158">
        <v>0</v>
      </c>
      <c r="BW73" s="158">
        <v>0</v>
      </c>
      <c r="BX73" s="158">
        <v>0</v>
      </c>
      <c r="BY73" s="158">
        <v>0</v>
      </c>
      <c r="BZ73" s="158">
        <v>0</v>
      </c>
      <c r="CA73" s="158">
        <v>0</v>
      </c>
      <c r="CB73" s="158">
        <v>0</v>
      </c>
      <c r="CC73" s="158">
        <v>0</v>
      </c>
      <c r="CD73" s="158">
        <v>0</v>
      </c>
      <c r="CE73" s="159">
        <v>0</v>
      </c>
    </row>
    <row r="74" spans="1:83" x14ac:dyDescent="0.35">
      <c r="A74" s="152"/>
      <c r="B74" s="53" t="s">
        <v>348</v>
      </c>
      <c r="C74" s="234" t="s">
        <v>222</v>
      </c>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v>0</v>
      </c>
      <c r="AI74" s="158">
        <v>0.2993615216155483</v>
      </c>
      <c r="AJ74" s="158">
        <v>0.25086270390735665</v>
      </c>
      <c r="AK74" s="158">
        <v>0.22632574023912386</v>
      </c>
      <c r="AL74" s="158">
        <v>0.21033780611551106</v>
      </c>
      <c r="AM74" s="158">
        <v>0.20005028172379982</v>
      </c>
      <c r="AN74" s="158">
        <v>0.18869947708681115</v>
      </c>
      <c r="AO74" s="158">
        <v>0.17811060939435713</v>
      </c>
      <c r="AP74" s="158">
        <v>0.17004311794078164</v>
      </c>
      <c r="AQ74" s="158">
        <v>0.1607154880856187</v>
      </c>
      <c r="AR74" s="158">
        <v>0.15002232739637156</v>
      </c>
      <c r="AS74" s="158">
        <v>0.13859499452994767</v>
      </c>
      <c r="AT74" s="158">
        <v>2.1292017966089229E-2</v>
      </c>
      <c r="AU74" s="158">
        <v>0</v>
      </c>
      <c r="AV74" s="158">
        <v>4.8600650703514576</v>
      </c>
      <c r="AW74" s="158">
        <v>0</v>
      </c>
      <c r="AX74" s="158">
        <v>0</v>
      </c>
      <c r="AY74" s="158">
        <v>-1.2210175227261744E-4</v>
      </c>
      <c r="AZ74" s="158">
        <v>0</v>
      </c>
      <c r="BA74" s="158">
        <v>1.1112645601398843</v>
      </c>
      <c r="BB74" s="158">
        <v>0.14559543499554028</v>
      </c>
      <c r="BC74" s="158">
        <v>1.5650899678751284</v>
      </c>
      <c r="BD74" s="158">
        <v>0.39407035209958213</v>
      </c>
      <c r="BE74" s="158">
        <v>0.28642440751661929</v>
      </c>
      <c r="BF74" s="158">
        <v>0.31318864902540855</v>
      </c>
      <c r="BG74" s="158">
        <v>0.2343082460123011</v>
      </c>
      <c r="BH74" s="158">
        <v>0</v>
      </c>
      <c r="BI74" s="158">
        <v>0</v>
      </c>
      <c r="BJ74" s="158">
        <v>-0.21048017336697603</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9">
        <v>0</v>
      </c>
    </row>
    <row r="75" spans="1:83" ht="24.75" customHeight="1" x14ac:dyDescent="0.35">
      <c r="A75" s="152"/>
      <c r="B75" s="83" t="s">
        <v>349</v>
      </c>
      <c r="C75" s="234"/>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f t="shared" ref="AH75:BM75" si="6">SUM(AH20:AH74)-AH22-AH34-AH40-AH43-AH50-AH69</f>
        <v>25640.507033432965</v>
      </c>
      <c r="AI75" s="57">
        <f t="shared" si="6"/>
        <v>24013.039284351631</v>
      </c>
      <c r="AJ75" s="57">
        <f t="shared" si="6"/>
        <v>26266.600621525387</v>
      </c>
      <c r="AK75" s="57">
        <f t="shared" si="6"/>
        <v>31375.761212036079</v>
      </c>
      <c r="AL75" s="57">
        <f t="shared" si="6"/>
        <v>34530.017680699573</v>
      </c>
      <c r="AM75" s="57">
        <f t="shared" si="6"/>
        <v>38586.021563228773</v>
      </c>
      <c r="AN75" s="57">
        <f t="shared" si="6"/>
        <v>40339.451222574084</v>
      </c>
      <c r="AO75" s="57">
        <f t="shared" si="6"/>
        <v>41686.295569103277</v>
      </c>
      <c r="AP75" s="57">
        <f t="shared" si="6"/>
        <v>43465.391085619965</v>
      </c>
      <c r="AQ75" s="57">
        <f t="shared" si="6"/>
        <v>41725.78601278906</v>
      </c>
      <c r="AR75" s="57">
        <f t="shared" si="6"/>
        <v>37278.531046835662</v>
      </c>
      <c r="AS75" s="57">
        <f t="shared" si="6"/>
        <v>35447.457341965048</v>
      </c>
      <c r="AT75" s="57">
        <f t="shared" si="6"/>
        <v>38063.369972415283</v>
      </c>
      <c r="AU75" s="57">
        <f t="shared" si="6"/>
        <v>45469.998845294802</v>
      </c>
      <c r="AV75" s="57">
        <f t="shared" si="6"/>
        <v>52922.559133015202</v>
      </c>
      <c r="AW75" s="57">
        <f t="shared" si="6"/>
        <v>57758.339138949697</v>
      </c>
      <c r="AX75" s="57">
        <f t="shared" si="6"/>
        <v>59077.322497627887</v>
      </c>
      <c r="AY75" s="57">
        <f t="shared" si="6"/>
        <v>60149.749108548771</v>
      </c>
      <c r="AZ75" s="57">
        <f t="shared" si="6"/>
        <v>59034.356416601775</v>
      </c>
      <c r="BA75" s="57">
        <f t="shared" si="6"/>
        <v>57554.356411290544</v>
      </c>
      <c r="BB75" s="57">
        <f t="shared" si="6"/>
        <v>56398.320170323947</v>
      </c>
      <c r="BC75" s="57">
        <f t="shared" si="6"/>
        <v>54601.398885862596</v>
      </c>
      <c r="BD75" s="57">
        <f t="shared" si="6"/>
        <v>52385.718132137328</v>
      </c>
      <c r="BE75" s="57">
        <f t="shared" si="6"/>
        <v>52393.218287415541</v>
      </c>
      <c r="BF75" s="57">
        <f t="shared" si="6"/>
        <v>52700.599090725715</v>
      </c>
      <c r="BG75" s="57">
        <f t="shared" si="6"/>
        <v>53469.971375221816</v>
      </c>
      <c r="BH75" s="57">
        <f t="shared" si="6"/>
        <v>53504.700451756216</v>
      </c>
      <c r="BI75" s="57">
        <f t="shared" si="6"/>
        <v>53864.621113613524</v>
      </c>
      <c r="BJ75" s="57">
        <f t="shared" si="6"/>
        <v>54159.866848949976</v>
      </c>
      <c r="BK75" s="57">
        <f t="shared" si="6"/>
        <v>55674.994592260089</v>
      </c>
      <c r="BL75" s="57">
        <f t="shared" si="6"/>
        <v>57166.301987837352</v>
      </c>
      <c r="BM75" s="57">
        <f t="shared" si="6"/>
        <v>64995.263038057317</v>
      </c>
      <c r="BN75" s="57">
        <f t="shared" ref="BN75:CE75" si="7">SUM(BN20:BN74)-BN22-BN34-BN40-BN43-BN50-BN69</f>
        <v>66322.619657469637</v>
      </c>
      <c r="BO75" s="57">
        <f t="shared" si="7"/>
        <v>67483.048647024712</v>
      </c>
      <c r="BP75" s="57">
        <f t="shared" si="7"/>
        <v>68848.589558996478</v>
      </c>
      <c r="BQ75" s="57">
        <f t="shared" si="7"/>
        <v>63530.666442091548</v>
      </c>
      <c r="BR75" s="57">
        <f t="shared" si="7"/>
        <v>63477.464691217036</v>
      </c>
      <c r="BS75" s="57">
        <f t="shared" si="7"/>
        <v>64577.204098967573</v>
      </c>
      <c r="BT75" s="57">
        <f t="shared" si="7"/>
        <v>63832.24043293282</v>
      </c>
      <c r="BU75" s="57">
        <f t="shared" si="7"/>
        <v>65721.318641447055</v>
      </c>
      <c r="BV75" s="57">
        <f t="shared" si="7"/>
        <v>68343.973222167799</v>
      </c>
      <c r="BW75" s="57">
        <f t="shared" si="7"/>
        <v>73767.491757807147</v>
      </c>
      <c r="BX75" s="57">
        <f t="shared" si="7"/>
        <v>89125.100309794158</v>
      </c>
      <c r="BY75" s="57">
        <f t="shared" si="7"/>
        <v>90567.566577018937</v>
      </c>
      <c r="BZ75" s="57">
        <f t="shared" si="7"/>
        <v>87703.540009993507</v>
      </c>
      <c r="CA75" s="57">
        <f t="shared" si="7"/>
        <v>95762.747297748312</v>
      </c>
      <c r="CB75" s="57">
        <f t="shared" si="7"/>
        <v>106842.05796161722</v>
      </c>
      <c r="CC75" s="57">
        <f t="shared" si="7"/>
        <v>110903.26270668737</v>
      </c>
      <c r="CD75" s="57">
        <f t="shared" si="7"/>
        <v>112152.33532297704</v>
      </c>
      <c r="CE75" s="58">
        <f t="shared" si="7"/>
        <v>113567.60248294282</v>
      </c>
    </row>
    <row r="76" spans="1:83" x14ac:dyDescent="0.35">
      <c r="A76" s="152"/>
      <c r="B76" s="235" t="s">
        <v>331</v>
      </c>
      <c r="C76" s="234"/>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f t="shared" ref="AH76:BM76" si="8">AH75-AH72-AH44-AH37-AH31-AH33-AH29</f>
        <v>23871.228080710182</v>
      </c>
      <c r="AI76" s="57">
        <f t="shared" si="8"/>
        <v>22122.681264189865</v>
      </c>
      <c r="AJ76" s="57">
        <f t="shared" si="8"/>
        <v>24268.603498713983</v>
      </c>
      <c r="AK76" s="57">
        <f t="shared" si="8"/>
        <v>28931.084838014365</v>
      </c>
      <c r="AL76" s="57">
        <f t="shared" si="8"/>
        <v>31860.621053589373</v>
      </c>
      <c r="AM76" s="57">
        <f t="shared" si="8"/>
        <v>35704.134085116202</v>
      </c>
      <c r="AN76" s="57">
        <f t="shared" si="8"/>
        <v>37382.35389223932</v>
      </c>
      <c r="AO76" s="57">
        <f t="shared" si="8"/>
        <v>38641.154560859904</v>
      </c>
      <c r="AP76" s="57">
        <f t="shared" si="8"/>
        <v>40228.502579204935</v>
      </c>
      <c r="AQ76" s="57">
        <f t="shared" si="8"/>
        <v>38484.694304121265</v>
      </c>
      <c r="AR76" s="57">
        <f t="shared" si="8"/>
        <v>34559.8576684578</v>
      </c>
      <c r="AS76" s="57">
        <f t="shared" si="8"/>
        <v>32470.347582090009</v>
      </c>
      <c r="AT76" s="57">
        <f t="shared" si="8"/>
        <v>34747.209375394508</v>
      </c>
      <c r="AU76" s="57">
        <f t="shared" si="8"/>
        <v>42528.421046286792</v>
      </c>
      <c r="AV76" s="57">
        <f t="shared" si="8"/>
        <v>49084.319364353083</v>
      </c>
      <c r="AW76" s="57">
        <f t="shared" si="8"/>
        <v>53459.349122175503</v>
      </c>
      <c r="AX76" s="57">
        <f t="shared" si="8"/>
        <v>54417.931327796447</v>
      </c>
      <c r="AY76" s="57">
        <f t="shared" si="8"/>
        <v>55106.019692546666</v>
      </c>
      <c r="AZ76" s="57">
        <f t="shared" si="8"/>
        <v>53695.896648191941</v>
      </c>
      <c r="BA76" s="57">
        <f t="shared" si="8"/>
        <v>51890.975179064058</v>
      </c>
      <c r="BB76" s="57">
        <f t="shared" si="8"/>
        <v>50681.542259544498</v>
      </c>
      <c r="BC76" s="57">
        <f t="shared" si="8"/>
        <v>49487.205971454423</v>
      </c>
      <c r="BD76" s="57">
        <f t="shared" si="8"/>
        <v>49008.200061336276</v>
      </c>
      <c r="BE76" s="57">
        <f t="shared" si="8"/>
        <v>49138.385394643323</v>
      </c>
      <c r="BF76" s="57">
        <f t="shared" si="8"/>
        <v>50248.690277097936</v>
      </c>
      <c r="BG76" s="57">
        <f t="shared" si="8"/>
        <v>50877.826237578833</v>
      </c>
      <c r="BH76" s="57">
        <f t="shared" si="8"/>
        <v>50914.201735029128</v>
      </c>
      <c r="BI76" s="57">
        <f t="shared" si="8"/>
        <v>51048.482530696849</v>
      </c>
      <c r="BJ76" s="57">
        <f t="shared" si="8"/>
        <v>51416.746354462834</v>
      </c>
      <c r="BK76" s="57">
        <f t="shared" si="8"/>
        <v>52935.648559482695</v>
      </c>
      <c r="BL76" s="57">
        <f t="shared" si="8"/>
        <v>54400.23587456227</v>
      </c>
      <c r="BM76" s="57">
        <f t="shared" si="8"/>
        <v>61756.711725141431</v>
      </c>
      <c r="BN76" s="57">
        <f t="shared" ref="BN76:CE76" si="9">BN75-BN72-BN44-BN37-BN31-BN33-BN29</f>
        <v>62886.008387839029</v>
      </c>
      <c r="BO76" s="57">
        <f t="shared" si="9"/>
        <v>64056.000506893746</v>
      </c>
      <c r="BP76" s="57">
        <f t="shared" si="9"/>
        <v>65374.624751979718</v>
      </c>
      <c r="BQ76" s="57">
        <f t="shared" si="9"/>
        <v>63530.666442091548</v>
      </c>
      <c r="BR76" s="57">
        <f t="shared" si="9"/>
        <v>63477.464691217036</v>
      </c>
      <c r="BS76" s="57">
        <f t="shared" si="9"/>
        <v>64577.204098967573</v>
      </c>
      <c r="BT76" s="57">
        <f t="shared" si="9"/>
        <v>63832.24043293282</v>
      </c>
      <c r="BU76" s="57">
        <f t="shared" si="9"/>
        <v>65721.318641447055</v>
      </c>
      <c r="BV76" s="57">
        <f t="shared" si="9"/>
        <v>68343.973222167799</v>
      </c>
      <c r="BW76" s="57">
        <f t="shared" si="9"/>
        <v>73767.491757807147</v>
      </c>
      <c r="BX76" s="57">
        <f t="shared" si="9"/>
        <v>89125.100309794158</v>
      </c>
      <c r="BY76" s="57">
        <f t="shared" si="9"/>
        <v>90567.566577018937</v>
      </c>
      <c r="BZ76" s="57">
        <f t="shared" si="9"/>
        <v>87703.540009993507</v>
      </c>
      <c r="CA76" s="57">
        <f t="shared" si="9"/>
        <v>95762.747297748312</v>
      </c>
      <c r="CB76" s="57">
        <f t="shared" si="9"/>
        <v>106842.05796161722</v>
      </c>
      <c r="CC76" s="57">
        <f t="shared" si="9"/>
        <v>110903.26270668737</v>
      </c>
      <c r="CD76" s="57">
        <f t="shared" si="9"/>
        <v>112152.33532297704</v>
      </c>
      <c r="CE76" s="58">
        <f t="shared" si="9"/>
        <v>113567.60248294282</v>
      </c>
    </row>
    <row r="77" spans="1:83" x14ac:dyDescent="0.35">
      <c r="A77" s="152"/>
      <c r="C77" s="234"/>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8"/>
    </row>
    <row r="78" spans="1:83" ht="26.25" customHeight="1" x14ac:dyDescent="0.35">
      <c r="A78" s="152"/>
      <c r="B78" s="109" t="s">
        <v>350</v>
      </c>
      <c r="C78" s="234"/>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9"/>
    </row>
    <row r="79" spans="1:83" x14ac:dyDescent="0.35">
      <c r="A79" s="152"/>
      <c r="B79" s="53" t="s">
        <v>223</v>
      </c>
      <c r="C79" s="234" t="s">
        <v>222</v>
      </c>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v>536.12454727868408</v>
      </c>
      <c r="AI79" s="158">
        <v>551.90764317238086</v>
      </c>
      <c r="AJ79" s="158">
        <v>625.05088507407538</v>
      </c>
      <c r="AK79" s="158">
        <v>728.96350783549963</v>
      </c>
      <c r="AL79" s="158">
        <v>845.25280213008989</v>
      </c>
      <c r="AM79" s="158">
        <v>1013.6005017290255</v>
      </c>
      <c r="AN79" s="158">
        <v>1138.6663367454919</v>
      </c>
      <c r="AO79" s="158">
        <v>1306.0052370173069</v>
      </c>
      <c r="AP79" s="158">
        <v>1428.9165946954292</v>
      </c>
      <c r="AQ79" s="158">
        <v>1577.564110247821</v>
      </c>
      <c r="AR79" s="158">
        <v>1674.7914563088389</v>
      </c>
      <c r="AS79" s="158">
        <v>1812.8379832183998</v>
      </c>
      <c r="AT79" s="158">
        <v>2013.8050960658948</v>
      </c>
      <c r="AU79" s="158">
        <v>2381.6959737825832</v>
      </c>
      <c r="AV79" s="158">
        <v>3021.2023709855262</v>
      </c>
      <c r="AW79" s="158">
        <v>3393.7908005400664</v>
      </c>
      <c r="AX79" s="158">
        <v>3648.4333327181448</v>
      </c>
      <c r="AY79" s="158">
        <v>3939.8675303498035</v>
      </c>
      <c r="AZ79" s="158">
        <v>4125.7879198657547</v>
      </c>
      <c r="BA79" s="158">
        <v>4343.7777956943455</v>
      </c>
      <c r="BB79" s="158">
        <v>4537.117741439386</v>
      </c>
      <c r="BC79" s="158">
        <v>4719.5195188552771</v>
      </c>
      <c r="BD79" s="158">
        <v>4879.475770880872</v>
      </c>
      <c r="BE79" s="158">
        <v>5055.1970597887594</v>
      </c>
      <c r="BF79" s="158">
        <v>5141.7964556086918</v>
      </c>
      <c r="BG79" s="158">
        <v>5338.1004913676961</v>
      </c>
      <c r="BH79" s="158">
        <v>5505.8217267974724</v>
      </c>
      <c r="BI79" s="158">
        <v>5723.5133209643418</v>
      </c>
      <c r="BJ79" s="158">
        <v>5876.1630380164224</v>
      </c>
      <c r="BK79" s="158">
        <v>6148.682261187314</v>
      </c>
      <c r="BL79" s="158">
        <v>6322.004263957223</v>
      </c>
      <c r="BM79" s="158">
        <v>6727.9579808092576</v>
      </c>
      <c r="BN79" s="158">
        <v>6775.026180214596</v>
      </c>
      <c r="BO79" s="158">
        <v>6799.2468248077785</v>
      </c>
      <c r="BP79" s="158">
        <v>6853.9258339647031</v>
      </c>
      <c r="BQ79" s="158">
        <v>6572.6474427249823</v>
      </c>
      <c r="BR79" s="158">
        <v>6575.9112571430715</v>
      </c>
      <c r="BS79" s="158">
        <v>6605.5033548202382</v>
      </c>
      <c r="BT79" s="158">
        <v>6464.6287961109228</v>
      </c>
      <c r="BU79" s="158">
        <v>6412.5763308558844</v>
      </c>
      <c r="BV79" s="158">
        <v>6466.6401244578274</v>
      </c>
      <c r="BW79" s="158">
        <v>6561.4090004941563</v>
      </c>
      <c r="BX79" s="158">
        <v>5570.4890838057609</v>
      </c>
      <c r="BY79" s="158">
        <v>5565.1528651698072</v>
      </c>
      <c r="BZ79" s="158">
        <v>5626.080581395996</v>
      </c>
      <c r="CA79" s="158">
        <v>6230.2636528072699</v>
      </c>
      <c r="CB79" s="158">
        <v>6753.2956572267258</v>
      </c>
      <c r="CC79" s="158">
        <v>6951.7182251666509</v>
      </c>
      <c r="CD79" s="158">
        <v>7058.049822723181</v>
      </c>
      <c r="CE79" s="159">
        <v>7145.6648597189687</v>
      </c>
    </row>
    <row r="80" spans="1:83" x14ac:dyDescent="0.35">
      <c r="A80" s="152"/>
      <c r="B80" s="53" t="s">
        <v>224</v>
      </c>
      <c r="C80" s="234"/>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v>419.36512821378159</v>
      </c>
      <c r="AI80" s="158">
        <v>355.79060810772404</v>
      </c>
      <c r="AJ80" s="158">
        <v>339.56116338232056</v>
      </c>
      <c r="AK80" s="158">
        <v>333.11125285222482</v>
      </c>
      <c r="AL80" s="158">
        <v>301.73426523203415</v>
      </c>
      <c r="AM80" s="158">
        <v>315.19041341550786</v>
      </c>
      <c r="AN80" s="158">
        <v>297.32584052014539</v>
      </c>
      <c r="AO80" s="158">
        <v>296.59703459567208</v>
      </c>
      <c r="AP80" s="158">
        <v>284.93710866107591</v>
      </c>
      <c r="AQ80" s="158">
        <v>279.49040216475214</v>
      </c>
      <c r="AR80" s="158">
        <v>269.54961003742352</v>
      </c>
      <c r="AS80" s="158">
        <v>282.20687152563704</v>
      </c>
      <c r="AT80" s="158">
        <v>242.99321698889085</v>
      </c>
      <c r="AU80" s="158">
        <v>294.55500430866471</v>
      </c>
      <c r="AV80" s="158">
        <v>306.78746436501319</v>
      </c>
      <c r="AW80" s="158">
        <v>315.27953608500098</v>
      </c>
      <c r="AX80" s="158">
        <v>302.88356303180552</v>
      </c>
      <c r="AY80" s="158">
        <v>295.65440900178794</v>
      </c>
      <c r="AZ80" s="158">
        <v>260.97204554769183</v>
      </c>
      <c r="BA80" s="158">
        <v>240.32596494173205</v>
      </c>
      <c r="BB80" s="158">
        <v>227.72042497153322</v>
      </c>
      <c r="BC80" s="158">
        <v>215.89274355738451</v>
      </c>
      <c r="BD80" s="158">
        <v>198.10341268634156</v>
      </c>
      <c r="BE80" s="158">
        <v>201.01074933396217</v>
      </c>
      <c r="BF80" s="158">
        <v>204.35937556350888</v>
      </c>
      <c r="BG80" s="158">
        <v>188.57738907008843</v>
      </c>
      <c r="BH80" s="158">
        <v>177.65507333526102</v>
      </c>
      <c r="BI80" s="158">
        <v>160.58642032928313</v>
      </c>
      <c r="BJ80" s="158">
        <v>139.34649469717388</v>
      </c>
      <c r="BK80" s="158">
        <v>109.20625397471053</v>
      </c>
      <c r="BL80" s="158">
        <v>87.318587105715253</v>
      </c>
      <c r="BM80" s="158">
        <v>67.834338526630987</v>
      </c>
      <c r="BN80" s="158">
        <v>65.101490122013246</v>
      </c>
      <c r="BO80" s="158">
        <v>47.556196798400038</v>
      </c>
      <c r="BP80" s="158">
        <v>35.396291187485062</v>
      </c>
      <c r="BQ80" s="158">
        <v>22.695585156644803</v>
      </c>
      <c r="BR80" s="158">
        <v>14.904052982125418</v>
      </c>
      <c r="BS80" s="158">
        <v>8.2033181172756056</v>
      </c>
      <c r="BT80" s="158">
        <v>5.7288956762940586</v>
      </c>
      <c r="BU80" s="158">
        <v>3.7700329927178617</v>
      </c>
      <c r="BV80" s="158">
        <v>1.790097295878655</v>
      </c>
      <c r="BW80" s="158">
        <v>1.1398783314352461</v>
      </c>
      <c r="BX80" s="158">
        <v>0</v>
      </c>
      <c r="BY80" s="158">
        <v>0</v>
      </c>
      <c r="BZ80" s="158">
        <v>0</v>
      </c>
      <c r="CA80" s="158">
        <v>0</v>
      </c>
      <c r="CB80" s="158">
        <v>0</v>
      </c>
      <c r="CC80" s="158">
        <v>0</v>
      </c>
      <c r="CD80" s="158">
        <v>0</v>
      </c>
      <c r="CE80" s="159">
        <v>0</v>
      </c>
    </row>
    <row r="81" spans="1:83" x14ac:dyDescent="0.35">
      <c r="A81" s="152"/>
      <c r="B81" s="74" t="s">
        <v>334</v>
      </c>
      <c r="C81" s="234" t="s">
        <v>225</v>
      </c>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v>419.36512821378159</v>
      </c>
      <c r="AI81" s="158">
        <v>355.78721317877262</v>
      </c>
      <c r="AJ81" s="158">
        <v>339.46125433221567</v>
      </c>
      <c r="AK81" s="158">
        <v>332.75942273815957</v>
      </c>
      <c r="AL81" s="158">
        <v>300.972647076219</v>
      </c>
      <c r="AM81" s="158">
        <v>313.68131390384451</v>
      </c>
      <c r="AN81" s="158">
        <v>294.81281873106946</v>
      </c>
      <c r="AO81" s="158">
        <v>292.15835184806679</v>
      </c>
      <c r="AP81" s="158">
        <v>279.01745127719846</v>
      </c>
      <c r="AQ81" s="158">
        <v>271.64189636132085</v>
      </c>
      <c r="AR81" s="158">
        <v>259.28878744935469</v>
      </c>
      <c r="AS81" s="158">
        <v>266.21514138756612</v>
      </c>
      <c r="AT81" s="158">
        <v>224.00817392695862</v>
      </c>
      <c r="AU81" s="158">
        <v>265.45347507663587</v>
      </c>
      <c r="AV81" s="158">
        <v>270.78968956613124</v>
      </c>
      <c r="AW81" s="158">
        <v>274.11054915268829</v>
      </c>
      <c r="AX81" s="158">
        <v>260.4701517958361</v>
      </c>
      <c r="AY81" s="158">
        <v>247.3200922342856</v>
      </c>
      <c r="AZ81" s="158">
        <v>212.33364035240052</v>
      </c>
      <c r="BA81" s="158">
        <v>193.78221503862827</v>
      </c>
      <c r="BB81" s="158">
        <v>179.80176056063846</v>
      </c>
      <c r="BC81" s="158">
        <v>167.34500382863308</v>
      </c>
      <c r="BD81" s="158">
        <v>151.02980477823905</v>
      </c>
      <c r="BE81" s="158">
        <v>152.53189987901203</v>
      </c>
      <c r="BF81" s="158">
        <v>155.23611868764991</v>
      </c>
      <c r="BG81" s="158">
        <v>136.53076868708325</v>
      </c>
      <c r="BH81" s="158">
        <v>126.88759454156715</v>
      </c>
      <c r="BI81" s="158">
        <v>114.40209438828698</v>
      </c>
      <c r="BJ81" s="158">
        <v>97.974893497917265</v>
      </c>
      <c r="BK81" s="158">
        <v>73.339828787045036</v>
      </c>
      <c r="BL81" s="158">
        <v>59.245692522314677</v>
      </c>
      <c r="BM81" s="158">
        <v>46.32193941418506</v>
      </c>
      <c r="BN81" s="158">
        <v>47.989334622272771</v>
      </c>
      <c r="BO81" s="158">
        <v>36.767444478178788</v>
      </c>
      <c r="BP81" s="158">
        <v>26.417185432830632</v>
      </c>
      <c r="BQ81" s="158">
        <v>17.487982623545776</v>
      </c>
      <c r="BR81" s="158">
        <v>11.053749390160993</v>
      </c>
      <c r="BS81" s="158">
        <v>6.6241428355011136</v>
      </c>
      <c r="BT81" s="158">
        <v>3.9205571504367236</v>
      </c>
      <c r="BU81" s="158">
        <v>3.2575426773591905</v>
      </c>
      <c r="BV81" s="158">
        <v>1.5467552536579086</v>
      </c>
      <c r="BW81" s="158">
        <v>0.98492568070880626</v>
      </c>
      <c r="BX81" s="158">
        <v>0</v>
      </c>
      <c r="BY81" s="158">
        <v>0</v>
      </c>
      <c r="BZ81" s="158">
        <v>0</v>
      </c>
      <c r="CA81" s="158">
        <v>0</v>
      </c>
      <c r="CB81" s="158">
        <v>0</v>
      </c>
      <c r="CC81" s="158">
        <v>0</v>
      </c>
      <c r="CD81" s="158">
        <v>0</v>
      </c>
      <c r="CE81" s="159">
        <v>0</v>
      </c>
    </row>
    <row r="82" spans="1:83" x14ac:dyDescent="0.35">
      <c r="A82" s="152"/>
      <c r="B82" s="74" t="s">
        <v>335</v>
      </c>
      <c r="C82" s="234" t="s">
        <v>225</v>
      </c>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v>0</v>
      </c>
      <c r="AI82" s="158">
        <v>3.3949289514714708E-3</v>
      </c>
      <c r="AJ82" s="158">
        <v>9.9909050104922251E-2</v>
      </c>
      <c r="AK82" s="158">
        <v>0.35183011406528042</v>
      </c>
      <c r="AL82" s="158">
        <v>0.76161815581508274</v>
      </c>
      <c r="AM82" s="158">
        <v>1.5090995116633918</v>
      </c>
      <c r="AN82" s="158">
        <v>2.5130217890759039</v>
      </c>
      <c r="AO82" s="158">
        <v>4.4386827476052684</v>
      </c>
      <c r="AP82" s="158">
        <v>5.9196573838774462</v>
      </c>
      <c r="AQ82" s="158">
        <v>7.8485058034313449</v>
      </c>
      <c r="AR82" s="158">
        <v>10.260822588068855</v>
      </c>
      <c r="AS82" s="158">
        <v>15.991730138070885</v>
      </c>
      <c r="AT82" s="158">
        <v>18.98504306193222</v>
      </c>
      <c r="AU82" s="158">
        <v>29.101529232028856</v>
      </c>
      <c r="AV82" s="158">
        <v>35.997774798881942</v>
      </c>
      <c r="AW82" s="158">
        <v>41.16898693231262</v>
      </c>
      <c r="AX82" s="158">
        <v>42.413411235969427</v>
      </c>
      <c r="AY82" s="158">
        <v>48.334316767502372</v>
      </c>
      <c r="AZ82" s="158">
        <v>48.638405195291298</v>
      </c>
      <c r="BA82" s="158">
        <v>46.543749903103802</v>
      </c>
      <c r="BB82" s="158">
        <v>47.918664410894777</v>
      </c>
      <c r="BC82" s="158">
        <v>48.547739728751452</v>
      </c>
      <c r="BD82" s="158">
        <v>47.073607908102495</v>
      </c>
      <c r="BE82" s="158">
        <v>48.478849454950151</v>
      </c>
      <c r="BF82" s="158">
        <v>49.123256875858964</v>
      </c>
      <c r="BG82" s="158">
        <v>52.04662038300517</v>
      </c>
      <c r="BH82" s="158">
        <v>50.767478793693897</v>
      </c>
      <c r="BI82" s="158">
        <v>46.184325940996125</v>
      </c>
      <c r="BJ82" s="158">
        <v>41.371601199256595</v>
      </c>
      <c r="BK82" s="158">
        <v>35.866425187665506</v>
      </c>
      <c r="BL82" s="158">
        <v>28.072894583400579</v>
      </c>
      <c r="BM82" s="158">
        <v>21.51239911244593</v>
      </c>
      <c r="BN82" s="158">
        <v>17.112155499740464</v>
      </c>
      <c r="BO82" s="158">
        <v>10.788752320221251</v>
      </c>
      <c r="BP82" s="158">
        <v>8.9791057546544302</v>
      </c>
      <c r="BQ82" s="158">
        <v>5.2076025330990277</v>
      </c>
      <c r="BR82" s="158">
        <v>3.8503035919644244</v>
      </c>
      <c r="BS82" s="158">
        <v>1.5791752817744924</v>
      </c>
      <c r="BT82" s="158">
        <v>1.8083385258573348</v>
      </c>
      <c r="BU82" s="158">
        <v>0.51249031535867129</v>
      </c>
      <c r="BV82" s="158">
        <v>0.24334204222074632</v>
      </c>
      <c r="BW82" s="158">
        <v>0.15495265072643977</v>
      </c>
      <c r="BX82" s="158">
        <v>0</v>
      </c>
      <c r="BY82" s="158">
        <v>0</v>
      </c>
      <c r="BZ82" s="158">
        <v>0</v>
      </c>
      <c r="CA82" s="158">
        <v>0</v>
      </c>
      <c r="CB82" s="158">
        <v>0</v>
      </c>
      <c r="CC82" s="158">
        <v>0</v>
      </c>
      <c r="CD82" s="158">
        <v>0</v>
      </c>
      <c r="CE82" s="159">
        <v>0</v>
      </c>
    </row>
    <row r="83" spans="1:83" x14ac:dyDescent="0.35">
      <c r="A83" s="152"/>
      <c r="B83" s="53" t="s">
        <v>226</v>
      </c>
      <c r="C83" s="234" t="s">
        <v>222</v>
      </c>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v>0</v>
      </c>
      <c r="AI83" s="158">
        <v>0</v>
      </c>
      <c r="AJ83" s="158">
        <v>0</v>
      </c>
      <c r="AK83" s="158">
        <v>0</v>
      </c>
      <c r="AL83" s="158">
        <v>0</v>
      </c>
      <c r="AM83" s="158">
        <v>0</v>
      </c>
      <c r="AN83" s="158">
        <v>0</v>
      </c>
      <c r="AO83" s="158">
        <v>0</v>
      </c>
      <c r="AP83" s="158">
        <v>0</v>
      </c>
      <c r="AQ83" s="158">
        <v>0</v>
      </c>
      <c r="AR83" s="158">
        <v>0</v>
      </c>
      <c r="AS83" s="158">
        <v>0</v>
      </c>
      <c r="AT83" s="158">
        <v>0</v>
      </c>
      <c r="AU83" s="158">
        <v>29.414232978904778</v>
      </c>
      <c r="AV83" s="158">
        <v>33.691052367918296</v>
      </c>
      <c r="AW83" s="158">
        <v>41.616852067310504</v>
      </c>
      <c r="AX83" s="158">
        <v>48.841509205626167</v>
      </c>
      <c r="AY83" s="158">
        <v>55.950323873222835</v>
      </c>
      <c r="AZ83" s="158">
        <v>63.029748683764147</v>
      </c>
      <c r="BA83" s="158">
        <v>63.221742644886</v>
      </c>
      <c r="BB83" s="158">
        <v>65.032388289110145</v>
      </c>
      <c r="BC83" s="158">
        <v>64.147871464684798</v>
      </c>
      <c r="BD83" s="158">
        <v>94.590620750381788</v>
      </c>
      <c r="BE83" s="158">
        <v>99.099153363880717</v>
      </c>
      <c r="BF83" s="158">
        <v>72.460464706333141</v>
      </c>
      <c r="BG83" s="158">
        <v>55.886920366013726</v>
      </c>
      <c r="BH83" s="158">
        <v>57.570347929718949</v>
      </c>
      <c r="BI83" s="158">
        <v>51.957614432726459</v>
      </c>
      <c r="BJ83" s="158">
        <v>55.552402173691256</v>
      </c>
      <c r="BK83" s="158">
        <v>61.271010033094903</v>
      </c>
      <c r="BL83" s="158">
        <v>62.377623868455458</v>
      </c>
      <c r="BM83" s="158">
        <v>64.177738357035906</v>
      </c>
      <c r="BN83" s="158">
        <v>59.20488648731024</v>
      </c>
      <c r="BO83" s="158">
        <v>52.919627090241057</v>
      </c>
      <c r="BP83" s="158">
        <v>56.322786056590253</v>
      </c>
      <c r="BQ83" s="158">
        <v>56.972168578177751</v>
      </c>
      <c r="BR83" s="158">
        <v>54.278637467786389</v>
      </c>
      <c r="BS83" s="158">
        <v>50.398160545921627</v>
      </c>
      <c r="BT83" s="158">
        <v>47.464332264382939</v>
      </c>
      <c r="BU83" s="158">
        <v>44.979951087621352</v>
      </c>
      <c r="BV83" s="158">
        <v>33.722036595479111</v>
      </c>
      <c r="BW83" s="158">
        <v>30.349202681604226</v>
      </c>
      <c r="BX83" s="158">
        <v>28.729467015309101</v>
      </c>
      <c r="BY83" s="158">
        <v>31.879552968214956</v>
      </c>
      <c r="BZ83" s="158">
        <v>31.149291922371248</v>
      </c>
      <c r="CA83" s="158">
        <v>35.422805587703202</v>
      </c>
      <c r="CB83" s="158">
        <v>38.413873964638192</v>
      </c>
      <c r="CC83" s="158">
        <v>40.262251024200907</v>
      </c>
      <c r="CD83" s="158">
        <v>42.58992235659025</v>
      </c>
      <c r="CE83" s="159">
        <v>43.389741682275449</v>
      </c>
    </row>
    <row r="84" spans="1:83" ht="26.25" customHeight="1" x14ac:dyDescent="0.35">
      <c r="A84" s="152"/>
      <c r="B84" s="53" t="s">
        <v>351</v>
      </c>
      <c r="C84" s="234" t="s">
        <v>225</v>
      </c>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v>560.68275416600932</v>
      </c>
      <c r="AI84" s="158">
        <v>478.97843458487728</v>
      </c>
      <c r="AJ84" s="158">
        <v>409.74241638201585</v>
      </c>
      <c r="AK84" s="158">
        <v>380.98166273585849</v>
      </c>
      <c r="AL84" s="158">
        <v>357.57427039636883</v>
      </c>
      <c r="AM84" s="158">
        <v>343.41965029252304</v>
      </c>
      <c r="AN84" s="158">
        <v>330.22408490191953</v>
      </c>
      <c r="AO84" s="158">
        <v>311.69356644012498</v>
      </c>
      <c r="AP84" s="158">
        <v>303.24356032772727</v>
      </c>
      <c r="AQ84" s="158">
        <v>286.60928708602</v>
      </c>
      <c r="AR84" s="158">
        <v>272.54056143674171</v>
      </c>
      <c r="AS84" s="158">
        <v>258.71065645590232</v>
      </c>
      <c r="AT84" s="158">
        <v>239.23498466518194</v>
      </c>
      <c r="AU84" s="158">
        <v>229.09097001374272</v>
      </c>
      <c r="AV84" s="158">
        <v>223.86638265213574</v>
      </c>
      <c r="AW84" s="158">
        <v>230.7733362335</v>
      </c>
      <c r="AX84" s="158">
        <v>229.21190090438029</v>
      </c>
      <c r="AY84" s="158">
        <v>222.97752401659872</v>
      </c>
      <c r="AZ84" s="158">
        <v>221.75420611185464</v>
      </c>
      <c r="BA84" s="158">
        <v>212.36572431558636</v>
      </c>
      <c r="BB84" s="158">
        <v>210.63427010948391</v>
      </c>
      <c r="BC84" s="158">
        <v>197.58989156095694</v>
      </c>
      <c r="BD84" s="158">
        <v>196.42924829661129</v>
      </c>
      <c r="BE84" s="158">
        <v>194.38126161359156</v>
      </c>
      <c r="BF84" s="158">
        <v>189.83977413500745</v>
      </c>
      <c r="BG84" s="158">
        <v>188.88324844280893</v>
      </c>
      <c r="BH84" s="158">
        <v>184.3698935378105</v>
      </c>
      <c r="BI84" s="158">
        <v>180.67396645369638</v>
      </c>
      <c r="BJ84" s="158">
        <v>178.23892648276566</v>
      </c>
      <c r="BK84" s="158">
        <v>176.08403438330646</v>
      </c>
      <c r="BL84" s="158">
        <v>1098.6377182712195</v>
      </c>
      <c r="BM84" s="158">
        <v>159.73458644070894</v>
      </c>
      <c r="BN84" s="158">
        <v>158.6125451559592</v>
      </c>
      <c r="BO84" s="158">
        <v>157.07777070683932</v>
      </c>
      <c r="BP84" s="158">
        <v>154.53785973997711</v>
      </c>
      <c r="BQ84" s="158">
        <v>150.24331844166281</v>
      </c>
      <c r="BR84" s="158">
        <v>151.11636319513246</v>
      </c>
      <c r="BS84" s="158">
        <v>153.50301257922976</v>
      </c>
      <c r="BT84" s="158">
        <v>149.05964990601498</v>
      </c>
      <c r="BU84" s="158">
        <v>146.18551168884341</v>
      </c>
      <c r="BV84" s="158">
        <v>143.22352921593381</v>
      </c>
      <c r="BW84" s="158">
        <v>137.76081584645877</v>
      </c>
      <c r="BX84" s="158">
        <v>128.10303983334143</v>
      </c>
      <c r="BY84" s="158">
        <v>130.13418713750951</v>
      </c>
      <c r="BZ84" s="158">
        <v>126.21594254656701</v>
      </c>
      <c r="CA84" s="158">
        <v>124.3056200754922</v>
      </c>
      <c r="CB84" s="158">
        <v>124.50920781941754</v>
      </c>
      <c r="CC84" s="158">
        <v>125.65789278649355</v>
      </c>
      <c r="CD84" s="158">
        <v>123.34563217176772</v>
      </c>
      <c r="CE84" s="159">
        <v>120.39951359182942</v>
      </c>
    </row>
    <row r="85" spans="1:83" x14ac:dyDescent="0.35">
      <c r="A85" s="152"/>
      <c r="B85" s="53" t="s">
        <v>230</v>
      </c>
      <c r="C85" s="234" t="s">
        <v>231</v>
      </c>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v>0</v>
      </c>
      <c r="AI85" s="158">
        <v>0</v>
      </c>
      <c r="AJ85" s="158">
        <v>0</v>
      </c>
      <c r="AK85" s="158">
        <v>0</v>
      </c>
      <c r="AL85" s="158">
        <v>0</v>
      </c>
      <c r="AM85" s="158">
        <v>0</v>
      </c>
      <c r="AN85" s="158">
        <v>0</v>
      </c>
      <c r="AO85" s="158">
        <v>0</v>
      </c>
      <c r="AP85" s="158">
        <v>0</v>
      </c>
      <c r="AQ85" s="158">
        <v>0</v>
      </c>
      <c r="AR85" s="158">
        <v>0</v>
      </c>
      <c r="AS85" s="158">
        <v>0</v>
      </c>
      <c r="AT85" s="158">
        <v>0</v>
      </c>
      <c r="AU85" s="158">
        <v>0</v>
      </c>
      <c r="AV85" s="158">
        <v>0</v>
      </c>
      <c r="AW85" s="158">
        <v>0</v>
      </c>
      <c r="AX85" s="158">
        <v>0</v>
      </c>
      <c r="AY85" s="158">
        <v>0</v>
      </c>
      <c r="AZ85" s="158">
        <v>0</v>
      </c>
      <c r="BA85" s="158">
        <v>0</v>
      </c>
      <c r="BB85" s="158">
        <v>0</v>
      </c>
      <c r="BC85" s="158">
        <v>0</v>
      </c>
      <c r="BD85" s="158">
        <v>0</v>
      </c>
      <c r="BE85" s="158">
        <v>0</v>
      </c>
      <c r="BF85" s="158">
        <v>0</v>
      </c>
      <c r="BG85" s="158">
        <v>0</v>
      </c>
      <c r="BH85" s="158">
        <v>0</v>
      </c>
      <c r="BI85" s="158">
        <v>0</v>
      </c>
      <c r="BJ85" s="158">
        <v>3.37818117339219</v>
      </c>
      <c r="BK85" s="158">
        <v>3.8459809418707711</v>
      </c>
      <c r="BL85" s="158">
        <v>194.18970556421687</v>
      </c>
      <c r="BM85" s="158">
        <v>255.5115541369704</v>
      </c>
      <c r="BN85" s="158">
        <v>345.77977790303436</v>
      </c>
      <c r="BO85" s="158">
        <v>99.190239995441999</v>
      </c>
      <c r="BP85" s="158">
        <v>104.84519281466326</v>
      </c>
      <c r="BQ85" s="158">
        <v>5.9529448026459582</v>
      </c>
      <c r="BR85" s="158">
        <v>7.452101490329464</v>
      </c>
      <c r="BS85" s="158">
        <v>2.254724226724623</v>
      </c>
      <c r="BT85" s="158">
        <v>1.8378889273487864</v>
      </c>
      <c r="BU85" s="158">
        <v>62.735621513265912</v>
      </c>
      <c r="BV85" s="158">
        <v>22.890751599151823</v>
      </c>
      <c r="BW85" s="158">
        <v>11.376538821746346</v>
      </c>
      <c r="BX85" s="158">
        <v>44.52927189856937</v>
      </c>
      <c r="BY85" s="158">
        <v>3.1976166668351729</v>
      </c>
      <c r="BZ85" s="158">
        <v>9.4086305378536892</v>
      </c>
      <c r="CA85" s="158">
        <v>9.3571690363863738</v>
      </c>
      <c r="CB85" s="158">
        <v>6.8808241482450265</v>
      </c>
      <c r="CC85" s="158">
        <v>6.4031551826577635</v>
      </c>
      <c r="CD85" s="158">
        <v>6.3262427972183799</v>
      </c>
      <c r="CE85" s="159">
        <v>6.2145803438365421</v>
      </c>
    </row>
    <row r="86" spans="1:83" x14ac:dyDescent="0.35">
      <c r="A86" s="152"/>
      <c r="B86" s="53" t="s">
        <v>23</v>
      </c>
      <c r="C86" s="234" t="s">
        <v>231</v>
      </c>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v>1104.1969935058939</v>
      </c>
      <c r="AI86" s="158">
        <v>1083.8975825569678</v>
      </c>
      <c r="AJ86" s="158">
        <v>1219.3882742091398</v>
      </c>
      <c r="AK86" s="158">
        <v>1643.858438562432</v>
      </c>
      <c r="AL86" s="158">
        <v>1863.7356701461911</v>
      </c>
      <c r="AM86" s="158">
        <v>2000.2139953957144</v>
      </c>
      <c r="AN86" s="158">
        <v>2099.5891918805191</v>
      </c>
      <c r="AO86" s="158">
        <v>2168.6276207401711</v>
      </c>
      <c r="AP86" s="158">
        <v>2283.1363375989622</v>
      </c>
      <c r="AQ86" s="158">
        <v>2245.1641895421353</v>
      </c>
      <c r="AR86" s="158">
        <v>1900.9554137885336</v>
      </c>
      <c r="AS86" s="158">
        <v>2162.7592097457923</v>
      </c>
      <c r="AT86" s="158">
        <v>2474.3816042697713</v>
      </c>
      <c r="AU86" s="158">
        <v>1343.2513090549851</v>
      </c>
      <c r="AV86" s="158">
        <v>1408.4289651903341</v>
      </c>
      <c r="AW86" s="158">
        <v>1779.5871786192295</v>
      </c>
      <c r="AX86" s="158">
        <v>1809.1747350458372</v>
      </c>
      <c r="AY86" s="158">
        <v>1780.3562825611812</v>
      </c>
      <c r="AZ86" s="158">
        <v>1784.711558586187</v>
      </c>
      <c r="BA86" s="158">
        <v>1859.9105102457338</v>
      </c>
      <c r="BB86" s="158">
        <v>1904.1218849726804</v>
      </c>
      <c r="BC86" s="158">
        <v>1945.6797066698266</v>
      </c>
      <c r="BD86" s="158">
        <v>2029.9142437273151</v>
      </c>
      <c r="BE86" s="158">
        <v>2183.3259442277285</v>
      </c>
      <c r="BF86" s="158">
        <v>2263.2557661337905</v>
      </c>
      <c r="BG86" s="158">
        <v>2489.9240448926175</v>
      </c>
      <c r="BH86" s="158">
        <v>2740.5226400337574</v>
      </c>
      <c r="BI86" s="158">
        <v>2688.5197308918773</v>
      </c>
      <c r="BJ86" s="158">
        <v>2837.9474143265652</v>
      </c>
      <c r="BK86" s="158">
        <v>2831.4007430609131</v>
      </c>
      <c r="BL86" s="158">
        <v>2887.8471908198771</v>
      </c>
      <c r="BM86" s="158">
        <v>2951.0708979498559</v>
      </c>
      <c r="BN86" s="158">
        <v>2945.7684992813051</v>
      </c>
      <c r="BO86" s="158">
        <v>2836.0359443934108</v>
      </c>
      <c r="BP86" s="158">
        <v>2674.3978779774025</v>
      </c>
      <c r="BQ86" s="158">
        <v>0</v>
      </c>
      <c r="BR86" s="158">
        <v>0</v>
      </c>
      <c r="BS86" s="158">
        <v>0</v>
      </c>
      <c r="BT86" s="158">
        <v>0</v>
      </c>
      <c r="BU86" s="158">
        <v>0</v>
      </c>
      <c r="BV86" s="158">
        <v>0</v>
      </c>
      <c r="BW86" s="158">
        <v>0</v>
      </c>
      <c r="BX86" s="158">
        <v>0</v>
      </c>
      <c r="BY86" s="158">
        <v>0</v>
      </c>
      <c r="BZ86" s="158">
        <v>0</v>
      </c>
      <c r="CA86" s="158">
        <v>0</v>
      </c>
      <c r="CB86" s="158">
        <v>0</v>
      </c>
      <c r="CC86" s="158">
        <v>0</v>
      </c>
      <c r="CD86" s="158">
        <v>0</v>
      </c>
      <c r="CE86" s="159">
        <v>0</v>
      </c>
    </row>
    <row r="87" spans="1:83" x14ac:dyDescent="0.35">
      <c r="A87" s="152"/>
      <c r="B87" s="53" t="s">
        <v>232</v>
      </c>
      <c r="C87" s="234" t="s">
        <v>225</v>
      </c>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v>93.447125694334886</v>
      </c>
      <c r="AI87" s="158">
        <v>79.829739097479546</v>
      </c>
      <c r="AJ87" s="158">
        <v>66.896721041961769</v>
      </c>
      <c r="AK87" s="158">
        <v>64.1256264010851</v>
      </c>
      <c r="AL87" s="158">
        <v>59.595711732728141</v>
      </c>
      <c r="AM87" s="158">
        <v>56.680913155076617</v>
      </c>
      <c r="AN87" s="158">
        <v>53.464851841263162</v>
      </c>
      <c r="AO87" s="158">
        <v>53.433182818307145</v>
      </c>
      <c r="AP87" s="158">
        <v>51.012935382234488</v>
      </c>
      <c r="AQ87" s="158">
        <v>6.9857665487882263</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0</v>
      </c>
      <c r="BK87" s="158">
        <v>0</v>
      </c>
      <c r="BL87" s="158">
        <v>0</v>
      </c>
      <c r="BM87" s="158">
        <v>0</v>
      </c>
      <c r="BN87" s="158">
        <v>0</v>
      </c>
      <c r="BO87" s="158">
        <v>0</v>
      </c>
      <c r="BP87" s="158">
        <v>0</v>
      </c>
      <c r="BQ87" s="158">
        <v>0</v>
      </c>
      <c r="BR87" s="158">
        <v>0</v>
      </c>
      <c r="BS87" s="158">
        <v>0</v>
      </c>
      <c r="BT87" s="158">
        <v>0</v>
      </c>
      <c r="BU87" s="158">
        <v>0</v>
      </c>
      <c r="BV87" s="158">
        <v>0</v>
      </c>
      <c r="BW87" s="158">
        <v>0</v>
      </c>
      <c r="BX87" s="158">
        <v>0</v>
      </c>
      <c r="BY87" s="158">
        <v>0</v>
      </c>
      <c r="BZ87" s="158">
        <v>0</v>
      </c>
      <c r="CA87" s="158">
        <v>0</v>
      </c>
      <c r="CB87" s="158">
        <v>0</v>
      </c>
      <c r="CC87" s="158">
        <v>0</v>
      </c>
      <c r="CD87" s="158">
        <v>0</v>
      </c>
      <c r="CE87" s="159">
        <v>0</v>
      </c>
    </row>
    <row r="88" spans="1:83" x14ac:dyDescent="0.35">
      <c r="A88" s="152"/>
      <c r="B88" s="53" t="s">
        <v>233</v>
      </c>
      <c r="C88" s="234" t="s">
        <v>222</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v>0</v>
      </c>
      <c r="AI88" s="158">
        <v>0</v>
      </c>
      <c r="AJ88" s="158">
        <v>0</v>
      </c>
      <c r="AK88" s="158">
        <v>0</v>
      </c>
      <c r="AL88" s="158">
        <v>0</v>
      </c>
      <c r="AM88" s="158">
        <v>0</v>
      </c>
      <c r="AN88" s="158">
        <v>0</v>
      </c>
      <c r="AO88" s="158">
        <v>0</v>
      </c>
      <c r="AP88" s="158">
        <v>0</v>
      </c>
      <c r="AQ88" s="158">
        <v>0</v>
      </c>
      <c r="AR88" s="158">
        <v>0</v>
      </c>
      <c r="AS88" s="158">
        <v>0</v>
      </c>
      <c r="AT88" s="158">
        <v>0</v>
      </c>
      <c r="AU88" s="158">
        <v>0</v>
      </c>
      <c r="AV88" s="158">
        <v>983.11478013301928</v>
      </c>
      <c r="AW88" s="158">
        <v>1342.448532910212</v>
      </c>
      <c r="AX88" s="158">
        <v>1525.7231307280256</v>
      </c>
      <c r="AY88" s="158">
        <v>1809.945255428353</v>
      </c>
      <c r="AZ88" s="158">
        <v>2090.6261885596559</v>
      </c>
      <c r="BA88" s="158">
        <v>2366.0877583748284</v>
      </c>
      <c r="BB88" s="158">
        <v>2588.9553925461792</v>
      </c>
      <c r="BC88" s="158">
        <v>2817.2476067174766</v>
      </c>
      <c r="BD88" s="158">
        <v>3049.7030510239788</v>
      </c>
      <c r="BE88" s="158">
        <v>3308.1989905748446</v>
      </c>
      <c r="BF88" s="158">
        <v>3455.3486760240385</v>
      </c>
      <c r="BG88" s="158">
        <v>3705.7589980684265</v>
      </c>
      <c r="BH88" s="158">
        <v>3909.9351724055018</v>
      </c>
      <c r="BI88" s="158">
        <v>4120.1420149000942</v>
      </c>
      <c r="BJ88" s="158">
        <v>4333.064672510076</v>
      </c>
      <c r="BK88" s="158">
        <v>4647.2087055276015</v>
      </c>
      <c r="BL88" s="158">
        <v>4832.9531084826849</v>
      </c>
      <c r="BM88" s="158">
        <v>5256.1359608054572</v>
      </c>
      <c r="BN88" s="158">
        <v>5443.4701556420332</v>
      </c>
      <c r="BO88" s="158">
        <v>5540.8915893513758</v>
      </c>
      <c r="BP88" s="158">
        <v>5783.0351662814919</v>
      </c>
      <c r="BQ88" s="158">
        <v>5850.0589645810005</v>
      </c>
      <c r="BR88" s="158">
        <v>6076.4715162205466</v>
      </c>
      <c r="BS88" s="158">
        <v>5735.2665862735166</v>
      </c>
      <c r="BT88" s="158">
        <v>5280.3268083245202</v>
      </c>
      <c r="BU88" s="158">
        <v>4456.3642658239723</v>
      </c>
      <c r="BV88" s="158">
        <v>4016.9201842532325</v>
      </c>
      <c r="BW88" s="158">
        <v>3677.5727519141474</v>
      </c>
      <c r="BX88" s="158">
        <v>2810.2679420498202</v>
      </c>
      <c r="BY88" s="158">
        <v>2566.796528641999</v>
      </c>
      <c r="BZ88" s="158">
        <v>2336.9210876107131</v>
      </c>
      <c r="CA88" s="158">
        <v>2292.074138111881</v>
      </c>
      <c r="CB88" s="158">
        <v>2247.5467108937028</v>
      </c>
      <c r="CC88" s="158">
        <v>1976.912754992534</v>
      </c>
      <c r="CD88" s="158">
        <v>1724.4544658266768</v>
      </c>
      <c r="CE88" s="159">
        <v>1532.2272368406709</v>
      </c>
    </row>
    <row r="89" spans="1:83" ht="25.5" customHeight="1" x14ac:dyDescent="0.35">
      <c r="A89" s="152"/>
      <c r="B89" s="53" t="s">
        <v>240</v>
      </c>
      <c r="C89" s="234" t="s">
        <v>222</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v>0</v>
      </c>
      <c r="BA89" s="158">
        <v>0</v>
      </c>
      <c r="BB89" s="158">
        <v>0</v>
      </c>
      <c r="BC89" s="158">
        <v>0</v>
      </c>
      <c r="BD89" s="158">
        <v>0</v>
      </c>
      <c r="BE89" s="158">
        <v>0</v>
      </c>
      <c r="BF89" s="158">
        <v>0</v>
      </c>
      <c r="BG89" s="158">
        <v>0</v>
      </c>
      <c r="BH89" s="158">
        <v>0</v>
      </c>
      <c r="BI89" s="158">
        <v>4.3756181757889685</v>
      </c>
      <c r="BJ89" s="158">
        <v>9.9130196991892685</v>
      </c>
      <c r="BK89" s="158">
        <v>18.672546072333628</v>
      </c>
      <c r="BL89" s="158">
        <v>51.452087294093594</v>
      </c>
      <c r="BM89" s="158">
        <v>45.001666947968097</v>
      </c>
      <c r="BN89" s="158">
        <v>59.31489950445728</v>
      </c>
      <c r="BO89" s="158">
        <v>94.406265291896048</v>
      </c>
      <c r="BP89" s="158">
        <v>138.83140886521656</v>
      </c>
      <c r="BQ89" s="158">
        <v>195.89203230597246</v>
      </c>
      <c r="BR89" s="158">
        <v>227.89187832993233</v>
      </c>
      <c r="BS89" s="158">
        <v>251.26869015501055</v>
      </c>
      <c r="BT89" s="158">
        <v>229.60794844362232</v>
      </c>
      <c r="BU89" s="158">
        <v>252.54256817342275</v>
      </c>
      <c r="BV89" s="158">
        <v>241.30187935609024</v>
      </c>
      <c r="BW89" s="158">
        <v>235.72388555628919</v>
      </c>
      <c r="BX89" s="158">
        <v>228.48551968900577</v>
      </c>
      <c r="BY89" s="158">
        <v>254.46034951163699</v>
      </c>
      <c r="BZ89" s="158">
        <v>235.98286230474417</v>
      </c>
      <c r="CA89" s="158">
        <v>233.98429872004544</v>
      </c>
      <c r="CB89" s="158">
        <v>236.02151795497801</v>
      </c>
      <c r="CC89" s="158">
        <v>239.82229330545977</v>
      </c>
      <c r="CD89" s="158">
        <v>239.89641763040709</v>
      </c>
      <c r="CE89" s="159">
        <v>238.30168407993321</v>
      </c>
    </row>
    <row r="90" spans="1:83" x14ac:dyDescent="0.35">
      <c r="A90" s="152"/>
      <c r="B90" s="53" t="s">
        <v>241</v>
      </c>
      <c r="C90" s="234" t="s">
        <v>231</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v>0</v>
      </c>
      <c r="BA90" s="158">
        <v>0</v>
      </c>
      <c r="BB90" s="158">
        <v>0</v>
      </c>
      <c r="BC90" s="158">
        <v>0</v>
      </c>
      <c r="BD90" s="158">
        <v>0</v>
      </c>
      <c r="BE90" s="158">
        <v>0</v>
      </c>
      <c r="BF90" s="158">
        <v>0</v>
      </c>
      <c r="BG90" s="158">
        <v>0</v>
      </c>
      <c r="BH90" s="158">
        <v>0</v>
      </c>
      <c r="BI90" s="158">
        <v>0</v>
      </c>
      <c r="BJ90" s="158">
        <v>32.560777496611287</v>
      </c>
      <c r="BK90" s="158">
        <v>30.984332651312215</v>
      </c>
      <c r="BL90" s="158">
        <v>31.535767593533471</v>
      </c>
      <c r="BM90" s="158">
        <v>29.139681915209998</v>
      </c>
      <c r="BN90" s="158">
        <v>26.358189291599952</v>
      </c>
      <c r="BO90" s="158">
        <v>27.153781598391117</v>
      </c>
      <c r="BP90" s="158">
        <v>23.213333560718873</v>
      </c>
      <c r="BQ90" s="158">
        <v>21.954534411311723</v>
      </c>
      <c r="BR90" s="158">
        <v>20.301681201777622</v>
      </c>
      <c r="BS90" s="158">
        <v>17.204571557472004</v>
      </c>
      <c r="BT90" s="158">
        <v>15.42249824020228</v>
      </c>
      <c r="BU90" s="158">
        <v>13.302269976859241</v>
      </c>
      <c r="BV90" s="158">
        <v>14.214926821842523</v>
      </c>
      <c r="BW90" s="158">
        <v>10.708086809265632</v>
      </c>
      <c r="BX90" s="158">
        <v>15.429043561649815</v>
      </c>
      <c r="BY90" s="158">
        <v>12.127937173883947</v>
      </c>
      <c r="BZ90" s="158">
        <v>10.031825925714223</v>
      </c>
      <c r="CA90" s="158">
        <v>10.953817688180484</v>
      </c>
      <c r="CB90" s="158">
        <v>11.055519770686065</v>
      </c>
      <c r="CC90" s="158">
        <v>11.291205958190934</v>
      </c>
      <c r="CD90" s="158">
        <v>11.917861921367992</v>
      </c>
      <c r="CE90" s="159">
        <v>12.04135350691592</v>
      </c>
    </row>
    <row r="91" spans="1:83" x14ac:dyDescent="0.35">
      <c r="A91" s="152"/>
      <c r="B91" s="53" t="s">
        <v>369</v>
      </c>
      <c r="C91" s="234" t="s">
        <v>231</v>
      </c>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v>1874.4301380010304</v>
      </c>
      <c r="AI91" s="158">
        <v>1760.036872790741</v>
      </c>
      <c r="AJ91" s="158">
        <v>1903.8523894374505</v>
      </c>
      <c r="AK91" s="158">
        <v>2777.7921065759183</v>
      </c>
      <c r="AL91" s="158">
        <v>3317.5856204992319</v>
      </c>
      <c r="AM91" s="158">
        <v>3731.2265759911506</v>
      </c>
      <c r="AN91" s="158">
        <v>3963.9540051756794</v>
      </c>
      <c r="AO91" s="158">
        <v>4195.8581549515247</v>
      </c>
      <c r="AP91" s="158">
        <v>4303.2004306406461</v>
      </c>
      <c r="AQ91" s="158">
        <v>4212.9198400316427</v>
      </c>
      <c r="AR91" s="158">
        <v>4550.3822204460585</v>
      </c>
      <c r="AS91" s="158">
        <v>4723.7401283139325</v>
      </c>
      <c r="AT91" s="158">
        <v>4947.2429584567644</v>
      </c>
      <c r="AU91" s="158">
        <v>5156.2260722990959</v>
      </c>
      <c r="AV91" s="158">
        <v>5460.6691501193036</v>
      </c>
      <c r="AW91" s="158">
        <v>6027.8757555169814</v>
      </c>
      <c r="AX91" s="158">
        <v>6324.3837937504068</v>
      </c>
      <c r="AY91" s="158">
        <v>6490.8697247741893</v>
      </c>
      <c r="AZ91" s="158">
        <v>6469.0017430101352</v>
      </c>
      <c r="BA91" s="158">
        <v>6526.2444299791168</v>
      </c>
      <c r="BB91" s="158">
        <v>6520.8839725172593</v>
      </c>
      <c r="BC91" s="158">
        <v>6683.1446396216243</v>
      </c>
      <c r="BD91" s="158">
        <v>6947.1341578674919</v>
      </c>
      <c r="BE91" s="158">
        <v>7213.7790873074482</v>
      </c>
      <c r="BF91" s="158">
        <v>7565.2557487231452</v>
      </c>
      <c r="BG91" s="158">
        <v>6855.8156976576174</v>
      </c>
      <c r="BH91" s="158">
        <v>6817.0475759449109</v>
      </c>
      <c r="BI91" s="158">
        <v>6656.6840740074458</v>
      </c>
      <c r="BJ91" s="158">
        <v>6884.5623145099316</v>
      </c>
      <c r="BK91" s="158">
        <v>6811.5897684364372</v>
      </c>
      <c r="BL91" s="158">
        <v>7348.9756722108723</v>
      </c>
      <c r="BM91" s="158">
        <v>7592.5432267520946</v>
      </c>
      <c r="BN91" s="158">
        <v>7709.725011490159</v>
      </c>
      <c r="BO91" s="158">
        <v>7948.1085483117149</v>
      </c>
      <c r="BP91" s="158">
        <v>8044.9521847990663</v>
      </c>
      <c r="BQ91" s="158">
        <v>8024.474580891495</v>
      </c>
      <c r="BR91" s="158">
        <v>7978.3310987788191</v>
      </c>
      <c r="BS91" s="158">
        <v>7854.4499756426421</v>
      </c>
      <c r="BT91" s="158">
        <v>7462.7462559716059</v>
      </c>
      <c r="BU91" s="158">
        <v>7060.6683303512236</v>
      </c>
      <c r="BV91" s="158">
        <v>6647.7169641783639</v>
      </c>
      <c r="BW91" s="158">
        <v>6404.7328441265108</v>
      </c>
      <c r="BX91" s="158">
        <v>5805.6374945264897</v>
      </c>
      <c r="BY91" s="158">
        <v>5452.7839325060213</v>
      </c>
      <c r="BZ91" s="158">
        <v>5496.1592801248307</v>
      </c>
      <c r="CA91" s="158">
        <v>5477.3409521729345</v>
      </c>
      <c r="CB91" s="158">
        <v>5592.8224161889711</v>
      </c>
      <c r="CC91" s="158">
        <v>5487.8215034271825</v>
      </c>
      <c r="CD91" s="158">
        <v>5262.6937810532982</v>
      </c>
      <c r="CE91" s="159">
        <v>5172.1245610878314</v>
      </c>
    </row>
    <row r="92" spans="1:83" x14ac:dyDescent="0.35">
      <c r="A92" s="152"/>
      <c r="B92" s="53" t="s">
        <v>340</v>
      </c>
      <c r="C92" s="234"/>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v>415.37305641038887</v>
      </c>
      <c r="AI92" s="158">
        <v>415.84022989641079</v>
      </c>
      <c r="AJ92" s="158">
        <v>394.56566285360975</v>
      </c>
      <c r="AK92" s="158">
        <v>417.43100755330408</v>
      </c>
      <c r="AL92" s="158">
        <v>450.87362212678676</v>
      </c>
      <c r="AM92" s="158">
        <v>511.75155925242188</v>
      </c>
      <c r="AN92" s="158">
        <v>601.65913691330388</v>
      </c>
      <c r="AO92" s="158">
        <v>711.37836671651951</v>
      </c>
      <c r="AP92" s="158">
        <v>884.0906038224316</v>
      </c>
      <c r="AQ92" s="158">
        <v>1046.2637198755544</v>
      </c>
      <c r="AR92" s="158">
        <v>1200.9563032577005</v>
      </c>
      <c r="AS92" s="158">
        <v>1373.4587001392722</v>
      </c>
      <c r="AT92" s="158">
        <v>1571.3549035330068</v>
      </c>
      <c r="AU92" s="158">
        <v>1876.3711184666865</v>
      </c>
      <c r="AV92" s="158">
        <v>2054.2045865458667</v>
      </c>
      <c r="AW92" s="158">
        <v>2217.6875245781544</v>
      </c>
      <c r="AX92" s="158">
        <v>2320.1930356003727</v>
      </c>
      <c r="AY92" s="158">
        <v>1925.0635103974537</v>
      </c>
      <c r="AZ92" s="158">
        <v>1498.1346645373146</v>
      </c>
      <c r="BA92" s="158">
        <v>1150.750741710355</v>
      </c>
      <c r="BB92" s="158">
        <v>729.24395135044733</v>
      </c>
      <c r="BC92" s="158">
        <v>268.73290412879044</v>
      </c>
      <c r="BD92" s="158">
        <v>5.0922799023784844</v>
      </c>
      <c r="BE92" s="158">
        <v>0</v>
      </c>
      <c r="BF92" s="158">
        <v>0</v>
      </c>
      <c r="BG92" s="158">
        <v>0</v>
      </c>
      <c r="BH92" s="158">
        <v>0</v>
      </c>
      <c r="BI92" s="158">
        <v>0</v>
      </c>
      <c r="BJ92" s="158">
        <v>0</v>
      </c>
      <c r="BK92" s="158">
        <v>0</v>
      </c>
      <c r="BL92" s="158">
        <v>0</v>
      </c>
      <c r="BM92" s="158">
        <v>0</v>
      </c>
      <c r="BN92" s="158">
        <v>0</v>
      </c>
      <c r="BO92" s="158">
        <v>0</v>
      </c>
      <c r="BP92" s="158">
        <v>0</v>
      </c>
      <c r="BQ92" s="158">
        <v>0</v>
      </c>
      <c r="BR92" s="158">
        <v>0</v>
      </c>
      <c r="BS92" s="158">
        <v>0</v>
      </c>
      <c r="BT92" s="158">
        <v>0</v>
      </c>
      <c r="BU92" s="158">
        <v>0</v>
      </c>
      <c r="BV92" s="158">
        <v>0</v>
      </c>
      <c r="BW92" s="158">
        <v>2.3324129755993659E-3</v>
      </c>
      <c r="BX92" s="158">
        <v>2.191949185110181E-3</v>
      </c>
      <c r="BY92" s="158">
        <v>0</v>
      </c>
      <c r="BZ92" s="158">
        <v>0</v>
      </c>
      <c r="CA92" s="158">
        <v>0</v>
      </c>
      <c r="CB92" s="158">
        <v>0</v>
      </c>
      <c r="CC92" s="158">
        <v>0</v>
      </c>
      <c r="CD92" s="158">
        <v>0</v>
      </c>
      <c r="CE92" s="159">
        <v>0</v>
      </c>
    </row>
    <row r="93" spans="1:83" x14ac:dyDescent="0.35">
      <c r="A93" s="152"/>
      <c r="B93" s="74" t="s">
        <v>334</v>
      </c>
      <c r="C93" s="234" t="s">
        <v>231</v>
      </c>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v>415.37305641038887</v>
      </c>
      <c r="AI93" s="158">
        <v>415.32850561517586</v>
      </c>
      <c r="AJ93" s="158">
        <v>393.14824473759518</v>
      </c>
      <c r="AK93" s="158">
        <v>414.10284523281126</v>
      </c>
      <c r="AL93" s="158">
        <v>444.43220134786048</v>
      </c>
      <c r="AM93" s="158">
        <v>503.8312697960144</v>
      </c>
      <c r="AN93" s="158">
        <v>589.47252970409625</v>
      </c>
      <c r="AO93" s="158">
        <v>694.49790171580662</v>
      </c>
      <c r="AP93" s="158">
        <v>855.87226530429814</v>
      </c>
      <c r="AQ93" s="158">
        <v>1005.4828389478804</v>
      </c>
      <c r="AR93" s="158">
        <v>1147.0508432301738</v>
      </c>
      <c r="AS93" s="158">
        <v>1301.5632539573353</v>
      </c>
      <c r="AT93" s="158">
        <v>1476.9799373913404</v>
      </c>
      <c r="AU93" s="158">
        <v>1748.7647035075988</v>
      </c>
      <c r="AV93" s="158">
        <v>1901.5844982751057</v>
      </c>
      <c r="AW93" s="158">
        <v>2032.8208865246161</v>
      </c>
      <c r="AX93" s="158">
        <v>2104.4572627521934</v>
      </c>
      <c r="AY93" s="158">
        <v>1717.4073659108064</v>
      </c>
      <c r="AZ93" s="158">
        <v>1323.5214928999299</v>
      </c>
      <c r="BA93" s="158">
        <v>1015.2188724171372</v>
      </c>
      <c r="BB93" s="158">
        <v>637.89982103094894</v>
      </c>
      <c r="BC93" s="158">
        <v>234.86923608667243</v>
      </c>
      <c r="BD93" s="158">
        <v>5.0922799023784844</v>
      </c>
      <c r="BE93" s="158">
        <v>0</v>
      </c>
      <c r="BF93" s="158">
        <v>0</v>
      </c>
      <c r="BG93" s="158">
        <v>0</v>
      </c>
      <c r="BH93" s="158">
        <v>0</v>
      </c>
      <c r="BI93" s="158">
        <v>0</v>
      </c>
      <c r="BJ93" s="158">
        <v>0</v>
      </c>
      <c r="BK93" s="158">
        <v>0</v>
      </c>
      <c r="BL93" s="158">
        <v>0</v>
      </c>
      <c r="BM93" s="158">
        <v>0</v>
      </c>
      <c r="BN93" s="158">
        <v>0</v>
      </c>
      <c r="BO93" s="158">
        <v>0</v>
      </c>
      <c r="BP93" s="158">
        <v>0</v>
      </c>
      <c r="BQ93" s="158">
        <v>0</v>
      </c>
      <c r="BR93" s="158">
        <v>0</v>
      </c>
      <c r="BS93" s="158">
        <v>0</v>
      </c>
      <c r="BT93" s="158">
        <v>0</v>
      </c>
      <c r="BU93" s="158">
        <v>0</v>
      </c>
      <c r="BV93" s="158">
        <v>0</v>
      </c>
      <c r="BW93" s="158">
        <v>1.166206487799683E-3</v>
      </c>
      <c r="BX93" s="158">
        <v>1.0959745925550905E-3</v>
      </c>
      <c r="BY93" s="158">
        <v>0</v>
      </c>
      <c r="BZ93" s="158">
        <v>0</v>
      </c>
      <c r="CA93" s="158">
        <v>0</v>
      </c>
      <c r="CB93" s="158">
        <v>0</v>
      </c>
      <c r="CC93" s="158">
        <v>0</v>
      </c>
      <c r="CD93" s="158">
        <v>0</v>
      </c>
      <c r="CE93" s="159">
        <v>0</v>
      </c>
    </row>
    <row r="94" spans="1:83" s="109" customFormat="1" x14ac:dyDescent="0.35">
      <c r="A94" s="170"/>
      <c r="B94" s="74" t="s">
        <v>335</v>
      </c>
      <c r="C94" s="234" t="s">
        <v>231</v>
      </c>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158">
        <v>0</v>
      </c>
      <c r="AI94" s="158">
        <v>0.51172428123494329</v>
      </c>
      <c r="AJ94" s="158">
        <v>1.4174181160145922</v>
      </c>
      <c r="AK94" s="158">
        <v>3.3281623204928499</v>
      </c>
      <c r="AL94" s="158">
        <v>6.4414207789262612</v>
      </c>
      <c r="AM94" s="158">
        <v>7.9202894564074562</v>
      </c>
      <c r="AN94" s="158">
        <v>12.186607209207697</v>
      </c>
      <c r="AO94" s="158">
        <v>16.88046500071286</v>
      </c>
      <c r="AP94" s="158">
        <v>28.218338518133532</v>
      </c>
      <c r="AQ94" s="158">
        <v>40.780880927674112</v>
      </c>
      <c r="AR94" s="158">
        <v>53.905460027526829</v>
      </c>
      <c r="AS94" s="158">
        <v>71.895446181936933</v>
      </c>
      <c r="AT94" s="158">
        <v>94.37496614166642</v>
      </c>
      <c r="AU94" s="158">
        <v>127.60641495908777</v>
      </c>
      <c r="AV94" s="158">
        <v>152.62008827076116</v>
      </c>
      <c r="AW94" s="158">
        <v>184.86663805353845</v>
      </c>
      <c r="AX94" s="158">
        <v>215.7357728481791</v>
      </c>
      <c r="AY94" s="158">
        <v>207.65614448664718</v>
      </c>
      <c r="AZ94" s="158">
        <v>174.61317163738462</v>
      </c>
      <c r="BA94" s="158">
        <v>135.53186929321785</v>
      </c>
      <c r="BB94" s="158">
        <v>91.34413031949849</v>
      </c>
      <c r="BC94" s="158">
        <v>33.863668042118</v>
      </c>
      <c r="BD94" s="158">
        <v>0</v>
      </c>
      <c r="BE94" s="158">
        <v>0</v>
      </c>
      <c r="BF94" s="158">
        <v>0</v>
      </c>
      <c r="BG94" s="158">
        <v>0</v>
      </c>
      <c r="BH94" s="158">
        <v>0</v>
      </c>
      <c r="BI94" s="158">
        <v>0</v>
      </c>
      <c r="BJ94" s="158">
        <v>0</v>
      </c>
      <c r="BK94" s="158">
        <v>0</v>
      </c>
      <c r="BL94" s="158">
        <v>0</v>
      </c>
      <c r="BM94" s="158">
        <v>0</v>
      </c>
      <c r="BN94" s="158">
        <v>0</v>
      </c>
      <c r="BO94" s="158">
        <v>0</v>
      </c>
      <c r="BP94" s="158">
        <v>0</v>
      </c>
      <c r="BQ94" s="158">
        <v>0</v>
      </c>
      <c r="BR94" s="158">
        <v>0</v>
      </c>
      <c r="BS94" s="158">
        <v>0</v>
      </c>
      <c r="BT94" s="158">
        <v>0</v>
      </c>
      <c r="BU94" s="158">
        <v>0</v>
      </c>
      <c r="BV94" s="158">
        <v>0</v>
      </c>
      <c r="BW94" s="158">
        <v>1.166206487799683E-3</v>
      </c>
      <c r="BX94" s="158">
        <v>1.0959745925550905E-3</v>
      </c>
      <c r="BY94" s="158">
        <v>0</v>
      </c>
      <c r="BZ94" s="158">
        <v>0</v>
      </c>
      <c r="CA94" s="158">
        <v>0</v>
      </c>
      <c r="CB94" s="158">
        <v>0</v>
      </c>
      <c r="CC94" s="158">
        <v>0</v>
      </c>
      <c r="CD94" s="158">
        <v>0</v>
      </c>
      <c r="CE94" s="159">
        <v>0</v>
      </c>
    </row>
    <row r="95" spans="1:83" ht="25.5" customHeight="1" x14ac:dyDescent="0.35">
      <c r="A95" s="152"/>
      <c r="B95" s="53" t="s">
        <v>327</v>
      </c>
      <c r="C95" s="234"/>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v>3260.1191834466708</v>
      </c>
      <c r="AI95" s="158">
        <v>3097.8042267879609</v>
      </c>
      <c r="AJ95" s="158">
        <v>3029.5131826194865</v>
      </c>
      <c r="AK95" s="158">
        <v>3474.3923369221566</v>
      </c>
      <c r="AL95" s="158">
        <v>3280.7159103852791</v>
      </c>
      <c r="AM95" s="158">
        <v>3268.0854858471157</v>
      </c>
      <c r="AN95" s="158">
        <v>3720.5963359414186</v>
      </c>
      <c r="AO95" s="158">
        <v>4051.9855192048067</v>
      </c>
      <c r="AP95" s="158">
        <v>4114.425300199001</v>
      </c>
      <c r="AQ95" s="158">
        <v>4186.1435064631187</v>
      </c>
      <c r="AR95" s="158">
        <v>4584.6862749876127</v>
      </c>
      <c r="AS95" s="158">
        <v>4681.8184256300492</v>
      </c>
      <c r="AT95" s="158">
        <v>4849.812667240546</v>
      </c>
      <c r="AU95" s="158">
        <v>5460.2109871511193</v>
      </c>
      <c r="AV95" s="158">
        <v>7174.7822237975533</v>
      </c>
      <c r="AW95" s="158">
        <v>7363.5895794419166</v>
      </c>
      <c r="AX95" s="158">
        <v>7297.1863965660541</v>
      </c>
      <c r="AY95" s="158">
        <v>6897.2021325956403</v>
      </c>
      <c r="AZ95" s="158">
        <v>6490.3390847810497</v>
      </c>
      <c r="BA95" s="158">
        <v>6411.4211950451063</v>
      </c>
      <c r="BB95" s="158">
        <v>6036.9047816474031</v>
      </c>
      <c r="BC95" s="158">
        <v>6229.5362428819299</v>
      </c>
      <c r="BD95" s="158">
        <v>6657.3766091582065</v>
      </c>
      <c r="BE95" s="158">
        <v>7144.938794303057</v>
      </c>
      <c r="BF95" s="158">
        <v>6967.8099911913114</v>
      </c>
      <c r="BG95" s="158">
        <v>3815.2520002939568</v>
      </c>
      <c r="BH95" s="158">
        <v>0</v>
      </c>
      <c r="BI95" s="158">
        <v>0</v>
      </c>
      <c r="BJ95" s="158">
        <v>0</v>
      </c>
      <c r="BK95" s="158">
        <v>0</v>
      </c>
      <c r="BL95" s="158">
        <v>0</v>
      </c>
      <c r="BM95" s="158">
        <v>0</v>
      </c>
      <c r="BN95" s="158">
        <v>0</v>
      </c>
      <c r="BO95" s="158">
        <v>0</v>
      </c>
      <c r="BP95" s="158">
        <v>0</v>
      </c>
      <c r="BQ95" s="158">
        <v>0</v>
      </c>
      <c r="BR95" s="158">
        <v>0</v>
      </c>
      <c r="BS95" s="158">
        <v>0</v>
      </c>
      <c r="BT95" s="158">
        <v>0</v>
      </c>
      <c r="BU95" s="158">
        <v>0</v>
      </c>
      <c r="BV95" s="158">
        <v>0</v>
      </c>
      <c r="BW95" s="158">
        <v>0</v>
      </c>
      <c r="BX95" s="158">
        <v>0</v>
      </c>
      <c r="BY95" s="158">
        <v>0</v>
      </c>
      <c r="BZ95" s="158">
        <v>0</v>
      </c>
      <c r="CA95" s="158">
        <v>0</v>
      </c>
      <c r="CB95" s="158">
        <v>0</v>
      </c>
      <c r="CC95" s="158">
        <v>0</v>
      </c>
      <c r="CD95" s="158">
        <v>0</v>
      </c>
      <c r="CE95" s="159">
        <v>0</v>
      </c>
    </row>
    <row r="96" spans="1:83" x14ac:dyDescent="0.35">
      <c r="A96" s="152"/>
      <c r="B96" s="74" t="s">
        <v>341</v>
      </c>
      <c r="C96" s="234" t="s">
        <v>231</v>
      </c>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v>0</v>
      </c>
      <c r="AI96" s="158">
        <v>39.519982739207151</v>
      </c>
      <c r="AJ96" s="158">
        <v>59.611407019473035</v>
      </c>
      <c r="AK96" s="158">
        <v>68.719905579925978</v>
      </c>
      <c r="AL96" s="158">
        <v>108.2935811078475</v>
      </c>
      <c r="AM96" s="158">
        <v>274.65864629340439</v>
      </c>
      <c r="AN96" s="158">
        <v>498.22034823468562</v>
      </c>
      <c r="AO96" s="158">
        <v>818.25713721988132</v>
      </c>
      <c r="AP96" s="158">
        <v>1122.4056200801367</v>
      </c>
      <c r="AQ96" s="158">
        <v>1423.6427485437193</v>
      </c>
      <c r="AR96" s="158">
        <v>1738.8862893351509</v>
      </c>
      <c r="AS96" s="158">
        <v>2021.7646199203159</v>
      </c>
      <c r="AT96" s="158">
        <v>2156.3876252550353</v>
      </c>
      <c r="AU96" s="158">
        <v>2574.8439061687818</v>
      </c>
      <c r="AV96" s="158">
        <v>3013.2631104079505</v>
      </c>
      <c r="AW96" s="158">
        <v>3202.8881374380203</v>
      </c>
      <c r="AX96" s="158">
        <v>3166.4911806593559</v>
      </c>
      <c r="AY96" s="158">
        <v>2693.6567518328975</v>
      </c>
      <c r="AZ96" s="158">
        <v>2450.961805227264</v>
      </c>
      <c r="BA96" s="158">
        <v>2239.6331307695123</v>
      </c>
      <c r="BB96" s="158">
        <v>2000.7757619932513</v>
      </c>
      <c r="BC96" s="158">
        <v>1860.3729124174295</v>
      </c>
      <c r="BD96" s="158">
        <v>1779.6840480892995</v>
      </c>
      <c r="BE96" s="158">
        <v>1710.1555961279873</v>
      </c>
      <c r="BF96" s="158">
        <v>961.58528420108973</v>
      </c>
      <c r="BG96" s="158">
        <v>369.45190337768781</v>
      </c>
      <c r="BH96" s="158">
        <v>0</v>
      </c>
      <c r="BI96" s="158">
        <v>0</v>
      </c>
      <c r="BJ96" s="158">
        <v>0</v>
      </c>
      <c r="BK96" s="158">
        <v>0</v>
      </c>
      <c r="BL96" s="158">
        <v>0</v>
      </c>
      <c r="BM96" s="158">
        <v>0</v>
      </c>
      <c r="BN96" s="158">
        <v>0</v>
      </c>
      <c r="BO96" s="158">
        <v>0</v>
      </c>
      <c r="BP96" s="158">
        <v>0</v>
      </c>
      <c r="BQ96" s="158">
        <v>0</v>
      </c>
      <c r="BR96" s="158">
        <v>0</v>
      </c>
      <c r="BS96" s="158">
        <v>0</v>
      </c>
      <c r="BT96" s="158">
        <v>0</v>
      </c>
      <c r="BU96" s="158">
        <v>0</v>
      </c>
      <c r="BV96" s="158">
        <v>0</v>
      </c>
      <c r="BW96" s="158">
        <v>0</v>
      </c>
      <c r="BX96" s="158">
        <v>0</v>
      </c>
      <c r="BY96" s="158">
        <v>0</v>
      </c>
      <c r="BZ96" s="158">
        <v>0</v>
      </c>
      <c r="CA96" s="158">
        <v>0</v>
      </c>
      <c r="CB96" s="158">
        <v>0</v>
      </c>
      <c r="CC96" s="158">
        <v>0</v>
      </c>
      <c r="CD96" s="158">
        <v>0</v>
      </c>
      <c r="CE96" s="159">
        <v>0</v>
      </c>
    </row>
    <row r="97" spans="1:83" x14ac:dyDescent="0.35">
      <c r="A97" s="152"/>
      <c r="B97" s="74" t="s">
        <v>342</v>
      </c>
      <c r="C97" s="234" t="s">
        <v>231</v>
      </c>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v>3260.1191834466708</v>
      </c>
      <c r="AI97" s="158">
        <v>3058.2842440487539</v>
      </c>
      <c r="AJ97" s="158">
        <v>2969.9017756000139</v>
      </c>
      <c r="AK97" s="158">
        <v>3405.6724313422305</v>
      </c>
      <c r="AL97" s="158">
        <v>3172.4223292774318</v>
      </c>
      <c r="AM97" s="158">
        <v>2993.426839553711</v>
      </c>
      <c r="AN97" s="158">
        <v>3222.3759877067332</v>
      </c>
      <c r="AO97" s="158">
        <v>3233.7283819849254</v>
      </c>
      <c r="AP97" s="158">
        <v>2992.0196801188645</v>
      </c>
      <c r="AQ97" s="158">
        <v>2762.5007579193998</v>
      </c>
      <c r="AR97" s="158">
        <v>2845.7999856524625</v>
      </c>
      <c r="AS97" s="158">
        <v>2660.0538057097338</v>
      </c>
      <c r="AT97" s="158">
        <v>2693.4250419855107</v>
      </c>
      <c r="AU97" s="158">
        <v>2885.3670809823375</v>
      </c>
      <c r="AV97" s="158">
        <v>4161.5191133896033</v>
      </c>
      <c r="AW97" s="158">
        <v>4160.7014420038959</v>
      </c>
      <c r="AX97" s="158">
        <v>4130.6952159066977</v>
      </c>
      <c r="AY97" s="158">
        <v>4203.5453807627428</v>
      </c>
      <c r="AZ97" s="158">
        <v>4039.3772795537852</v>
      </c>
      <c r="BA97" s="158">
        <v>4171.7880642755936</v>
      </c>
      <c r="BB97" s="158">
        <v>4036.1290196541518</v>
      </c>
      <c r="BC97" s="158">
        <v>4369.1633304645011</v>
      </c>
      <c r="BD97" s="158">
        <v>4877.6925610689077</v>
      </c>
      <c r="BE97" s="158">
        <v>5434.7831981750696</v>
      </c>
      <c r="BF97" s="158">
        <v>6006.2247069902214</v>
      </c>
      <c r="BG97" s="158">
        <v>3445.8000969162695</v>
      </c>
      <c r="BH97" s="158">
        <v>0</v>
      </c>
      <c r="BI97" s="158">
        <v>0</v>
      </c>
      <c r="BJ97" s="158">
        <v>0</v>
      </c>
      <c r="BK97" s="158">
        <v>0</v>
      </c>
      <c r="BL97" s="158">
        <v>0</v>
      </c>
      <c r="BM97" s="158">
        <v>0</v>
      </c>
      <c r="BN97" s="158">
        <v>0</v>
      </c>
      <c r="BO97" s="158">
        <v>0</v>
      </c>
      <c r="BP97" s="158">
        <v>0</v>
      </c>
      <c r="BQ97" s="158">
        <v>0</v>
      </c>
      <c r="BR97" s="158">
        <v>0</v>
      </c>
      <c r="BS97" s="158">
        <v>0</v>
      </c>
      <c r="BT97" s="158">
        <v>0</v>
      </c>
      <c r="BU97" s="158">
        <v>0</v>
      </c>
      <c r="BV97" s="158">
        <v>0</v>
      </c>
      <c r="BW97" s="158">
        <v>0</v>
      </c>
      <c r="BX97" s="158">
        <v>0</v>
      </c>
      <c r="BY97" s="158">
        <v>0</v>
      </c>
      <c r="BZ97" s="158">
        <v>0</v>
      </c>
      <c r="CA97" s="158">
        <v>0</v>
      </c>
      <c r="CB97" s="158">
        <v>0</v>
      </c>
      <c r="CC97" s="158">
        <v>0</v>
      </c>
      <c r="CD97" s="158">
        <v>0</v>
      </c>
      <c r="CE97" s="159">
        <v>0</v>
      </c>
    </row>
    <row r="98" spans="1:83" x14ac:dyDescent="0.35">
      <c r="A98" s="152"/>
      <c r="B98" s="53" t="s">
        <v>28</v>
      </c>
      <c r="C98" s="234" t="s">
        <v>222</v>
      </c>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v>533.01364172575984</v>
      </c>
      <c r="AI98" s="158">
        <v>517.89890975963226</v>
      </c>
      <c r="AJ98" s="158">
        <v>509.08936029379686</v>
      </c>
      <c r="AK98" s="158">
        <v>519.708004777577</v>
      </c>
      <c r="AL98" s="158">
        <v>565.01984703927451</v>
      </c>
      <c r="AM98" s="158">
        <v>549.14640011978179</v>
      </c>
      <c r="AN98" s="158">
        <v>506.22851719072901</v>
      </c>
      <c r="AO98" s="158">
        <v>495.16095802763056</v>
      </c>
      <c r="AP98" s="158">
        <v>584.33928887108539</v>
      </c>
      <c r="AQ98" s="158">
        <v>555.171547620517</v>
      </c>
      <c r="AR98" s="158">
        <v>528.5463341131117</v>
      </c>
      <c r="AS98" s="158">
        <v>497.27832652622214</v>
      </c>
      <c r="AT98" s="158">
        <v>501.85532583602463</v>
      </c>
      <c r="AU98" s="158">
        <v>516.98536480608357</v>
      </c>
      <c r="AV98" s="158">
        <v>521.18541273343919</v>
      </c>
      <c r="AW98" s="158">
        <v>536.88041671217184</v>
      </c>
      <c r="AX98" s="158">
        <v>530.46267046458252</v>
      </c>
      <c r="AY98" s="158">
        <v>528.77189269357075</v>
      </c>
      <c r="AZ98" s="158">
        <v>489.57449597552255</v>
      </c>
      <c r="BA98" s="158">
        <v>492.21405549950924</v>
      </c>
      <c r="BB98" s="158">
        <v>488.24547930289492</v>
      </c>
      <c r="BC98" s="158">
        <v>481.06153019246494</v>
      </c>
      <c r="BD98" s="158">
        <v>499.51402050189097</v>
      </c>
      <c r="BE98" s="158">
        <v>505.83820135187864</v>
      </c>
      <c r="BF98" s="158">
        <v>510.34975929095202</v>
      </c>
      <c r="BG98" s="158">
        <v>477.7479281859404</v>
      </c>
      <c r="BH98" s="158">
        <v>494.86638969140688</v>
      </c>
      <c r="BI98" s="158">
        <v>482.10306496121297</v>
      </c>
      <c r="BJ98" s="158">
        <v>482.38980478559284</v>
      </c>
      <c r="BK98" s="158">
        <v>514.27205623755844</v>
      </c>
      <c r="BL98" s="158">
        <v>620.07575192922764</v>
      </c>
      <c r="BM98" s="158">
        <v>641.77819235900859</v>
      </c>
      <c r="BN98" s="158">
        <v>628.36779763016523</v>
      </c>
      <c r="BO98" s="158">
        <v>630.04414900770507</v>
      </c>
      <c r="BP98" s="158">
        <v>645.95107606785086</v>
      </c>
      <c r="BQ98" s="158">
        <v>644.9642134176072</v>
      </c>
      <c r="BR98" s="158">
        <v>654.93289675505423</v>
      </c>
      <c r="BS98" s="158">
        <v>655.76725879836511</v>
      </c>
      <c r="BT98" s="158">
        <v>596.31517658452799</v>
      </c>
      <c r="BU98" s="158">
        <v>580.75349318334531</v>
      </c>
      <c r="BV98" s="158">
        <v>577.09494196769776</v>
      </c>
      <c r="BW98" s="158">
        <v>557.50581509832045</v>
      </c>
      <c r="BX98" s="158">
        <v>454.95730628975417</v>
      </c>
      <c r="BY98" s="158">
        <v>452.50961068945162</v>
      </c>
      <c r="BZ98" s="158">
        <v>435.0694657575138</v>
      </c>
      <c r="CA98" s="158">
        <v>456.36766288570243</v>
      </c>
      <c r="CB98" s="158">
        <v>467.80219623502512</v>
      </c>
      <c r="CC98" s="158">
        <v>454.92593440297372</v>
      </c>
      <c r="CD98" s="158">
        <v>433.8206965192648</v>
      </c>
      <c r="CE98" s="159">
        <v>411.33395662208073</v>
      </c>
    </row>
    <row r="99" spans="1:83" x14ac:dyDescent="0.35">
      <c r="A99" s="152"/>
      <c r="B99" s="53" t="s">
        <v>256</v>
      </c>
      <c r="C99" s="234" t="s">
        <v>222</v>
      </c>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v>7.358307228477643</v>
      </c>
      <c r="BM99" s="158">
        <v>9.2769067873682598</v>
      </c>
      <c r="BN99" s="158">
        <v>11.985447864682765</v>
      </c>
      <c r="BO99" s="158">
        <v>12.1143024191656</v>
      </c>
      <c r="BP99" s="158">
        <v>11.775558716398118</v>
      </c>
      <c r="BQ99" s="158">
        <v>11.30186275947878</v>
      </c>
      <c r="BR99" s="158">
        <v>45.521696619799641</v>
      </c>
      <c r="BS99" s="158">
        <v>52.697429413530848</v>
      </c>
      <c r="BT99" s="158">
        <v>48.673086944478534</v>
      </c>
      <c r="BU99" s="158">
        <v>56.39732182693632</v>
      </c>
      <c r="BV99" s="158">
        <v>46.751663935092026</v>
      </c>
      <c r="BW99" s="158">
        <v>48.734861748970943</v>
      </c>
      <c r="BX99" s="158">
        <v>43.714139811059304</v>
      </c>
      <c r="BY99" s="158">
        <v>43.974158403947023</v>
      </c>
      <c r="BZ99" s="158">
        <v>41.223483928262851</v>
      </c>
      <c r="CA99" s="158">
        <v>41.095349940129225</v>
      </c>
      <c r="CB99" s="158">
        <v>41.138322119053662</v>
      </c>
      <c r="CC99" s="158">
        <v>40.5460203240727</v>
      </c>
      <c r="CD99" s="158">
        <v>39.665213963201666</v>
      </c>
      <c r="CE99" s="159">
        <v>38.719085790600218</v>
      </c>
    </row>
    <row r="100" spans="1:83" ht="25.5" customHeight="1" x14ac:dyDescent="0.35">
      <c r="A100" s="152"/>
      <c r="B100" s="53" t="s">
        <v>257</v>
      </c>
      <c r="C100" s="234" t="s">
        <v>222</v>
      </c>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v>0</v>
      </c>
      <c r="AI100" s="158">
        <v>12.493654219757072</v>
      </c>
      <c r="AJ100" s="158">
        <v>61.881793218725178</v>
      </c>
      <c r="AK100" s="158">
        <v>111.51825100094928</v>
      </c>
      <c r="AL100" s="158">
        <v>170.98614369781481</v>
      </c>
      <c r="AM100" s="158">
        <v>236.02552699281316</v>
      </c>
      <c r="AN100" s="158">
        <v>288.64226645403375</v>
      </c>
      <c r="AO100" s="158">
        <v>356.36855035144509</v>
      </c>
      <c r="AP100" s="158">
        <v>448.30917611247929</v>
      </c>
      <c r="AQ100" s="158">
        <v>520.42149380302578</v>
      </c>
      <c r="AR100" s="158">
        <v>578.77851929609653</v>
      </c>
      <c r="AS100" s="158">
        <v>636.30460112843775</v>
      </c>
      <c r="AT100" s="158">
        <v>697.95938734799029</v>
      </c>
      <c r="AU100" s="158">
        <v>806.667904658211</v>
      </c>
      <c r="AV100" s="158">
        <v>50.356883362367483</v>
      </c>
      <c r="AW100" s="158">
        <v>0</v>
      </c>
      <c r="AX100" s="158">
        <v>0</v>
      </c>
      <c r="AY100" s="158">
        <v>0</v>
      </c>
      <c r="AZ100" s="158">
        <v>0</v>
      </c>
      <c r="BA100" s="158">
        <v>0</v>
      </c>
      <c r="BB100" s="158">
        <v>0</v>
      </c>
      <c r="BC100" s="158">
        <v>0</v>
      </c>
      <c r="BD100" s="158">
        <v>0</v>
      </c>
      <c r="BE100" s="158">
        <v>0</v>
      </c>
      <c r="BF100" s="158">
        <v>0</v>
      </c>
      <c r="BG100" s="158">
        <v>0</v>
      </c>
      <c r="BH100" s="158">
        <v>0</v>
      </c>
      <c r="BI100" s="158">
        <v>0</v>
      </c>
      <c r="BJ100" s="158">
        <v>0</v>
      </c>
      <c r="BK100" s="158">
        <v>0</v>
      </c>
      <c r="BL100" s="158">
        <v>0</v>
      </c>
      <c r="BM100" s="158">
        <v>0</v>
      </c>
      <c r="BN100" s="158">
        <v>0</v>
      </c>
      <c r="BO100" s="158">
        <v>0</v>
      </c>
      <c r="BP100" s="158">
        <v>0</v>
      </c>
      <c r="BQ100" s="158">
        <v>0</v>
      </c>
      <c r="BR100" s="158">
        <v>0</v>
      </c>
      <c r="BS100" s="158">
        <v>0</v>
      </c>
      <c r="BT100" s="158">
        <v>0</v>
      </c>
      <c r="BU100" s="158">
        <v>0</v>
      </c>
      <c r="BV100" s="158">
        <v>0</v>
      </c>
      <c r="BW100" s="158">
        <v>0</v>
      </c>
      <c r="BX100" s="158">
        <v>0</v>
      </c>
      <c r="BY100" s="158">
        <v>0</v>
      </c>
      <c r="BZ100" s="158">
        <v>0</v>
      </c>
      <c r="CA100" s="158">
        <v>0</v>
      </c>
      <c r="CB100" s="158">
        <v>0</v>
      </c>
      <c r="CC100" s="158">
        <v>0</v>
      </c>
      <c r="CD100" s="158">
        <v>0</v>
      </c>
      <c r="CE100" s="159">
        <v>0</v>
      </c>
    </row>
    <row r="101" spans="1:83" x14ac:dyDescent="0.35">
      <c r="A101" s="152"/>
      <c r="B101" s="53" t="s">
        <v>352</v>
      </c>
      <c r="C101" s="157" t="s">
        <v>222</v>
      </c>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v>0</v>
      </c>
      <c r="AI101" s="158">
        <v>0</v>
      </c>
      <c r="AJ101" s="158">
        <v>0</v>
      </c>
      <c r="AK101" s="158">
        <v>0</v>
      </c>
      <c r="AL101" s="158">
        <v>0</v>
      </c>
      <c r="AM101" s="158">
        <v>0</v>
      </c>
      <c r="AN101" s="158">
        <v>0</v>
      </c>
      <c r="AO101" s="158">
        <v>0</v>
      </c>
      <c r="AP101" s="158">
        <v>0</v>
      </c>
      <c r="AQ101" s="158">
        <v>0</v>
      </c>
      <c r="AR101" s="158">
        <v>0</v>
      </c>
      <c r="AS101" s="158">
        <v>0</v>
      </c>
      <c r="AT101" s="158">
        <v>0</v>
      </c>
      <c r="AU101" s="158">
        <v>0</v>
      </c>
      <c r="AV101" s="158">
        <v>0</v>
      </c>
      <c r="AW101" s="158">
        <v>0</v>
      </c>
      <c r="AX101" s="158">
        <v>0</v>
      </c>
      <c r="AY101" s="158">
        <v>0</v>
      </c>
      <c r="AZ101" s="158">
        <v>0</v>
      </c>
      <c r="BA101" s="158">
        <v>0</v>
      </c>
      <c r="BB101" s="158">
        <v>0</v>
      </c>
      <c r="BC101" s="158">
        <v>0</v>
      </c>
      <c r="BD101" s="158">
        <v>0</v>
      </c>
      <c r="BE101" s="158">
        <v>0</v>
      </c>
      <c r="BF101" s="158">
        <v>0</v>
      </c>
      <c r="BG101" s="158">
        <v>0</v>
      </c>
      <c r="BH101" s="158">
        <v>0</v>
      </c>
      <c r="BI101" s="158">
        <v>1280.6828434591707</v>
      </c>
      <c r="BJ101" s="158">
        <v>0</v>
      </c>
      <c r="BK101" s="158">
        <v>0</v>
      </c>
      <c r="BL101" s="158">
        <v>0</v>
      </c>
      <c r="BM101" s="158">
        <v>0</v>
      </c>
      <c r="BN101" s="158">
        <v>0</v>
      </c>
      <c r="BO101" s="158">
        <v>0</v>
      </c>
      <c r="BP101" s="158">
        <v>0</v>
      </c>
      <c r="BQ101" s="158">
        <v>0</v>
      </c>
      <c r="BR101" s="158">
        <v>0</v>
      </c>
      <c r="BS101" s="158">
        <v>0</v>
      </c>
      <c r="BT101" s="158">
        <v>0</v>
      </c>
      <c r="BU101" s="158">
        <v>0</v>
      </c>
      <c r="BV101" s="158">
        <v>0</v>
      </c>
      <c r="BW101" s="158">
        <v>0</v>
      </c>
      <c r="BX101" s="158">
        <v>0</v>
      </c>
      <c r="BY101" s="158">
        <v>0</v>
      </c>
      <c r="BZ101" s="158">
        <v>0</v>
      </c>
      <c r="CA101" s="158">
        <v>0</v>
      </c>
      <c r="CB101" s="158">
        <v>0</v>
      </c>
      <c r="CC101" s="158">
        <v>0</v>
      </c>
      <c r="CD101" s="158">
        <v>0</v>
      </c>
      <c r="CE101" s="159">
        <v>0</v>
      </c>
    </row>
    <row r="102" spans="1:83" x14ac:dyDescent="0.35">
      <c r="A102" s="152"/>
      <c r="B102" s="76" t="s">
        <v>353</v>
      </c>
      <c r="C102" s="157" t="s">
        <v>222</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v>0</v>
      </c>
      <c r="AI102" s="158">
        <v>0</v>
      </c>
      <c r="AJ102" s="158">
        <v>0</v>
      </c>
      <c r="AK102" s="158">
        <v>0</v>
      </c>
      <c r="AL102" s="158">
        <v>0</v>
      </c>
      <c r="AM102" s="158">
        <v>0</v>
      </c>
      <c r="AN102" s="158">
        <v>0</v>
      </c>
      <c r="AO102" s="158">
        <v>0</v>
      </c>
      <c r="AP102" s="158">
        <v>0</v>
      </c>
      <c r="AQ102" s="158">
        <v>0</v>
      </c>
      <c r="AR102" s="158">
        <v>0</v>
      </c>
      <c r="AS102" s="158">
        <v>0</v>
      </c>
      <c r="AT102" s="158">
        <v>0</v>
      </c>
      <c r="AU102" s="158">
        <v>0</v>
      </c>
      <c r="AV102" s="158">
        <v>0</v>
      </c>
      <c r="AW102" s="158">
        <v>0</v>
      </c>
      <c r="AX102" s="158">
        <v>0</v>
      </c>
      <c r="AY102" s="158">
        <v>0</v>
      </c>
      <c r="AZ102" s="158">
        <v>0</v>
      </c>
      <c r="BA102" s="158">
        <v>0</v>
      </c>
      <c r="BB102" s="158">
        <v>0</v>
      </c>
      <c r="BC102" s="158">
        <v>0</v>
      </c>
      <c r="BD102" s="158">
        <v>0</v>
      </c>
      <c r="BE102" s="158">
        <v>0</v>
      </c>
      <c r="BF102" s="158">
        <v>0</v>
      </c>
      <c r="BG102" s="158">
        <v>0</v>
      </c>
      <c r="BH102" s="158">
        <v>768.1846589694278</v>
      </c>
      <c r="BI102" s="158">
        <v>370.41109683977623</v>
      </c>
      <c r="BJ102" s="158">
        <v>0</v>
      </c>
      <c r="BK102" s="158">
        <v>0</v>
      </c>
      <c r="BL102" s="158">
        <v>0</v>
      </c>
      <c r="BM102" s="158">
        <v>0</v>
      </c>
      <c r="BN102" s="158">
        <v>0</v>
      </c>
      <c r="BO102" s="158">
        <v>0</v>
      </c>
      <c r="BP102" s="158">
        <v>0</v>
      </c>
      <c r="BQ102" s="158">
        <v>0</v>
      </c>
      <c r="BR102" s="158">
        <v>0</v>
      </c>
      <c r="BS102" s="158">
        <v>0</v>
      </c>
      <c r="BT102" s="158">
        <v>0</v>
      </c>
      <c r="BU102" s="158">
        <v>0</v>
      </c>
      <c r="BV102" s="158">
        <v>0</v>
      </c>
      <c r="BW102" s="158">
        <v>0</v>
      </c>
      <c r="BX102" s="158">
        <v>0</v>
      </c>
      <c r="BY102" s="158">
        <v>0</v>
      </c>
      <c r="BZ102" s="158">
        <v>0</v>
      </c>
      <c r="CA102" s="158">
        <v>0</v>
      </c>
      <c r="CB102" s="158">
        <v>0</v>
      </c>
      <c r="CC102" s="158">
        <v>0</v>
      </c>
      <c r="CD102" s="158">
        <v>0</v>
      </c>
      <c r="CE102" s="159">
        <v>0</v>
      </c>
    </row>
    <row r="103" spans="1:83" x14ac:dyDescent="0.35">
      <c r="A103" s="152"/>
      <c r="B103" s="53" t="s">
        <v>354</v>
      </c>
      <c r="C103" s="157" t="s">
        <v>222</v>
      </c>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v>0</v>
      </c>
      <c r="AI103" s="158">
        <v>0</v>
      </c>
      <c r="AJ103" s="158">
        <v>0</v>
      </c>
      <c r="AK103" s="158">
        <v>0</v>
      </c>
      <c r="AL103" s="158">
        <v>0</v>
      </c>
      <c r="AM103" s="158">
        <v>0</v>
      </c>
      <c r="AN103" s="158">
        <v>0</v>
      </c>
      <c r="AO103" s="158">
        <v>0</v>
      </c>
      <c r="AP103" s="158">
        <v>0</v>
      </c>
      <c r="AQ103" s="158">
        <v>0</v>
      </c>
      <c r="AR103" s="158">
        <v>0</v>
      </c>
      <c r="AS103" s="158">
        <v>0</v>
      </c>
      <c r="AT103" s="158">
        <v>0</v>
      </c>
      <c r="AU103" s="158">
        <v>0</v>
      </c>
      <c r="AV103" s="158">
        <v>0</v>
      </c>
      <c r="AW103" s="158">
        <v>0</v>
      </c>
      <c r="AX103" s="158">
        <v>0</v>
      </c>
      <c r="AY103" s="158">
        <v>0</v>
      </c>
      <c r="AZ103" s="158">
        <v>0</v>
      </c>
      <c r="BA103" s="158">
        <v>0</v>
      </c>
      <c r="BB103" s="158">
        <v>0</v>
      </c>
      <c r="BC103" s="158">
        <v>0</v>
      </c>
      <c r="BD103" s="158">
        <v>504.44448346833133</v>
      </c>
      <c r="BE103" s="158">
        <v>590.49006366851938</v>
      </c>
      <c r="BF103" s="158">
        <v>592.36627617534054</v>
      </c>
      <c r="BG103" s="158">
        <v>635.95459834057976</v>
      </c>
      <c r="BH103" s="158">
        <v>652.69924843687113</v>
      </c>
      <c r="BI103" s="158">
        <v>671.76386335921757</v>
      </c>
      <c r="BJ103" s="158">
        <v>690.85533658455586</v>
      </c>
      <c r="BK103" s="158">
        <v>705.19838892037615</v>
      </c>
      <c r="BL103" s="158">
        <v>704.54013351254889</v>
      </c>
      <c r="BM103" s="158">
        <v>723.15927924733558</v>
      </c>
      <c r="BN103" s="158">
        <v>749.24543692218958</v>
      </c>
      <c r="BO103" s="158">
        <v>747.72430918367229</v>
      </c>
      <c r="BP103" s="158">
        <v>746.02007113864886</v>
      </c>
      <c r="BQ103" s="158">
        <v>743.57589453779974</v>
      </c>
      <c r="BR103" s="158">
        <v>742.20333634537997</v>
      </c>
      <c r="BS103" s="158">
        <v>748.14423929811505</v>
      </c>
      <c r="BT103" s="158">
        <v>739.93365425020056</v>
      </c>
      <c r="BU103" s="158">
        <v>759.34365012739261</v>
      </c>
      <c r="BV103" s="158">
        <v>533.23241032087492</v>
      </c>
      <c r="BW103" s="158">
        <v>281.01062730788408</v>
      </c>
      <c r="BX103" s="158">
        <v>0</v>
      </c>
      <c r="BY103" s="158">
        <v>0</v>
      </c>
      <c r="BZ103" s="158">
        <v>0</v>
      </c>
      <c r="CA103" s="158">
        <v>0</v>
      </c>
      <c r="CB103" s="158">
        <v>0</v>
      </c>
      <c r="CC103" s="158">
        <v>0</v>
      </c>
      <c r="CD103" s="158">
        <v>0</v>
      </c>
      <c r="CE103" s="159">
        <v>0</v>
      </c>
    </row>
    <row r="104" spans="1:83" x14ac:dyDescent="0.35">
      <c r="A104" s="152"/>
      <c r="B104" s="76" t="s">
        <v>31</v>
      </c>
      <c r="C104" s="234" t="s">
        <v>231</v>
      </c>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8">
        <v>0</v>
      </c>
      <c r="BE104" s="158">
        <v>0</v>
      </c>
      <c r="BF104" s="158">
        <v>0</v>
      </c>
      <c r="BG104" s="158">
        <v>3607.2295432769251</v>
      </c>
      <c r="BH104" s="158">
        <v>8948.5171424228593</v>
      </c>
      <c r="BI104" s="158">
        <v>9372.9755511680014</v>
      </c>
      <c r="BJ104" s="158">
        <v>9726.8583717651891</v>
      </c>
      <c r="BK104" s="158">
        <v>10192.09611796681</v>
      </c>
      <c r="BL104" s="158">
        <v>10285.623881033123</v>
      </c>
      <c r="BM104" s="158">
        <v>10710.552246022709</v>
      </c>
      <c r="BN104" s="158">
        <v>10681.623623353922</v>
      </c>
      <c r="BO104" s="158">
        <v>10253.645166772565</v>
      </c>
      <c r="BP104" s="158">
        <v>9401.4805227375837</v>
      </c>
      <c r="BQ104" s="158">
        <v>8634.478014832257</v>
      </c>
      <c r="BR104" s="158">
        <v>7975.9356749801082</v>
      </c>
      <c r="BS104" s="158">
        <v>7314.435891395261</v>
      </c>
      <c r="BT104" s="158">
        <v>6680.1860299158061</v>
      </c>
      <c r="BU104" s="158">
        <v>6225.0803948473686</v>
      </c>
      <c r="BV104" s="158">
        <v>5856.3015434984609</v>
      </c>
      <c r="BW104" s="158">
        <v>5620.1477822392881</v>
      </c>
      <c r="BX104" s="158">
        <v>5292.3051463985166</v>
      </c>
      <c r="BY104" s="158">
        <v>5069.2098261162209</v>
      </c>
      <c r="BZ104" s="158">
        <v>4905.0693921279026</v>
      </c>
      <c r="CA104" s="158">
        <v>5208.9609260748302</v>
      </c>
      <c r="CB104" s="158">
        <v>5051.2948078393083</v>
      </c>
      <c r="CC104" s="158">
        <v>4852.4495184565658</v>
      </c>
      <c r="CD104" s="158">
        <v>4617.0069129228978</v>
      </c>
      <c r="CE104" s="159">
        <v>4338.247223520505</v>
      </c>
    </row>
    <row r="105" spans="1:83" ht="25.5" customHeight="1" x14ac:dyDescent="0.35">
      <c r="A105" s="152"/>
      <c r="B105" s="167" t="s">
        <v>263</v>
      </c>
      <c r="C105" s="234" t="s">
        <v>222</v>
      </c>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8">
        <v>0</v>
      </c>
      <c r="BE105" s="158">
        <v>0</v>
      </c>
      <c r="BF105" s="158">
        <v>0</v>
      </c>
      <c r="BG105" s="158">
        <v>0</v>
      </c>
      <c r="BH105" s="158">
        <v>0</v>
      </c>
      <c r="BI105" s="158">
        <v>0</v>
      </c>
      <c r="BJ105" s="158">
        <v>0</v>
      </c>
      <c r="BK105" s="158">
        <v>0</v>
      </c>
      <c r="BL105" s="158">
        <v>0</v>
      </c>
      <c r="BM105" s="158">
        <v>0</v>
      </c>
      <c r="BN105" s="158">
        <v>0</v>
      </c>
      <c r="BO105" s="158">
        <v>0</v>
      </c>
      <c r="BP105" s="158">
        <v>0</v>
      </c>
      <c r="BQ105" s="158">
        <v>18.230047141367947</v>
      </c>
      <c r="BR105" s="158">
        <v>155.71113939996266</v>
      </c>
      <c r="BS105" s="158">
        <v>150.62392500443278</v>
      </c>
      <c r="BT105" s="158">
        <v>505.51348191278259</v>
      </c>
      <c r="BU105" s="158">
        <v>1055.5919200942358</v>
      </c>
      <c r="BV105" s="158">
        <v>1273.4030937268844</v>
      </c>
      <c r="BW105" s="158">
        <v>1727.5487346376387</v>
      </c>
      <c r="BX105" s="158">
        <v>1975.9780642091587</v>
      </c>
      <c r="BY105" s="158">
        <v>2339.136355034072</v>
      </c>
      <c r="BZ105" s="158">
        <v>2827.3020557121004</v>
      </c>
      <c r="CA105" s="158">
        <v>3628.8113669003178</v>
      </c>
      <c r="CB105" s="158">
        <v>4313.9217062006201</v>
      </c>
      <c r="CC105" s="158">
        <v>4883.6654216876168</v>
      </c>
      <c r="CD105" s="158">
        <v>5298.8233264771161</v>
      </c>
      <c r="CE105" s="159">
        <v>5540.9343359670556</v>
      </c>
    </row>
    <row r="106" spans="1:83" x14ac:dyDescent="0.35">
      <c r="A106" s="152"/>
      <c r="B106" s="53" t="s">
        <v>264</v>
      </c>
      <c r="C106" s="234" t="s">
        <v>222</v>
      </c>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v>6.4262239278735054</v>
      </c>
      <c r="AY106" s="158">
        <v>7.4133621625335744</v>
      </c>
      <c r="AZ106" s="158">
        <v>9.4105964899505707</v>
      </c>
      <c r="BA106" s="158">
        <v>8.5574791516961071</v>
      </c>
      <c r="BB106" s="158">
        <v>14.046108029955567</v>
      </c>
      <c r="BC106" s="158">
        <v>17.660554780873309</v>
      </c>
      <c r="BD106" s="158">
        <v>19.604077816984361</v>
      </c>
      <c r="BE106" s="158">
        <v>23.29691479974764</v>
      </c>
      <c r="BF106" s="158">
        <v>31.176023988650748</v>
      </c>
      <c r="BG106" s="158">
        <v>29.864103675649329</v>
      </c>
      <c r="BH106" s="158">
        <v>30.939024681718056</v>
      </c>
      <c r="BI106" s="158">
        <v>67.877506221622326</v>
      </c>
      <c r="BJ106" s="158">
        <v>46.265479081787632</v>
      </c>
      <c r="BK106" s="158">
        <v>37.962044119391365</v>
      </c>
      <c r="BL106" s="158">
        <v>42.130283265110755</v>
      </c>
      <c r="BM106" s="158">
        <v>46.389203482106993</v>
      </c>
      <c r="BN106" s="158">
        <v>49.530727255603146</v>
      </c>
      <c r="BO106" s="158">
        <v>47.998295196321777</v>
      </c>
      <c r="BP106" s="158">
        <v>52.596981547982161</v>
      </c>
      <c r="BQ106" s="158">
        <v>55.742493061907268</v>
      </c>
      <c r="BR106" s="158">
        <v>54.324154334214541</v>
      </c>
      <c r="BS106" s="158">
        <v>55.415855680183185</v>
      </c>
      <c r="BT106" s="158">
        <v>49.701157650236055</v>
      </c>
      <c r="BU106" s="158">
        <v>47.651929515301973</v>
      </c>
      <c r="BV106" s="158">
        <v>51.036382879274257</v>
      </c>
      <c r="BW106" s="158">
        <v>46.398150590080363</v>
      </c>
      <c r="BX106" s="158">
        <v>36.019124931093295</v>
      </c>
      <c r="BY106" s="158">
        <v>38.263655665750811</v>
      </c>
      <c r="BZ106" s="158">
        <v>36.531662716255141</v>
      </c>
      <c r="CA106" s="158">
        <v>36.868560622616108</v>
      </c>
      <c r="CB106" s="158">
        <v>37.043334975383054</v>
      </c>
      <c r="CC106" s="158">
        <v>35.850161263848243</v>
      </c>
      <c r="CD106" s="158">
        <v>34.367645576324925</v>
      </c>
      <c r="CE106" s="159">
        <v>32.781965525219562</v>
      </c>
    </row>
    <row r="107" spans="1:83" x14ac:dyDescent="0.35">
      <c r="A107" s="152"/>
      <c r="B107" s="76" t="s">
        <v>266</v>
      </c>
      <c r="C107" s="234" t="s">
        <v>225</v>
      </c>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v>0</v>
      </c>
      <c r="AI107" s="158">
        <v>0</v>
      </c>
      <c r="AJ107" s="158">
        <v>0</v>
      </c>
      <c r="AK107" s="158">
        <v>0</v>
      </c>
      <c r="AL107" s="158">
        <v>0</v>
      </c>
      <c r="AM107" s="158">
        <v>0</v>
      </c>
      <c r="AN107" s="158">
        <v>0</v>
      </c>
      <c r="AO107" s="158">
        <v>0</v>
      </c>
      <c r="AP107" s="158">
        <v>0</v>
      </c>
      <c r="AQ107" s="158">
        <v>252.56171093508172</v>
      </c>
      <c r="AR107" s="158">
        <v>7.9111773980353286</v>
      </c>
      <c r="AS107" s="158">
        <v>0</v>
      </c>
      <c r="AT107" s="158">
        <v>0</v>
      </c>
      <c r="AU107" s="158">
        <v>0</v>
      </c>
      <c r="AV107" s="158">
        <v>0</v>
      </c>
      <c r="AW107" s="158">
        <v>0</v>
      </c>
      <c r="AX107" s="158">
        <v>0</v>
      </c>
      <c r="AY107" s="158">
        <v>0</v>
      </c>
      <c r="AZ107" s="158">
        <v>0</v>
      </c>
      <c r="BA107" s="158">
        <v>0</v>
      </c>
      <c r="BB107" s="158">
        <v>0</v>
      </c>
      <c r="BC107" s="158">
        <v>0</v>
      </c>
      <c r="BD107" s="158">
        <v>0</v>
      </c>
      <c r="BE107" s="158">
        <v>0</v>
      </c>
      <c r="BF107" s="158">
        <v>0</v>
      </c>
      <c r="BG107" s="158">
        <v>0</v>
      </c>
      <c r="BH107" s="158">
        <v>0</v>
      </c>
      <c r="BI107" s="158">
        <v>0</v>
      </c>
      <c r="BJ107" s="158">
        <v>0</v>
      </c>
      <c r="BK107" s="158">
        <v>0</v>
      </c>
      <c r="BL107" s="158">
        <v>0</v>
      </c>
      <c r="BM107" s="158">
        <v>0</v>
      </c>
      <c r="BN107" s="158">
        <v>0</v>
      </c>
      <c r="BO107" s="158">
        <v>0</v>
      </c>
      <c r="BP107" s="158">
        <v>0</v>
      </c>
      <c r="BQ107" s="158">
        <v>0</v>
      </c>
      <c r="BR107" s="158">
        <v>0</v>
      </c>
      <c r="BS107" s="158">
        <v>0</v>
      </c>
      <c r="BT107" s="158">
        <v>0</v>
      </c>
      <c r="BU107" s="158">
        <v>0</v>
      </c>
      <c r="BV107" s="158">
        <v>0</v>
      </c>
      <c r="BW107" s="158">
        <v>0</v>
      </c>
      <c r="BX107" s="158">
        <v>0</v>
      </c>
      <c r="BY107" s="158">
        <v>0</v>
      </c>
      <c r="BZ107" s="158">
        <v>0</v>
      </c>
      <c r="CA107" s="158">
        <v>0</v>
      </c>
      <c r="CB107" s="158">
        <v>0</v>
      </c>
      <c r="CC107" s="158">
        <v>0</v>
      </c>
      <c r="CD107" s="158">
        <v>0</v>
      </c>
      <c r="CE107" s="159">
        <v>0</v>
      </c>
    </row>
    <row r="108" spans="1:83" s="109" customFormat="1" x14ac:dyDescent="0.35">
      <c r="A108" s="170"/>
      <c r="B108" s="76" t="s">
        <v>267</v>
      </c>
      <c r="C108" s="234" t="s">
        <v>222</v>
      </c>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v>22.990241039891462</v>
      </c>
      <c r="AI108" s="158">
        <v>27.542558718486436</v>
      </c>
      <c r="AJ108" s="158">
        <v>35.200908943619353</v>
      </c>
      <c r="AK108" s="158">
        <v>43.035349695472974</v>
      </c>
      <c r="AL108" s="158">
        <v>49.993086787556059</v>
      </c>
      <c r="AM108" s="158">
        <v>58.337542405342759</v>
      </c>
      <c r="AN108" s="158">
        <v>73.237911481851327</v>
      </c>
      <c r="AO108" s="158">
        <v>80.39271216626183</v>
      </c>
      <c r="AP108" s="158">
        <v>87.144869685317687</v>
      </c>
      <c r="AQ108" s="158">
        <v>90.914760251846573</v>
      </c>
      <c r="AR108" s="158">
        <v>97.053223191518541</v>
      </c>
      <c r="AS108" s="158">
        <v>102.88139831863209</v>
      </c>
      <c r="AT108" s="158">
        <v>121.46430717687954</v>
      </c>
      <c r="AU108" s="158">
        <v>155.96933709077095</v>
      </c>
      <c r="AV108" s="158">
        <v>179.82579902876765</v>
      </c>
      <c r="AW108" s="158">
        <v>196.29688246555548</v>
      </c>
      <c r="AX108" s="158">
        <v>199.5536128185017</v>
      </c>
      <c r="AY108" s="158">
        <v>199.38947891917127</v>
      </c>
      <c r="AZ108" s="158">
        <v>180.54379985892891</v>
      </c>
      <c r="BA108" s="158">
        <v>234.96967689855373</v>
      </c>
      <c r="BB108" s="158">
        <v>244.09526393074185</v>
      </c>
      <c r="BC108" s="158">
        <v>241.16715155603998</v>
      </c>
      <c r="BD108" s="158">
        <v>269.23035753651641</v>
      </c>
      <c r="BE108" s="158">
        <v>267.74849419139531</v>
      </c>
      <c r="BF108" s="158">
        <v>257.27537834368496</v>
      </c>
      <c r="BG108" s="158">
        <v>262.3510384393839</v>
      </c>
      <c r="BH108" s="158">
        <v>186.27032051830835</v>
      </c>
      <c r="BI108" s="158">
        <v>187.07307428853304</v>
      </c>
      <c r="BJ108" s="158">
        <v>191.41485062785389</v>
      </c>
      <c r="BK108" s="158">
        <v>277.73499109047287</v>
      </c>
      <c r="BL108" s="158">
        <v>234.3779035653304</v>
      </c>
      <c r="BM108" s="158">
        <v>241.43343076184343</v>
      </c>
      <c r="BN108" s="158">
        <v>220.29610924716346</v>
      </c>
      <c r="BO108" s="158">
        <v>215.61578880450671</v>
      </c>
      <c r="BP108" s="158">
        <v>199.60700447414456</v>
      </c>
      <c r="BQ108" s="158">
        <v>177.40322452042994</v>
      </c>
      <c r="BR108" s="158">
        <v>167.75099579255703</v>
      </c>
      <c r="BS108" s="158">
        <v>154.258682839226</v>
      </c>
      <c r="BT108" s="158">
        <v>141.85274050943997</v>
      </c>
      <c r="BU108" s="158">
        <v>121.75216016769691</v>
      </c>
      <c r="BV108" s="158">
        <v>109.33018611044112</v>
      </c>
      <c r="BW108" s="158">
        <v>98.581755371077335</v>
      </c>
      <c r="BX108" s="158">
        <v>75.030060821770448</v>
      </c>
      <c r="BY108" s="158">
        <v>65.285825143464947</v>
      </c>
      <c r="BZ108" s="158">
        <v>57.254398774137123</v>
      </c>
      <c r="CA108" s="158">
        <v>54.106480453575884</v>
      </c>
      <c r="CB108" s="158">
        <v>47.135177398909541</v>
      </c>
      <c r="CC108" s="158">
        <v>40.688360186825655</v>
      </c>
      <c r="CD108" s="158">
        <v>33.741225841811627</v>
      </c>
      <c r="CE108" s="159">
        <v>26.854829608065838</v>
      </c>
    </row>
    <row r="109" spans="1:83" s="109" customFormat="1" x14ac:dyDescent="0.35">
      <c r="A109" s="170"/>
      <c r="B109" s="53" t="s">
        <v>368</v>
      </c>
      <c r="C109" s="234" t="s">
        <v>231</v>
      </c>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v>0</v>
      </c>
      <c r="AI109" s="158">
        <v>0</v>
      </c>
      <c r="AJ109" s="158">
        <v>0</v>
      </c>
      <c r="AK109" s="158">
        <v>0</v>
      </c>
      <c r="AL109" s="158">
        <v>0</v>
      </c>
      <c r="AM109" s="158">
        <v>0</v>
      </c>
      <c r="AN109" s="158">
        <v>0</v>
      </c>
      <c r="AO109" s="158">
        <v>0</v>
      </c>
      <c r="AP109" s="158">
        <v>0</v>
      </c>
      <c r="AQ109" s="158">
        <v>14.035472648563237</v>
      </c>
      <c r="AR109" s="158">
        <v>68.732912024384873</v>
      </c>
      <c r="AS109" s="158">
        <v>54.920649012291946</v>
      </c>
      <c r="AT109" s="158">
        <v>59.667896955117293</v>
      </c>
      <c r="AU109" s="158">
        <v>76.147238204770858</v>
      </c>
      <c r="AV109" s="158">
        <v>76.236314828978564</v>
      </c>
      <c r="AW109" s="158">
        <v>75.986273264476736</v>
      </c>
      <c r="AX109" s="158">
        <v>55.952947708704805</v>
      </c>
      <c r="AY109" s="158">
        <v>92.65367122666872</v>
      </c>
      <c r="AZ109" s="158">
        <v>70.519127233231643</v>
      </c>
      <c r="BA109" s="158">
        <v>37.386208494424309</v>
      </c>
      <c r="BB109" s="158">
        <v>37.41464084023562</v>
      </c>
      <c r="BC109" s="158">
        <v>37.139524839358913</v>
      </c>
      <c r="BD109" s="158">
        <v>58.882097174099151</v>
      </c>
      <c r="BE109" s="158">
        <v>45.286277858612522</v>
      </c>
      <c r="BF109" s="158">
        <v>46.119972880474243</v>
      </c>
      <c r="BG109" s="158">
        <v>46.921754609114686</v>
      </c>
      <c r="BH109" s="158">
        <v>48.801050589547813</v>
      </c>
      <c r="BI109" s="158">
        <v>59.599857791606908</v>
      </c>
      <c r="BJ109" s="158">
        <v>0</v>
      </c>
      <c r="BK109" s="158">
        <v>0</v>
      </c>
      <c r="BL109" s="158">
        <v>0</v>
      </c>
      <c r="BM109" s="158">
        <v>0</v>
      </c>
      <c r="BN109" s="158">
        <v>0</v>
      </c>
      <c r="BO109" s="158">
        <v>0</v>
      </c>
      <c r="BP109" s="158">
        <v>0</v>
      </c>
      <c r="BQ109" s="158">
        <v>0</v>
      </c>
      <c r="BR109" s="158">
        <v>0</v>
      </c>
      <c r="BS109" s="158">
        <v>0</v>
      </c>
      <c r="BT109" s="158">
        <v>0</v>
      </c>
      <c r="BU109" s="158">
        <v>0</v>
      </c>
      <c r="BV109" s="158">
        <v>0</v>
      </c>
      <c r="BW109" s="158">
        <v>0</v>
      </c>
      <c r="BX109" s="158">
        <v>0</v>
      </c>
      <c r="BY109" s="158">
        <v>0</v>
      </c>
      <c r="BZ109" s="158">
        <v>0</v>
      </c>
      <c r="CA109" s="158">
        <v>0</v>
      </c>
      <c r="CB109" s="158">
        <v>0</v>
      </c>
      <c r="CC109" s="158">
        <v>0</v>
      </c>
      <c r="CD109" s="158">
        <v>0</v>
      </c>
      <c r="CE109" s="159">
        <v>0</v>
      </c>
    </row>
    <row r="110" spans="1:83" x14ac:dyDescent="0.35">
      <c r="A110" s="152"/>
      <c r="B110" s="76" t="s">
        <v>269</v>
      </c>
      <c r="C110" s="234" t="s">
        <v>231</v>
      </c>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v>0</v>
      </c>
      <c r="AI110" s="158">
        <v>0</v>
      </c>
      <c r="AJ110" s="158">
        <v>0</v>
      </c>
      <c r="AK110" s="158">
        <v>0</v>
      </c>
      <c r="AL110" s="158">
        <v>0</v>
      </c>
      <c r="AM110" s="158">
        <v>0</v>
      </c>
      <c r="AN110" s="158">
        <v>0</v>
      </c>
      <c r="AO110" s="158">
        <v>0</v>
      </c>
      <c r="AP110" s="158">
        <v>0</v>
      </c>
      <c r="AQ110" s="158">
        <v>0</v>
      </c>
      <c r="AR110" s="158">
        <v>0</v>
      </c>
      <c r="AS110" s="158">
        <v>0</v>
      </c>
      <c r="AT110" s="158">
        <v>0</v>
      </c>
      <c r="AU110" s="158">
        <v>0</v>
      </c>
      <c r="AV110" s="158">
        <v>0</v>
      </c>
      <c r="AW110" s="158">
        <v>0</v>
      </c>
      <c r="AX110" s="158">
        <v>0</v>
      </c>
      <c r="AY110" s="158">
        <v>0</v>
      </c>
      <c r="AZ110" s="158">
        <v>0</v>
      </c>
      <c r="BA110" s="158">
        <v>0</v>
      </c>
      <c r="BB110" s="158">
        <v>0</v>
      </c>
      <c r="BC110" s="158">
        <v>0</v>
      </c>
      <c r="BD110" s="158">
        <v>0</v>
      </c>
      <c r="BE110" s="158">
        <v>0</v>
      </c>
      <c r="BF110" s="158">
        <v>0</v>
      </c>
      <c r="BG110" s="158">
        <v>0</v>
      </c>
      <c r="BH110" s="158">
        <v>0</v>
      </c>
      <c r="BI110" s="158">
        <v>0</v>
      </c>
      <c r="BJ110" s="158">
        <v>28.254056175278809</v>
      </c>
      <c r="BK110" s="158">
        <v>24.248771710505281</v>
      </c>
      <c r="BL110" s="158">
        <v>19.818458859517758</v>
      </c>
      <c r="BM110" s="158">
        <v>20.218199463072288</v>
      </c>
      <c r="BN110" s="158">
        <v>20.028745660919984</v>
      </c>
      <c r="BO110" s="158">
        <v>12.567130331680319</v>
      </c>
      <c r="BP110" s="158">
        <v>10.068702439695555</v>
      </c>
      <c r="BQ110" s="158">
        <v>0.68927466084266364</v>
      </c>
      <c r="BR110" s="158">
        <v>0</v>
      </c>
      <c r="BS110" s="158">
        <v>0</v>
      </c>
      <c r="BT110" s="158">
        <v>0</v>
      </c>
      <c r="BU110" s="158">
        <v>0</v>
      </c>
      <c r="BV110" s="158">
        <v>0</v>
      </c>
      <c r="BW110" s="158">
        <v>0</v>
      </c>
      <c r="BX110" s="158">
        <v>0</v>
      </c>
      <c r="BY110" s="158">
        <v>0</v>
      </c>
      <c r="BZ110" s="158">
        <v>0</v>
      </c>
      <c r="CA110" s="158">
        <v>0</v>
      </c>
      <c r="CB110" s="158">
        <v>0</v>
      </c>
      <c r="CC110" s="158">
        <v>0</v>
      </c>
      <c r="CD110" s="158">
        <v>0</v>
      </c>
      <c r="CE110" s="159">
        <v>0</v>
      </c>
    </row>
    <row r="111" spans="1:83" ht="25.5" customHeight="1" x14ac:dyDescent="0.35">
      <c r="A111" s="152"/>
      <c r="B111" s="76" t="s">
        <v>33</v>
      </c>
      <c r="C111" s="234"/>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v>44323.139805894214</v>
      </c>
      <c r="AI111" s="158">
        <v>44165.803155680558</v>
      </c>
      <c r="AJ111" s="158">
        <v>44168.560067955259</v>
      </c>
      <c r="AK111" s="158">
        <v>45887.543833482363</v>
      </c>
      <c r="AL111" s="158">
        <v>47638.007455061335</v>
      </c>
      <c r="AM111" s="158">
        <v>48858.947139676049</v>
      </c>
      <c r="AN111" s="158">
        <v>48140.381596130312</v>
      </c>
      <c r="AO111" s="158">
        <v>49351.481353019793</v>
      </c>
      <c r="AP111" s="158">
        <v>50492.753646089885</v>
      </c>
      <c r="AQ111" s="158">
        <v>50050.941413679866</v>
      </c>
      <c r="AR111" s="158">
        <v>48191.472199766584</v>
      </c>
      <c r="AS111" s="158">
        <v>47889.042608587086</v>
      </c>
      <c r="AT111" s="158">
        <v>48407.111145257724</v>
      </c>
      <c r="AU111" s="158">
        <v>51256.838158300998</v>
      </c>
      <c r="AV111" s="158">
        <v>52006.953428562934</v>
      </c>
      <c r="AW111" s="158">
        <v>53340.246801163761</v>
      </c>
      <c r="AX111" s="158">
        <v>53498.278880410508</v>
      </c>
      <c r="AY111" s="158">
        <v>53865.439967451755</v>
      </c>
      <c r="AZ111" s="158">
        <v>55215.762811427834</v>
      </c>
      <c r="BA111" s="158">
        <v>57864.202695563821</v>
      </c>
      <c r="BB111" s="158">
        <v>60275.309750922759</v>
      </c>
      <c r="BC111" s="158">
        <v>63202.880540525111</v>
      </c>
      <c r="BD111" s="158">
        <v>63975.811697028148</v>
      </c>
      <c r="BE111" s="158">
        <v>67826.754449630578</v>
      </c>
      <c r="BF111" s="158">
        <v>70178.392783327188</v>
      </c>
      <c r="BG111" s="158">
        <v>71811.508054683392</v>
      </c>
      <c r="BH111" s="158">
        <v>73142.166339901523</v>
      </c>
      <c r="BI111" s="158">
        <v>75001.687457140899</v>
      </c>
      <c r="BJ111" s="158">
        <v>75995.271979829864</v>
      </c>
      <c r="BK111" s="158">
        <v>79678.432513713618</v>
      </c>
      <c r="BL111" s="158">
        <v>82228.647174372614</v>
      </c>
      <c r="BM111" s="158">
        <v>88141.411473079337</v>
      </c>
      <c r="BN111" s="158">
        <v>90504.549913125171</v>
      </c>
      <c r="BO111" s="158">
        <v>94423.579587586399</v>
      </c>
      <c r="BP111" s="158">
        <v>99898.188686851208</v>
      </c>
      <c r="BQ111" s="158">
        <v>101911.8107153067</v>
      </c>
      <c r="BR111" s="158">
        <v>104932.52947935552</v>
      </c>
      <c r="BS111" s="158">
        <v>107535.30241989222</v>
      </c>
      <c r="BT111" s="158">
        <v>107980.60847963364</v>
      </c>
      <c r="BU111" s="158">
        <v>108784.20520674495</v>
      </c>
      <c r="BV111" s="158">
        <v>110227.99176524105</v>
      </c>
      <c r="BW111" s="158">
        <v>109715.17786764521</v>
      </c>
      <c r="BX111" s="158">
        <v>106486.18814976902</v>
      </c>
      <c r="BY111" s="158">
        <v>109259.53220259395</v>
      </c>
      <c r="BZ111" s="158">
        <v>109729.60701296672</v>
      </c>
      <c r="CA111" s="158">
        <v>120802.08277333953</v>
      </c>
      <c r="CB111" s="158">
        <v>129965.0984057257</v>
      </c>
      <c r="CC111" s="158">
        <v>134596.15379169027</v>
      </c>
      <c r="CD111" s="158">
        <v>136762.97004545771</v>
      </c>
      <c r="CE111" s="159">
        <v>136987.58864074669</v>
      </c>
    </row>
    <row r="112" spans="1:83" x14ac:dyDescent="0.35">
      <c r="A112" s="152"/>
      <c r="B112" s="74" t="s">
        <v>228</v>
      </c>
      <c r="C112" s="234" t="s">
        <v>225</v>
      </c>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v>44107.043327726067</v>
      </c>
      <c r="AI112" s="158">
        <v>43986.186242711228</v>
      </c>
      <c r="AJ112" s="158">
        <v>44009.680355480603</v>
      </c>
      <c r="AK112" s="158">
        <v>45740.432102326937</v>
      </c>
      <c r="AL112" s="158">
        <v>47497.782250984324</v>
      </c>
      <c r="AM112" s="158">
        <v>48722.246113831447</v>
      </c>
      <c r="AN112" s="158">
        <v>48017.726936023879</v>
      </c>
      <c r="AO112" s="158">
        <v>49229.772436600317</v>
      </c>
      <c r="AP112" s="158">
        <v>50387.893723359732</v>
      </c>
      <c r="AQ112" s="158">
        <v>49951.421026274314</v>
      </c>
      <c r="AR112" s="158">
        <v>48101.141256069102</v>
      </c>
      <c r="AS112" s="158">
        <v>47809.181862822355</v>
      </c>
      <c r="AT112" s="158">
        <v>48330.823974087019</v>
      </c>
      <c r="AU112" s="158">
        <v>51185.019289425763</v>
      </c>
      <c r="AV112" s="158">
        <v>51937.792310503028</v>
      </c>
      <c r="AW112" s="158">
        <v>53271.885618106964</v>
      </c>
      <c r="AX112" s="158">
        <v>53433.782419490199</v>
      </c>
      <c r="AY112" s="158">
        <v>53801.201884348375</v>
      </c>
      <c r="AZ112" s="158">
        <v>55164.511440840848</v>
      </c>
      <c r="BA112" s="158">
        <v>57813.82090316739</v>
      </c>
      <c r="BB112" s="158">
        <v>60226.586069321769</v>
      </c>
      <c r="BC112" s="158">
        <v>63156.606643462699</v>
      </c>
      <c r="BD112" s="158">
        <v>63930.332882063434</v>
      </c>
      <c r="BE112" s="158">
        <v>67780.479212942912</v>
      </c>
      <c r="BF112" s="158">
        <v>70132.746971155051</v>
      </c>
      <c r="BG112" s="158">
        <v>71765.650976229386</v>
      </c>
      <c r="BH112" s="158">
        <v>73096.773412489594</v>
      </c>
      <c r="BI112" s="158">
        <v>74957.168811649564</v>
      </c>
      <c r="BJ112" s="158">
        <v>75946.996707915954</v>
      </c>
      <c r="BK112" s="158">
        <v>79623.655651046429</v>
      </c>
      <c r="BL112" s="158">
        <v>82168.542536718916</v>
      </c>
      <c r="BM112" s="158">
        <v>88078.586657122301</v>
      </c>
      <c r="BN112" s="158">
        <v>90429.255637612558</v>
      </c>
      <c r="BO112" s="158">
        <v>94343.907315594945</v>
      </c>
      <c r="BP112" s="158">
        <v>99804.279534559013</v>
      </c>
      <c r="BQ112" s="158">
        <v>101794.51877737611</v>
      </c>
      <c r="BR112" s="158">
        <v>104825.65960772883</v>
      </c>
      <c r="BS112" s="158">
        <v>107423.52258645355</v>
      </c>
      <c r="BT112" s="158">
        <v>107863.55248803316</v>
      </c>
      <c r="BU112" s="158">
        <v>108662.87103061614</v>
      </c>
      <c r="BV112" s="158">
        <v>110099.09985254498</v>
      </c>
      <c r="BW112" s="158">
        <v>109583.40137616314</v>
      </c>
      <c r="BX112" s="158">
        <v>106199.080855352</v>
      </c>
      <c r="BY112" s="158">
        <v>109093.42007849617</v>
      </c>
      <c r="BZ112" s="158">
        <v>109563.18788127086</v>
      </c>
      <c r="CA112" s="158">
        <v>120616.70536471922</v>
      </c>
      <c r="CB112" s="158">
        <v>129778.54048212551</v>
      </c>
      <c r="CC112" s="158">
        <v>134409.62804767725</v>
      </c>
      <c r="CD112" s="158">
        <v>136575.27399803911</v>
      </c>
      <c r="CE112" s="159">
        <v>136798.84081778297</v>
      </c>
    </row>
    <row r="113" spans="1:83" x14ac:dyDescent="0.35">
      <c r="A113" s="152"/>
      <c r="B113" s="203" t="s">
        <v>334</v>
      </c>
      <c r="C113" s="234"/>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v>44107.043327726067</v>
      </c>
      <c r="AI113" s="158">
        <v>43981.196884017634</v>
      </c>
      <c r="AJ113" s="158">
        <v>43976.23199495962</v>
      </c>
      <c r="AK113" s="158">
        <v>45668.762284584547</v>
      </c>
      <c r="AL113" s="158">
        <v>47357.557046907321</v>
      </c>
      <c r="AM113" s="158">
        <v>48522.195832107653</v>
      </c>
      <c r="AN113" s="158">
        <v>47744.112694248004</v>
      </c>
      <c r="AO113" s="158">
        <v>48811.212504523573</v>
      </c>
      <c r="AP113" s="158">
        <v>49766.972776043069</v>
      </c>
      <c r="AQ113" s="158">
        <v>49168.147309174376</v>
      </c>
      <c r="AR113" s="158">
        <v>47149.762165024396</v>
      </c>
      <c r="AS113" s="158">
        <v>46593.92089295281</v>
      </c>
      <c r="AT113" s="158">
        <v>46784.058941335075</v>
      </c>
      <c r="AU113" s="158">
        <v>48996.719996643951</v>
      </c>
      <c r="AV113" s="158">
        <v>49328.645276364186</v>
      </c>
      <c r="AW113" s="158">
        <v>50177.520428550793</v>
      </c>
      <c r="AX113" s="158">
        <v>49928.525430241156</v>
      </c>
      <c r="AY113" s="158">
        <v>49811.10564963377</v>
      </c>
      <c r="AZ113" s="158">
        <v>50413.280933041773</v>
      </c>
      <c r="BA113" s="158">
        <v>52359.853616197484</v>
      </c>
      <c r="BB113" s="158">
        <v>54029.67867655171</v>
      </c>
      <c r="BC113" s="158">
        <v>55804.98816034371</v>
      </c>
      <c r="BD113" s="158">
        <v>54302.280814784819</v>
      </c>
      <c r="BE113" s="158">
        <v>57308.697085567168</v>
      </c>
      <c r="BF113" s="158">
        <v>58974.438222357188</v>
      </c>
      <c r="BG113" s="158">
        <v>59456.876469888601</v>
      </c>
      <c r="BH113" s="158">
        <v>59989.788302350724</v>
      </c>
      <c r="BI113" s="158">
        <v>60938.289200468214</v>
      </c>
      <c r="BJ113" s="158">
        <v>61077.102891614049</v>
      </c>
      <c r="BK113" s="158">
        <v>63327.464827410666</v>
      </c>
      <c r="BL113" s="158">
        <v>64522.125210785962</v>
      </c>
      <c r="BM113" s="158">
        <v>68315.554042589138</v>
      </c>
      <c r="BN113" s="158">
        <v>70108.939874680786</v>
      </c>
      <c r="BO113" s="158">
        <v>73043.362640507417</v>
      </c>
      <c r="BP113" s="158">
        <v>76549.682867076292</v>
      </c>
      <c r="BQ113" s="158">
        <v>77854.706393530098</v>
      </c>
      <c r="BR113" s="158">
        <v>79885.163999520315</v>
      </c>
      <c r="BS113" s="158">
        <v>81934.93040142559</v>
      </c>
      <c r="BT113" s="158">
        <v>81281.618020279027</v>
      </c>
      <c r="BU113" s="158">
        <v>79134.219346163751</v>
      </c>
      <c r="BV113" s="158">
        <v>76992.596884126804</v>
      </c>
      <c r="BW113" s="158">
        <v>74174.00908794759</v>
      </c>
      <c r="BX113" s="158">
        <v>69549.668532139302</v>
      </c>
      <c r="BY113" s="158">
        <v>67485.170268102651</v>
      </c>
      <c r="BZ113" s="158">
        <v>63412.936324993505</v>
      </c>
      <c r="CA113" s="158">
        <v>64902.904551668231</v>
      </c>
      <c r="CB113" s="158">
        <v>64620.734162347784</v>
      </c>
      <c r="CC113" s="158">
        <v>62160.313445218191</v>
      </c>
      <c r="CD113" s="158">
        <v>59543.941649429398</v>
      </c>
      <c r="CE113" s="159">
        <v>56778.890296346624</v>
      </c>
    </row>
    <row r="114" spans="1:83" x14ac:dyDescent="0.35">
      <c r="A114" s="152"/>
      <c r="B114" s="203" t="s">
        <v>355</v>
      </c>
      <c r="C114" s="234"/>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v>0</v>
      </c>
      <c r="AI114" s="158">
        <v>4.9893586935924716</v>
      </c>
      <c r="AJ114" s="158">
        <v>33.448360520980884</v>
      </c>
      <c r="AK114" s="158">
        <v>71.669817742389228</v>
      </c>
      <c r="AL114" s="158">
        <v>140.22520407700739</v>
      </c>
      <c r="AM114" s="158">
        <v>200.05028172379983</v>
      </c>
      <c r="AN114" s="158">
        <v>273.61424177587617</v>
      </c>
      <c r="AO114" s="158">
        <v>418.5599320767393</v>
      </c>
      <c r="AP114" s="158">
        <v>620.92094731666111</v>
      </c>
      <c r="AQ114" s="158">
        <v>783.27371709994372</v>
      </c>
      <c r="AR114" s="158">
        <v>951.37909104470668</v>
      </c>
      <c r="AS114" s="158">
        <v>1215.2609698695442</v>
      </c>
      <c r="AT114" s="158">
        <v>1546.7650327519418</v>
      </c>
      <c r="AU114" s="158">
        <v>2188.2992927818091</v>
      </c>
      <c r="AV114" s="158">
        <v>2609.1470341388467</v>
      </c>
      <c r="AW114" s="158">
        <v>3094.3651895561734</v>
      </c>
      <c r="AX114" s="158">
        <v>3505.2569892490469</v>
      </c>
      <c r="AY114" s="158">
        <v>3990.0962347146028</v>
      </c>
      <c r="AZ114" s="158">
        <v>4751.2305077990814</v>
      </c>
      <c r="BA114" s="158">
        <v>5453.9672869699034</v>
      </c>
      <c r="BB114" s="158">
        <v>6196.9073927700583</v>
      </c>
      <c r="BC114" s="158">
        <v>7351.6184831189876</v>
      </c>
      <c r="BD114" s="158">
        <v>7812.2871976535389</v>
      </c>
      <c r="BE114" s="158">
        <v>8620.0484969049194</v>
      </c>
      <c r="BF114" s="158">
        <v>9283.2622505419422</v>
      </c>
      <c r="BG114" s="158">
        <v>10265.977623747753</v>
      </c>
      <c r="BH114" s="158">
        <v>11034.979138205634</v>
      </c>
      <c r="BI114" s="158">
        <v>11903.638553412908</v>
      </c>
      <c r="BJ114" s="158">
        <v>12677.308806007919</v>
      </c>
      <c r="BK114" s="158">
        <v>13869.907963114494</v>
      </c>
      <c r="BL114" s="158">
        <v>14917.075831624461</v>
      </c>
      <c r="BM114" s="158">
        <v>16728.434272760962</v>
      </c>
      <c r="BN114" s="158">
        <v>16944.023047201008</v>
      </c>
      <c r="BO114" s="158">
        <v>18039.68199188693</v>
      </c>
      <c r="BP114" s="158">
        <v>19735.654056863877</v>
      </c>
      <c r="BQ114" s="158">
        <v>20433.401181949077</v>
      </c>
      <c r="BR114" s="158">
        <v>21386.726054328945</v>
      </c>
      <c r="BS114" s="158">
        <v>21929.667256029403</v>
      </c>
      <c r="BT114" s="158">
        <v>21382.394308015519</v>
      </c>
      <c r="BU114" s="158">
        <v>20857.089462588676</v>
      </c>
      <c r="BV114" s="158">
        <v>20752.988820849037</v>
      </c>
      <c r="BW114" s="158">
        <v>20354.57133864861</v>
      </c>
      <c r="BX114" s="158">
        <v>19022.299048775429</v>
      </c>
      <c r="BY114" s="158">
        <v>18278.772091297029</v>
      </c>
      <c r="BZ114" s="158">
        <v>17325.444042715513</v>
      </c>
      <c r="CA114" s="158">
        <v>18583.019450402444</v>
      </c>
      <c r="CB114" s="158">
        <v>19158.58102762483</v>
      </c>
      <c r="CC114" s="158">
        <v>18159.020346313035</v>
      </c>
      <c r="CD114" s="158">
        <v>17066.885939305837</v>
      </c>
      <c r="CE114" s="159">
        <v>16117.702038594356</v>
      </c>
    </row>
    <row r="115" spans="1:83" x14ac:dyDescent="0.35">
      <c r="A115" s="152"/>
      <c r="B115" s="203" t="s">
        <v>356</v>
      </c>
      <c r="C115" s="234"/>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v>0</v>
      </c>
      <c r="AI115" s="158">
        <v>0</v>
      </c>
      <c r="AJ115" s="158">
        <v>0</v>
      </c>
      <c r="AK115" s="158">
        <v>0</v>
      </c>
      <c r="AL115" s="158">
        <v>0</v>
      </c>
      <c r="AM115" s="158">
        <v>0</v>
      </c>
      <c r="AN115" s="158">
        <v>0</v>
      </c>
      <c r="AO115" s="158">
        <v>0</v>
      </c>
      <c r="AP115" s="158">
        <v>0</v>
      </c>
      <c r="AQ115" s="158">
        <v>0</v>
      </c>
      <c r="AR115" s="158">
        <v>0</v>
      </c>
      <c r="AS115" s="158">
        <v>0</v>
      </c>
      <c r="AT115" s="158">
        <v>0</v>
      </c>
      <c r="AU115" s="158">
        <v>0</v>
      </c>
      <c r="AV115" s="158">
        <v>0</v>
      </c>
      <c r="AW115" s="158">
        <v>0</v>
      </c>
      <c r="AX115" s="158">
        <v>0</v>
      </c>
      <c r="AY115" s="158">
        <v>0</v>
      </c>
      <c r="AZ115" s="158">
        <v>0</v>
      </c>
      <c r="BA115" s="158">
        <v>0</v>
      </c>
      <c r="BB115" s="158">
        <v>0</v>
      </c>
      <c r="BC115" s="158">
        <v>0</v>
      </c>
      <c r="BD115" s="158">
        <v>1815.7648696250621</v>
      </c>
      <c r="BE115" s="158">
        <v>1851.7336304708278</v>
      </c>
      <c r="BF115" s="158">
        <v>1875.0464982559311</v>
      </c>
      <c r="BG115" s="158">
        <v>2042.7968825930275</v>
      </c>
      <c r="BH115" s="158">
        <v>2072.0059719332439</v>
      </c>
      <c r="BI115" s="158">
        <v>2115.2410577684391</v>
      </c>
      <c r="BJ115" s="158">
        <v>2134.5157377658138</v>
      </c>
      <c r="BK115" s="158">
        <v>2206.7970596041519</v>
      </c>
      <c r="BL115" s="158">
        <v>2264.689785173669</v>
      </c>
      <c r="BM115" s="158">
        <v>2376.4832283749088</v>
      </c>
      <c r="BN115" s="158">
        <v>2386.5225929774306</v>
      </c>
      <c r="BO115" s="158">
        <v>2455.7822365930265</v>
      </c>
      <c r="BP115" s="158">
        <v>2575.8372275160677</v>
      </c>
      <c r="BQ115" s="158">
        <v>2600.2341559767824</v>
      </c>
      <c r="BR115" s="158">
        <v>2649.9387370097311</v>
      </c>
      <c r="BS115" s="158">
        <v>2656.0266125218823</v>
      </c>
      <c r="BT115" s="158">
        <v>2543.8187594765741</v>
      </c>
      <c r="BU115" s="158">
        <v>2432.9924562058995</v>
      </c>
      <c r="BV115" s="158">
        <v>2360.3112819323587</v>
      </c>
      <c r="BW115" s="158">
        <v>2265.4417797287933</v>
      </c>
      <c r="BX115" s="158">
        <v>2075.5298368080066</v>
      </c>
      <c r="BY115" s="158">
        <v>1967.1051737094931</v>
      </c>
      <c r="BZ115" s="158">
        <v>1830.7733446528723</v>
      </c>
      <c r="CA115" s="158">
        <v>1858.4260786092802</v>
      </c>
      <c r="CB115" s="158">
        <v>1846.1682494443535</v>
      </c>
      <c r="CC115" s="158">
        <v>1737.8170812309127</v>
      </c>
      <c r="CD115" s="158">
        <v>1623.46797891961</v>
      </c>
      <c r="CE115" s="159">
        <v>1521.3165810057028</v>
      </c>
    </row>
    <row r="116" spans="1:83" x14ac:dyDescent="0.35">
      <c r="A116" s="152"/>
      <c r="B116" s="203" t="s">
        <v>357</v>
      </c>
      <c r="C116" s="234"/>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v>0</v>
      </c>
      <c r="AI116" s="158">
        <v>0</v>
      </c>
      <c r="AJ116" s="158">
        <v>0</v>
      </c>
      <c r="AK116" s="158">
        <v>0</v>
      </c>
      <c r="AL116" s="158">
        <v>0</v>
      </c>
      <c r="AM116" s="158">
        <v>0</v>
      </c>
      <c r="AN116" s="158">
        <v>0</v>
      </c>
      <c r="AO116" s="158">
        <v>0</v>
      </c>
      <c r="AP116" s="158">
        <v>0</v>
      </c>
      <c r="AQ116" s="158">
        <v>0</v>
      </c>
      <c r="AR116" s="158">
        <v>0</v>
      </c>
      <c r="AS116" s="158">
        <v>0</v>
      </c>
      <c r="AT116" s="158">
        <v>0</v>
      </c>
      <c r="AU116" s="158">
        <v>0</v>
      </c>
      <c r="AV116" s="158">
        <v>0</v>
      </c>
      <c r="AW116" s="158">
        <v>0</v>
      </c>
      <c r="AX116" s="158">
        <v>0</v>
      </c>
      <c r="AY116" s="158">
        <v>0</v>
      </c>
      <c r="AZ116" s="158">
        <v>0</v>
      </c>
      <c r="BA116" s="158">
        <v>0</v>
      </c>
      <c r="BB116" s="158">
        <v>0</v>
      </c>
      <c r="BC116" s="158">
        <v>0</v>
      </c>
      <c r="BD116" s="158">
        <v>0</v>
      </c>
      <c r="BE116" s="158">
        <v>0</v>
      </c>
      <c r="BF116" s="158">
        <v>0</v>
      </c>
      <c r="BG116" s="158">
        <v>0</v>
      </c>
      <c r="BH116" s="158">
        <v>0</v>
      </c>
      <c r="BI116" s="158">
        <v>0</v>
      </c>
      <c r="BJ116" s="158">
        <v>58.069272528175162</v>
      </c>
      <c r="BK116" s="158">
        <v>219.48580091712014</v>
      </c>
      <c r="BL116" s="158">
        <v>464.65170913482143</v>
      </c>
      <c r="BM116" s="158">
        <v>658.11511339729884</v>
      </c>
      <c r="BN116" s="158">
        <v>989.77012275333425</v>
      </c>
      <c r="BO116" s="158">
        <v>805.08044660758526</v>
      </c>
      <c r="BP116" s="158">
        <v>943.10538310278298</v>
      </c>
      <c r="BQ116" s="158">
        <v>906.17704592016116</v>
      </c>
      <c r="BR116" s="158">
        <v>903.83081686983041</v>
      </c>
      <c r="BS116" s="158">
        <v>902.89831647667074</v>
      </c>
      <c r="BT116" s="158">
        <v>994.28193248803336</v>
      </c>
      <c r="BU116" s="158">
        <v>897.40310360094543</v>
      </c>
      <c r="BV116" s="158">
        <v>861.08300868428603</v>
      </c>
      <c r="BW116" s="158">
        <v>723.18383158939344</v>
      </c>
      <c r="BX116" s="158">
        <v>545.09536490187736</v>
      </c>
      <c r="BY116" s="158">
        <v>345.67960841372667</v>
      </c>
      <c r="BZ116" s="158">
        <v>278.05369496955421</v>
      </c>
      <c r="CA116" s="158">
        <v>179.92069001203828</v>
      </c>
      <c r="CB116" s="158">
        <v>118.87439204774894</v>
      </c>
      <c r="CC116" s="158">
        <v>78.88928240115537</v>
      </c>
      <c r="CD116" s="158">
        <v>57.728731626169775</v>
      </c>
      <c r="CE116" s="159">
        <v>40.228994960649672</v>
      </c>
    </row>
    <row r="117" spans="1:83" x14ac:dyDescent="0.35">
      <c r="A117" s="152"/>
      <c r="B117" s="243" t="s">
        <v>358</v>
      </c>
      <c r="C117" s="234"/>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v>1587.6377475365891</v>
      </c>
      <c r="BU117" s="158">
        <v>5116.223264451899</v>
      </c>
      <c r="BV117" s="158">
        <v>8760.2551470520539</v>
      </c>
      <c r="BW117" s="158">
        <v>11601.604626028951</v>
      </c>
      <c r="BX117" s="158">
        <v>14475.048250983367</v>
      </c>
      <c r="BY117" s="158">
        <v>20351.359423224658</v>
      </c>
      <c r="BZ117" s="158">
        <v>25926.575755192815</v>
      </c>
      <c r="CA117" s="158">
        <v>34126.308221604377</v>
      </c>
      <c r="CB117" s="158">
        <v>42890.023099790567</v>
      </c>
      <c r="CC117" s="158">
        <v>51021.14493118292</v>
      </c>
      <c r="CD117" s="158">
        <v>56974.842770128416</v>
      </c>
      <c r="CE117" s="159">
        <v>61002.428005285889</v>
      </c>
    </row>
    <row r="118" spans="1:83" x14ac:dyDescent="0.35">
      <c r="A118" s="152"/>
      <c r="B118" s="243" t="s">
        <v>359</v>
      </c>
      <c r="C118" s="234"/>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v>73.801720237436683</v>
      </c>
      <c r="BU118" s="158">
        <v>224.94339760496891</v>
      </c>
      <c r="BV118" s="158">
        <v>371.86470990043426</v>
      </c>
      <c r="BW118" s="158">
        <v>464.59071221981304</v>
      </c>
      <c r="BX118" s="158">
        <v>531.43982174402277</v>
      </c>
      <c r="BY118" s="158">
        <v>665.33351374862468</v>
      </c>
      <c r="BZ118" s="158">
        <v>789.40471874660489</v>
      </c>
      <c r="CA118" s="158">
        <v>966.1263724228528</v>
      </c>
      <c r="CB118" s="158">
        <v>1144.1595508702151</v>
      </c>
      <c r="CC118" s="158">
        <v>1252.4429613310199</v>
      </c>
      <c r="CD118" s="158">
        <v>1308.4069286296578</v>
      </c>
      <c r="CE118" s="159">
        <v>1338.2749015897477</v>
      </c>
    </row>
    <row r="119" spans="1:83" x14ac:dyDescent="0.35">
      <c r="A119" s="152"/>
      <c r="B119" s="74" t="s">
        <v>360</v>
      </c>
      <c r="C119" s="234" t="s">
        <v>222</v>
      </c>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v>216.09647816814942</v>
      </c>
      <c r="AI119" s="158">
        <v>179.61691296932898</v>
      </c>
      <c r="AJ119" s="158">
        <v>158.87971247465921</v>
      </c>
      <c r="AK119" s="158">
        <v>147.1117311554305</v>
      </c>
      <c r="AL119" s="158">
        <v>140.22520407700739</v>
      </c>
      <c r="AM119" s="158">
        <v>136.70102584459656</v>
      </c>
      <c r="AN119" s="158">
        <v>122.65466010642726</v>
      </c>
      <c r="AO119" s="158">
        <v>121.70891641947739</v>
      </c>
      <c r="AP119" s="158">
        <v>104.85992273014868</v>
      </c>
      <c r="AQ119" s="158">
        <v>99.520387405551304</v>
      </c>
      <c r="AR119" s="158">
        <v>90.330943697478602</v>
      </c>
      <c r="AS119" s="158">
        <v>79.860745764731348</v>
      </c>
      <c r="AT119" s="158">
        <v>76.2871711707011</v>
      </c>
      <c r="AU119" s="158">
        <v>71.818868875236518</v>
      </c>
      <c r="AV119" s="158">
        <v>69.161118059901412</v>
      </c>
      <c r="AW119" s="158">
        <v>68.361183056792669</v>
      </c>
      <c r="AX119" s="158">
        <v>64.496460920306376</v>
      </c>
      <c r="AY119" s="158">
        <v>64.238083103373512</v>
      </c>
      <c r="AZ119" s="158">
        <v>51.251370586988038</v>
      </c>
      <c r="BA119" s="158">
        <v>50.38179239642627</v>
      </c>
      <c r="BB119" s="158">
        <v>48.723681600994617</v>
      </c>
      <c r="BC119" s="158">
        <v>46.273897062409397</v>
      </c>
      <c r="BD119" s="158">
        <v>45.47881496472457</v>
      </c>
      <c r="BE119" s="158">
        <v>46.275236687664204</v>
      </c>
      <c r="BF119" s="158">
        <v>45.645812172132473</v>
      </c>
      <c r="BG119" s="158">
        <v>45.85707845401479</v>
      </c>
      <c r="BH119" s="158">
        <v>45.392927411938921</v>
      </c>
      <c r="BI119" s="158">
        <v>44.518645491337196</v>
      </c>
      <c r="BJ119" s="158">
        <v>48.275271913921067</v>
      </c>
      <c r="BK119" s="158">
        <v>54.776862667191907</v>
      </c>
      <c r="BL119" s="158">
        <v>60.104637653700379</v>
      </c>
      <c r="BM119" s="158">
        <v>62.824815957031213</v>
      </c>
      <c r="BN119" s="158">
        <v>75.294275512603363</v>
      </c>
      <c r="BO119" s="158">
        <v>79.672271991446635</v>
      </c>
      <c r="BP119" s="158">
        <v>93.909152292195429</v>
      </c>
      <c r="BQ119" s="158">
        <v>117.29193793057281</v>
      </c>
      <c r="BR119" s="158">
        <v>106.86987162669153</v>
      </c>
      <c r="BS119" s="158">
        <v>111.77983343867305</v>
      </c>
      <c r="BT119" s="158">
        <v>117.05599160046076</v>
      </c>
      <c r="BU119" s="158">
        <v>121.33417612880835</v>
      </c>
      <c r="BV119" s="158">
        <v>128.89191269606192</v>
      </c>
      <c r="BW119" s="158">
        <v>131.7764914820641</v>
      </c>
      <c r="BX119" s="158">
        <v>287.10729441700363</v>
      </c>
      <c r="BY119" s="158">
        <v>166.1121240977636</v>
      </c>
      <c r="BZ119" s="158">
        <v>166.41913169585456</v>
      </c>
      <c r="CA119" s="158">
        <v>185.37740862030665</v>
      </c>
      <c r="CB119" s="158">
        <v>186.5579236001922</v>
      </c>
      <c r="CC119" s="158">
        <v>186.52574401304324</v>
      </c>
      <c r="CD119" s="158">
        <v>187.69604741860439</v>
      </c>
      <c r="CE119" s="159">
        <v>188.74782296371851</v>
      </c>
    </row>
    <row r="120" spans="1:83" ht="26.25" customHeight="1" x14ac:dyDescent="0.35">
      <c r="A120" s="152"/>
      <c r="B120" s="76" t="s">
        <v>361</v>
      </c>
      <c r="C120" s="234" t="s">
        <v>225</v>
      </c>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v>0</v>
      </c>
      <c r="AI120" s="158">
        <v>0</v>
      </c>
      <c r="AJ120" s="158">
        <v>0</v>
      </c>
      <c r="AK120" s="158">
        <v>0</v>
      </c>
      <c r="AL120" s="158">
        <v>0</v>
      </c>
      <c r="AM120" s="158">
        <v>0</v>
      </c>
      <c r="AN120" s="158">
        <v>0</v>
      </c>
      <c r="AO120" s="158">
        <v>0</v>
      </c>
      <c r="AP120" s="158">
        <v>0</v>
      </c>
      <c r="AQ120" s="158">
        <v>0</v>
      </c>
      <c r="AR120" s="158">
        <v>0</v>
      </c>
      <c r="AS120" s="158">
        <v>0</v>
      </c>
      <c r="AT120" s="158">
        <v>0</v>
      </c>
      <c r="AU120" s="158">
        <v>0</v>
      </c>
      <c r="AV120" s="158">
        <v>0</v>
      </c>
      <c r="AW120" s="158">
        <v>0</v>
      </c>
      <c r="AX120" s="158">
        <v>0</v>
      </c>
      <c r="AY120" s="158">
        <v>0</v>
      </c>
      <c r="AZ120" s="158">
        <v>0</v>
      </c>
      <c r="BA120" s="158">
        <v>0</v>
      </c>
      <c r="BB120" s="158">
        <v>0</v>
      </c>
      <c r="BC120" s="158">
        <v>0</v>
      </c>
      <c r="BD120" s="158">
        <v>0</v>
      </c>
      <c r="BE120" s="158">
        <v>0</v>
      </c>
      <c r="BF120" s="158">
        <v>0</v>
      </c>
      <c r="BG120" s="158">
        <v>0</v>
      </c>
      <c r="BH120" s="158">
        <v>0</v>
      </c>
      <c r="BI120" s="158">
        <v>0</v>
      </c>
      <c r="BJ120" s="158">
        <v>0</v>
      </c>
      <c r="BK120" s="158">
        <v>0</v>
      </c>
      <c r="BL120" s="158">
        <v>13.138969079759041</v>
      </c>
      <c r="BM120" s="158">
        <v>0.33129359045949824</v>
      </c>
      <c r="BN120" s="158">
        <v>-2.298055064323441</v>
      </c>
      <c r="BO120" s="158">
        <v>6.5740083801298592</v>
      </c>
      <c r="BP120" s="158">
        <v>2.5550728682683994</v>
      </c>
      <c r="BQ120" s="158">
        <v>3.1215180162782601</v>
      </c>
      <c r="BR120" s="158">
        <v>2.1851826452204808</v>
      </c>
      <c r="BS120" s="158">
        <v>3.3090635672683169</v>
      </c>
      <c r="BT120" s="158">
        <v>2.2926729275247038</v>
      </c>
      <c r="BU120" s="158">
        <v>3.7857856663910225</v>
      </c>
      <c r="BV120" s="158">
        <v>3.2693367683518155</v>
      </c>
      <c r="BW120" s="158">
        <v>3.6665655691668175</v>
      </c>
      <c r="BX120" s="158">
        <v>1.8082048141016558</v>
      </c>
      <c r="BY120" s="158">
        <v>1.3226448595513991</v>
      </c>
      <c r="BZ120" s="158">
        <v>1.7439871344914766</v>
      </c>
      <c r="CA120" s="158">
        <v>1.6893775082634999</v>
      </c>
      <c r="CB120" s="158">
        <v>1.6674445770734756</v>
      </c>
      <c r="CC120" s="158">
        <v>1.6586217636321927</v>
      </c>
      <c r="CD120" s="158">
        <v>1.638698998566599</v>
      </c>
      <c r="CE120" s="159">
        <v>1.6097748556907099</v>
      </c>
    </row>
    <row r="121" spans="1:83" x14ac:dyDescent="0.35">
      <c r="A121" s="152"/>
      <c r="B121" s="53" t="s">
        <v>274</v>
      </c>
      <c r="C121" s="234" t="s">
        <v>231</v>
      </c>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v>0</v>
      </c>
      <c r="AI121" s="158">
        <v>0</v>
      </c>
      <c r="AJ121" s="158">
        <v>0</v>
      </c>
      <c r="AK121" s="158">
        <v>0</v>
      </c>
      <c r="AL121" s="158">
        <v>0</v>
      </c>
      <c r="AM121" s="158">
        <v>0</v>
      </c>
      <c r="AN121" s="158">
        <v>0</v>
      </c>
      <c r="AO121" s="158">
        <v>0</v>
      </c>
      <c r="AP121" s="158">
        <v>0</v>
      </c>
      <c r="AQ121" s="158">
        <v>0</v>
      </c>
      <c r="AR121" s="158">
        <v>0</v>
      </c>
      <c r="AS121" s="158">
        <v>0</v>
      </c>
      <c r="AT121" s="158">
        <v>0</v>
      </c>
      <c r="AU121" s="158">
        <v>0</v>
      </c>
      <c r="AV121" s="158">
        <v>0</v>
      </c>
      <c r="AW121" s="158">
        <v>0</v>
      </c>
      <c r="AX121" s="158">
        <v>0</v>
      </c>
      <c r="AY121" s="158">
        <v>0</v>
      </c>
      <c r="AZ121" s="158">
        <v>0</v>
      </c>
      <c r="BA121" s="158">
        <v>0</v>
      </c>
      <c r="BB121" s="158">
        <v>0</v>
      </c>
      <c r="BC121" s="158">
        <v>0</v>
      </c>
      <c r="BD121" s="158">
        <v>0</v>
      </c>
      <c r="BE121" s="158">
        <v>0</v>
      </c>
      <c r="BF121" s="158">
        <v>0</v>
      </c>
      <c r="BG121" s="158">
        <v>0</v>
      </c>
      <c r="BH121" s="158">
        <v>0</v>
      </c>
      <c r="BI121" s="158">
        <v>0</v>
      </c>
      <c r="BJ121" s="158">
        <v>0</v>
      </c>
      <c r="BK121" s="158">
        <v>0</v>
      </c>
      <c r="BL121" s="158">
        <v>0</v>
      </c>
      <c r="BM121" s="158">
        <v>0</v>
      </c>
      <c r="BN121" s="158">
        <v>0</v>
      </c>
      <c r="BO121" s="158">
        <v>0</v>
      </c>
      <c r="BP121" s="158">
        <v>0</v>
      </c>
      <c r="BQ121" s="158">
        <v>0</v>
      </c>
      <c r="BR121" s="158">
        <v>0</v>
      </c>
      <c r="BS121" s="158">
        <v>0</v>
      </c>
      <c r="BT121" s="158">
        <v>0</v>
      </c>
      <c r="BU121" s="158">
        <v>0</v>
      </c>
      <c r="BV121" s="158">
        <v>7.2061979071498401</v>
      </c>
      <c r="BW121" s="158">
        <v>8.0629856617218891</v>
      </c>
      <c r="BX121" s="158">
        <v>0.23485738491950189</v>
      </c>
      <c r="BY121" s="158">
        <v>3.8469493532827728</v>
      </c>
      <c r="BZ121" s="158">
        <v>0</v>
      </c>
      <c r="CA121" s="158">
        <v>0</v>
      </c>
      <c r="CB121" s="158">
        <v>0</v>
      </c>
      <c r="CC121" s="158">
        <v>0</v>
      </c>
      <c r="CD121" s="158">
        <v>0</v>
      </c>
      <c r="CE121" s="159">
        <v>0</v>
      </c>
    </row>
    <row r="122" spans="1:83" x14ac:dyDescent="0.35">
      <c r="A122" s="152"/>
      <c r="B122" s="76" t="s">
        <v>275</v>
      </c>
      <c r="C122" s="234" t="s">
        <v>231</v>
      </c>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v>0</v>
      </c>
      <c r="AI122" s="158">
        <v>0</v>
      </c>
      <c r="AJ122" s="158">
        <v>0</v>
      </c>
      <c r="AK122" s="158">
        <v>0</v>
      </c>
      <c r="AL122" s="158">
        <v>0</v>
      </c>
      <c r="AM122" s="158">
        <v>0</v>
      </c>
      <c r="AN122" s="158">
        <v>0</v>
      </c>
      <c r="AO122" s="158">
        <v>0</v>
      </c>
      <c r="AP122" s="158">
        <v>0</v>
      </c>
      <c r="AQ122" s="158">
        <v>0</v>
      </c>
      <c r="AR122" s="158">
        <v>0</v>
      </c>
      <c r="AS122" s="158">
        <v>0</v>
      </c>
      <c r="AT122" s="158">
        <v>0</v>
      </c>
      <c r="AU122" s="158">
        <v>0</v>
      </c>
      <c r="AV122" s="158">
        <v>0</v>
      </c>
      <c r="AW122" s="158">
        <v>0</v>
      </c>
      <c r="AX122" s="158">
        <v>0</v>
      </c>
      <c r="AY122" s="158">
        <v>0</v>
      </c>
      <c r="AZ122" s="158">
        <v>0</v>
      </c>
      <c r="BA122" s="158">
        <v>0</v>
      </c>
      <c r="BB122" s="158">
        <v>0</v>
      </c>
      <c r="BC122" s="158">
        <v>0</v>
      </c>
      <c r="BD122" s="158">
        <v>0</v>
      </c>
      <c r="BE122" s="158">
        <v>0</v>
      </c>
      <c r="BF122" s="158">
        <v>0</v>
      </c>
      <c r="BG122" s="158">
        <v>0</v>
      </c>
      <c r="BH122" s="158">
        <v>0</v>
      </c>
      <c r="BI122" s="158">
        <v>0</v>
      </c>
      <c r="BJ122" s="158">
        <v>0.34018934545409207</v>
      </c>
      <c r="BK122" s="158">
        <v>0</v>
      </c>
      <c r="BL122" s="158">
        <v>0</v>
      </c>
      <c r="BM122" s="158">
        <v>0</v>
      </c>
      <c r="BN122" s="158">
        <v>0</v>
      </c>
      <c r="BO122" s="158">
        <v>0</v>
      </c>
      <c r="BP122" s="158">
        <v>0</v>
      </c>
      <c r="BQ122" s="158">
        <v>0</v>
      </c>
      <c r="BR122" s="158">
        <v>0</v>
      </c>
      <c r="BS122" s="158">
        <v>6.0164415174730722E-3</v>
      </c>
      <c r="BT122" s="158">
        <v>8.8431098139859776E-3</v>
      </c>
      <c r="BU122" s="158">
        <v>4.0590927922101805E-3</v>
      </c>
      <c r="BV122" s="158">
        <v>4.557541968556008E-3</v>
      </c>
      <c r="BW122" s="158">
        <v>4.692023548164519E-3</v>
      </c>
      <c r="BX122" s="158">
        <v>2.3110147712359715E-3</v>
      </c>
      <c r="BY122" s="158">
        <v>2.1346930793511654E-3</v>
      </c>
      <c r="BZ122" s="158">
        <v>1.9488052189160499E-3</v>
      </c>
      <c r="CA122" s="158">
        <v>2.1428176384672591E-3</v>
      </c>
      <c r="CB122" s="158">
        <v>2.1419345000713414E-3</v>
      </c>
      <c r="CC122" s="158">
        <v>2.1671507859069828E-3</v>
      </c>
      <c r="CD122" s="158">
        <v>2.0777373311984607E-3</v>
      </c>
      <c r="CE122" s="159">
        <v>1.8731493710187784E-3</v>
      </c>
    </row>
    <row r="123" spans="1:83" x14ac:dyDescent="0.35">
      <c r="A123" s="152"/>
      <c r="B123" s="53" t="s">
        <v>346</v>
      </c>
      <c r="C123" s="234" t="s">
        <v>222</v>
      </c>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v>1422.1017205978119</v>
      </c>
      <c r="AI123" s="158">
        <v>1181.6098619687307</v>
      </c>
      <c r="AJ123" s="158">
        <v>1147.7303187366779</v>
      </c>
      <c r="AK123" s="158">
        <v>1200.4166378456302</v>
      </c>
      <c r="AL123" s="158">
        <v>1200.0472964910291</v>
      </c>
      <c r="AM123" s="158">
        <v>1176.719096298925</v>
      </c>
      <c r="AN123" s="158">
        <v>1216.9072027764214</v>
      </c>
      <c r="AO123" s="158">
        <v>1285.5815990373737</v>
      </c>
      <c r="AP123" s="158">
        <v>1280.696747082791</v>
      </c>
      <c r="AQ123" s="158">
        <v>1258.646023533991</v>
      </c>
      <c r="AR123" s="158">
        <v>1225.1748392873317</v>
      </c>
      <c r="AS123" s="158">
        <v>1210.548740055526</v>
      </c>
      <c r="AT123" s="158">
        <v>1448.437888420618</v>
      </c>
      <c r="AU123" s="158">
        <v>1615.8443947052376</v>
      </c>
      <c r="AV123" s="158">
        <v>1861.8240566609384</v>
      </c>
      <c r="AW123" s="158">
        <v>1979.0358045006876</v>
      </c>
      <c r="AX123" s="158">
        <v>1722.2579742726168</v>
      </c>
      <c r="AY123" s="158">
        <v>1819.5436789639746</v>
      </c>
      <c r="AZ123" s="158">
        <v>1926.0082945674444</v>
      </c>
      <c r="BA123" s="158">
        <v>1849.4687426400733</v>
      </c>
      <c r="BB123" s="158">
        <v>1775.5895272155308</v>
      </c>
      <c r="BC123" s="158">
        <v>1739.5277003471301</v>
      </c>
      <c r="BD123" s="158">
        <v>1957.892671087629</v>
      </c>
      <c r="BE123" s="158">
        <v>1701.4842818051229</v>
      </c>
      <c r="BF123" s="158">
        <v>0</v>
      </c>
      <c r="BG123" s="158">
        <v>0</v>
      </c>
      <c r="BH123" s="158">
        <v>0</v>
      </c>
      <c r="BI123" s="158">
        <v>0</v>
      </c>
      <c r="BJ123" s="158">
        <v>0</v>
      </c>
      <c r="BK123" s="158">
        <v>0</v>
      </c>
      <c r="BL123" s="158">
        <v>0</v>
      </c>
      <c r="BM123" s="158">
        <v>0</v>
      </c>
      <c r="BN123" s="158">
        <v>0</v>
      </c>
      <c r="BO123" s="158">
        <v>0</v>
      </c>
      <c r="BP123" s="158">
        <v>0</v>
      </c>
      <c r="BQ123" s="158">
        <v>0</v>
      </c>
      <c r="BR123" s="158">
        <v>0</v>
      </c>
      <c r="BS123" s="158">
        <v>0</v>
      </c>
      <c r="BT123" s="158">
        <v>0</v>
      </c>
      <c r="BU123" s="158">
        <v>0</v>
      </c>
      <c r="BV123" s="158">
        <v>0</v>
      </c>
      <c r="BW123" s="158">
        <v>0</v>
      </c>
      <c r="BX123" s="158">
        <v>0</v>
      </c>
      <c r="BY123" s="158">
        <v>0</v>
      </c>
      <c r="BZ123" s="158">
        <v>0</v>
      </c>
      <c r="CA123" s="158">
        <v>0</v>
      </c>
      <c r="CB123" s="158">
        <v>0</v>
      </c>
      <c r="CC123" s="158">
        <v>0</v>
      </c>
      <c r="CD123" s="158">
        <v>0</v>
      </c>
      <c r="CE123" s="159">
        <v>0</v>
      </c>
    </row>
    <row r="124" spans="1:83" x14ac:dyDescent="0.35">
      <c r="A124" s="152"/>
      <c r="B124" s="53" t="s">
        <v>362</v>
      </c>
      <c r="C124" s="234" t="s">
        <v>222</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v>0</v>
      </c>
      <c r="AI124" s="158">
        <v>0</v>
      </c>
      <c r="AJ124" s="158">
        <v>0</v>
      </c>
      <c r="AK124" s="158">
        <v>0</v>
      </c>
      <c r="AL124" s="158">
        <v>0</v>
      </c>
      <c r="AM124" s="158">
        <v>0</v>
      </c>
      <c r="AN124" s="158">
        <v>0</v>
      </c>
      <c r="AO124" s="158">
        <v>0</v>
      </c>
      <c r="AP124" s="158">
        <v>0</v>
      </c>
      <c r="AQ124" s="158">
        <v>0</v>
      </c>
      <c r="AR124" s="158">
        <v>0</v>
      </c>
      <c r="AS124" s="158">
        <v>0</v>
      </c>
      <c r="AT124" s="158">
        <v>0</v>
      </c>
      <c r="AU124" s="158">
        <v>0</v>
      </c>
      <c r="AV124" s="158">
        <v>0</v>
      </c>
      <c r="AW124" s="158">
        <v>0</v>
      </c>
      <c r="AX124" s="158">
        <v>0</v>
      </c>
      <c r="AY124" s="158">
        <v>0</v>
      </c>
      <c r="AZ124" s="158">
        <v>0</v>
      </c>
      <c r="BA124" s="158">
        <v>328.44731739064747</v>
      </c>
      <c r="BB124" s="158">
        <v>329.15064712399499</v>
      </c>
      <c r="BC124" s="158">
        <v>1269.7877026184356</v>
      </c>
      <c r="BD124" s="158">
        <v>2888.3794683118695</v>
      </c>
      <c r="BE124" s="158">
        <v>2719.0547453502322</v>
      </c>
      <c r="BF124" s="158">
        <v>2697.5919032287702</v>
      </c>
      <c r="BG124" s="158">
        <v>2957.9150059191247</v>
      </c>
      <c r="BH124" s="158">
        <v>2941.0756158597492</v>
      </c>
      <c r="BI124" s="158">
        <v>2890.4560643384207</v>
      </c>
      <c r="BJ124" s="158">
        <v>2853.5660990456363</v>
      </c>
      <c r="BK124" s="158">
        <v>2864.1038849737192</v>
      </c>
      <c r="BL124" s="158">
        <v>3606.0213635471246</v>
      </c>
      <c r="BM124" s="158">
        <v>3603.3674581967985</v>
      </c>
      <c r="BN124" s="158">
        <v>3576.2176871364527</v>
      </c>
      <c r="BO124" s="158">
        <v>2736.8498889319867</v>
      </c>
      <c r="BP124" s="158">
        <v>2683.7911777013774</v>
      </c>
      <c r="BQ124" s="158">
        <v>2624.2165347147088</v>
      </c>
      <c r="BR124" s="158">
        <v>2567.5335832036835</v>
      </c>
      <c r="BS124" s="158">
        <v>2494.6126544181434</v>
      </c>
      <c r="BT124" s="158">
        <v>2415.7236387903372</v>
      </c>
      <c r="BU124" s="158">
        <v>2345.6067224435737</v>
      </c>
      <c r="BV124" s="158">
        <v>2273.5102101192088</v>
      </c>
      <c r="BW124" s="158">
        <v>2191.642455014136</v>
      </c>
      <c r="BX124" s="158">
        <v>2043.0779264439202</v>
      </c>
      <c r="BY124" s="158">
        <v>2066.9825467994401</v>
      </c>
      <c r="BZ124" s="158">
        <v>2001.5419622837126</v>
      </c>
      <c r="CA124" s="158">
        <v>1974.665479967304</v>
      </c>
      <c r="CB124" s="158">
        <v>1988.1919636775046</v>
      </c>
      <c r="CC124" s="158">
        <v>2016.5525161040605</v>
      </c>
      <c r="CD124" s="158">
        <v>2009.7424537325846</v>
      </c>
      <c r="CE124" s="159">
        <v>1967.8539813497937</v>
      </c>
    </row>
    <row r="125" spans="1:83" ht="24.75" customHeight="1" x14ac:dyDescent="0.35">
      <c r="A125" s="152"/>
      <c r="B125" s="109" t="s">
        <v>363</v>
      </c>
      <c r="C125" s="162"/>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f t="shared" ref="AH125:BM125" si="10">SUM(AH79:AH124)-AH112-AH111-AH95-AH92-AH80</f>
        <v>54564.984335974448</v>
      </c>
      <c r="AI125" s="126">
        <f t="shared" si="10"/>
        <v>53729.433477341714</v>
      </c>
      <c r="AJ125" s="126">
        <f t="shared" si="10"/>
        <v>53911.033144148088</v>
      </c>
      <c r="AK125" s="126">
        <f t="shared" si="10"/>
        <v>57582.878016240466</v>
      </c>
      <c r="AL125" s="126">
        <f t="shared" si="10"/>
        <v>60101.121701725671</v>
      </c>
      <c r="AM125" s="126">
        <f t="shared" si="10"/>
        <v>62119.344800571453</v>
      </c>
      <c r="AN125" s="126">
        <f t="shared" si="10"/>
        <v>62430.877277953106</v>
      </c>
      <c r="AO125" s="126">
        <f t="shared" si="10"/>
        <v>64664.563855086926</v>
      </c>
      <c r="AP125" s="126">
        <f t="shared" si="10"/>
        <v>66546.206599169062</v>
      </c>
      <c r="AQ125" s="126">
        <f t="shared" si="10"/>
        <v>66583.83324443271</v>
      </c>
      <c r="AR125" s="126">
        <f t="shared" si="10"/>
        <v>65151.531045339965</v>
      </c>
      <c r="AS125" s="126">
        <f t="shared" si="10"/>
        <v>65686.508298657194</v>
      </c>
      <c r="AT125" s="126">
        <f t="shared" si="10"/>
        <v>67575.321382214417</v>
      </c>
      <c r="AU125" s="126">
        <f t="shared" si="10"/>
        <v>71199.268065821801</v>
      </c>
      <c r="AV125" s="126">
        <f t="shared" si="10"/>
        <v>75363.12887133412</v>
      </c>
      <c r="AW125" s="126">
        <f t="shared" si="10"/>
        <v>78841.095274098989</v>
      </c>
      <c r="AX125" s="126">
        <f t="shared" si="10"/>
        <v>79518.963707153467</v>
      </c>
      <c r="AY125" s="126">
        <f t="shared" si="10"/>
        <v>79931.098744415882</v>
      </c>
      <c r="AZ125" s="126">
        <f t="shared" si="10"/>
        <v>80896.176285236317</v>
      </c>
      <c r="BA125" s="126">
        <f t="shared" si="10"/>
        <v>83989.352038590398</v>
      </c>
      <c r="BB125" s="126">
        <f t="shared" si="10"/>
        <v>85984.466225209602</v>
      </c>
      <c r="BC125" s="126">
        <f t="shared" si="10"/>
        <v>90130.715830317335</v>
      </c>
      <c r="BD125" s="126">
        <f t="shared" si="10"/>
        <v>94231.578267219098</v>
      </c>
      <c r="BE125" s="126">
        <f t="shared" si="10"/>
        <v>99079.884469169323</v>
      </c>
      <c r="BF125" s="126">
        <f t="shared" si="10"/>
        <v>100173.39834932088</v>
      </c>
      <c r="BG125" s="126">
        <f t="shared" si="10"/>
        <v>102467.69081728929</v>
      </c>
      <c r="BH125" s="126">
        <f t="shared" si="10"/>
        <v>106606.44222105586</v>
      </c>
      <c r="BI125" s="126">
        <f t="shared" si="10"/>
        <v>109971.08313972373</v>
      </c>
      <c r="BJ125" s="126">
        <f t="shared" si="10"/>
        <v>110365.94340832705</v>
      </c>
      <c r="BK125" s="126">
        <f t="shared" si="10"/>
        <v>115132.99440500137</v>
      </c>
      <c r="BL125" s="126">
        <f t="shared" si="10"/>
        <v>120679.02395156071</v>
      </c>
      <c r="BM125" s="126">
        <f t="shared" si="10"/>
        <v>127287.02531563127</v>
      </c>
      <c r="BN125" s="126">
        <f t="shared" ref="BN125:CE125" si="11">SUM(BN79:BN124)-BN112-BN111-BN95-BN92-BN80</f>
        <v>130027.90906822438</v>
      </c>
      <c r="BO125" s="126">
        <f t="shared" si="11"/>
        <v>132689.29941495956</v>
      </c>
      <c r="BP125" s="126">
        <f t="shared" si="11"/>
        <v>137521.49278979041</v>
      </c>
      <c r="BQ125" s="126">
        <f t="shared" si="11"/>
        <v>135726.42536486319</v>
      </c>
      <c r="BR125" s="126">
        <f t="shared" si="11"/>
        <v>138405.286726241</v>
      </c>
      <c r="BS125" s="126">
        <f t="shared" si="11"/>
        <v>139842.62583066631</v>
      </c>
      <c r="BT125" s="126">
        <f t="shared" si="11"/>
        <v>138817.63203609368</v>
      </c>
      <c r="BU125" s="126">
        <f t="shared" si="11"/>
        <v>138433.29752617376</v>
      </c>
      <c r="BV125" s="126">
        <f t="shared" si="11"/>
        <v>138547.55278379028</v>
      </c>
      <c r="BW125" s="126">
        <f t="shared" si="11"/>
        <v>137369.25762990172</v>
      </c>
      <c r="BX125" s="126">
        <f t="shared" si="11"/>
        <v>131040.98834621726</v>
      </c>
      <c r="BY125" s="126">
        <f t="shared" si="11"/>
        <v>133356.59887912814</v>
      </c>
      <c r="BZ125" s="126">
        <f t="shared" si="11"/>
        <v>133907.29487257515</v>
      </c>
      <c r="CA125" s="126">
        <f t="shared" si="11"/>
        <v>146618.35257470986</v>
      </c>
      <c r="CB125" s="126">
        <f t="shared" si="11"/>
        <v>156923.8412286505</v>
      </c>
      <c r="CC125" s="126">
        <f t="shared" si="11"/>
        <v>161762.38179487395</v>
      </c>
      <c r="CD125" s="126">
        <f t="shared" si="11"/>
        <v>163701.05244370725</v>
      </c>
      <c r="CE125" s="127">
        <f t="shared" si="11"/>
        <v>163616.28919798727</v>
      </c>
    </row>
    <row r="126" spans="1:83" x14ac:dyDescent="0.35">
      <c r="A126" s="152"/>
      <c r="B126" s="235" t="s">
        <v>331</v>
      </c>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f t="shared" ref="AH126:BM126" si="12">AH125-AH96-AH123-AH86-AH103</f>
        <v>52038.68562187074</v>
      </c>
      <c r="AI126" s="126">
        <f t="shared" si="12"/>
        <v>51424.40605007681</v>
      </c>
      <c r="AJ126" s="126">
        <f t="shared" si="12"/>
        <v>51484.303144182799</v>
      </c>
      <c r="AK126" s="126">
        <f t="shared" si="12"/>
        <v>54669.883034252474</v>
      </c>
      <c r="AL126" s="126">
        <f t="shared" si="12"/>
        <v>56929.045153980602</v>
      </c>
      <c r="AM126" s="126">
        <f t="shared" si="12"/>
        <v>58667.753062583404</v>
      </c>
      <c r="AN126" s="126">
        <f t="shared" si="12"/>
        <v>58616.160535061477</v>
      </c>
      <c r="AO126" s="126">
        <f t="shared" si="12"/>
        <v>60392.097498089504</v>
      </c>
      <c r="AP126" s="126">
        <f t="shared" si="12"/>
        <v>61859.967894407178</v>
      </c>
      <c r="AQ126" s="126">
        <f t="shared" si="12"/>
        <v>61656.380282812868</v>
      </c>
      <c r="AR126" s="126">
        <f t="shared" si="12"/>
        <v>60286.514502928942</v>
      </c>
      <c r="AS126" s="126">
        <f t="shared" si="12"/>
        <v>60291.435728935561</v>
      </c>
      <c r="AT126" s="126">
        <f t="shared" si="12"/>
        <v>61496.114264268996</v>
      </c>
      <c r="AU126" s="126">
        <f t="shared" si="12"/>
        <v>65665.328455892784</v>
      </c>
      <c r="AV126" s="126">
        <f t="shared" si="12"/>
        <v>69079.612739074888</v>
      </c>
      <c r="AW126" s="126">
        <f t="shared" si="12"/>
        <v>71879.584153541058</v>
      </c>
      <c r="AX126" s="126">
        <f t="shared" si="12"/>
        <v>72821.039817175653</v>
      </c>
      <c r="AY126" s="126">
        <f t="shared" si="12"/>
        <v>73637.542031057819</v>
      </c>
      <c r="AZ126" s="126">
        <f t="shared" si="12"/>
        <v>74734.494626855405</v>
      </c>
      <c r="BA126" s="126">
        <f t="shared" si="12"/>
        <v>78040.339654935073</v>
      </c>
      <c r="BB126" s="126">
        <f t="shared" si="12"/>
        <v>80303.979051028131</v>
      </c>
      <c r="BC126" s="126">
        <f t="shared" si="12"/>
        <v>84585.135510882959</v>
      </c>
      <c r="BD126" s="126">
        <f t="shared" si="12"/>
        <v>87959.642820846522</v>
      </c>
      <c r="BE126" s="126">
        <f t="shared" si="12"/>
        <v>92894.428583339963</v>
      </c>
      <c r="BF126" s="126">
        <f t="shared" si="12"/>
        <v>96356.191022810657</v>
      </c>
      <c r="BG126" s="126">
        <f t="shared" si="12"/>
        <v>98972.3602706784</v>
      </c>
      <c r="BH126" s="126">
        <f t="shared" si="12"/>
        <v>103213.22033258523</v>
      </c>
      <c r="BI126" s="126">
        <f t="shared" si="12"/>
        <v>106610.79954547265</v>
      </c>
      <c r="BJ126" s="126">
        <f t="shared" si="12"/>
        <v>106837.14065741592</v>
      </c>
      <c r="BK126" s="126">
        <f t="shared" si="12"/>
        <v>111596.39527302008</v>
      </c>
      <c r="BL126" s="126">
        <f t="shared" si="12"/>
        <v>117086.63662722829</v>
      </c>
      <c r="BM126" s="126">
        <f t="shared" si="12"/>
        <v>123612.79513843407</v>
      </c>
      <c r="BN126" s="126">
        <f t="shared" ref="BN126:CE126" si="13">BN125-BN96-BN123-BN86-BN103</f>
        <v>126332.89513202089</v>
      </c>
      <c r="BO126" s="126">
        <f t="shared" si="13"/>
        <v>129105.53916138248</v>
      </c>
      <c r="BP126" s="126">
        <f t="shared" si="13"/>
        <v>134101.07484067435</v>
      </c>
      <c r="BQ126" s="126">
        <f t="shared" si="13"/>
        <v>134982.8494703254</v>
      </c>
      <c r="BR126" s="126">
        <f t="shared" si="13"/>
        <v>137663.08338989562</v>
      </c>
      <c r="BS126" s="126">
        <f t="shared" si="13"/>
        <v>139094.48159136818</v>
      </c>
      <c r="BT126" s="126">
        <f t="shared" si="13"/>
        <v>138077.69838184348</v>
      </c>
      <c r="BU126" s="126">
        <f t="shared" si="13"/>
        <v>137673.95387604638</v>
      </c>
      <c r="BV126" s="126">
        <f t="shared" si="13"/>
        <v>138014.32037346941</v>
      </c>
      <c r="BW126" s="126">
        <f t="shared" si="13"/>
        <v>137088.24700259385</v>
      </c>
      <c r="BX126" s="126">
        <f t="shared" si="13"/>
        <v>131040.98834621726</v>
      </c>
      <c r="BY126" s="126">
        <f t="shared" si="13"/>
        <v>133356.59887912814</v>
      </c>
      <c r="BZ126" s="126">
        <f t="shared" si="13"/>
        <v>133907.29487257515</v>
      </c>
      <c r="CA126" s="126">
        <f t="shared" si="13"/>
        <v>146618.35257470986</v>
      </c>
      <c r="CB126" s="126">
        <f t="shared" si="13"/>
        <v>156923.8412286505</v>
      </c>
      <c r="CC126" s="126">
        <f t="shared" si="13"/>
        <v>161762.38179487395</v>
      </c>
      <c r="CD126" s="126">
        <f t="shared" si="13"/>
        <v>163701.05244370725</v>
      </c>
      <c r="CE126" s="127">
        <f t="shared" si="13"/>
        <v>163616.28919798727</v>
      </c>
    </row>
    <row r="127" spans="1:83" x14ac:dyDescent="0.35">
      <c r="A127" s="152"/>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7"/>
    </row>
    <row r="128" spans="1:83" s="109" customFormat="1" ht="26.25" customHeight="1" x14ac:dyDescent="0.35">
      <c r="A128" s="170"/>
      <c r="B128" s="109" t="s">
        <v>285</v>
      </c>
      <c r="C128" s="244"/>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f t="shared" ref="AH128:BM128" si="14">SUM(AH16,AH75,AH125)</f>
        <v>92705.389134136087</v>
      </c>
      <c r="AI128" s="239">
        <f t="shared" si="14"/>
        <v>93685.487551107464</v>
      </c>
      <c r="AJ128" s="239">
        <f t="shared" si="14"/>
        <v>94734.369948251988</v>
      </c>
      <c r="AK128" s="239">
        <f t="shared" si="14"/>
        <v>104480.67523537876</v>
      </c>
      <c r="AL128" s="239">
        <f t="shared" si="14"/>
        <v>110876.27920149581</v>
      </c>
      <c r="AM128" s="239">
        <f t="shared" si="14"/>
        <v>117803.14261470331</v>
      </c>
      <c r="AN128" s="239">
        <f t="shared" si="14"/>
        <v>120299.250333604</v>
      </c>
      <c r="AO128" s="239">
        <f t="shared" si="14"/>
        <v>123988.91033033453</v>
      </c>
      <c r="AP128" s="239">
        <f t="shared" si="14"/>
        <v>127298.97694862823</v>
      </c>
      <c r="AQ128" s="239">
        <f t="shared" si="14"/>
        <v>125092.21443202547</v>
      </c>
      <c r="AR128" s="239">
        <f t="shared" si="14"/>
        <v>118311.98431118412</v>
      </c>
      <c r="AS128" s="239">
        <f t="shared" si="14"/>
        <v>116221.7188599603</v>
      </c>
      <c r="AT128" s="239">
        <f t="shared" si="14"/>
        <v>120254.76182495212</v>
      </c>
      <c r="AU128" s="239">
        <f t="shared" si="14"/>
        <v>132862.68004923436</v>
      </c>
      <c r="AV128" s="239">
        <f t="shared" si="14"/>
        <v>146360.98989537611</v>
      </c>
      <c r="AW128" s="239">
        <f t="shared" si="14"/>
        <v>155823.9656053317</v>
      </c>
      <c r="AX128" s="239">
        <f t="shared" si="14"/>
        <v>157751.37478558673</v>
      </c>
      <c r="AY128" s="239">
        <f t="shared" si="14"/>
        <v>159290.36961345651</v>
      </c>
      <c r="AZ128" s="239">
        <f t="shared" si="14"/>
        <v>159000.71716629938</v>
      </c>
      <c r="BA128" s="239">
        <f t="shared" si="14"/>
        <v>160825.12098665087</v>
      </c>
      <c r="BB128" s="239">
        <f t="shared" si="14"/>
        <v>161789.23227565159</v>
      </c>
      <c r="BC128" s="239">
        <f t="shared" si="14"/>
        <v>165601.90908289308</v>
      </c>
      <c r="BD128" s="239">
        <f t="shared" si="14"/>
        <v>167387.79898085506</v>
      </c>
      <c r="BE128" s="239">
        <f t="shared" si="14"/>
        <v>172645.57889596862</v>
      </c>
      <c r="BF128" s="239">
        <f t="shared" si="14"/>
        <v>174471.8585957305</v>
      </c>
      <c r="BG128" s="239">
        <f t="shared" si="14"/>
        <v>163353.6880995293</v>
      </c>
      <c r="BH128" s="239">
        <f t="shared" si="14"/>
        <v>166501.01365525197</v>
      </c>
      <c r="BI128" s="239">
        <f t="shared" si="14"/>
        <v>168903.23654258155</v>
      </c>
      <c r="BJ128" s="239">
        <f t="shared" si="14"/>
        <v>168824.24356448083</v>
      </c>
      <c r="BK128" s="239">
        <f t="shared" si="14"/>
        <v>174650.58996702186</v>
      </c>
      <c r="BL128" s="239">
        <f t="shared" si="14"/>
        <v>181265.6643912007</v>
      </c>
      <c r="BM128" s="239">
        <f t="shared" si="14"/>
        <v>195008.866465656</v>
      </c>
      <c r="BN128" s="239">
        <f t="shared" ref="BN128:CE128" si="15">SUM(BN16,BN75,BN125)</f>
        <v>198752.63742105768</v>
      </c>
      <c r="BO128" s="239">
        <f t="shared" si="15"/>
        <v>202420.89236478621</v>
      </c>
      <c r="BP128" s="239">
        <f t="shared" si="15"/>
        <v>208476.60795103741</v>
      </c>
      <c r="BQ128" s="239">
        <f t="shared" si="15"/>
        <v>201262.66087678642</v>
      </c>
      <c r="BR128" s="239">
        <f t="shared" si="15"/>
        <v>204110.66875022624</v>
      </c>
      <c r="BS128" s="239">
        <f t="shared" si="15"/>
        <v>206724.3362735298</v>
      </c>
      <c r="BT128" s="239">
        <f t="shared" si="15"/>
        <v>204956.61107018459</v>
      </c>
      <c r="BU128" s="239">
        <f t="shared" si="15"/>
        <v>206483.43347379548</v>
      </c>
      <c r="BV128" s="239">
        <f t="shared" si="15"/>
        <v>209337.79207839817</v>
      </c>
      <c r="BW128" s="239">
        <f t="shared" si="15"/>
        <v>213709.9262395511</v>
      </c>
      <c r="BX128" s="239">
        <f t="shared" si="15"/>
        <v>222522.25399023911</v>
      </c>
      <c r="BY128" s="239">
        <f t="shared" si="15"/>
        <v>226495.68021346614</v>
      </c>
      <c r="BZ128" s="239">
        <f t="shared" si="15"/>
        <v>224428.54488854529</v>
      </c>
      <c r="CA128" s="239">
        <f t="shared" si="15"/>
        <v>245665.06556215146</v>
      </c>
      <c r="CB128" s="239">
        <f t="shared" si="15"/>
        <v>267428.07810843911</v>
      </c>
      <c r="CC128" s="239">
        <f t="shared" si="15"/>
        <v>276507.30682624469</v>
      </c>
      <c r="CD128" s="239">
        <f t="shared" si="15"/>
        <v>279840.69988504809</v>
      </c>
      <c r="CE128" s="240">
        <f t="shared" si="15"/>
        <v>281328.62537987198</v>
      </c>
    </row>
    <row r="129" spans="1:83" x14ac:dyDescent="0.35">
      <c r="A129" s="152"/>
      <c r="B129" s="235" t="s">
        <v>331</v>
      </c>
      <c r="AH129" s="239">
        <f t="shared" ref="AH129:BM129" si="16">AH17+AH76+AH126</f>
        <v>76133.088853421126</v>
      </c>
      <c r="AI129" s="239">
        <f t="shared" si="16"/>
        <v>73772.555581136869</v>
      </c>
      <c r="AJ129" s="239">
        <f t="shared" si="16"/>
        <v>75978.679904696095</v>
      </c>
      <c r="AK129" s="239">
        <f t="shared" si="16"/>
        <v>83836.12942424741</v>
      </c>
      <c r="AL129" s="239">
        <f t="shared" si="16"/>
        <v>89041.579179542823</v>
      </c>
      <c r="AM129" s="239">
        <f t="shared" si="16"/>
        <v>94634.110632763084</v>
      </c>
      <c r="AN129" s="239">
        <f t="shared" si="16"/>
        <v>96262.803412106005</v>
      </c>
      <c r="AO129" s="239">
        <f t="shared" si="16"/>
        <v>99311.330030338126</v>
      </c>
      <c r="AP129" s="239">
        <f t="shared" si="16"/>
        <v>102374.69279246865</v>
      </c>
      <c r="AQ129" s="239">
        <f t="shared" si="16"/>
        <v>100439.43990721197</v>
      </c>
      <c r="AR129" s="239">
        <f t="shared" si="16"/>
        <v>95145.769165927923</v>
      </c>
      <c r="AS129" s="239">
        <f t="shared" si="16"/>
        <v>93062.256698122408</v>
      </c>
      <c r="AT129" s="239">
        <f t="shared" si="16"/>
        <v>96565.459997563768</v>
      </c>
      <c r="AU129" s="239">
        <f t="shared" si="16"/>
        <v>108560.66801704513</v>
      </c>
      <c r="AV129" s="239">
        <f t="shared" si="16"/>
        <v>118617.93058714004</v>
      </c>
      <c r="AW129" s="239">
        <f t="shared" si="16"/>
        <v>125953.69440884676</v>
      </c>
      <c r="AX129" s="239">
        <f t="shared" si="16"/>
        <v>127917.75373854127</v>
      </c>
      <c r="AY129" s="239">
        <f t="shared" si="16"/>
        <v>129528.94811853822</v>
      </c>
      <c r="AZ129" s="239">
        <f t="shared" si="16"/>
        <v>129194.67247572374</v>
      </c>
      <c r="BA129" s="239">
        <f t="shared" si="16"/>
        <v>130773.14846240371</v>
      </c>
      <c r="BB129" s="239">
        <f t="shared" si="16"/>
        <v>131880.39645000547</v>
      </c>
      <c r="BC129" s="239">
        <f t="shared" si="16"/>
        <v>135019.36972381326</v>
      </c>
      <c r="BD129" s="239">
        <f t="shared" si="16"/>
        <v>138070.45355253518</v>
      </c>
      <c r="BE129" s="239">
        <f t="shared" si="16"/>
        <v>143133.2544249128</v>
      </c>
      <c r="BF129" s="239">
        <f t="shared" si="16"/>
        <v>147811.44531556155</v>
      </c>
      <c r="BG129" s="239">
        <f t="shared" si="16"/>
        <v>151076.25876362709</v>
      </c>
      <c r="BH129" s="239">
        <f t="shared" si="16"/>
        <v>155390.21532965009</v>
      </c>
      <c r="BI129" s="239">
        <f t="shared" si="16"/>
        <v>159007.35869113554</v>
      </c>
      <c r="BJ129" s="239">
        <f t="shared" si="16"/>
        <v>159631.90986299425</v>
      </c>
      <c r="BK129" s="239">
        <f t="shared" si="16"/>
        <v>165970.87270091174</v>
      </c>
      <c r="BL129" s="239">
        <f t="shared" si="16"/>
        <v>172963.54463847616</v>
      </c>
      <c r="BM129" s="239">
        <f t="shared" si="16"/>
        <v>186940.59331147274</v>
      </c>
      <c r="BN129" s="239">
        <f t="shared" ref="BN129:CE129" si="17">BN17+BN76+BN126</f>
        <v>190800.37572587008</v>
      </c>
      <c r="BO129" s="239">
        <f t="shared" si="17"/>
        <v>194835.70520647554</v>
      </c>
      <c r="BP129" s="239">
        <f t="shared" si="17"/>
        <v>201216.37968644436</v>
      </c>
      <c r="BQ129" s="239">
        <f t="shared" si="17"/>
        <v>200307.96041403021</v>
      </c>
      <c r="BR129" s="239">
        <f t="shared" si="17"/>
        <v>203223.5377574361</v>
      </c>
      <c r="BS129" s="239">
        <f t="shared" si="17"/>
        <v>205879.65846699648</v>
      </c>
      <c r="BT129" s="239">
        <f t="shared" si="17"/>
        <v>204146.90602335712</v>
      </c>
      <c r="BU129" s="239">
        <f t="shared" si="17"/>
        <v>205674.67581736282</v>
      </c>
      <c r="BV129" s="239">
        <f t="shared" si="17"/>
        <v>208767.32297040953</v>
      </c>
      <c r="BW129" s="239">
        <f t="shared" si="17"/>
        <v>213409.30729681844</v>
      </c>
      <c r="BX129" s="239">
        <f t="shared" si="17"/>
        <v>222511.00608840672</v>
      </c>
      <c r="BY129" s="239">
        <f t="shared" si="17"/>
        <v>226488.81187963576</v>
      </c>
      <c r="BZ129" s="239">
        <f t="shared" si="17"/>
        <v>224424.62452495407</v>
      </c>
      <c r="CA129" s="239">
        <f t="shared" si="17"/>
        <v>245662.87419105863</v>
      </c>
      <c r="CB129" s="239">
        <f t="shared" si="17"/>
        <v>267426.81240531499</v>
      </c>
      <c r="CC129" s="239">
        <f t="shared" si="17"/>
        <v>276506.83362907806</v>
      </c>
      <c r="CD129" s="239">
        <f t="shared" si="17"/>
        <v>279840.69988504809</v>
      </c>
      <c r="CE129" s="240">
        <f t="shared" si="17"/>
        <v>281328.62537987198</v>
      </c>
    </row>
    <row r="130" spans="1:83" x14ac:dyDescent="0.35">
      <c r="A130" s="152"/>
      <c r="B130" s="235"/>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239"/>
      <c r="BG130" s="239"/>
      <c r="BH130" s="239"/>
      <c r="BI130" s="239"/>
      <c r="BJ130" s="239"/>
      <c r="BK130" s="239"/>
      <c r="BL130" s="239"/>
      <c r="BM130" s="239"/>
      <c r="BN130" s="239"/>
      <c r="BO130" s="239"/>
      <c r="BP130" s="239"/>
      <c r="BQ130" s="239"/>
      <c r="BR130" s="239"/>
      <c r="BS130" s="239"/>
      <c r="BT130" s="239"/>
      <c r="BU130" s="239"/>
      <c r="BV130" s="239"/>
      <c r="BW130" s="239"/>
      <c r="BX130" s="239"/>
      <c r="BY130" s="239"/>
      <c r="BZ130" s="239"/>
      <c r="CA130" s="239"/>
      <c r="CB130" s="239"/>
      <c r="CC130" s="239"/>
      <c r="CD130" s="239"/>
      <c r="CE130" s="240"/>
    </row>
    <row r="131" spans="1:83" x14ac:dyDescent="0.35">
      <c r="A131" s="152"/>
      <c r="B131" s="235"/>
      <c r="AH131" s="239"/>
      <c r="AI131" s="239"/>
      <c r="AJ131" s="239"/>
      <c r="AK131" s="239"/>
      <c r="AL131" s="239"/>
      <c r="AM131" s="239"/>
      <c r="AN131" s="239"/>
      <c r="AO131" s="239"/>
      <c r="AP131" s="239"/>
      <c r="AQ131" s="239"/>
      <c r="AR131" s="239"/>
      <c r="AS131" s="239"/>
      <c r="AT131" s="239"/>
      <c r="AU131" s="239"/>
      <c r="AV131" s="239"/>
      <c r="AW131" s="239"/>
      <c r="AX131" s="239"/>
      <c r="AY131" s="239"/>
      <c r="AZ131" s="239"/>
      <c r="BA131" s="239"/>
      <c r="BB131" s="239"/>
      <c r="BC131" s="239"/>
      <c r="BD131" s="239"/>
      <c r="BE131" s="239"/>
      <c r="BF131" s="239"/>
      <c r="BG131" s="239"/>
      <c r="BH131" s="239"/>
      <c r="BI131" s="239"/>
      <c r="BJ131" s="239"/>
      <c r="BK131" s="239"/>
      <c r="BL131" s="239"/>
      <c r="BM131" s="239"/>
      <c r="BN131" s="239"/>
      <c r="BO131" s="239"/>
      <c r="BP131" s="239"/>
      <c r="BQ131" s="239"/>
      <c r="BR131" s="239"/>
      <c r="BS131" s="239"/>
      <c r="BT131" s="239"/>
      <c r="BU131" s="239"/>
      <c r="BV131" s="239"/>
      <c r="BW131" s="239"/>
      <c r="BX131" s="239"/>
      <c r="BY131" s="239"/>
      <c r="BZ131" s="239"/>
      <c r="CA131" s="239"/>
      <c r="CB131" s="239"/>
      <c r="CC131" s="239"/>
      <c r="CD131" s="239"/>
      <c r="CE131" s="240"/>
    </row>
    <row r="132" spans="1:83" s="109" customFormat="1" x14ac:dyDescent="0.35">
      <c r="A132" s="170"/>
      <c r="B132" s="241" t="s">
        <v>286</v>
      </c>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57">
        <f t="shared" ref="AH132:BM132" si="18">SUM(AH133:AH135)</f>
        <v>60675.685366261045</v>
      </c>
      <c r="AI132" s="57">
        <f t="shared" si="18"/>
        <v>59142.134495516926</v>
      </c>
      <c r="AJ132" s="57">
        <f t="shared" si="18"/>
        <v>60351.838088312805</v>
      </c>
      <c r="AK132" s="57">
        <f t="shared" si="18"/>
        <v>63191.418286652464</v>
      </c>
      <c r="AL132" s="57">
        <f t="shared" si="18"/>
        <v>63386.650533930821</v>
      </c>
      <c r="AM132" s="57">
        <f t="shared" si="18"/>
        <v>65498.173066877389</v>
      </c>
      <c r="AN132" s="57">
        <f t="shared" si="18"/>
        <v>65012.294037455715</v>
      </c>
      <c r="AO132" s="57">
        <f t="shared" si="18"/>
        <v>65925.737628025629</v>
      </c>
      <c r="AP132" s="57">
        <f t="shared" si="18"/>
        <v>67863.202690745384</v>
      </c>
      <c r="AQ132" s="57">
        <f t="shared" si="18"/>
        <v>67007.332913965089</v>
      </c>
      <c r="AR132" s="57">
        <f t="shared" si="18"/>
        <v>63894.246630685324</v>
      </c>
      <c r="AS132" s="57">
        <f t="shared" si="18"/>
        <v>62616.007348664702</v>
      </c>
      <c r="AT132" s="57">
        <f t="shared" si="18"/>
        <v>63386.64437087431</v>
      </c>
      <c r="AU132" s="57">
        <f t="shared" si="18"/>
        <v>68764.447881000087</v>
      </c>
      <c r="AV132" s="57">
        <f t="shared" si="18"/>
        <v>70526.456423734329</v>
      </c>
      <c r="AW132" s="57">
        <f t="shared" si="18"/>
        <v>72518.772212191165</v>
      </c>
      <c r="AX132" s="57">
        <f t="shared" si="18"/>
        <v>71709.780208172044</v>
      </c>
      <c r="AY132" s="57">
        <f t="shared" si="18"/>
        <v>71159.610077836231</v>
      </c>
      <c r="AZ132" s="57">
        <f t="shared" si="18"/>
        <v>71191.166121683797</v>
      </c>
      <c r="BA132" s="57">
        <f t="shared" si="18"/>
        <v>73138.760479796372</v>
      </c>
      <c r="BB132" s="57">
        <f t="shared" si="18"/>
        <v>75485.241162027945</v>
      </c>
      <c r="BC132" s="57">
        <f t="shared" si="18"/>
        <v>78118.379318050938</v>
      </c>
      <c r="BD132" s="57">
        <f t="shared" si="18"/>
        <v>78916.612117596567</v>
      </c>
      <c r="BE132" s="57">
        <f t="shared" si="18"/>
        <v>82666.513934851871</v>
      </c>
      <c r="BF132" s="57">
        <f t="shared" si="18"/>
        <v>84919.249481959778</v>
      </c>
      <c r="BG132" s="57">
        <f t="shared" si="18"/>
        <v>86593.370435550314</v>
      </c>
      <c r="BH132" s="57">
        <f t="shared" si="18"/>
        <v>87540.349690111383</v>
      </c>
      <c r="BI132" s="57">
        <f t="shared" si="18"/>
        <v>88846.646571597332</v>
      </c>
      <c r="BJ132" s="57">
        <f t="shared" si="18"/>
        <v>89400.166036705283</v>
      </c>
      <c r="BK132" s="57">
        <f t="shared" si="18"/>
        <v>93261.534139586875</v>
      </c>
      <c r="BL132" s="57">
        <f t="shared" si="18"/>
        <v>97032.009741390852</v>
      </c>
      <c r="BM132" s="57">
        <f t="shared" si="18"/>
        <v>102528.16760869647</v>
      </c>
      <c r="BN132" s="57">
        <f t="shared" ref="BN132:CE132" si="19">SUM(BN133:BN135)</f>
        <v>104125.53313010182</v>
      </c>
      <c r="BO132" s="57">
        <f t="shared" si="19"/>
        <v>107605.04932456718</v>
      </c>
      <c r="BP132" s="57">
        <f t="shared" si="19"/>
        <v>111892.46626638919</v>
      </c>
      <c r="BQ132" s="57">
        <f t="shared" si="19"/>
        <v>112396.05208745073</v>
      </c>
      <c r="BR132" s="57">
        <f t="shared" si="19"/>
        <v>114641.7573857411</v>
      </c>
      <c r="BS132" s="57">
        <f t="shared" si="19"/>
        <v>117434.48624371276</v>
      </c>
      <c r="BT132" s="57">
        <f t="shared" si="19"/>
        <v>117744.64628844358</v>
      </c>
      <c r="BU132" s="57">
        <f t="shared" si="19"/>
        <v>118300.09407634038</v>
      </c>
      <c r="BV132" s="57">
        <f t="shared" si="19"/>
        <v>119377.36938049315</v>
      </c>
      <c r="BW132" s="57">
        <f t="shared" si="19"/>
        <v>118700.14652260003</v>
      </c>
      <c r="BX132" s="57">
        <f t="shared" si="19"/>
        <v>115319.27305967105</v>
      </c>
      <c r="BY132" s="57">
        <f t="shared" si="19"/>
        <v>117739.79769935757</v>
      </c>
      <c r="BZ132" s="57">
        <f t="shared" si="19"/>
        <v>117812.58414119459</v>
      </c>
      <c r="CA132" s="57">
        <f t="shared" si="19"/>
        <v>129132.7723401972</v>
      </c>
      <c r="CB132" s="57">
        <f t="shared" si="19"/>
        <v>138423.57565354387</v>
      </c>
      <c r="CC132" s="57">
        <f t="shared" si="19"/>
        <v>142756.65040995178</v>
      </c>
      <c r="CD132" s="57">
        <f t="shared" si="19"/>
        <v>144655.10560652541</v>
      </c>
      <c r="CE132" s="58">
        <f t="shared" si="19"/>
        <v>144896.75996839031</v>
      </c>
    </row>
    <row r="133" spans="1:83" x14ac:dyDescent="0.35">
      <c r="A133" s="152"/>
      <c r="B133" s="167" t="s">
        <v>364</v>
      </c>
      <c r="AH133" s="158">
        <f t="shared" ref="AH133:BM133" si="20">SUMIF($C$6:$C$15,"(C)",AH$6:AH$15)</f>
        <v>11.680890711791861</v>
      </c>
      <c r="AI133" s="158">
        <f t="shared" si="20"/>
        <v>9.9787173871849433</v>
      </c>
      <c r="AJ133" s="158">
        <f t="shared" si="20"/>
        <v>8.3620901302452211</v>
      </c>
      <c r="AK133" s="158">
        <f t="shared" si="20"/>
        <v>7.5441913413041286</v>
      </c>
      <c r="AL133" s="158">
        <f t="shared" si="20"/>
        <v>7.0112602038503695</v>
      </c>
      <c r="AM133" s="158">
        <f t="shared" si="20"/>
        <v>6.6683427241266608</v>
      </c>
      <c r="AN133" s="158">
        <f t="shared" si="20"/>
        <v>6.2899825695603724</v>
      </c>
      <c r="AO133" s="158">
        <f t="shared" si="20"/>
        <v>2.9685101565726191</v>
      </c>
      <c r="AP133" s="158">
        <f t="shared" si="20"/>
        <v>5.6681039313593882</v>
      </c>
      <c r="AQ133" s="158">
        <f t="shared" si="20"/>
        <v>3.8411001652462868</v>
      </c>
      <c r="AR133" s="158">
        <f t="shared" si="20"/>
        <v>3.3805031106649066</v>
      </c>
      <c r="AS133" s="158">
        <f t="shared" si="20"/>
        <v>3.1299369598013178</v>
      </c>
      <c r="AT133" s="158">
        <f t="shared" si="20"/>
        <v>3.3023919865404392</v>
      </c>
      <c r="AU133" s="158">
        <f t="shared" si="20"/>
        <v>2.9476996684004719</v>
      </c>
      <c r="AV133" s="158">
        <f t="shared" si="20"/>
        <v>3.889607899437681</v>
      </c>
      <c r="AW133" s="158">
        <f t="shared" si="20"/>
        <v>1.8902058025989237</v>
      </c>
      <c r="AX133" s="158">
        <f t="shared" si="20"/>
        <v>1.8589019172327177</v>
      </c>
      <c r="AY133" s="158">
        <f t="shared" si="20"/>
        <v>3.0902513213390863</v>
      </c>
      <c r="AZ133" s="158">
        <f t="shared" si="20"/>
        <v>2.5793793237387419</v>
      </c>
      <c r="BA133" s="158">
        <f t="shared" si="20"/>
        <v>2.7083465324071434</v>
      </c>
      <c r="BB133" s="158">
        <f t="shared" si="20"/>
        <v>3.0084079987827459</v>
      </c>
      <c r="BC133" s="158">
        <f t="shared" si="20"/>
        <v>2.2721474909785879</v>
      </c>
      <c r="BD133" s="158">
        <f t="shared" si="20"/>
        <v>2.3975325610420097</v>
      </c>
      <c r="BE133" s="158">
        <f t="shared" si="20"/>
        <v>2.6153093728910433</v>
      </c>
      <c r="BF133" s="158">
        <f t="shared" si="20"/>
        <v>2.5320042559360418</v>
      </c>
      <c r="BG133" s="158">
        <f t="shared" si="20"/>
        <v>0</v>
      </c>
      <c r="BH133" s="158">
        <f t="shared" si="20"/>
        <v>0</v>
      </c>
      <c r="BI133" s="158">
        <f t="shared" si="20"/>
        <v>0</v>
      </c>
      <c r="BJ133" s="158">
        <f t="shared" si="20"/>
        <v>0</v>
      </c>
      <c r="BK133" s="158">
        <f t="shared" si="20"/>
        <v>0</v>
      </c>
      <c r="BL133" s="158">
        <f t="shared" si="20"/>
        <v>0</v>
      </c>
      <c r="BM133" s="158">
        <f t="shared" si="20"/>
        <v>0</v>
      </c>
      <c r="BN133" s="158">
        <f t="shared" ref="BN133:CE133" si="21">SUMIF($C$6:$C$15,"(C)",BN$6:BN$15)</f>
        <v>0</v>
      </c>
      <c r="BO133" s="158">
        <f t="shared" si="21"/>
        <v>0</v>
      </c>
      <c r="BP133" s="158">
        <f t="shared" si="21"/>
        <v>0</v>
      </c>
      <c r="BQ133" s="158">
        <f t="shared" si="21"/>
        <v>0</v>
      </c>
      <c r="BR133" s="158">
        <f t="shared" si="21"/>
        <v>0</v>
      </c>
      <c r="BS133" s="158">
        <f t="shared" si="21"/>
        <v>0</v>
      </c>
      <c r="BT133" s="158">
        <f t="shared" si="21"/>
        <v>0</v>
      </c>
      <c r="BU133" s="158">
        <f t="shared" si="21"/>
        <v>0</v>
      </c>
      <c r="BV133" s="158">
        <f t="shared" si="21"/>
        <v>0</v>
      </c>
      <c r="BW133" s="158">
        <f t="shared" si="21"/>
        <v>0</v>
      </c>
      <c r="BX133" s="158">
        <f t="shared" si="21"/>
        <v>0</v>
      </c>
      <c r="BY133" s="158">
        <f t="shared" si="21"/>
        <v>0</v>
      </c>
      <c r="BZ133" s="158">
        <f t="shared" si="21"/>
        <v>0</v>
      </c>
      <c r="CA133" s="158">
        <f t="shared" si="21"/>
        <v>0</v>
      </c>
      <c r="CB133" s="158">
        <f t="shared" si="21"/>
        <v>0</v>
      </c>
      <c r="CC133" s="158">
        <f t="shared" si="21"/>
        <v>0</v>
      </c>
      <c r="CD133" s="158">
        <f t="shared" si="21"/>
        <v>0</v>
      </c>
      <c r="CE133" s="159">
        <f t="shared" si="21"/>
        <v>0</v>
      </c>
    </row>
    <row r="134" spans="1:83" x14ac:dyDescent="0.35">
      <c r="A134" s="152"/>
      <c r="B134" s="167" t="s">
        <v>365</v>
      </c>
      <c r="AH134" s="158">
        <f t="shared" ref="AH134:BM134" si="22">SUMIF($C$20:$C$74,"(C)",AH$20:AH$74)</f>
        <v>15483.46613974906</v>
      </c>
      <c r="AI134" s="158">
        <f t="shared" si="22"/>
        <v>14231.370753628429</v>
      </c>
      <c r="AJ134" s="158">
        <f t="shared" si="22"/>
        <v>15517.595341895658</v>
      </c>
      <c r="AK134" s="158">
        <f t="shared" si="22"/>
        <v>16665.22345099505</v>
      </c>
      <c r="AL134" s="158">
        <f t="shared" si="22"/>
        <v>15162.952775381516</v>
      </c>
      <c r="AM134" s="158">
        <f t="shared" si="22"/>
        <v>16053.967633458711</v>
      </c>
      <c r="AN134" s="158">
        <f t="shared" si="22"/>
        <v>16307.262341598949</v>
      </c>
      <c r="AO134" s="158">
        <f t="shared" si="22"/>
        <v>16031.272897414641</v>
      </c>
      <c r="AP134" s="158">
        <f t="shared" si="22"/>
        <v>16830.447259083252</v>
      </c>
      <c r="AQ134" s="158">
        <f t="shared" si="22"/>
        <v>16226.423620790882</v>
      </c>
      <c r="AR134" s="158">
        <f t="shared" si="22"/>
        <v>15239.723522633352</v>
      </c>
      <c r="AS134" s="158">
        <f t="shared" si="22"/>
        <v>14262.778020901005</v>
      </c>
      <c r="AT134" s="158">
        <f t="shared" si="22"/>
        <v>14570.289803146679</v>
      </c>
      <c r="AU134" s="158">
        <f t="shared" si="22"/>
        <v>17052.834917583521</v>
      </c>
      <c r="AV134" s="158">
        <f t="shared" si="22"/>
        <v>18054.120658314714</v>
      </c>
      <c r="AW134" s="158">
        <f t="shared" si="22"/>
        <v>18698.943515963096</v>
      </c>
      <c r="AX134" s="158">
        <f t="shared" si="22"/>
        <v>17742.043422828418</v>
      </c>
      <c r="AY134" s="158">
        <f t="shared" si="22"/>
        <v>16836.686009148125</v>
      </c>
      <c r="AZ134" s="158">
        <f t="shared" si="22"/>
        <v>15541.349049859671</v>
      </c>
      <c r="BA134" s="158">
        <f t="shared" si="22"/>
        <v>14869.539540839252</v>
      </c>
      <c r="BB134" s="158">
        <f t="shared" si="22"/>
        <v>14817.291989626376</v>
      </c>
      <c r="BC134" s="158">
        <f t="shared" si="22"/>
        <v>14546.017891978912</v>
      </c>
      <c r="BD134" s="158">
        <f t="shared" si="22"/>
        <v>14589.349041989142</v>
      </c>
      <c r="BE134" s="158">
        <f t="shared" si="22"/>
        <v>14488.027401588515</v>
      </c>
      <c r="BF134" s="158">
        <f t="shared" si="22"/>
        <v>14389.771356850273</v>
      </c>
      <c r="BG134" s="158">
        <f t="shared" si="22"/>
        <v>14450.258821808035</v>
      </c>
      <c r="BH134" s="158">
        <f t="shared" si="22"/>
        <v>14081.551310748717</v>
      </c>
      <c r="BI134" s="158">
        <f t="shared" si="22"/>
        <v>13548.217373164787</v>
      </c>
      <c r="BJ134" s="158">
        <f t="shared" si="22"/>
        <v>13135.583907609378</v>
      </c>
      <c r="BK134" s="158">
        <f t="shared" si="22"/>
        <v>13352.588200182432</v>
      </c>
      <c r="BL134" s="158">
        <f t="shared" si="22"/>
        <v>13664.371930215231</v>
      </c>
      <c r="BM134" s="158">
        <f t="shared" si="22"/>
        <v>14221.68073301637</v>
      </c>
      <c r="BN134" s="158">
        <f t="shared" ref="BN134:CE134" si="23">SUMIF($C$20:$C$74,"(C)",BN$20:BN$74)</f>
        <v>13474.861512275613</v>
      </c>
      <c r="BO134" s="158">
        <f t="shared" si="23"/>
        <v>13049.934033086864</v>
      </c>
      <c r="BP134" s="158">
        <f t="shared" si="23"/>
        <v>11895.697508034438</v>
      </c>
      <c r="BQ134" s="158">
        <f t="shared" si="23"/>
        <v>10425.472888460028</v>
      </c>
      <c r="BR134" s="158">
        <f t="shared" si="23"/>
        <v>9647.8921791897956</v>
      </c>
      <c r="BS134" s="158">
        <f t="shared" si="23"/>
        <v>9845.9482629954382</v>
      </c>
      <c r="BT134" s="158">
        <f t="shared" si="23"/>
        <v>9724.0125819005734</v>
      </c>
      <c r="BU134" s="158">
        <f t="shared" si="23"/>
        <v>9483.4817153762906</v>
      </c>
      <c r="BV134" s="158">
        <f t="shared" si="23"/>
        <v>9129.9865646680173</v>
      </c>
      <c r="BW134" s="158">
        <f t="shared" si="23"/>
        <v>8974.1778866898385</v>
      </c>
      <c r="BX134" s="158">
        <f t="shared" si="23"/>
        <v>8990.2809596715997</v>
      </c>
      <c r="BY134" s="158">
        <f t="shared" si="23"/>
        <v>8514.9207888643487</v>
      </c>
      <c r="BZ134" s="158">
        <f t="shared" si="23"/>
        <v>8121.4363302426646</v>
      </c>
      <c r="CA134" s="158">
        <f t="shared" si="23"/>
        <v>8390.0719778942366</v>
      </c>
      <c r="CB134" s="158">
        <f t="shared" si="23"/>
        <v>8518.8585190218728</v>
      </c>
      <c r="CC134" s="158">
        <f t="shared" si="23"/>
        <v>8219.7058477244082</v>
      </c>
      <c r="CD134" s="158">
        <f t="shared" si="23"/>
        <v>7954.8472773159501</v>
      </c>
      <c r="CE134" s="159">
        <f t="shared" si="23"/>
        <v>7975.9098621598068</v>
      </c>
    </row>
    <row r="135" spans="1:83" x14ac:dyDescent="0.35">
      <c r="A135" s="152"/>
      <c r="B135" s="76" t="s">
        <v>366</v>
      </c>
      <c r="AH135" s="158">
        <f t="shared" ref="AH135:BM135" si="24">SUMIF($C$79:$C$124,"(C)",AH$79:AH$124)</f>
        <v>45180.538335800193</v>
      </c>
      <c r="AI135" s="158">
        <f t="shared" si="24"/>
        <v>44900.785024501311</v>
      </c>
      <c r="AJ135" s="158">
        <f t="shared" si="24"/>
        <v>44825.880656286899</v>
      </c>
      <c r="AK135" s="158">
        <f t="shared" si="24"/>
        <v>46518.650644316105</v>
      </c>
      <c r="AL135" s="158">
        <f t="shared" si="24"/>
        <v>48216.686498345458</v>
      </c>
      <c r="AM135" s="158">
        <f t="shared" si="24"/>
        <v>49437.537090694554</v>
      </c>
      <c r="AN135" s="158">
        <f t="shared" si="24"/>
        <v>48698.741713287207</v>
      </c>
      <c r="AO135" s="158">
        <f t="shared" si="24"/>
        <v>49891.496220454421</v>
      </c>
      <c r="AP135" s="158">
        <f t="shared" si="24"/>
        <v>51027.087327730769</v>
      </c>
      <c r="AQ135" s="158">
        <f t="shared" si="24"/>
        <v>50777.068193008956</v>
      </c>
      <c r="AR135" s="158">
        <f t="shared" si="24"/>
        <v>48651.142604941306</v>
      </c>
      <c r="AS135" s="158">
        <f t="shared" si="24"/>
        <v>48350.099390803894</v>
      </c>
      <c r="AT135" s="158">
        <f t="shared" si="24"/>
        <v>48813.05217574109</v>
      </c>
      <c r="AU135" s="158">
        <f t="shared" si="24"/>
        <v>51708.665263748167</v>
      </c>
      <c r="AV135" s="158">
        <f t="shared" si="24"/>
        <v>52468.446157520179</v>
      </c>
      <c r="AW135" s="158">
        <f t="shared" si="24"/>
        <v>53817.938490425462</v>
      </c>
      <c r="AX135" s="158">
        <f t="shared" si="24"/>
        <v>53965.877883426387</v>
      </c>
      <c r="AY135" s="158">
        <f t="shared" si="24"/>
        <v>54319.833817366758</v>
      </c>
      <c r="AZ135" s="158">
        <f t="shared" si="24"/>
        <v>55647.237692500392</v>
      </c>
      <c r="BA135" s="158">
        <f t="shared" si="24"/>
        <v>58266.512592424711</v>
      </c>
      <c r="BB135" s="158">
        <f t="shared" si="24"/>
        <v>60664.940764402789</v>
      </c>
      <c r="BC135" s="158">
        <f t="shared" si="24"/>
        <v>63570.089278581043</v>
      </c>
      <c r="BD135" s="158">
        <f t="shared" si="24"/>
        <v>64324.865543046384</v>
      </c>
      <c r="BE135" s="158">
        <f t="shared" si="24"/>
        <v>68175.87122389047</v>
      </c>
      <c r="BF135" s="158">
        <f t="shared" si="24"/>
        <v>70526.946120853565</v>
      </c>
      <c r="BG135" s="158">
        <f t="shared" si="24"/>
        <v>72143.11161374228</v>
      </c>
      <c r="BH135" s="158">
        <f t="shared" si="24"/>
        <v>73458.798379362663</v>
      </c>
      <c r="BI135" s="158">
        <f t="shared" si="24"/>
        <v>75298.429198432539</v>
      </c>
      <c r="BJ135" s="158">
        <f t="shared" si="24"/>
        <v>76264.582129095899</v>
      </c>
      <c r="BK135" s="158">
        <f t="shared" si="24"/>
        <v>79908.945939404439</v>
      </c>
      <c r="BL135" s="158">
        <f t="shared" si="24"/>
        <v>83367.63781117562</v>
      </c>
      <c r="BM135" s="158">
        <f t="shared" si="24"/>
        <v>88306.486875680101</v>
      </c>
      <c r="BN135" s="158">
        <f t="shared" ref="BN135:CE135" si="25">SUMIF($C$79:$C$124,"(C)",BN$79:BN$124)</f>
        <v>90650.6716178262</v>
      </c>
      <c r="BO135" s="158">
        <f t="shared" si="25"/>
        <v>94555.115291480324</v>
      </c>
      <c r="BP135" s="158">
        <f t="shared" si="25"/>
        <v>99996.768758354752</v>
      </c>
      <c r="BQ135" s="158">
        <f t="shared" si="25"/>
        <v>101970.5791989907</v>
      </c>
      <c r="BR135" s="158">
        <f t="shared" si="25"/>
        <v>104993.8652065513</v>
      </c>
      <c r="BS135" s="158">
        <f t="shared" si="25"/>
        <v>107588.53798071732</v>
      </c>
      <c r="BT135" s="158">
        <f t="shared" si="25"/>
        <v>108020.633706543</v>
      </c>
      <c r="BU135" s="158">
        <f t="shared" si="25"/>
        <v>108816.61236096409</v>
      </c>
      <c r="BV135" s="158">
        <f t="shared" si="25"/>
        <v>110247.38281582514</v>
      </c>
      <c r="BW135" s="158">
        <f t="shared" si="25"/>
        <v>109725.96863591019</v>
      </c>
      <c r="BX135" s="158">
        <f t="shared" si="25"/>
        <v>106328.99209999945</v>
      </c>
      <c r="BY135" s="158">
        <f t="shared" si="25"/>
        <v>109224.87691049323</v>
      </c>
      <c r="BZ135" s="158">
        <f t="shared" si="25"/>
        <v>109691.14781095192</v>
      </c>
      <c r="CA135" s="158">
        <f t="shared" si="25"/>
        <v>120742.70036230297</v>
      </c>
      <c r="CB135" s="158">
        <f t="shared" si="25"/>
        <v>129904.717134522</v>
      </c>
      <c r="CC135" s="158">
        <f t="shared" si="25"/>
        <v>134536.94456222738</v>
      </c>
      <c r="CD135" s="158">
        <f t="shared" si="25"/>
        <v>136700.25832920946</v>
      </c>
      <c r="CE135" s="159">
        <f t="shared" si="25"/>
        <v>136920.8501062305</v>
      </c>
    </row>
    <row r="136" spans="1:83" s="109" customFormat="1" ht="24.75" customHeight="1" x14ac:dyDescent="0.35">
      <c r="A136" s="170"/>
      <c r="B136" s="241" t="s">
        <v>287</v>
      </c>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57">
        <f t="shared" ref="AH136:BM136" si="26">SUM(AH137:AH139)</f>
        <v>16137.851954482234</v>
      </c>
      <c r="AI136" s="57">
        <f t="shared" si="26"/>
        <v>15084.554789058278</v>
      </c>
      <c r="AJ136" s="57">
        <f t="shared" si="26"/>
        <v>16407.968262273211</v>
      </c>
      <c r="AK136" s="57">
        <f t="shared" si="26"/>
        <v>22511.538374480107</v>
      </c>
      <c r="AL136" s="57">
        <f t="shared" si="26"/>
        <v>28204.947139068478</v>
      </c>
      <c r="AM136" s="57">
        <f t="shared" si="26"/>
        <v>32016.336759388832</v>
      </c>
      <c r="AN136" s="57">
        <f t="shared" si="26"/>
        <v>34514.100160698043</v>
      </c>
      <c r="AO136" s="57">
        <f t="shared" si="26"/>
        <v>37022.194601912794</v>
      </c>
      <c r="AP136" s="57">
        <f t="shared" si="26"/>
        <v>38225.55930361808</v>
      </c>
      <c r="AQ136" s="57">
        <f t="shared" si="26"/>
        <v>36943.916211911477</v>
      </c>
      <c r="AR136" s="57">
        <f t="shared" si="26"/>
        <v>34335.871453454558</v>
      </c>
      <c r="AS136" s="57">
        <f t="shared" si="26"/>
        <v>34174.903480605295</v>
      </c>
      <c r="AT136" s="57">
        <f t="shared" si="26"/>
        <v>37337.339623076849</v>
      </c>
      <c r="AU136" s="57">
        <f t="shared" si="26"/>
        <v>42545.865400884373</v>
      </c>
      <c r="AV136" s="57">
        <f t="shared" si="26"/>
        <v>51698.195933749055</v>
      </c>
      <c r="AW136" s="57">
        <f t="shared" si="26"/>
        <v>56712.222522803393</v>
      </c>
      <c r="AX136" s="57">
        <f t="shared" si="26"/>
        <v>58717.799775221836</v>
      </c>
      <c r="AY136" s="57">
        <f t="shared" si="26"/>
        <v>59181.250094291187</v>
      </c>
      <c r="AZ136" s="57">
        <f t="shared" si="26"/>
        <v>57426.210933589711</v>
      </c>
      <c r="BA136" s="57">
        <f t="shared" si="26"/>
        <v>55662.9675727047</v>
      </c>
      <c r="BB136" s="57">
        <f t="shared" si="26"/>
        <v>53571.86075885217</v>
      </c>
      <c r="BC136" s="57">
        <f t="shared" si="26"/>
        <v>51641.309111377079</v>
      </c>
      <c r="BD136" s="57">
        <f t="shared" si="26"/>
        <v>48990.334039550078</v>
      </c>
      <c r="BE136" s="57">
        <f t="shared" si="26"/>
        <v>50023.694602259478</v>
      </c>
      <c r="BF136" s="57">
        <f t="shared" si="26"/>
        <v>51083.526252857904</v>
      </c>
      <c r="BG136" s="57">
        <f t="shared" si="26"/>
        <v>51501.195296895879</v>
      </c>
      <c r="BH136" s="57">
        <f t="shared" si="26"/>
        <v>52498.580500656884</v>
      </c>
      <c r="BI136" s="57">
        <f t="shared" si="26"/>
        <v>52094.332813928428</v>
      </c>
      <c r="BJ136" s="57">
        <f t="shared" si="26"/>
        <v>52641.301859017032</v>
      </c>
      <c r="BK136" s="57">
        <f t="shared" si="26"/>
        <v>53534.342885389924</v>
      </c>
      <c r="BL136" s="57">
        <f t="shared" si="26"/>
        <v>54699.742137413588</v>
      </c>
      <c r="BM136" s="57">
        <f t="shared" si="26"/>
        <v>61526.032274345867</v>
      </c>
      <c r="BN136" s="57">
        <f t="shared" ref="BN136:CE136" si="27">SUM(BN137:BN139)</f>
        <v>63198.010306377284</v>
      </c>
      <c r="BO136" s="57">
        <f t="shared" si="27"/>
        <v>63593.827887368694</v>
      </c>
      <c r="BP136" s="57">
        <f t="shared" si="27"/>
        <v>64345.645306677819</v>
      </c>
      <c r="BQ136" s="57">
        <f t="shared" si="27"/>
        <v>56615.851002221934</v>
      </c>
      <c r="BR136" s="57">
        <f t="shared" si="27"/>
        <v>55598.87332126034</v>
      </c>
      <c r="BS136" s="57">
        <f t="shared" si="27"/>
        <v>54636.095071250202</v>
      </c>
      <c r="BT136" s="57">
        <f t="shared" si="27"/>
        <v>52978.523173445887</v>
      </c>
      <c r="BU136" s="57">
        <f t="shared" si="27"/>
        <v>52832.305265953953</v>
      </c>
      <c r="BV136" s="57">
        <f t="shared" si="27"/>
        <v>54439.008026128991</v>
      </c>
      <c r="BW136" s="57">
        <f t="shared" si="27"/>
        <v>59246.760597355918</v>
      </c>
      <c r="BX136" s="57">
        <f t="shared" si="27"/>
        <v>74579.966522300252</v>
      </c>
      <c r="BY136" s="57">
        <f t="shared" si="27"/>
        <v>74775.149989622048</v>
      </c>
      <c r="BZ136" s="57">
        <f t="shared" si="27"/>
        <v>70899.145179967993</v>
      </c>
      <c r="CA136" s="57">
        <f t="shared" si="27"/>
        <v>75937.549157336281</v>
      </c>
      <c r="CB136" s="57">
        <f t="shared" si="27"/>
        <v>84710.581086308011</v>
      </c>
      <c r="CC136" s="57">
        <f t="shared" si="27"/>
        <v>87548.445219572211</v>
      </c>
      <c r="CD136" s="57">
        <f t="shared" si="27"/>
        <v>87301.367304631742</v>
      </c>
      <c r="CE136" s="58">
        <f t="shared" si="27"/>
        <v>86901.215692886588</v>
      </c>
    </row>
    <row r="137" spans="1:83" x14ac:dyDescent="0.35">
      <c r="A137" s="152"/>
      <c r="B137" s="167" t="s">
        <v>364</v>
      </c>
      <c r="AH137" s="158">
        <f t="shared" ref="AH137:BM137" si="28">SUMIF($C$6:$C$15,"(IR)",AH$6:AH$15)</f>
        <v>1763.9209732757986</v>
      </c>
      <c r="AI137" s="158">
        <f t="shared" si="28"/>
        <v>1587.6827022900545</v>
      </c>
      <c r="AJ137" s="158">
        <f t="shared" si="28"/>
        <v>1758.5604099555067</v>
      </c>
      <c r="AK137" s="158">
        <f t="shared" si="28"/>
        <v>2273.1443913720373</v>
      </c>
      <c r="AL137" s="158">
        <f t="shared" si="28"/>
        <v>2836.5970745724944</v>
      </c>
      <c r="AM137" s="158">
        <f t="shared" si="28"/>
        <v>3175.4526954661501</v>
      </c>
      <c r="AN137" s="158">
        <f t="shared" si="28"/>
        <v>3432.9611778083463</v>
      </c>
      <c r="AO137" s="158">
        <f t="shared" si="28"/>
        <v>3695.9206840518486</v>
      </c>
      <c r="AP137" s="158">
        <f t="shared" si="28"/>
        <v>3785.9726290182562</v>
      </c>
      <c r="AQ137" s="158">
        <f t="shared" si="28"/>
        <v>3729.7549693497858</v>
      </c>
      <c r="AR137" s="158">
        <f t="shared" si="28"/>
        <v>3843.2255978866583</v>
      </c>
      <c r="AS137" s="158">
        <f t="shared" si="28"/>
        <v>3842.4977918753648</v>
      </c>
      <c r="AT137" s="158">
        <f t="shared" si="28"/>
        <v>4028.6626070417506</v>
      </c>
      <c r="AU137" s="158">
        <f t="shared" si="28"/>
        <v>4927.3989959537457</v>
      </c>
      <c r="AV137" s="158">
        <f t="shared" si="28"/>
        <v>6039.6438772241236</v>
      </c>
      <c r="AW137" s="158">
        <f t="shared" si="28"/>
        <v>6640.2327249811979</v>
      </c>
      <c r="AX137" s="158">
        <f t="shared" si="28"/>
        <v>6570.6080313473212</v>
      </c>
      <c r="AY137" s="158">
        <f t="shared" si="28"/>
        <v>6494.1743513771071</v>
      </c>
      <c r="AZ137" s="158">
        <f t="shared" si="28"/>
        <v>6335.1227910121379</v>
      </c>
      <c r="BA137" s="158">
        <f t="shared" si="28"/>
        <v>6224.7206888652972</v>
      </c>
      <c r="BB137" s="158">
        <f t="shared" si="28"/>
        <v>6158.4312565400014</v>
      </c>
      <c r="BC137" s="158">
        <f t="shared" si="28"/>
        <v>6071.3554299077678</v>
      </c>
      <c r="BD137" s="158">
        <f t="shared" si="28"/>
        <v>5366.9123528906384</v>
      </c>
      <c r="BE137" s="158">
        <f t="shared" si="28"/>
        <v>5839.2638375573706</v>
      </c>
      <c r="BF137" s="158">
        <f t="shared" si="28"/>
        <v>6239.7618507495545</v>
      </c>
      <c r="BG137" s="158">
        <f t="shared" si="28"/>
        <v>6189.9536516483695</v>
      </c>
      <c r="BH137" s="158">
        <f t="shared" si="28"/>
        <v>5127.0777204041678</v>
      </c>
      <c r="BI137" s="158">
        <f t="shared" si="28"/>
        <v>3719.455674278247</v>
      </c>
      <c r="BJ137" s="158">
        <f t="shared" si="28"/>
        <v>2920.4104560883138</v>
      </c>
      <c r="BK137" s="158">
        <f t="shared" si="28"/>
        <v>2403.7721013514542</v>
      </c>
      <c r="BL137" s="158">
        <f t="shared" si="28"/>
        <v>1943.6663151170158</v>
      </c>
      <c r="BM137" s="158">
        <f t="shared" si="28"/>
        <v>1155.4916640701765</v>
      </c>
      <c r="BN137" s="158">
        <f t="shared" ref="BN137:CE137" si="29">SUMIF($C$6:$C$15,"(IR)",BN$6:BN$15)</f>
        <v>820.63648935350466</v>
      </c>
      <c r="BO137" s="158">
        <f t="shared" si="29"/>
        <v>574.37876460261111</v>
      </c>
      <c r="BP137" s="158">
        <f t="shared" si="29"/>
        <v>365.84550846023382</v>
      </c>
      <c r="BQ137" s="158">
        <f t="shared" si="29"/>
        <v>211.12456821841943</v>
      </c>
      <c r="BR137" s="158">
        <f t="shared" si="29"/>
        <v>144.9276564447691</v>
      </c>
      <c r="BS137" s="158">
        <f t="shared" si="29"/>
        <v>96.533567235201616</v>
      </c>
      <c r="BT137" s="158">
        <f t="shared" si="29"/>
        <v>69.77139257725095</v>
      </c>
      <c r="BU137" s="158">
        <f t="shared" si="29"/>
        <v>49.414006305286335</v>
      </c>
      <c r="BV137" s="158">
        <f t="shared" si="29"/>
        <v>37.236697667770102</v>
      </c>
      <c r="BW137" s="158">
        <f t="shared" si="29"/>
        <v>19.608315424804371</v>
      </c>
      <c r="BX137" s="158">
        <f t="shared" si="29"/>
        <v>11.247901832408376</v>
      </c>
      <c r="BY137" s="158">
        <f t="shared" si="29"/>
        <v>6.8683338303698021</v>
      </c>
      <c r="BZ137" s="158">
        <f t="shared" si="29"/>
        <v>3.9203635912424146</v>
      </c>
      <c r="CA137" s="158">
        <f t="shared" si="29"/>
        <v>2.1913710928607961</v>
      </c>
      <c r="CB137" s="158">
        <f t="shared" si="29"/>
        <v>1.2657031240950984</v>
      </c>
      <c r="CC137" s="158">
        <f t="shared" si="29"/>
        <v>0.47319716662487998</v>
      </c>
      <c r="CD137" s="158">
        <f t="shared" si="29"/>
        <v>0</v>
      </c>
      <c r="CE137" s="159">
        <f t="shared" si="29"/>
        <v>0</v>
      </c>
    </row>
    <row r="138" spans="1:83" x14ac:dyDescent="0.35">
      <c r="A138" s="152"/>
      <c r="B138" s="167" t="s">
        <v>365</v>
      </c>
      <c r="AH138" s="158">
        <f t="shared" ref="AH138:BM138" si="30">SUMIF($C$20:$C$74,"(IR)",AH$20:AH$74)</f>
        <v>7719.8116098424507</v>
      </c>
      <c r="AI138" s="158">
        <f t="shared" si="30"/>
        <v>7139.2931747361436</v>
      </c>
      <c r="AJ138" s="158">
        <f t="shared" si="30"/>
        <v>8102.0883431980164</v>
      </c>
      <c r="AK138" s="158">
        <f t="shared" si="30"/>
        <v>11924.920093494262</v>
      </c>
      <c r="AL138" s="158">
        <f t="shared" si="30"/>
        <v>16455.439241338492</v>
      </c>
      <c r="AM138" s="158">
        <f t="shared" si="30"/>
        <v>19329.606447436279</v>
      </c>
      <c r="AN138" s="158">
        <f t="shared" si="30"/>
        <v>20695.34031297878</v>
      </c>
      <c r="AO138" s="158">
        <f t="shared" si="30"/>
        <v>22198.424256247927</v>
      </c>
      <c r="AP138" s="158">
        <f t="shared" si="30"/>
        <v>22854.734002338781</v>
      </c>
      <c r="AQ138" s="158">
        <f t="shared" si="30"/>
        <v>21509.634514000678</v>
      </c>
      <c r="AR138" s="158">
        <f t="shared" si="30"/>
        <v>18186.932731063607</v>
      </c>
      <c r="AS138" s="158">
        <f t="shared" si="30"/>
        <v>17335.708575888595</v>
      </c>
      <c r="AT138" s="158">
        <f t="shared" si="30"/>
        <v>19406.216985579893</v>
      </c>
      <c r="AU138" s="158">
        <f t="shared" si="30"/>
        <v>23706.259679753966</v>
      </c>
      <c r="AV138" s="158">
        <f t="shared" si="30"/>
        <v>29484.230816042898</v>
      </c>
      <c r="AW138" s="158">
        <f t="shared" si="30"/>
        <v>32607.263486401436</v>
      </c>
      <c r="AX138" s="158">
        <f t="shared" si="30"/>
        <v>34340.300835203139</v>
      </c>
      <c r="AY138" s="158">
        <f t="shared" si="30"/>
        <v>35500.930421358949</v>
      </c>
      <c r="AZ138" s="158">
        <f t="shared" si="30"/>
        <v>34778.381964429653</v>
      </c>
      <c r="BA138" s="158">
        <f t="shared" si="30"/>
        <v>33452.533798364668</v>
      </c>
      <c r="BB138" s="158">
        <f t="shared" si="30"/>
        <v>32184.860270984147</v>
      </c>
      <c r="BC138" s="158">
        <f t="shared" si="30"/>
        <v>30405.720663327778</v>
      </c>
      <c r="BD138" s="158">
        <f t="shared" si="30"/>
        <v>27925.022298829943</v>
      </c>
      <c r="BE138" s="158">
        <f t="shared" si="30"/>
        <v>27597.100661005261</v>
      </c>
      <c r="BF138" s="158">
        <f t="shared" si="30"/>
        <v>28001.322923179629</v>
      </c>
      <c r="BG138" s="158">
        <f t="shared" si="30"/>
        <v>28496.098604517279</v>
      </c>
      <c r="BH138" s="158">
        <f t="shared" si="30"/>
        <v>28816.614371261643</v>
      </c>
      <c r="BI138" s="158">
        <f t="shared" si="30"/>
        <v>29597.097925791251</v>
      </c>
      <c r="BJ138" s="158">
        <f t="shared" si="30"/>
        <v>30206.990098136292</v>
      </c>
      <c r="BK138" s="158">
        <f t="shared" si="30"/>
        <v>31236.405069270622</v>
      </c>
      <c r="BL138" s="158">
        <f t="shared" si="30"/>
        <v>31988.085146215431</v>
      </c>
      <c r="BM138" s="158">
        <f t="shared" si="30"/>
        <v>38811.50480403578</v>
      </c>
      <c r="BN138" s="158">
        <f t="shared" ref="BN138:CE138" si="31">SUMIF($C$20:$C$74,"(IR)",BN$20:BN$74)</f>
        <v>40648.089970042842</v>
      </c>
      <c r="BO138" s="158">
        <f t="shared" si="31"/>
        <v>41842.748311362884</v>
      </c>
      <c r="BP138" s="158">
        <f t="shared" si="31"/>
        <v>43720.841983888458</v>
      </c>
      <c r="BQ138" s="158">
        <f t="shared" si="31"/>
        <v>39717.177084404968</v>
      </c>
      <c r="BR138" s="158">
        <f t="shared" si="31"/>
        <v>39471.925108364536</v>
      </c>
      <c r="BS138" s="158">
        <f t="shared" si="31"/>
        <v>39351.210324751381</v>
      </c>
      <c r="BT138" s="158">
        <f t="shared" si="31"/>
        <v>38748.550264703859</v>
      </c>
      <c r="BU138" s="158">
        <f t="shared" si="31"/>
        <v>39421.100583867155</v>
      </c>
      <c r="BV138" s="158">
        <f t="shared" si="31"/>
        <v>41853.436386914284</v>
      </c>
      <c r="BW138" s="158">
        <f t="shared" si="31"/>
        <v>47172.117019836056</v>
      </c>
      <c r="BX138" s="158">
        <f t="shared" si="31"/>
        <v>63410.578303733739</v>
      </c>
      <c r="BY138" s="158">
        <f t="shared" si="31"/>
        <v>64227.113259282356</v>
      </c>
      <c r="BZ138" s="158">
        <f t="shared" si="31"/>
        <v>60474.553738855226</v>
      </c>
      <c r="CA138" s="158">
        <f t="shared" si="31"/>
        <v>65228.742778453452</v>
      </c>
      <c r="CB138" s="158">
        <f t="shared" si="31"/>
        <v>74047.259673302207</v>
      </c>
      <c r="CC138" s="158">
        <f t="shared" si="31"/>
        <v>77190.004472230212</v>
      </c>
      <c r="CD138" s="158">
        <f t="shared" si="31"/>
        <v>77403.420428199635</v>
      </c>
      <c r="CE138" s="159">
        <f t="shared" si="31"/>
        <v>77372.586101278124</v>
      </c>
    </row>
    <row r="139" spans="1:83" x14ac:dyDescent="0.35">
      <c r="A139" s="152"/>
      <c r="B139" s="76" t="s">
        <v>366</v>
      </c>
      <c r="AH139" s="158">
        <f t="shared" ref="AH139:BM139" si="32">SUMIF($C$79:$C$124,"(IR)",AH$79:AH$124)</f>
        <v>6654.1193713639841</v>
      </c>
      <c r="AI139" s="158">
        <f t="shared" si="32"/>
        <v>6357.5789120320806</v>
      </c>
      <c r="AJ139" s="158">
        <f t="shared" si="32"/>
        <v>6547.3195091196867</v>
      </c>
      <c r="AK139" s="158">
        <f t="shared" si="32"/>
        <v>8313.4738896138097</v>
      </c>
      <c r="AL139" s="158">
        <f t="shared" si="32"/>
        <v>8912.9108231574883</v>
      </c>
      <c r="AM139" s="158">
        <f t="shared" si="32"/>
        <v>9511.2776164864044</v>
      </c>
      <c r="AN139" s="158">
        <f t="shared" si="32"/>
        <v>10385.798669910921</v>
      </c>
      <c r="AO139" s="158">
        <f t="shared" si="32"/>
        <v>11127.849661613021</v>
      </c>
      <c r="AP139" s="158">
        <f t="shared" si="32"/>
        <v>11584.85267226104</v>
      </c>
      <c r="AQ139" s="158">
        <f t="shared" si="32"/>
        <v>11704.526728561017</v>
      </c>
      <c r="AR139" s="158">
        <f t="shared" si="32"/>
        <v>12305.713124504291</v>
      </c>
      <c r="AS139" s="158">
        <f t="shared" si="32"/>
        <v>12996.697112841339</v>
      </c>
      <c r="AT139" s="158">
        <f t="shared" si="32"/>
        <v>13902.460030455206</v>
      </c>
      <c r="AU139" s="158">
        <f t="shared" si="32"/>
        <v>13912.206725176658</v>
      </c>
      <c r="AV139" s="158">
        <f t="shared" si="32"/>
        <v>16174.321240482039</v>
      </c>
      <c r="AW139" s="158">
        <f t="shared" si="32"/>
        <v>17464.726311420756</v>
      </c>
      <c r="AX139" s="158">
        <f t="shared" si="32"/>
        <v>17806.890908671376</v>
      </c>
      <c r="AY139" s="158">
        <f t="shared" si="32"/>
        <v>17186.145321555134</v>
      </c>
      <c r="AZ139" s="158">
        <f t="shared" si="32"/>
        <v>16312.706178147919</v>
      </c>
      <c r="BA139" s="158">
        <f t="shared" si="32"/>
        <v>15985.713085474737</v>
      </c>
      <c r="BB139" s="158">
        <f t="shared" si="32"/>
        <v>15228.569231328025</v>
      </c>
      <c r="BC139" s="158">
        <f t="shared" si="32"/>
        <v>15164.233018141529</v>
      </c>
      <c r="BD139" s="158">
        <f t="shared" si="32"/>
        <v>15698.399387829491</v>
      </c>
      <c r="BE139" s="158">
        <f t="shared" si="32"/>
        <v>16587.330103696848</v>
      </c>
      <c r="BF139" s="158">
        <f t="shared" si="32"/>
        <v>16842.441478928722</v>
      </c>
      <c r="BG139" s="158">
        <f t="shared" si="32"/>
        <v>16815.143040730232</v>
      </c>
      <c r="BH139" s="158">
        <f t="shared" si="32"/>
        <v>18554.888408991075</v>
      </c>
      <c r="BI139" s="158">
        <f t="shared" si="32"/>
        <v>18777.779213858932</v>
      </c>
      <c r="BJ139" s="158">
        <f t="shared" si="32"/>
        <v>19513.901304792424</v>
      </c>
      <c r="BK139" s="158">
        <f t="shared" si="32"/>
        <v>19894.165714767852</v>
      </c>
      <c r="BL139" s="158">
        <f t="shared" si="32"/>
        <v>20767.990676081143</v>
      </c>
      <c r="BM139" s="158">
        <f t="shared" si="32"/>
        <v>21559.035806239914</v>
      </c>
      <c r="BN139" s="158">
        <f t="shared" ref="BN139:CE139" si="33">SUMIF($C$79:$C$124,"(IR)",BN$79:BN$124)</f>
        <v>21729.283846980939</v>
      </c>
      <c r="BO139" s="158">
        <f t="shared" si="33"/>
        <v>21176.700811403203</v>
      </c>
      <c r="BP139" s="158">
        <f t="shared" si="33"/>
        <v>20258.957814329129</v>
      </c>
      <c r="BQ139" s="158">
        <f t="shared" si="33"/>
        <v>16687.54934959855</v>
      </c>
      <c r="BR139" s="158">
        <f t="shared" si="33"/>
        <v>15982.020556451034</v>
      </c>
      <c r="BS139" s="158">
        <f t="shared" si="33"/>
        <v>15188.351179263618</v>
      </c>
      <c r="BT139" s="158">
        <f t="shared" si="33"/>
        <v>14160.201516164778</v>
      </c>
      <c r="BU139" s="158">
        <f t="shared" si="33"/>
        <v>13361.790675781511</v>
      </c>
      <c r="BV139" s="158">
        <f t="shared" si="33"/>
        <v>12548.334941546937</v>
      </c>
      <c r="BW139" s="158">
        <f t="shared" si="33"/>
        <v>12055.035262095058</v>
      </c>
      <c r="BX139" s="158">
        <f t="shared" si="33"/>
        <v>11158.140316734101</v>
      </c>
      <c r="BY139" s="158">
        <f t="shared" si="33"/>
        <v>10541.168396509323</v>
      </c>
      <c r="BZ139" s="158">
        <f t="shared" si="33"/>
        <v>10420.67107752152</v>
      </c>
      <c r="CA139" s="158">
        <f t="shared" si="33"/>
        <v>10706.615007789971</v>
      </c>
      <c r="CB139" s="158">
        <f t="shared" si="33"/>
        <v>10662.05570988171</v>
      </c>
      <c r="CC139" s="158">
        <f t="shared" si="33"/>
        <v>10357.967550175383</v>
      </c>
      <c r="CD139" s="158">
        <f t="shared" si="33"/>
        <v>9897.9468764321136</v>
      </c>
      <c r="CE139" s="159">
        <f t="shared" si="33"/>
        <v>9528.62959160846</v>
      </c>
    </row>
    <row r="140" spans="1:83" s="109" customFormat="1" ht="24.75" customHeight="1" x14ac:dyDescent="0.35">
      <c r="A140" s="170"/>
      <c r="B140" s="241" t="s">
        <v>288</v>
      </c>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57">
        <f t="shared" ref="AH140:BM140" si="34">SUM(AH141:AH143)</f>
        <v>15891.851813392826</v>
      </c>
      <c r="AI140" s="57">
        <f t="shared" si="34"/>
        <v>19458.798266532252</v>
      </c>
      <c r="AJ140" s="57">
        <f t="shared" si="34"/>
        <v>17974.563597666009</v>
      </c>
      <c r="AK140" s="57">
        <f t="shared" si="34"/>
        <v>18777.718574246217</v>
      </c>
      <c r="AL140" s="57">
        <f t="shared" si="34"/>
        <v>19284.681528496556</v>
      </c>
      <c r="AM140" s="57">
        <f t="shared" si="34"/>
        <v>20288.632788437088</v>
      </c>
      <c r="AN140" s="57">
        <f t="shared" si="34"/>
        <v>20772.856135450216</v>
      </c>
      <c r="AO140" s="57">
        <f t="shared" si="34"/>
        <v>21040.978100396118</v>
      </c>
      <c r="AP140" s="57">
        <f t="shared" si="34"/>
        <v>21210.214954264771</v>
      </c>
      <c r="AQ140" s="57">
        <f t="shared" si="34"/>
        <v>21140.965306148923</v>
      </c>
      <c r="AR140" s="57">
        <f t="shared" si="34"/>
        <v>20081.866227044258</v>
      </c>
      <c r="AS140" s="57">
        <f t="shared" si="34"/>
        <v>19430.808030690292</v>
      </c>
      <c r="AT140" s="57">
        <f t="shared" si="34"/>
        <v>19530.777831000945</v>
      </c>
      <c r="AU140" s="57">
        <f t="shared" si="34"/>
        <v>21552.366767349933</v>
      </c>
      <c r="AV140" s="57">
        <f t="shared" si="34"/>
        <v>24136.337537892679</v>
      </c>
      <c r="AW140" s="57">
        <f t="shared" si="34"/>
        <v>26592.970870337198</v>
      </c>
      <c r="AX140" s="57">
        <f t="shared" si="34"/>
        <v>27323.794802192824</v>
      </c>
      <c r="AY140" s="57">
        <f t="shared" si="34"/>
        <v>28949.509441329094</v>
      </c>
      <c r="AZ140" s="57">
        <f t="shared" si="34"/>
        <v>30383.340111025886</v>
      </c>
      <c r="BA140" s="57">
        <f t="shared" si="34"/>
        <v>32023.392934149826</v>
      </c>
      <c r="BB140" s="57">
        <f t="shared" si="34"/>
        <v>32732.130354771438</v>
      </c>
      <c r="BC140" s="57">
        <f t="shared" si="34"/>
        <v>35842.220653465127</v>
      </c>
      <c r="BD140" s="57">
        <f t="shared" si="34"/>
        <v>39480.852823708396</v>
      </c>
      <c r="BE140" s="57">
        <f t="shared" si="34"/>
        <v>39955.370358857283</v>
      </c>
      <c r="BF140" s="57">
        <f t="shared" si="34"/>
        <v>38469.0828609128</v>
      </c>
      <c r="BG140" s="57">
        <f t="shared" si="34"/>
        <v>25259.122367083168</v>
      </c>
      <c r="BH140" s="57">
        <f t="shared" si="34"/>
        <v>26462.083464483687</v>
      </c>
      <c r="BI140" s="57">
        <f t="shared" si="34"/>
        <v>27962.257157055785</v>
      </c>
      <c r="BJ140" s="57">
        <f t="shared" si="34"/>
        <v>26782.77566875855</v>
      </c>
      <c r="BK140" s="57">
        <f t="shared" si="34"/>
        <v>27854.712942045058</v>
      </c>
      <c r="BL140" s="57">
        <f t="shared" si="34"/>
        <v>29533.912512396219</v>
      </c>
      <c r="BM140" s="57">
        <f t="shared" si="34"/>
        <v>30954.66658261359</v>
      </c>
      <c r="BN140" s="57">
        <f t="shared" ref="BN140:CE140" si="35">SUM(BN141:BN143)</f>
        <v>31429.093984578594</v>
      </c>
      <c r="BO140" s="57">
        <f t="shared" si="35"/>
        <v>31222.01515285037</v>
      </c>
      <c r="BP140" s="57">
        <f t="shared" si="35"/>
        <v>32238.496377970441</v>
      </c>
      <c r="BQ140" s="57">
        <f t="shared" si="35"/>
        <v>32250.757787113791</v>
      </c>
      <c r="BR140" s="57">
        <f t="shared" si="35"/>
        <v>33870.038043224791</v>
      </c>
      <c r="BS140" s="57">
        <f t="shared" si="35"/>
        <v>34653.754958566831</v>
      </c>
      <c r="BT140" s="57">
        <f t="shared" si="35"/>
        <v>34233.441608295121</v>
      </c>
      <c r="BU140" s="57">
        <f t="shared" si="35"/>
        <v>35351.034131501219</v>
      </c>
      <c r="BV140" s="57">
        <f t="shared" si="35"/>
        <v>35521.414671776016</v>
      </c>
      <c r="BW140" s="57">
        <f t="shared" si="35"/>
        <v>35763.019119595032</v>
      </c>
      <c r="BX140" s="57">
        <f t="shared" si="35"/>
        <v>32623.014408267765</v>
      </c>
      <c r="BY140" s="57">
        <f t="shared" si="35"/>
        <v>33980.73252448647</v>
      </c>
      <c r="BZ140" s="57">
        <f t="shared" si="35"/>
        <v>35716.815567382691</v>
      </c>
      <c r="CA140" s="57">
        <f t="shared" si="35"/>
        <v>40594.744064617931</v>
      </c>
      <c r="CB140" s="57">
        <f t="shared" si="35"/>
        <v>44293.921368587165</v>
      </c>
      <c r="CC140" s="57">
        <f t="shared" si="35"/>
        <v>46202.211196720826</v>
      </c>
      <c r="CD140" s="57">
        <f t="shared" si="35"/>
        <v>47884.226973890996</v>
      </c>
      <c r="CE140" s="58">
        <f t="shared" si="35"/>
        <v>49530.649718595174</v>
      </c>
    </row>
    <row r="141" spans="1:83" x14ac:dyDescent="0.35">
      <c r="A141" s="152"/>
      <c r="B141" s="167" t="s">
        <v>364</v>
      </c>
      <c r="AH141" s="158">
        <f t="shared" ref="AH141:BM141" si="36">SUMIF($C$6:$C$15,"(NC / NIR)",AH$6:AH$15)</f>
        <v>10724.295900741081</v>
      </c>
      <c r="AI141" s="158">
        <f t="shared" si="36"/>
        <v>14345.353369736878</v>
      </c>
      <c r="AJ141" s="158">
        <f t="shared" si="36"/>
        <v>12789.81368249275</v>
      </c>
      <c r="AK141" s="158">
        <f t="shared" si="36"/>
        <v>13241.347424388885</v>
      </c>
      <c r="AL141" s="158">
        <f t="shared" si="36"/>
        <v>13401.531484294217</v>
      </c>
      <c r="AM141" s="158">
        <f t="shared" si="36"/>
        <v>13915.655212712814</v>
      </c>
      <c r="AN141" s="158">
        <f t="shared" si="36"/>
        <v>14089.670672698901</v>
      </c>
      <c r="AO141" s="158">
        <f t="shared" si="36"/>
        <v>13939.161711935913</v>
      </c>
      <c r="AP141" s="158">
        <f t="shared" si="36"/>
        <v>13495.738530889585</v>
      </c>
      <c r="AQ141" s="158">
        <f t="shared" si="36"/>
        <v>13048.999105288674</v>
      </c>
      <c r="AR141" s="158">
        <f t="shared" si="36"/>
        <v>12035.316118011178</v>
      </c>
      <c r="AS141" s="158">
        <f t="shared" si="36"/>
        <v>11242.125490502887</v>
      </c>
      <c r="AT141" s="158">
        <f t="shared" si="36"/>
        <v>10584.105471294119</v>
      </c>
      <c r="AU141" s="158">
        <f t="shared" si="36"/>
        <v>11263.066442495598</v>
      </c>
      <c r="AV141" s="158">
        <f t="shared" si="36"/>
        <v>12031.768405903234</v>
      </c>
      <c r="AW141" s="158">
        <f t="shared" si="36"/>
        <v>12582.408261499218</v>
      </c>
      <c r="AX141" s="158">
        <f t="shared" si="36"/>
        <v>12582.621647540826</v>
      </c>
      <c r="AY141" s="158">
        <f t="shared" si="36"/>
        <v>12712.257157793409</v>
      </c>
      <c r="AZ141" s="158">
        <f t="shared" si="36"/>
        <v>12732.482294125401</v>
      </c>
      <c r="BA141" s="158">
        <f t="shared" si="36"/>
        <v>13053.98350137225</v>
      </c>
      <c r="BB141" s="158">
        <f t="shared" si="36"/>
        <v>13245.006215579251</v>
      </c>
      <c r="BC141" s="158">
        <f t="shared" si="36"/>
        <v>14796.166789314402</v>
      </c>
      <c r="BD141" s="158">
        <f t="shared" si="36"/>
        <v>15401.192696046955</v>
      </c>
      <c r="BE141" s="158">
        <f t="shared" si="36"/>
        <v>15330.596992453486</v>
      </c>
      <c r="BF141" s="158">
        <f t="shared" si="36"/>
        <v>15355.567300678404</v>
      </c>
      <c r="BG141" s="158">
        <f t="shared" si="36"/>
        <v>1226.0722553698472</v>
      </c>
      <c r="BH141" s="158">
        <f t="shared" si="36"/>
        <v>1262.7932620357196</v>
      </c>
      <c r="BI141" s="158">
        <f t="shared" si="36"/>
        <v>1348.0766149660437</v>
      </c>
      <c r="BJ141" s="158">
        <f t="shared" si="36"/>
        <v>1378.0228511154939</v>
      </c>
      <c r="BK141" s="158">
        <f t="shared" si="36"/>
        <v>1438.8288684089548</v>
      </c>
      <c r="BL141" s="158">
        <f t="shared" si="36"/>
        <v>1476.6721366856118</v>
      </c>
      <c r="BM141" s="158">
        <f t="shared" si="36"/>
        <v>1571.0864478972317</v>
      </c>
      <c r="BN141" s="158">
        <f t="shared" ref="BN141:CE141" si="37">SUMIF($C$6:$C$15,"(NC / NIR)",BN$6:BN$15)</f>
        <v>1581.4722060101708</v>
      </c>
      <c r="BO141" s="158">
        <f t="shared" si="37"/>
        <v>1674.1655381993205</v>
      </c>
      <c r="BP141" s="158">
        <f t="shared" si="37"/>
        <v>1740.6800937902674</v>
      </c>
      <c r="BQ141" s="158">
        <f t="shared" si="37"/>
        <v>1794.4445016132736</v>
      </c>
      <c r="BR141" s="158">
        <f t="shared" si="37"/>
        <v>2082.989676323436</v>
      </c>
      <c r="BS141" s="158">
        <f t="shared" si="37"/>
        <v>2207.9727766607184</v>
      </c>
      <c r="BT141" s="158">
        <f t="shared" si="37"/>
        <v>2236.9672085808375</v>
      </c>
      <c r="BU141" s="158">
        <f t="shared" si="37"/>
        <v>2279.4032998693929</v>
      </c>
      <c r="BV141" s="158">
        <f t="shared" si="37"/>
        <v>2409.0293747723144</v>
      </c>
      <c r="BW141" s="158">
        <f t="shared" si="37"/>
        <v>2553.568536417436</v>
      </c>
      <c r="BX141" s="158">
        <f t="shared" si="37"/>
        <v>2344.9174323952961</v>
      </c>
      <c r="BY141" s="158">
        <f t="shared" si="37"/>
        <v>2564.646423488688</v>
      </c>
      <c r="BZ141" s="158">
        <f t="shared" si="37"/>
        <v>2813.7896423854081</v>
      </c>
      <c r="CA141" s="158">
        <f t="shared" si="37"/>
        <v>3281.7743186004313</v>
      </c>
      <c r="CB141" s="158">
        <f t="shared" si="37"/>
        <v>3660.9132150472983</v>
      </c>
      <c r="CC141" s="158">
        <f t="shared" si="37"/>
        <v>3841.1891275167422</v>
      </c>
      <c r="CD141" s="158">
        <f t="shared" si="37"/>
        <v>3987.312118363785</v>
      </c>
      <c r="CE141" s="159">
        <f t="shared" si="37"/>
        <v>4144.7336989419173</v>
      </c>
    </row>
    <row r="142" spans="1:83" x14ac:dyDescent="0.35">
      <c r="A142" s="152"/>
      <c r="B142" s="167" t="s">
        <v>365</v>
      </c>
      <c r="AH142" s="158">
        <f t="shared" ref="AH142:BM142" si="38">SUMIF($C$20:$C$74,"(NC / NIR)",AH$20:AH$74)</f>
        <v>2437.2292838414496</v>
      </c>
      <c r="AI142" s="158">
        <f t="shared" si="38"/>
        <v>2642.3753559870602</v>
      </c>
      <c r="AJ142" s="158">
        <f t="shared" si="38"/>
        <v>2646.9169364317063</v>
      </c>
      <c r="AK142" s="158">
        <f t="shared" si="38"/>
        <v>2785.6176675467718</v>
      </c>
      <c r="AL142" s="158">
        <f t="shared" si="38"/>
        <v>2911.6256639795661</v>
      </c>
      <c r="AM142" s="158">
        <f t="shared" si="38"/>
        <v>3202.4474823337914</v>
      </c>
      <c r="AN142" s="158">
        <f t="shared" si="38"/>
        <v>3336.8485679963596</v>
      </c>
      <c r="AO142" s="158">
        <f t="shared" si="38"/>
        <v>3456.5984154407115</v>
      </c>
      <c r="AP142" s="158">
        <f t="shared" si="38"/>
        <v>3780.2098241979347</v>
      </c>
      <c r="AQ142" s="158">
        <f t="shared" si="38"/>
        <v>3989.7278779974972</v>
      </c>
      <c r="AR142" s="158">
        <f t="shared" si="38"/>
        <v>3851.8747931387061</v>
      </c>
      <c r="AS142" s="158">
        <f t="shared" si="38"/>
        <v>3848.9707451754548</v>
      </c>
      <c r="AT142" s="158">
        <f t="shared" si="38"/>
        <v>4086.8631836887184</v>
      </c>
      <c r="AU142" s="158">
        <f t="shared" si="38"/>
        <v>4710.9042479573072</v>
      </c>
      <c r="AV142" s="158">
        <f t="shared" si="38"/>
        <v>5384.2076586575649</v>
      </c>
      <c r="AW142" s="158">
        <f t="shared" si="38"/>
        <v>6452.1321365851836</v>
      </c>
      <c r="AX142" s="158">
        <f t="shared" si="38"/>
        <v>6994.9782395963221</v>
      </c>
      <c r="AY142" s="158">
        <f t="shared" si="38"/>
        <v>7812.1326780416839</v>
      </c>
      <c r="AZ142" s="158">
        <f t="shared" si="38"/>
        <v>8714.6254023124748</v>
      </c>
      <c r="BA142" s="158">
        <f t="shared" si="38"/>
        <v>9232.2830720866114</v>
      </c>
      <c r="BB142" s="158">
        <f t="shared" si="38"/>
        <v>9396.167909713402</v>
      </c>
      <c r="BC142" s="158">
        <f t="shared" si="38"/>
        <v>9649.6603305559365</v>
      </c>
      <c r="BD142" s="158">
        <f t="shared" si="38"/>
        <v>9871.3467913182594</v>
      </c>
      <c r="BE142" s="158">
        <f t="shared" si="38"/>
        <v>10308.090224821744</v>
      </c>
      <c r="BF142" s="158">
        <f t="shared" si="38"/>
        <v>10309.504810695802</v>
      </c>
      <c r="BG142" s="158">
        <f t="shared" si="38"/>
        <v>10523.613948896491</v>
      </c>
      <c r="BH142" s="158">
        <f t="shared" si="38"/>
        <v>10606.534769745855</v>
      </c>
      <c r="BI142" s="158">
        <f t="shared" si="38"/>
        <v>10719.305814657495</v>
      </c>
      <c r="BJ142" s="158">
        <f t="shared" si="38"/>
        <v>10817.29284320433</v>
      </c>
      <c r="BK142" s="158">
        <f t="shared" si="38"/>
        <v>11086.001322807047</v>
      </c>
      <c r="BL142" s="158">
        <f t="shared" si="38"/>
        <v>11513.844911406632</v>
      </c>
      <c r="BM142" s="158">
        <f t="shared" si="38"/>
        <v>11962.077501005149</v>
      </c>
      <c r="BN142" s="158">
        <f t="shared" ref="BN142:CE142" si="39">SUMIF($C$20:$C$74,"(NC / NIR)",BN$20:BN$74)</f>
        <v>12199.668175151164</v>
      </c>
      <c r="BO142" s="158">
        <f t="shared" si="39"/>
        <v>12590.366302574954</v>
      </c>
      <c r="BP142" s="158">
        <f t="shared" si="39"/>
        <v>13232.050067073573</v>
      </c>
      <c r="BQ142" s="158">
        <f t="shared" si="39"/>
        <v>13388.01646922651</v>
      </c>
      <c r="BR142" s="158">
        <f t="shared" si="39"/>
        <v>14357.647403662671</v>
      </c>
      <c r="BS142" s="158">
        <f t="shared" si="39"/>
        <v>15380.04551122076</v>
      </c>
      <c r="BT142" s="158">
        <f t="shared" si="39"/>
        <v>15359.677586328378</v>
      </c>
      <c r="BU142" s="158">
        <f t="shared" si="39"/>
        <v>16816.736342203636</v>
      </c>
      <c r="BV142" s="158">
        <f t="shared" si="39"/>
        <v>17360.550270585536</v>
      </c>
      <c r="BW142" s="158">
        <f t="shared" si="39"/>
        <v>17621.196851281231</v>
      </c>
      <c r="BX142" s="158">
        <f t="shared" si="39"/>
        <v>16724.241046388808</v>
      </c>
      <c r="BY142" s="158">
        <f t="shared" si="39"/>
        <v>17825.532528872234</v>
      </c>
      <c r="BZ142" s="158">
        <f t="shared" si="39"/>
        <v>19107.549940895624</v>
      </c>
      <c r="CA142" s="158">
        <f t="shared" si="39"/>
        <v>22143.932541400645</v>
      </c>
      <c r="CB142" s="158">
        <f t="shared" si="39"/>
        <v>24275.939769293134</v>
      </c>
      <c r="CC142" s="158">
        <f t="shared" si="39"/>
        <v>25493.552386732797</v>
      </c>
      <c r="CD142" s="158">
        <f t="shared" si="39"/>
        <v>26794.067617461449</v>
      </c>
      <c r="CE142" s="159">
        <f t="shared" si="39"/>
        <v>28219.106519504872</v>
      </c>
    </row>
    <row r="143" spans="1:83" x14ac:dyDescent="0.35">
      <c r="A143" s="152"/>
      <c r="B143" s="167" t="s">
        <v>366</v>
      </c>
      <c r="AH143" s="158">
        <f t="shared" ref="AH143:BM143" si="40">SUMIF($C$79:$C$124,"(NC / NIR)",AH$79:AH$124)</f>
        <v>2730.3266288102968</v>
      </c>
      <c r="AI143" s="158">
        <f t="shared" si="40"/>
        <v>2471.0695408083161</v>
      </c>
      <c r="AJ143" s="158">
        <f t="shared" si="40"/>
        <v>2537.8329787415541</v>
      </c>
      <c r="AK143" s="158">
        <f t="shared" si="40"/>
        <v>2750.7534823105598</v>
      </c>
      <c r="AL143" s="158">
        <f t="shared" si="40"/>
        <v>2971.5243802227715</v>
      </c>
      <c r="AM143" s="158">
        <f t="shared" si="40"/>
        <v>3170.5300933904846</v>
      </c>
      <c r="AN143" s="158">
        <f t="shared" si="40"/>
        <v>3346.3368947549548</v>
      </c>
      <c r="AO143" s="158">
        <f t="shared" si="40"/>
        <v>3645.2179730194957</v>
      </c>
      <c r="AP143" s="158">
        <f t="shared" si="40"/>
        <v>3934.266599177251</v>
      </c>
      <c r="AQ143" s="158">
        <f t="shared" si="40"/>
        <v>4102.2383228627532</v>
      </c>
      <c r="AR143" s="158">
        <f t="shared" si="40"/>
        <v>4194.6753158943757</v>
      </c>
      <c r="AS143" s="158">
        <f t="shared" si="40"/>
        <v>4339.7117950119491</v>
      </c>
      <c r="AT143" s="158">
        <f t="shared" si="40"/>
        <v>4859.8091760181087</v>
      </c>
      <c r="AU143" s="158">
        <f t="shared" si="40"/>
        <v>5578.3960768970273</v>
      </c>
      <c r="AV143" s="158">
        <f t="shared" si="40"/>
        <v>6720.3614733318782</v>
      </c>
      <c r="AW143" s="158">
        <f t="shared" si="40"/>
        <v>7558.4304722527959</v>
      </c>
      <c r="AX143" s="158">
        <f t="shared" si="40"/>
        <v>7746.1949150556766</v>
      </c>
      <c r="AY143" s="158">
        <f t="shared" si="40"/>
        <v>8425.1196054940028</v>
      </c>
      <c r="AZ143" s="158">
        <f t="shared" si="40"/>
        <v>8936.2324145880102</v>
      </c>
      <c r="BA143" s="158">
        <f t="shared" si="40"/>
        <v>9737.126360690967</v>
      </c>
      <c r="BB143" s="158">
        <f t="shared" si="40"/>
        <v>10090.956229478787</v>
      </c>
      <c r="BC143" s="158">
        <f t="shared" si="40"/>
        <v>11396.39353359479</v>
      </c>
      <c r="BD143" s="158">
        <f t="shared" si="40"/>
        <v>14208.313336343181</v>
      </c>
      <c r="BE143" s="158">
        <f t="shared" si="40"/>
        <v>14316.683141582049</v>
      </c>
      <c r="BF143" s="158">
        <f t="shared" si="40"/>
        <v>12804.010749538596</v>
      </c>
      <c r="BG143" s="158">
        <f t="shared" si="40"/>
        <v>13509.436162816828</v>
      </c>
      <c r="BH143" s="158">
        <f t="shared" si="40"/>
        <v>14592.755432702113</v>
      </c>
      <c r="BI143" s="158">
        <f t="shared" si="40"/>
        <v>15894.874727432245</v>
      </c>
      <c r="BJ143" s="158">
        <f t="shared" si="40"/>
        <v>14587.459974438727</v>
      </c>
      <c r="BK143" s="158">
        <f t="shared" si="40"/>
        <v>15329.882750829054</v>
      </c>
      <c r="BL143" s="158">
        <f t="shared" si="40"/>
        <v>16543.395464303976</v>
      </c>
      <c r="BM143" s="158">
        <f t="shared" si="40"/>
        <v>17421.50263371121</v>
      </c>
      <c r="BN143" s="158">
        <f t="shared" ref="BN143:CE143" si="41">SUMIF($C$79:$C$124,"(NC / NIR)",BN$79:BN$124)</f>
        <v>17647.95360341726</v>
      </c>
      <c r="BO143" s="158">
        <f t="shared" si="41"/>
        <v>16957.483312076096</v>
      </c>
      <c r="BP143" s="158">
        <f t="shared" si="41"/>
        <v>17265.7662171066</v>
      </c>
      <c r="BQ143" s="158">
        <f t="shared" si="41"/>
        <v>17068.296816274007</v>
      </c>
      <c r="BR143" s="158">
        <f t="shared" si="41"/>
        <v>17429.400963238681</v>
      </c>
      <c r="BS143" s="158">
        <f t="shared" si="41"/>
        <v>17065.736670685357</v>
      </c>
      <c r="BT143" s="158">
        <f t="shared" si="41"/>
        <v>16636.79681338591</v>
      </c>
      <c r="BU143" s="158">
        <f t="shared" si="41"/>
        <v>16254.894489428189</v>
      </c>
      <c r="BV143" s="158">
        <f t="shared" si="41"/>
        <v>15751.835026418168</v>
      </c>
      <c r="BW143" s="158">
        <f t="shared" si="41"/>
        <v>15588.25373189637</v>
      </c>
      <c r="BX143" s="158">
        <f t="shared" si="41"/>
        <v>13553.855929483658</v>
      </c>
      <c r="BY143" s="158">
        <f t="shared" si="41"/>
        <v>13590.553572125546</v>
      </c>
      <c r="BZ143" s="158">
        <f t="shared" si="41"/>
        <v>13795.47598410166</v>
      </c>
      <c r="CA143" s="158">
        <f t="shared" si="41"/>
        <v>15169.037204616852</v>
      </c>
      <c r="CB143" s="158">
        <f t="shared" si="41"/>
        <v>16357.068384246733</v>
      </c>
      <c r="CC143" s="158">
        <f t="shared" si="41"/>
        <v>16867.469682471285</v>
      </c>
      <c r="CD143" s="158">
        <f t="shared" si="41"/>
        <v>17102.847238065766</v>
      </c>
      <c r="CE143" s="159">
        <f t="shared" si="41"/>
        <v>17166.809500148382</v>
      </c>
    </row>
    <row r="144" spans="1:83" ht="27" customHeight="1" x14ac:dyDescent="0.35">
      <c r="A144" s="152"/>
      <c r="B144" s="109" t="s">
        <v>307</v>
      </c>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BS144" s="158"/>
      <c r="BT144" s="158"/>
      <c r="BU144" s="158"/>
      <c r="BV144" s="158"/>
      <c r="BW144" s="158"/>
      <c r="BX144" s="158"/>
      <c r="BY144" s="158"/>
      <c r="BZ144" s="158"/>
      <c r="CA144" s="158"/>
      <c r="CB144" s="158"/>
      <c r="CC144" s="158"/>
      <c r="CD144" s="158"/>
      <c r="CE144" s="159"/>
    </row>
    <row r="145" spans="1:83" x14ac:dyDescent="0.35">
      <c r="A145" s="152"/>
      <c r="B145" s="53" t="s">
        <v>308</v>
      </c>
      <c r="CE145" s="131"/>
    </row>
    <row r="146" spans="1:83" x14ac:dyDescent="0.35">
      <c r="A146" s="152"/>
      <c r="B146" s="53" t="s">
        <v>309</v>
      </c>
      <c r="CE146" s="131"/>
    </row>
    <row r="147" spans="1:83" ht="27" customHeight="1" thickBot="1" x14ac:dyDescent="0.4">
      <c r="A147" s="204"/>
      <c r="B147" s="89" t="s">
        <v>310</v>
      </c>
      <c r="C147" s="122"/>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2"/>
      <c r="BY147" s="122"/>
      <c r="BZ147" s="122"/>
      <c r="CA147" s="122"/>
      <c r="CB147" s="122"/>
      <c r="CC147" s="122"/>
      <c r="CD147" s="122"/>
      <c r="CE147" s="135"/>
    </row>
  </sheetData>
  <hyperlinks>
    <hyperlink ref="A1" location="Contents!A1" display="Contents page" xr:uid="{00000000-0004-0000-0900-000000000000}"/>
    <hyperlink ref="B1" location="Notes!A1" display="Information relating to this table can be found in the 'Notes' tab" xr:uid="{00000000-0004-0000-09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E88"/>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217" bestFit="1" customWidth="1"/>
    <col min="2" max="2" width="75.81640625" style="209" customWidth="1"/>
    <col min="3" max="3" width="25.81640625" style="209" customWidth="1"/>
    <col min="4" max="75" width="12.81640625" style="231" customWidth="1"/>
    <col min="76" max="83" width="12.81640625" style="209" customWidth="1"/>
    <col min="84" max="84" width="9" style="209" customWidth="1"/>
    <col min="85" max="16384" width="9" style="209"/>
  </cols>
  <sheetData>
    <row r="1" spans="1:83" s="206" customFormat="1" ht="25.5" customHeight="1" thickBot="1" x14ac:dyDescent="0.3">
      <c r="A1" s="45" t="s">
        <v>44</v>
      </c>
      <c r="B1" s="46" t="s">
        <v>88</v>
      </c>
      <c r="C1" s="111"/>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row>
    <row r="2" spans="1:83" ht="33" customHeight="1" x14ac:dyDescent="0.35">
      <c r="A2" s="48" t="s">
        <v>45</v>
      </c>
      <c r="B2" s="207" t="s">
        <v>370</v>
      </c>
      <c r="C2" s="245"/>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212" customFormat="1" x14ac:dyDescent="0.35">
      <c r="A3" s="113">
        <v>2022</v>
      </c>
      <c r="B3" s="210" t="s">
        <v>312</v>
      </c>
      <c r="C3" s="210"/>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5"/>
      <c r="B4" s="213"/>
      <c r="C4" s="213"/>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6"/>
    </row>
    <row r="5" spans="1:83" ht="27" customHeight="1" x14ac:dyDescent="0.35">
      <c r="B5" s="230" t="s">
        <v>371</v>
      </c>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20"/>
    </row>
    <row r="6" spans="1:83" x14ac:dyDescent="0.35">
      <c r="B6" s="209" t="s">
        <v>372</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0</v>
      </c>
      <c r="AB6" s="158">
        <v>0</v>
      </c>
      <c r="AC6" s="158">
        <v>30</v>
      </c>
      <c r="AD6" s="158">
        <v>35</v>
      </c>
      <c r="AE6" s="158">
        <v>39</v>
      </c>
      <c r="AF6" s="158">
        <v>41</v>
      </c>
      <c r="AG6" s="158">
        <v>45</v>
      </c>
      <c r="AH6" s="158">
        <v>46</v>
      </c>
      <c r="AI6" s="158">
        <v>47</v>
      </c>
      <c r="AJ6" s="158">
        <v>49</v>
      </c>
      <c r="AK6" s="158">
        <v>50</v>
      </c>
      <c r="AL6" s="158">
        <v>53</v>
      </c>
      <c r="AM6" s="158">
        <v>54</v>
      </c>
      <c r="AN6" s="158">
        <v>58</v>
      </c>
      <c r="AO6" s="158">
        <v>61</v>
      </c>
      <c r="AP6" s="158">
        <v>64</v>
      </c>
      <c r="AQ6" s="158">
        <v>68</v>
      </c>
      <c r="AR6" s="158">
        <v>72</v>
      </c>
      <c r="AS6" s="158">
        <v>74</v>
      </c>
      <c r="AT6" s="158">
        <v>80</v>
      </c>
      <c r="AU6" s="158">
        <v>90</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9">
        <v>0</v>
      </c>
    </row>
    <row r="7" spans="1:83" x14ac:dyDescent="0.35">
      <c r="B7" s="209" t="s">
        <v>325</v>
      </c>
      <c r="D7" s="158">
        <v>0</v>
      </c>
      <c r="E7" s="158">
        <v>0</v>
      </c>
      <c r="F7" s="158">
        <v>0</v>
      </c>
      <c r="G7" s="158">
        <v>0</v>
      </c>
      <c r="H7" s="158">
        <v>0</v>
      </c>
      <c r="I7" s="158">
        <v>0</v>
      </c>
      <c r="J7" s="158">
        <v>0</v>
      </c>
      <c r="K7" s="158">
        <v>0</v>
      </c>
      <c r="L7" s="158">
        <v>0</v>
      </c>
      <c r="M7" s="158">
        <v>0</v>
      </c>
      <c r="N7" s="158">
        <v>0</v>
      </c>
      <c r="O7" s="158">
        <v>0</v>
      </c>
      <c r="P7" s="158">
        <v>0</v>
      </c>
      <c r="Q7" s="158">
        <v>0</v>
      </c>
      <c r="R7" s="158">
        <v>0</v>
      </c>
      <c r="S7" s="158">
        <v>0</v>
      </c>
      <c r="T7" s="158">
        <v>0</v>
      </c>
      <c r="U7" s="158">
        <v>0</v>
      </c>
      <c r="V7" s="158">
        <v>0</v>
      </c>
      <c r="W7" s="158">
        <v>0</v>
      </c>
      <c r="X7" s="158">
        <v>0</v>
      </c>
      <c r="Y7" s="158">
        <v>0</v>
      </c>
      <c r="Z7" s="158">
        <v>0</v>
      </c>
      <c r="AA7" s="158">
        <v>0</v>
      </c>
      <c r="AB7" s="158">
        <v>0</v>
      </c>
      <c r="AC7" s="158">
        <v>0</v>
      </c>
      <c r="AD7" s="158">
        <v>0</v>
      </c>
      <c r="AE7" s="158">
        <v>0</v>
      </c>
      <c r="AF7" s="158">
        <v>0</v>
      </c>
      <c r="AG7" s="158">
        <v>0</v>
      </c>
      <c r="AH7" s="158">
        <v>7244</v>
      </c>
      <c r="AI7" s="158">
        <v>7250</v>
      </c>
      <c r="AJ7" s="158">
        <v>7230</v>
      </c>
      <c r="AK7" s="158">
        <v>7174</v>
      </c>
      <c r="AL7" s="158">
        <v>7091</v>
      </c>
      <c r="AM7" s="158">
        <v>6983</v>
      </c>
      <c r="AN7" s="158">
        <v>6924</v>
      </c>
      <c r="AO7" s="158">
        <v>6868</v>
      </c>
      <c r="AP7" s="158">
        <v>6816</v>
      </c>
      <c r="AQ7" s="158">
        <v>6768</v>
      </c>
      <c r="AR7" s="158">
        <v>6752</v>
      </c>
      <c r="AS7" s="158">
        <v>6745</v>
      </c>
      <c r="AT7" s="158">
        <v>6780</v>
      </c>
      <c r="AU7" s="158">
        <v>6854</v>
      </c>
      <c r="AV7" s="158">
        <v>6795</v>
      </c>
      <c r="AW7" s="158">
        <v>6849</v>
      </c>
      <c r="AX7" s="158">
        <v>6905</v>
      </c>
      <c r="AY7" s="158">
        <v>6943</v>
      </c>
      <c r="AZ7" s="158">
        <v>6970</v>
      </c>
      <c r="BA7" s="158">
        <v>7008</v>
      </c>
      <c r="BB7" s="158">
        <v>7021</v>
      </c>
      <c r="BC7" s="158">
        <v>7025</v>
      </c>
      <c r="BD7" s="158">
        <v>7012</v>
      </c>
      <c r="BE7" s="158">
        <v>6991</v>
      </c>
      <c r="BF7" s="158">
        <v>7042</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9">
        <v>0</v>
      </c>
    </row>
    <row r="8" spans="1:83" x14ac:dyDescent="0.35">
      <c r="B8" s="221" t="s">
        <v>315</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0</v>
      </c>
      <c r="AG8" s="158">
        <v>0</v>
      </c>
      <c r="AH8" s="158">
        <v>13589</v>
      </c>
      <c r="AI8" s="158">
        <v>13438</v>
      </c>
      <c r="AJ8" s="158">
        <v>13273</v>
      </c>
      <c r="AK8" s="158">
        <v>13079</v>
      </c>
      <c r="AL8" s="158">
        <v>12856</v>
      </c>
      <c r="AM8" s="158">
        <v>12584</v>
      </c>
      <c r="AN8" s="158">
        <v>12449</v>
      </c>
      <c r="AO8" s="158">
        <v>12325</v>
      </c>
      <c r="AP8" s="158">
        <v>12217</v>
      </c>
      <c r="AQ8" s="158">
        <v>12141</v>
      </c>
      <c r="AR8" s="158">
        <v>12124</v>
      </c>
      <c r="AS8" s="158">
        <v>12137</v>
      </c>
      <c r="AT8" s="158">
        <v>12227</v>
      </c>
      <c r="AU8" s="158">
        <v>12405</v>
      </c>
      <c r="AV8" s="158">
        <v>12285</v>
      </c>
      <c r="AW8" s="158">
        <v>12414</v>
      </c>
      <c r="AX8" s="158">
        <v>12543</v>
      </c>
      <c r="AY8" s="158">
        <v>12579</v>
      </c>
      <c r="AZ8" s="158">
        <v>12625</v>
      </c>
      <c r="BA8" s="158">
        <v>12729</v>
      </c>
      <c r="BB8" s="158">
        <v>12716</v>
      </c>
      <c r="BC8" s="158">
        <v>12689</v>
      </c>
      <c r="BD8" s="158">
        <v>12656</v>
      </c>
      <c r="BE8" s="158">
        <v>12600</v>
      </c>
      <c r="BF8" s="158">
        <v>12622</v>
      </c>
      <c r="BG8" s="158">
        <v>0</v>
      </c>
      <c r="BH8" s="158">
        <v>0</v>
      </c>
      <c r="BI8" s="158">
        <v>0</v>
      </c>
      <c r="BJ8" s="158">
        <v>0</v>
      </c>
      <c r="BK8" s="158">
        <v>0</v>
      </c>
      <c r="BL8" s="158">
        <v>0</v>
      </c>
      <c r="BM8" s="158">
        <v>0</v>
      </c>
      <c r="BN8" s="158">
        <v>0</v>
      </c>
      <c r="BO8" s="158">
        <v>0</v>
      </c>
      <c r="BP8" s="158">
        <v>0</v>
      </c>
      <c r="BQ8" s="158">
        <v>0</v>
      </c>
      <c r="BR8" s="158">
        <v>0</v>
      </c>
      <c r="BS8" s="158">
        <v>0</v>
      </c>
      <c r="BT8" s="158">
        <v>0</v>
      </c>
      <c r="BU8" s="158">
        <v>0</v>
      </c>
      <c r="BV8" s="158">
        <v>0</v>
      </c>
      <c r="BW8" s="158">
        <v>0</v>
      </c>
      <c r="BX8" s="158">
        <v>0</v>
      </c>
      <c r="BY8" s="158">
        <v>0</v>
      </c>
      <c r="BZ8" s="158">
        <v>0</v>
      </c>
      <c r="CA8" s="158">
        <v>0</v>
      </c>
      <c r="CB8" s="158">
        <v>0</v>
      </c>
      <c r="CC8" s="158">
        <v>0</v>
      </c>
      <c r="CD8" s="158">
        <v>0</v>
      </c>
      <c r="CE8" s="159">
        <v>0</v>
      </c>
    </row>
    <row r="9" spans="1:83" x14ac:dyDescent="0.35">
      <c r="B9" s="209" t="s">
        <v>233</v>
      </c>
      <c r="D9" s="158">
        <v>0</v>
      </c>
      <c r="E9" s="158">
        <v>0</v>
      </c>
      <c r="F9" s="158">
        <v>0</v>
      </c>
      <c r="G9" s="158">
        <v>0</v>
      </c>
      <c r="H9" s="158">
        <v>0</v>
      </c>
      <c r="I9" s="158">
        <v>0</v>
      </c>
      <c r="J9" s="158">
        <v>0</v>
      </c>
      <c r="K9" s="158">
        <v>0</v>
      </c>
      <c r="L9" s="158">
        <v>0</v>
      </c>
      <c r="M9" s="158">
        <v>0</v>
      </c>
      <c r="N9" s="158">
        <v>0</v>
      </c>
      <c r="O9" s="158">
        <v>0</v>
      </c>
      <c r="P9" s="158">
        <v>0</v>
      </c>
      <c r="Q9" s="158">
        <v>0</v>
      </c>
      <c r="R9" s="158">
        <v>0</v>
      </c>
      <c r="S9" s="158">
        <v>0</v>
      </c>
      <c r="T9" s="158">
        <v>0</v>
      </c>
      <c r="U9" s="158">
        <v>0</v>
      </c>
      <c r="V9" s="158">
        <v>0</v>
      </c>
      <c r="W9" s="158">
        <v>0</v>
      </c>
      <c r="X9" s="158">
        <v>0</v>
      </c>
      <c r="Y9" s="158">
        <v>0</v>
      </c>
      <c r="Z9" s="158">
        <v>0</v>
      </c>
      <c r="AA9" s="158">
        <v>0</v>
      </c>
      <c r="AB9" s="158">
        <v>0</v>
      </c>
      <c r="AC9" s="158">
        <v>0</v>
      </c>
      <c r="AD9" s="158">
        <v>0</v>
      </c>
      <c r="AE9" s="158">
        <v>0</v>
      </c>
      <c r="AF9" s="158">
        <v>0</v>
      </c>
      <c r="AG9" s="158">
        <v>0</v>
      </c>
      <c r="AH9" s="158">
        <v>0</v>
      </c>
      <c r="AI9" s="158">
        <v>0</v>
      </c>
      <c r="AJ9" s="158">
        <v>0</v>
      </c>
      <c r="AK9" s="158">
        <v>0</v>
      </c>
      <c r="AL9" s="158">
        <v>0</v>
      </c>
      <c r="AM9" s="158">
        <v>0</v>
      </c>
      <c r="AN9" s="158">
        <v>0</v>
      </c>
      <c r="AO9" s="158">
        <v>0</v>
      </c>
      <c r="AP9" s="158">
        <v>0</v>
      </c>
      <c r="AQ9" s="158">
        <v>0</v>
      </c>
      <c r="AR9" s="158">
        <v>0</v>
      </c>
      <c r="AS9" s="158">
        <v>0</v>
      </c>
      <c r="AT9" s="158">
        <v>0</v>
      </c>
      <c r="AU9" s="158">
        <v>0</v>
      </c>
      <c r="AV9" s="158">
        <v>106</v>
      </c>
      <c r="AW9" s="158">
        <v>129</v>
      </c>
      <c r="AX9" s="158">
        <v>147</v>
      </c>
      <c r="AY9" s="158">
        <v>166</v>
      </c>
      <c r="AZ9" s="158">
        <v>181</v>
      </c>
      <c r="BA9" s="158">
        <v>197</v>
      </c>
      <c r="BB9" s="158">
        <v>207</v>
      </c>
      <c r="BC9" s="158">
        <v>216</v>
      </c>
      <c r="BD9" s="158">
        <v>227</v>
      </c>
      <c r="BE9" s="158">
        <v>239</v>
      </c>
      <c r="BF9" s="158">
        <v>258</v>
      </c>
      <c r="BG9" s="158">
        <v>270</v>
      </c>
      <c r="BH9" s="158">
        <v>279</v>
      </c>
      <c r="BI9" s="158">
        <v>286</v>
      </c>
      <c r="BJ9" s="158">
        <v>292</v>
      </c>
      <c r="BK9" s="158">
        <v>300</v>
      </c>
      <c r="BL9" s="158">
        <v>310</v>
      </c>
      <c r="BM9" s="158">
        <v>322</v>
      </c>
      <c r="BN9" s="158">
        <v>331</v>
      </c>
      <c r="BO9" s="158">
        <v>339</v>
      </c>
      <c r="BP9" s="158">
        <v>350</v>
      </c>
      <c r="BQ9" s="158">
        <v>362</v>
      </c>
      <c r="BR9" s="158">
        <v>381</v>
      </c>
      <c r="BS9" s="158">
        <v>406</v>
      </c>
      <c r="BT9" s="158">
        <v>426</v>
      </c>
      <c r="BU9" s="158">
        <v>450</v>
      </c>
      <c r="BV9" s="158">
        <v>474</v>
      </c>
      <c r="BW9" s="158">
        <v>506</v>
      </c>
      <c r="BX9" s="158">
        <v>494</v>
      </c>
      <c r="BY9" s="158">
        <v>529</v>
      </c>
      <c r="BZ9" s="158">
        <v>582</v>
      </c>
      <c r="CA9" s="158">
        <v>624</v>
      </c>
      <c r="CB9" s="158">
        <v>658</v>
      </c>
      <c r="CC9" s="158">
        <v>688</v>
      </c>
      <c r="CD9" s="158">
        <v>718</v>
      </c>
      <c r="CE9" s="159">
        <v>743</v>
      </c>
    </row>
    <row r="10" spans="1:83" x14ac:dyDescent="0.35">
      <c r="B10" s="221" t="s">
        <v>313</v>
      </c>
      <c r="D10" s="219">
        <v>0</v>
      </c>
      <c r="E10" s="219">
        <v>0</v>
      </c>
      <c r="F10" s="219">
        <v>0</v>
      </c>
      <c r="G10" s="219">
        <v>0</v>
      </c>
      <c r="H10" s="219">
        <v>0</v>
      </c>
      <c r="I10" s="219">
        <v>0</v>
      </c>
      <c r="J10" s="219">
        <v>0</v>
      </c>
      <c r="K10" s="219">
        <v>0</v>
      </c>
      <c r="L10" s="219">
        <v>0</v>
      </c>
      <c r="M10" s="219">
        <v>0</v>
      </c>
      <c r="N10" s="219">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99</v>
      </c>
      <c r="AW10" s="219">
        <v>128</v>
      </c>
      <c r="AX10" s="219">
        <v>145</v>
      </c>
      <c r="AY10" s="219">
        <v>164</v>
      </c>
      <c r="AZ10" s="219">
        <v>181</v>
      </c>
      <c r="BA10" s="219">
        <v>197</v>
      </c>
      <c r="BB10" s="219">
        <v>207</v>
      </c>
      <c r="BC10" s="219">
        <v>216</v>
      </c>
      <c r="BD10" s="219">
        <v>226</v>
      </c>
      <c r="BE10" s="219">
        <v>239</v>
      </c>
      <c r="BF10" s="219">
        <v>258</v>
      </c>
      <c r="BG10" s="219">
        <v>270</v>
      </c>
      <c r="BH10" s="219">
        <v>279</v>
      </c>
      <c r="BI10" s="219">
        <v>286</v>
      </c>
      <c r="BJ10" s="219">
        <v>292</v>
      </c>
      <c r="BK10" s="219">
        <v>300</v>
      </c>
      <c r="BL10" s="219">
        <v>310</v>
      </c>
      <c r="BM10" s="219">
        <v>322</v>
      </c>
      <c r="BN10" s="219">
        <v>331</v>
      </c>
      <c r="BO10" s="219">
        <v>339</v>
      </c>
      <c r="BP10" s="219">
        <v>350</v>
      </c>
      <c r="BQ10" s="219">
        <v>362</v>
      </c>
      <c r="BR10" s="219">
        <v>381</v>
      </c>
      <c r="BS10" s="219">
        <v>406</v>
      </c>
      <c r="BT10" s="219">
        <v>426</v>
      </c>
      <c r="BU10" s="219">
        <v>449</v>
      </c>
      <c r="BV10" s="219">
        <v>473</v>
      </c>
      <c r="BW10" s="219">
        <v>506</v>
      </c>
      <c r="BX10" s="219">
        <v>494</v>
      </c>
      <c r="BY10" s="219">
        <v>529</v>
      </c>
      <c r="BZ10" s="219">
        <v>582</v>
      </c>
      <c r="CA10" s="219">
        <v>623</v>
      </c>
      <c r="CB10" s="219">
        <v>657</v>
      </c>
      <c r="CC10" s="219">
        <v>688</v>
      </c>
      <c r="CD10" s="219">
        <v>717</v>
      </c>
      <c r="CE10" s="220">
        <v>743</v>
      </c>
    </row>
    <row r="11" spans="1:83" x14ac:dyDescent="0.35">
      <c r="B11" s="221" t="s">
        <v>314</v>
      </c>
      <c r="D11" s="219">
        <v>0</v>
      </c>
      <c r="E11" s="219">
        <v>0</v>
      </c>
      <c r="F11" s="219">
        <v>0</v>
      </c>
      <c r="G11" s="219">
        <v>0</v>
      </c>
      <c r="H11" s="219">
        <v>0</v>
      </c>
      <c r="I11" s="219">
        <v>0</v>
      </c>
      <c r="J11" s="219">
        <v>0</v>
      </c>
      <c r="K11" s="219">
        <v>0</v>
      </c>
      <c r="L11" s="219">
        <v>0</v>
      </c>
      <c r="M11" s="219">
        <v>0</v>
      </c>
      <c r="N11" s="219">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7</v>
      </c>
      <c r="AW11" s="219">
        <v>1</v>
      </c>
      <c r="AX11" s="219">
        <v>2</v>
      </c>
      <c r="AY11" s="219">
        <v>2</v>
      </c>
      <c r="AZ11" s="219">
        <v>0</v>
      </c>
      <c r="BA11" s="219">
        <v>0</v>
      </c>
      <c r="BB11" s="219">
        <v>0</v>
      </c>
      <c r="BC11" s="219">
        <v>0</v>
      </c>
      <c r="BD11" s="219">
        <v>1</v>
      </c>
      <c r="BE11" s="219">
        <v>0</v>
      </c>
      <c r="BF11" s="219">
        <v>0</v>
      </c>
      <c r="BG11" s="219">
        <v>0</v>
      </c>
      <c r="BH11" s="219">
        <v>0</v>
      </c>
      <c r="BI11" s="219">
        <v>0</v>
      </c>
      <c r="BJ11" s="219">
        <v>0</v>
      </c>
      <c r="BK11" s="219">
        <v>0</v>
      </c>
      <c r="BL11" s="219">
        <v>0</v>
      </c>
      <c r="BM11" s="219">
        <v>0</v>
      </c>
      <c r="BN11" s="219">
        <v>0</v>
      </c>
      <c r="BO11" s="219">
        <v>0</v>
      </c>
      <c r="BP11" s="219">
        <v>0</v>
      </c>
      <c r="BQ11" s="219">
        <v>0</v>
      </c>
      <c r="BR11" s="219">
        <v>0</v>
      </c>
      <c r="BS11" s="219">
        <v>0</v>
      </c>
      <c r="BT11" s="219">
        <v>0</v>
      </c>
      <c r="BU11" s="219">
        <v>0</v>
      </c>
      <c r="BV11" s="219">
        <v>1</v>
      </c>
      <c r="BW11" s="219">
        <v>0</v>
      </c>
      <c r="BX11" s="219">
        <v>0</v>
      </c>
      <c r="BY11" s="219">
        <v>0</v>
      </c>
      <c r="BZ11" s="219">
        <v>0</v>
      </c>
      <c r="CA11" s="219">
        <v>0</v>
      </c>
      <c r="CB11" s="219">
        <v>0</v>
      </c>
      <c r="CC11" s="219">
        <v>0</v>
      </c>
      <c r="CD11" s="219">
        <v>0</v>
      </c>
      <c r="CE11" s="220">
        <v>0</v>
      </c>
    </row>
    <row r="12" spans="1:83" x14ac:dyDescent="0.35">
      <c r="B12" s="209" t="s">
        <v>329</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0</v>
      </c>
      <c r="AC12" s="158">
        <v>0</v>
      </c>
      <c r="AD12" s="158">
        <v>0</v>
      </c>
      <c r="AE12" s="158">
        <v>0</v>
      </c>
      <c r="AF12" s="158">
        <v>3</v>
      </c>
      <c r="AG12" s="158">
        <v>11</v>
      </c>
      <c r="AH12" s="158">
        <v>15</v>
      </c>
      <c r="AI12" s="158">
        <v>15</v>
      </c>
      <c r="AJ12" s="158">
        <v>16</v>
      </c>
      <c r="AK12" s="158">
        <v>16</v>
      </c>
      <c r="AL12" s="158">
        <v>16</v>
      </c>
      <c r="AM12" s="158">
        <v>16</v>
      </c>
      <c r="AN12" s="158">
        <v>17</v>
      </c>
      <c r="AO12" s="158">
        <v>17</v>
      </c>
      <c r="AP12" s="158">
        <v>17</v>
      </c>
      <c r="AQ12" s="158">
        <v>17</v>
      </c>
      <c r="AR12" s="158">
        <v>17</v>
      </c>
      <c r="AS12" s="158">
        <v>18</v>
      </c>
      <c r="AT12" s="158">
        <v>18</v>
      </c>
      <c r="AU12" s="158">
        <v>19</v>
      </c>
      <c r="AV12" s="158">
        <v>0</v>
      </c>
      <c r="AW12" s="158">
        <v>0</v>
      </c>
      <c r="AX12" s="158">
        <v>0</v>
      </c>
      <c r="AY12" s="158">
        <v>0</v>
      </c>
      <c r="AZ12" s="158">
        <v>0</v>
      </c>
      <c r="BA12" s="158">
        <v>0</v>
      </c>
      <c r="BB12" s="158">
        <v>0</v>
      </c>
      <c r="BC12" s="158">
        <v>0</v>
      </c>
      <c r="BD12" s="158">
        <v>0</v>
      </c>
      <c r="BE12" s="158">
        <v>0</v>
      </c>
      <c r="BF12" s="158">
        <v>0</v>
      </c>
      <c r="BG12" s="158">
        <v>0</v>
      </c>
      <c r="BH12" s="158">
        <v>0</v>
      </c>
      <c r="BI12" s="158">
        <v>0</v>
      </c>
      <c r="BJ12" s="158">
        <v>0</v>
      </c>
      <c r="BK12" s="158">
        <v>0</v>
      </c>
      <c r="BL12" s="158">
        <v>0</v>
      </c>
      <c r="BM12" s="158">
        <v>0</v>
      </c>
      <c r="BN12" s="158">
        <v>0</v>
      </c>
      <c r="BO12" s="158">
        <v>0</v>
      </c>
      <c r="BP12" s="158">
        <v>0</v>
      </c>
      <c r="BQ12" s="158">
        <v>0</v>
      </c>
      <c r="BR12" s="158">
        <v>0</v>
      </c>
      <c r="BS12" s="158">
        <v>0</v>
      </c>
      <c r="BT12" s="158">
        <v>0</v>
      </c>
      <c r="BU12" s="158">
        <v>0</v>
      </c>
      <c r="BV12" s="158">
        <v>0</v>
      </c>
      <c r="BW12" s="158">
        <v>0</v>
      </c>
      <c r="BX12" s="158">
        <v>0</v>
      </c>
      <c r="BY12" s="158">
        <v>0</v>
      </c>
      <c r="BZ12" s="158">
        <v>0</v>
      </c>
      <c r="CA12" s="158">
        <v>0</v>
      </c>
      <c r="CB12" s="158">
        <v>0</v>
      </c>
      <c r="CC12" s="158">
        <v>0</v>
      </c>
      <c r="CD12" s="158">
        <v>0</v>
      </c>
      <c r="CE12" s="159">
        <v>0</v>
      </c>
    </row>
    <row r="13" spans="1:83" ht="26.25" customHeight="1" x14ac:dyDescent="0.35">
      <c r="B13" s="230" t="s">
        <v>373</v>
      </c>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20"/>
    </row>
    <row r="14" spans="1:83" x14ac:dyDescent="0.35">
      <c r="B14" s="76" t="s">
        <v>221</v>
      </c>
      <c r="D14" s="219"/>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219"/>
      <c r="BM14" s="219"/>
      <c r="BN14" s="219"/>
      <c r="BO14" s="219"/>
      <c r="BP14" s="219"/>
      <c r="BQ14" s="219">
        <v>1</v>
      </c>
      <c r="BR14" s="219">
        <v>1</v>
      </c>
      <c r="BS14" s="219">
        <v>1</v>
      </c>
      <c r="BT14" s="219">
        <v>1</v>
      </c>
      <c r="BU14" s="219">
        <v>1</v>
      </c>
      <c r="BV14" s="219">
        <v>1</v>
      </c>
      <c r="BW14" s="219">
        <v>1</v>
      </c>
      <c r="BX14" s="219">
        <v>1</v>
      </c>
      <c r="BY14" s="219">
        <v>1</v>
      </c>
      <c r="BZ14" s="219">
        <v>1</v>
      </c>
      <c r="CA14" s="219">
        <v>1</v>
      </c>
      <c r="CB14" s="219">
        <v>2</v>
      </c>
      <c r="CC14" s="219">
        <v>2</v>
      </c>
      <c r="CD14" s="219">
        <v>2</v>
      </c>
      <c r="CE14" s="220">
        <v>2</v>
      </c>
    </row>
    <row r="15" spans="1:83" x14ac:dyDescent="0.35">
      <c r="B15" s="209" t="s">
        <v>372</v>
      </c>
      <c r="D15" s="219">
        <v>0</v>
      </c>
      <c r="E15" s="219">
        <v>0</v>
      </c>
      <c r="F15" s="219">
        <v>0</v>
      </c>
      <c r="G15" s="219">
        <v>0</v>
      </c>
      <c r="H15" s="219">
        <v>0</v>
      </c>
      <c r="I15" s="219">
        <v>0</v>
      </c>
      <c r="J15" s="219">
        <v>0</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v>41</v>
      </c>
      <c r="AD15" s="219">
        <v>51</v>
      </c>
      <c r="AE15" s="219">
        <v>56</v>
      </c>
      <c r="AF15" s="219">
        <v>64</v>
      </c>
      <c r="AG15" s="219">
        <v>70</v>
      </c>
      <c r="AH15" s="219">
        <v>76</v>
      </c>
      <c r="AI15" s="219">
        <v>80</v>
      </c>
      <c r="AJ15" s="219">
        <v>86</v>
      </c>
      <c r="AK15" s="219">
        <v>97</v>
      </c>
      <c r="AL15" s="219">
        <v>105</v>
      </c>
      <c r="AM15" s="219">
        <v>118</v>
      </c>
      <c r="AN15" s="219">
        <v>132</v>
      </c>
      <c r="AO15" s="219">
        <v>142</v>
      </c>
      <c r="AP15" s="219">
        <v>154</v>
      </c>
      <c r="AQ15" s="219">
        <v>166</v>
      </c>
      <c r="AR15" s="219">
        <v>176</v>
      </c>
      <c r="AS15" s="219">
        <v>186</v>
      </c>
      <c r="AT15" s="219">
        <v>199</v>
      </c>
      <c r="AU15" s="219">
        <v>212</v>
      </c>
      <c r="AV15" s="219">
        <v>0</v>
      </c>
      <c r="AW15" s="219">
        <v>0</v>
      </c>
      <c r="AX15" s="219">
        <v>0</v>
      </c>
      <c r="AY15" s="219">
        <v>0</v>
      </c>
      <c r="AZ15" s="219">
        <v>0</v>
      </c>
      <c r="BA15" s="219">
        <v>0</v>
      </c>
      <c r="BB15" s="219">
        <v>0</v>
      </c>
      <c r="BC15" s="219">
        <v>0</v>
      </c>
      <c r="BD15" s="219">
        <v>0</v>
      </c>
      <c r="BE15" s="219">
        <v>0</v>
      </c>
      <c r="BF15" s="219">
        <v>0</v>
      </c>
      <c r="BG15" s="219">
        <v>0</v>
      </c>
      <c r="BH15" s="219">
        <v>0</v>
      </c>
      <c r="BI15" s="219">
        <v>0</v>
      </c>
      <c r="BJ15" s="219">
        <v>0</v>
      </c>
      <c r="BK15" s="219">
        <v>0</v>
      </c>
      <c r="BL15" s="219">
        <v>0</v>
      </c>
      <c r="BM15" s="219">
        <v>0</v>
      </c>
      <c r="BN15" s="219">
        <v>0</v>
      </c>
      <c r="BO15" s="219">
        <v>0</v>
      </c>
      <c r="BP15" s="219">
        <v>0</v>
      </c>
      <c r="BQ15" s="219">
        <v>0</v>
      </c>
      <c r="BR15" s="219">
        <v>0</v>
      </c>
      <c r="BS15" s="219">
        <v>0</v>
      </c>
      <c r="BT15" s="219">
        <v>0</v>
      </c>
      <c r="BU15" s="219">
        <v>0</v>
      </c>
      <c r="BV15" s="219">
        <v>0</v>
      </c>
      <c r="BW15" s="219">
        <v>0</v>
      </c>
      <c r="BX15" s="219">
        <v>0</v>
      </c>
      <c r="BY15" s="219">
        <v>0</v>
      </c>
      <c r="BZ15" s="219">
        <v>0</v>
      </c>
      <c r="CA15" s="219">
        <v>0</v>
      </c>
      <c r="CB15" s="219">
        <v>0</v>
      </c>
      <c r="CC15" s="219">
        <v>0</v>
      </c>
      <c r="CD15" s="219">
        <v>0</v>
      </c>
      <c r="CE15" s="220">
        <v>0</v>
      </c>
    </row>
    <row r="16" spans="1:83" x14ac:dyDescent="0.35">
      <c r="B16" s="209" t="s">
        <v>224</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0</v>
      </c>
      <c r="AA16" s="158">
        <v>0</v>
      </c>
      <c r="AB16" s="158">
        <v>0</v>
      </c>
      <c r="AC16" s="158">
        <v>0</v>
      </c>
      <c r="AD16" s="158">
        <v>0</v>
      </c>
      <c r="AE16" s="158">
        <v>0</v>
      </c>
      <c r="AF16" s="158">
        <v>0</v>
      </c>
      <c r="AG16" s="158">
        <v>0</v>
      </c>
      <c r="AH16" s="158">
        <v>407</v>
      </c>
      <c r="AI16" s="158">
        <v>408</v>
      </c>
      <c r="AJ16" s="158">
        <v>393</v>
      </c>
      <c r="AK16" s="158">
        <v>377</v>
      </c>
      <c r="AL16" s="158">
        <v>374</v>
      </c>
      <c r="AM16" s="158">
        <v>367</v>
      </c>
      <c r="AN16" s="158">
        <v>362</v>
      </c>
      <c r="AO16" s="158">
        <v>347</v>
      </c>
      <c r="AP16" s="158">
        <v>340</v>
      </c>
      <c r="AQ16" s="158">
        <v>330</v>
      </c>
      <c r="AR16" s="158">
        <v>337</v>
      </c>
      <c r="AS16" s="158">
        <v>327</v>
      </c>
      <c r="AT16" s="158">
        <v>317</v>
      </c>
      <c r="AU16" s="158">
        <v>304</v>
      </c>
      <c r="AV16" s="158">
        <v>295</v>
      </c>
      <c r="AW16" s="158">
        <v>288</v>
      </c>
      <c r="AX16" s="158">
        <v>281</v>
      </c>
      <c r="AY16" s="158">
        <v>271</v>
      </c>
      <c r="AZ16" s="158">
        <v>263</v>
      </c>
      <c r="BA16" s="158">
        <v>252</v>
      </c>
      <c r="BB16" s="158">
        <v>244</v>
      </c>
      <c r="BC16" s="158">
        <v>237</v>
      </c>
      <c r="BD16" s="158">
        <v>233</v>
      </c>
      <c r="BE16" s="158">
        <v>214</v>
      </c>
      <c r="BF16" s="158">
        <v>227</v>
      </c>
      <c r="BG16" s="158">
        <v>203</v>
      </c>
      <c r="BH16" s="158">
        <v>180</v>
      </c>
      <c r="BI16" s="158">
        <v>163</v>
      </c>
      <c r="BJ16" s="158">
        <v>147</v>
      </c>
      <c r="BK16" s="158">
        <v>129</v>
      </c>
      <c r="BL16" s="158">
        <v>117</v>
      </c>
      <c r="BM16" s="158">
        <v>108</v>
      </c>
      <c r="BN16" s="158">
        <v>103</v>
      </c>
      <c r="BO16" s="158">
        <v>100</v>
      </c>
      <c r="BP16" s="158">
        <v>97</v>
      </c>
      <c r="BQ16" s="158">
        <v>95</v>
      </c>
      <c r="BR16" s="158">
        <v>92</v>
      </c>
      <c r="BS16" s="158">
        <v>92</v>
      </c>
      <c r="BT16" s="158">
        <v>90</v>
      </c>
      <c r="BU16" s="158">
        <v>86</v>
      </c>
      <c r="BV16" s="158">
        <v>101</v>
      </c>
      <c r="BW16" s="158">
        <v>100</v>
      </c>
      <c r="BX16" s="158">
        <v>100</v>
      </c>
      <c r="BY16" s="158">
        <v>98</v>
      </c>
      <c r="BZ16" s="158">
        <v>88</v>
      </c>
      <c r="CA16" s="158">
        <v>79</v>
      </c>
      <c r="CB16" s="158">
        <v>75</v>
      </c>
      <c r="CC16" s="158">
        <v>71</v>
      </c>
      <c r="CD16" s="158">
        <v>69</v>
      </c>
      <c r="CE16" s="159">
        <v>68</v>
      </c>
    </row>
    <row r="17" spans="2:83" x14ac:dyDescent="0.35">
      <c r="B17" s="246" t="s">
        <v>226</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0</v>
      </c>
      <c r="AW17" s="158">
        <v>0</v>
      </c>
      <c r="AX17" s="158">
        <v>0</v>
      </c>
      <c r="AY17" s="158">
        <v>0</v>
      </c>
      <c r="AZ17" s="158">
        <v>0</v>
      </c>
      <c r="BA17" s="158">
        <v>0</v>
      </c>
      <c r="BB17" s="158">
        <v>0</v>
      </c>
      <c r="BC17" s="158">
        <v>383</v>
      </c>
      <c r="BD17" s="158">
        <v>384</v>
      </c>
      <c r="BE17" s="158">
        <v>408</v>
      </c>
      <c r="BF17" s="158">
        <v>433</v>
      </c>
      <c r="BG17" s="158">
        <v>455</v>
      </c>
      <c r="BH17" s="158">
        <v>467</v>
      </c>
      <c r="BI17" s="158">
        <v>475</v>
      </c>
      <c r="BJ17" s="158">
        <v>485</v>
      </c>
      <c r="BK17" s="158">
        <v>496</v>
      </c>
      <c r="BL17" s="158">
        <v>519</v>
      </c>
      <c r="BM17" s="158">
        <v>550</v>
      </c>
      <c r="BN17" s="158">
        <v>584</v>
      </c>
      <c r="BO17" s="158">
        <v>615</v>
      </c>
      <c r="BP17" s="158">
        <v>650</v>
      </c>
      <c r="BQ17" s="158">
        <v>675</v>
      </c>
      <c r="BR17" s="158">
        <v>730</v>
      </c>
      <c r="BS17" s="158">
        <v>793</v>
      </c>
      <c r="BT17" s="158">
        <v>844</v>
      </c>
      <c r="BU17" s="158">
        <v>884</v>
      </c>
      <c r="BV17" s="158">
        <v>894</v>
      </c>
      <c r="BW17" s="158">
        <v>875</v>
      </c>
      <c r="BX17" s="158">
        <v>899</v>
      </c>
      <c r="BY17" s="158">
        <v>912</v>
      </c>
      <c r="BZ17" s="158">
        <v>961</v>
      </c>
      <c r="CA17" s="158">
        <v>1011</v>
      </c>
      <c r="CB17" s="158">
        <v>1046</v>
      </c>
      <c r="CC17" s="158">
        <v>1083</v>
      </c>
      <c r="CD17" s="158">
        <v>1155</v>
      </c>
      <c r="CE17" s="159">
        <v>1208</v>
      </c>
    </row>
    <row r="18" spans="2:83" x14ac:dyDescent="0.35">
      <c r="B18" s="221" t="s">
        <v>313</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c r="AZ18" s="158">
        <v>0</v>
      </c>
      <c r="BA18" s="158">
        <v>0</v>
      </c>
      <c r="BB18" s="158">
        <v>0</v>
      </c>
      <c r="BC18" s="158">
        <v>0</v>
      </c>
      <c r="BD18" s="158">
        <v>0</v>
      </c>
      <c r="BE18" s="158">
        <v>0</v>
      </c>
      <c r="BF18" s="158">
        <v>0</v>
      </c>
      <c r="BG18" s="158">
        <v>386</v>
      </c>
      <c r="BH18" s="158">
        <v>407</v>
      </c>
      <c r="BI18" s="158">
        <v>422</v>
      </c>
      <c r="BJ18" s="158">
        <v>432</v>
      </c>
      <c r="BK18" s="158">
        <v>442</v>
      </c>
      <c r="BL18" s="158">
        <v>462</v>
      </c>
      <c r="BM18" s="158">
        <v>491</v>
      </c>
      <c r="BN18" s="158">
        <v>523</v>
      </c>
      <c r="BO18" s="158">
        <v>558</v>
      </c>
      <c r="BP18" s="158">
        <v>595</v>
      </c>
      <c r="BQ18" s="158">
        <v>631</v>
      </c>
      <c r="BR18" s="158">
        <v>679</v>
      </c>
      <c r="BS18" s="158">
        <v>740</v>
      </c>
      <c r="BT18" s="158">
        <v>780</v>
      </c>
      <c r="BU18" s="158">
        <v>809</v>
      </c>
      <c r="BV18" s="158">
        <v>803</v>
      </c>
      <c r="BW18" s="158">
        <v>797</v>
      </c>
      <c r="BX18" s="158">
        <v>839</v>
      </c>
      <c r="BY18" s="158">
        <v>837</v>
      </c>
      <c r="BZ18" s="158">
        <v>872</v>
      </c>
      <c r="CA18" s="158">
        <v>915</v>
      </c>
      <c r="CB18" s="158">
        <v>944</v>
      </c>
      <c r="CC18" s="158">
        <v>974</v>
      </c>
      <c r="CD18" s="158">
        <v>1036</v>
      </c>
      <c r="CE18" s="159">
        <v>1082</v>
      </c>
    </row>
    <row r="19" spans="2:83" x14ac:dyDescent="0.35">
      <c r="B19" s="221" t="s">
        <v>314</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0</v>
      </c>
      <c r="BA19" s="158">
        <v>0</v>
      </c>
      <c r="BB19" s="158">
        <v>0</v>
      </c>
      <c r="BC19" s="158">
        <v>0</v>
      </c>
      <c r="BD19" s="158">
        <v>0</v>
      </c>
      <c r="BE19" s="158">
        <v>0</v>
      </c>
      <c r="BF19" s="158">
        <v>0</v>
      </c>
      <c r="BG19" s="158">
        <v>69</v>
      </c>
      <c r="BH19" s="158">
        <v>60</v>
      </c>
      <c r="BI19" s="158">
        <v>53</v>
      </c>
      <c r="BJ19" s="158">
        <v>52</v>
      </c>
      <c r="BK19" s="158">
        <v>54</v>
      </c>
      <c r="BL19" s="158">
        <v>57</v>
      </c>
      <c r="BM19" s="158">
        <v>59</v>
      </c>
      <c r="BN19" s="158">
        <v>61</v>
      </c>
      <c r="BO19" s="158">
        <v>57</v>
      </c>
      <c r="BP19" s="158">
        <v>55</v>
      </c>
      <c r="BQ19" s="158">
        <v>44</v>
      </c>
      <c r="BR19" s="158">
        <v>52</v>
      </c>
      <c r="BS19" s="158">
        <v>52</v>
      </c>
      <c r="BT19" s="158">
        <v>65</v>
      </c>
      <c r="BU19" s="158">
        <v>75</v>
      </c>
      <c r="BV19" s="158">
        <v>91</v>
      </c>
      <c r="BW19" s="158">
        <v>79</v>
      </c>
      <c r="BX19" s="158">
        <v>61</v>
      </c>
      <c r="BY19" s="158">
        <v>75</v>
      </c>
      <c r="BZ19" s="158">
        <v>89</v>
      </c>
      <c r="CA19" s="158">
        <v>96</v>
      </c>
      <c r="CB19" s="158">
        <v>102</v>
      </c>
      <c r="CC19" s="158">
        <v>109</v>
      </c>
      <c r="CD19" s="158">
        <v>119</v>
      </c>
      <c r="CE19" s="159">
        <v>125</v>
      </c>
    </row>
    <row r="20" spans="2:83" ht="26.25" customHeight="1" x14ac:dyDescent="0.35">
      <c r="B20" s="209" t="s">
        <v>336</v>
      </c>
      <c r="D20" s="219">
        <v>0</v>
      </c>
      <c r="E20" s="219">
        <v>0</v>
      </c>
      <c r="F20" s="219">
        <v>0</v>
      </c>
      <c r="G20" s="219">
        <v>0</v>
      </c>
      <c r="H20" s="219">
        <v>0</v>
      </c>
      <c r="I20" s="219">
        <v>0</v>
      </c>
      <c r="J20" s="219">
        <v>0</v>
      </c>
      <c r="K20" s="219">
        <v>0</v>
      </c>
      <c r="L20" s="219">
        <v>0</v>
      </c>
      <c r="M20" s="219">
        <v>0</v>
      </c>
      <c r="N20" s="219">
        <v>0</v>
      </c>
      <c r="O20" s="219">
        <v>0</v>
      </c>
      <c r="P20" s="219">
        <v>0</v>
      </c>
      <c r="Q20" s="219">
        <v>0</v>
      </c>
      <c r="R20" s="219">
        <v>0</v>
      </c>
      <c r="S20" s="219">
        <v>0</v>
      </c>
      <c r="T20" s="219">
        <v>0</v>
      </c>
      <c r="U20" s="219">
        <v>0</v>
      </c>
      <c r="V20" s="219">
        <v>0</v>
      </c>
      <c r="W20" s="219">
        <v>0</v>
      </c>
      <c r="X20" s="219">
        <v>0</v>
      </c>
      <c r="Y20" s="219">
        <v>0</v>
      </c>
      <c r="Z20" s="219">
        <v>0</v>
      </c>
      <c r="AA20" s="219">
        <v>0</v>
      </c>
      <c r="AB20" s="219">
        <v>8050</v>
      </c>
      <c r="AC20" s="219">
        <v>260</v>
      </c>
      <c r="AD20" s="219">
        <v>340</v>
      </c>
      <c r="AE20" s="219">
        <v>0</v>
      </c>
      <c r="AF20" s="219">
        <v>0</v>
      </c>
      <c r="AG20" s="219">
        <v>9800</v>
      </c>
      <c r="AH20" s="219">
        <v>500</v>
      </c>
      <c r="AI20" s="219">
        <v>500</v>
      </c>
      <c r="AJ20" s="219">
        <v>500</v>
      </c>
      <c r="AK20" s="219">
        <v>600</v>
      </c>
      <c r="AL20" s="219">
        <v>600</v>
      </c>
      <c r="AM20" s="219">
        <v>600</v>
      </c>
      <c r="AN20" s="219">
        <v>600</v>
      </c>
      <c r="AO20" s="219">
        <v>700</v>
      </c>
      <c r="AP20" s="219">
        <v>800</v>
      </c>
      <c r="AQ20" s="219">
        <v>887</v>
      </c>
      <c r="AR20" s="219">
        <v>861</v>
      </c>
      <c r="AS20" s="219">
        <v>877</v>
      </c>
      <c r="AT20" s="219">
        <v>934</v>
      </c>
      <c r="AU20" s="219">
        <v>1067</v>
      </c>
      <c r="AV20" s="219">
        <v>1265</v>
      </c>
      <c r="AW20" s="219">
        <v>1392</v>
      </c>
      <c r="AX20" s="219">
        <v>1260</v>
      </c>
      <c r="AY20" s="219">
        <v>1476</v>
      </c>
      <c r="AZ20" s="219">
        <v>1544</v>
      </c>
      <c r="BA20" s="219">
        <v>1578</v>
      </c>
      <c r="BB20" s="219">
        <v>1607</v>
      </c>
      <c r="BC20" s="219">
        <v>1612</v>
      </c>
      <c r="BD20" s="219">
        <v>1622</v>
      </c>
      <c r="BE20" s="219">
        <v>1635</v>
      </c>
      <c r="BF20" s="219">
        <v>1719</v>
      </c>
      <c r="BG20" s="219">
        <v>1854</v>
      </c>
      <c r="BH20" s="219">
        <v>1921</v>
      </c>
      <c r="BI20" s="219">
        <v>1912</v>
      </c>
      <c r="BJ20" s="219">
        <v>1920</v>
      </c>
      <c r="BK20" s="219">
        <v>2003</v>
      </c>
      <c r="BL20" s="219">
        <v>3164</v>
      </c>
      <c r="BM20" s="219">
        <v>3246</v>
      </c>
      <c r="BN20" s="219">
        <v>3227</v>
      </c>
      <c r="BO20" s="219">
        <v>3212</v>
      </c>
      <c r="BP20" s="219">
        <v>3240</v>
      </c>
      <c r="BQ20" s="219">
        <v>3215</v>
      </c>
      <c r="BR20" s="219">
        <v>3329</v>
      </c>
      <c r="BS20" s="219">
        <v>3565</v>
      </c>
      <c r="BT20" s="219">
        <v>3310</v>
      </c>
      <c r="BU20" s="219">
        <v>3317</v>
      </c>
      <c r="BV20" s="219">
        <v>3241</v>
      </c>
      <c r="BW20" s="219">
        <v>3479</v>
      </c>
      <c r="BX20" s="219">
        <v>3577</v>
      </c>
      <c r="BY20" s="219">
        <v>3710</v>
      </c>
      <c r="BZ20" s="219">
        <v>3879</v>
      </c>
      <c r="CA20" s="219">
        <v>4065</v>
      </c>
      <c r="CB20" s="219">
        <v>4257</v>
      </c>
      <c r="CC20" s="219">
        <v>4450</v>
      </c>
      <c r="CD20" s="219">
        <v>4664</v>
      </c>
      <c r="CE20" s="220">
        <v>4891</v>
      </c>
    </row>
    <row r="21" spans="2:83" x14ac:dyDescent="0.35">
      <c r="B21" s="209" t="s">
        <v>23</v>
      </c>
      <c r="D21" s="219">
        <v>0</v>
      </c>
      <c r="E21" s="219">
        <v>0</v>
      </c>
      <c r="F21" s="219">
        <v>0</v>
      </c>
      <c r="G21" s="219">
        <v>0</v>
      </c>
      <c r="H21" s="219">
        <v>0</v>
      </c>
      <c r="I21" s="219">
        <v>0</v>
      </c>
      <c r="J21" s="219">
        <v>0</v>
      </c>
      <c r="K21" s="219">
        <v>0</v>
      </c>
      <c r="L21" s="219">
        <v>0</v>
      </c>
      <c r="M21" s="219">
        <v>0</v>
      </c>
      <c r="N21" s="219">
        <v>0</v>
      </c>
      <c r="O21" s="219">
        <v>0</v>
      </c>
      <c r="P21" s="219">
        <v>0</v>
      </c>
      <c r="Q21" s="219">
        <v>0</v>
      </c>
      <c r="R21" s="219">
        <v>0</v>
      </c>
      <c r="S21" s="219">
        <v>0</v>
      </c>
      <c r="T21" s="219">
        <v>0</v>
      </c>
      <c r="U21" s="219">
        <v>0</v>
      </c>
      <c r="V21" s="219">
        <v>0</v>
      </c>
      <c r="W21" s="219">
        <v>0</v>
      </c>
      <c r="X21" s="219">
        <v>0</v>
      </c>
      <c r="Y21" s="219">
        <v>0</v>
      </c>
      <c r="Z21" s="219">
        <v>0</v>
      </c>
      <c r="AA21" s="219">
        <v>0</v>
      </c>
      <c r="AB21" s="219">
        <v>0</v>
      </c>
      <c r="AC21" s="219">
        <v>0</v>
      </c>
      <c r="AD21" s="219">
        <v>0</v>
      </c>
      <c r="AE21" s="219">
        <v>0</v>
      </c>
      <c r="AF21" s="219">
        <v>0</v>
      </c>
      <c r="AG21" s="219">
        <v>0</v>
      </c>
      <c r="AH21" s="219">
        <v>0</v>
      </c>
      <c r="AI21" s="219">
        <v>0</v>
      </c>
      <c r="AJ21" s="219">
        <v>0</v>
      </c>
      <c r="AK21" s="219">
        <v>0</v>
      </c>
      <c r="AL21" s="219">
        <v>0</v>
      </c>
      <c r="AM21" s="219">
        <v>0</v>
      </c>
      <c r="AN21" s="219">
        <v>0</v>
      </c>
      <c r="AO21" s="219">
        <v>0</v>
      </c>
      <c r="AP21" s="219">
        <v>0</v>
      </c>
      <c r="AQ21" s="219">
        <v>0</v>
      </c>
      <c r="AR21" s="219">
        <v>2131</v>
      </c>
      <c r="AS21" s="219">
        <v>2221</v>
      </c>
      <c r="AT21" s="219">
        <v>2991</v>
      </c>
      <c r="AU21" s="219">
        <v>3209</v>
      </c>
      <c r="AV21" s="219">
        <v>3708</v>
      </c>
      <c r="AW21" s="219">
        <v>2628</v>
      </c>
      <c r="AX21" s="219">
        <v>2814</v>
      </c>
      <c r="AY21" s="219">
        <v>2921</v>
      </c>
      <c r="AZ21" s="219">
        <v>2927</v>
      </c>
      <c r="BA21" s="219">
        <v>2856</v>
      </c>
      <c r="BB21" s="219">
        <v>2740</v>
      </c>
      <c r="BC21" s="219">
        <v>2580</v>
      </c>
      <c r="BD21" s="219">
        <v>2374</v>
      </c>
      <c r="BE21" s="219">
        <v>2293</v>
      </c>
      <c r="BF21" s="219">
        <v>2268</v>
      </c>
      <c r="BG21" s="219">
        <v>2358</v>
      </c>
      <c r="BH21" s="219">
        <v>2473</v>
      </c>
      <c r="BI21" s="219">
        <v>2603</v>
      </c>
      <c r="BJ21" s="219">
        <v>2570</v>
      </c>
      <c r="BK21" s="219">
        <v>2533</v>
      </c>
      <c r="BL21" s="219">
        <v>2566</v>
      </c>
      <c r="BM21" s="219">
        <v>2940</v>
      </c>
      <c r="BN21" s="219">
        <v>3172</v>
      </c>
      <c r="BO21" s="219">
        <v>3254</v>
      </c>
      <c r="BP21" s="219">
        <v>3368</v>
      </c>
      <c r="BQ21" s="219">
        <v>0</v>
      </c>
      <c r="BR21" s="219">
        <v>0</v>
      </c>
      <c r="BS21" s="219">
        <v>0</v>
      </c>
      <c r="BT21" s="219">
        <v>0</v>
      </c>
      <c r="BU21" s="219">
        <v>0</v>
      </c>
      <c r="BV21" s="219">
        <v>0</v>
      </c>
      <c r="BW21" s="219">
        <v>0</v>
      </c>
      <c r="BX21" s="219">
        <v>0</v>
      </c>
      <c r="BY21" s="219">
        <v>0</v>
      </c>
      <c r="BZ21" s="219">
        <v>0</v>
      </c>
      <c r="CA21" s="219">
        <v>0</v>
      </c>
      <c r="CB21" s="219">
        <v>0</v>
      </c>
      <c r="CC21" s="219">
        <v>0</v>
      </c>
      <c r="CD21" s="219">
        <v>0</v>
      </c>
      <c r="CE21" s="220">
        <v>0</v>
      </c>
    </row>
    <row r="22" spans="2:83" x14ac:dyDescent="0.35">
      <c r="B22" s="246" t="s">
        <v>233</v>
      </c>
      <c r="D22" s="219">
        <v>0</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U22" s="219">
        <v>0</v>
      </c>
      <c r="V22" s="219">
        <v>0</v>
      </c>
      <c r="W22" s="219">
        <v>0</v>
      </c>
      <c r="X22" s="219">
        <v>0</v>
      </c>
      <c r="Y22" s="219">
        <v>0</v>
      </c>
      <c r="Z22" s="219">
        <v>0</v>
      </c>
      <c r="AA22" s="219">
        <v>0</v>
      </c>
      <c r="AB22" s="219">
        <v>0</v>
      </c>
      <c r="AC22" s="219">
        <v>0</v>
      </c>
      <c r="AD22" s="219">
        <v>0</v>
      </c>
      <c r="AE22" s="219">
        <v>0</v>
      </c>
      <c r="AF22" s="219">
        <v>0</v>
      </c>
      <c r="AG22" s="219">
        <v>0</v>
      </c>
      <c r="AH22" s="219">
        <v>0</v>
      </c>
      <c r="AI22" s="219">
        <v>0</v>
      </c>
      <c r="AJ22" s="219">
        <v>0</v>
      </c>
      <c r="AK22" s="219">
        <v>0</v>
      </c>
      <c r="AL22" s="219">
        <v>0</v>
      </c>
      <c r="AM22" s="219">
        <v>0</v>
      </c>
      <c r="AN22" s="219">
        <v>0</v>
      </c>
      <c r="AO22" s="219">
        <v>0</v>
      </c>
      <c r="AP22" s="219">
        <v>0</v>
      </c>
      <c r="AQ22" s="219">
        <v>0</v>
      </c>
      <c r="AR22" s="219">
        <v>0</v>
      </c>
      <c r="AS22" s="219">
        <v>0</v>
      </c>
      <c r="AT22" s="219">
        <v>0</v>
      </c>
      <c r="AU22" s="219">
        <v>0</v>
      </c>
      <c r="AV22" s="219">
        <v>629</v>
      </c>
      <c r="AW22" s="219">
        <v>799</v>
      </c>
      <c r="AX22" s="219">
        <v>915</v>
      </c>
      <c r="AY22" s="219">
        <v>1048</v>
      </c>
      <c r="AZ22" s="219">
        <v>1160</v>
      </c>
      <c r="BA22" s="219">
        <v>1251</v>
      </c>
      <c r="BB22" s="219">
        <v>1288</v>
      </c>
      <c r="BC22" s="219">
        <v>1314</v>
      </c>
      <c r="BD22" s="219">
        <v>1351</v>
      </c>
      <c r="BE22" s="219">
        <v>1410</v>
      </c>
      <c r="BF22" s="219">
        <v>1491</v>
      </c>
      <c r="BG22" s="219">
        <v>1553</v>
      </c>
      <c r="BH22" s="219">
        <v>1596</v>
      </c>
      <c r="BI22" s="219">
        <v>1627</v>
      </c>
      <c r="BJ22" s="219">
        <v>1657</v>
      </c>
      <c r="BK22" s="219">
        <v>1692</v>
      </c>
      <c r="BL22" s="219">
        <v>1733</v>
      </c>
      <c r="BM22" s="219">
        <v>1780</v>
      </c>
      <c r="BN22" s="219">
        <v>1819</v>
      </c>
      <c r="BO22" s="219">
        <v>1847</v>
      </c>
      <c r="BP22" s="219">
        <v>1877</v>
      </c>
      <c r="BQ22" s="219">
        <v>1866</v>
      </c>
      <c r="BR22" s="219">
        <v>1761</v>
      </c>
      <c r="BS22" s="219">
        <v>1563</v>
      </c>
      <c r="BT22" s="219">
        <v>1236</v>
      </c>
      <c r="BU22" s="219">
        <v>837</v>
      </c>
      <c r="BV22" s="219">
        <v>570</v>
      </c>
      <c r="BW22" s="219">
        <v>375</v>
      </c>
      <c r="BX22" s="219">
        <v>204</v>
      </c>
      <c r="BY22" s="219">
        <v>186</v>
      </c>
      <c r="BZ22" s="219">
        <v>173</v>
      </c>
      <c r="CA22" s="219">
        <v>161</v>
      </c>
      <c r="CB22" s="219">
        <v>162</v>
      </c>
      <c r="CC22" s="219">
        <v>160</v>
      </c>
      <c r="CD22" s="219">
        <v>149</v>
      </c>
      <c r="CE22" s="220">
        <v>144</v>
      </c>
    </row>
    <row r="23" spans="2:83" x14ac:dyDescent="0.35">
      <c r="B23" s="221" t="s">
        <v>313</v>
      </c>
      <c r="D23" s="219">
        <v>0</v>
      </c>
      <c r="E23" s="219">
        <v>0</v>
      </c>
      <c r="F23" s="219">
        <v>0</v>
      </c>
      <c r="G23" s="219">
        <v>0</v>
      </c>
      <c r="H23" s="219">
        <v>0</v>
      </c>
      <c r="I23" s="219">
        <v>0</v>
      </c>
      <c r="J23" s="219">
        <v>0</v>
      </c>
      <c r="K23" s="219">
        <v>0</v>
      </c>
      <c r="L23" s="219">
        <v>0</v>
      </c>
      <c r="M23" s="219">
        <v>0</v>
      </c>
      <c r="N23" s="219">
        <v>0</v>
      </c>
      <c r="O23" s="219">
        <v>0</v>
      </c>
      <c r="P23" s="219">
        <v>0</v>
      </c>
      <c r="Q23" s="219">
        <v>0</v>
      </c>
      <c r="R23" s="219">
        <v>0</v>
      </c>
      <c r="S23" s="219">
        <v>0</v>
      </c>
      <c r="T23" s="219">
        <v>0</v>
      </c>
      <c r="U23" s="219">
        <v>0</v>
      </c>
      <c r="V23" s="219">
        <v>0</v>
      </c>
      <c r="W23" s="219">
        <v>0</v>
      </c>
      <c r="X23" s="219">
        <v>0</v>
      </c>
      <c r="Y23" s="219">
        <v>0</v>
      </c>
      <c r="Z23" s="219">
        <v>0</v>
      </c>
      <c r="AA23" s="219">
        <v>0</v>
      </c>
      <c r="AB23" s="219">
        <v>0</v>
      </c>
      <c r="AC23" s="219">
        <v>0</v>
      </c>
      <c r="AD23" s="219">
        <v>0</v>
      </c>
      <c r="AE23" s="219">
        <v>0</v>
      </c>
      <c r="AF23" s="219">
        <v>0</v>
      </c>
      <c r="AG23" s="219">
        <v>0</v>
      </c>
      <c r="AH23" s="219">
        <v>0</v>
      </c>
      <c r="AI23" s="219">
        <v>0</v>
      </c>
      <c r="AJ23" s="219">
        <v>0</v>
      </c>
      <c r="AK23" s="219">
        <v>0</v>
      </c>
      <c r="AL23" s="219">
        <v>0</v>
      </c>
      <c r="AM23" s="219">
        <v>0</v>
      </c>
      <c r="AN23" s="219">
        <v>0</v>
      </c>
      <c r="AO23" s="219">
        <v>0</v>
      </c>
      <c r="AP23" s="219">
        <v>0</v>
      </c>
      <c r="AQ23" s="219">
        <v>0</v>
      </c>
      <c r="AR23" s="219">
        <v>0</v>
      </c>
      <c r="AS23" s="219">
        <v>0</v>
      </c>
      <c r="AT23" s="219">
        <v>0</v>
      </c>
      <c r="AU23" s="219">
        <v>0</v>
      </c>
      <c r="AV23" s="219">
        <v>591</v>
      </c>
      <c r="AW23" s="219">
        <v>796</v>
      </c>
      <c r="AX23" s="219">
        <v>908</v>
      </c>
      <c r="AY23" s="219">
        <v>1039</v>
      </c>
      <c r="AZ23" s="219">
        <v>1151</v>
      </c>
      <c r="BA23" s="219">
        <v>1243</v>
      </c>
      <c r="BB23" s="219">
        <v>1278</v>
      </c>
      <c r="BC23" s="219">
        <v>1302</v>
      </c>
      <c r="BD23" s="219">
        <v>1339</v>
      </c>
      <c r="BE23" s="219">
        <v>1396</v>
      </c>
      <c r="BF23" s="219">
        <v>1477</v>
      </c>
      <c r="BG23" s="219">
        <v>1539</v>
      </c>
      <c r="BH23" s="219">
        <v>1582</v>
      </c>
      <c r="BI23" s="219">
        <v>1612</v>
      </c>
      <c r="BJ23" s="219">
        <v>1641</v>
      </c>
      <c r="BK23" s="219">
        <v>1676</v>
      </c>
      <c r="BL23" s="219">
        <v>1715</v>
      </c>
      <c r="BM23" s="219">
        <v>1761</v>
      </c>
      <c r="BN23" s="219">
        <v>1800</v>
      </c>
      <c r="BO23" s="219">
        <v>1828</v>
      </c>
      <c r="BP23" s="219">
        <v>1858</v>
      </c>
      <c r="BQ23" s="219">
        <v>1846</v>
      </c>
      <c r="BR23" s="219">
        <v>1742</v>
      </c>
      <c r="BS23" s="219">
        <v>1555</v>
      </c>
      <c r="BT23" s="219">
        <v>1227</v>
      </c>
      <c r="BU23" s="219">
        <v>829</v>
      </c>
      <c r="BV23" s="219">
        <v>563</v>
      </c>
      <c r="BW23" s="219">
        <v>369</v>
      </c>
      <c r="BX23" s="219">
        <v>198</v>
      </c>
      <c r="BY23" s="219">
        <v>180</v>
      </c>
      <c r="BZ23" s="219">
        <v>168</v>
      </c>
      <c r="CA23" s="219">
        <v>156</v>
      </c>
      <c r="CB23" s="219">
        <v>159</v>
      </c>
      <c r="CC23" s="219">
        <v>159</v>
      </c>
      <c r="CD23" s="219">
        <v>148</v>
      </c>
      <c r="CE23" s="220">
        <v>143</v>
      </c>
    </row>
    <row r="24" spans="2:83" x14ac:dyDescent="0.35">
      <c r="B24" s="221" t="s">
        <v>314</v>
      </c>
      <c r="D24" s="219">
        <v>0</v>
      </c>
      <c r="E24" s="219">
        <v>0</v>
      </c>
      <c r="F24" s="219">
        <v>0</v>
      </c>
      <c r="G24" s="219">
        <v>0</v>
      </c>
      <c r="H24" s="219">
        <v>0</v>
      </c>
      <c r="I24" s="219">
        <v>0</v>
      </c>
      <c r="J24" s="219">
        <v>0</v>
      </c>
      <c r="K24" s="219">
        <v>0</v>
      </c>
      <c r="L24" s="219">
        <v>0</v>
      </c>
      <c r="M24" s="219">
        <v>0</v>
      </c>
      <c r="N24" s="219">
        <v>0</v>
      </c>
      <c r="O24" s="219">
        <v>0</v>
      </c>
      <c r="P24" s="219">
        <v>0</v>
      </c>
      <c r="Q24" s="219">
        <v>0</v>
      </c>
      <c r="R24" s="219">
        <v>0</v>
      </c>
      <c r="S24" s="219">
        <v>0</v>
      </c>
      <c r="T24" s="219">
        <v>0</v>
      </c>
      <c r="U24" s="219">
        <v>0</v>
      </c>
      <c r="V24" s="219">
        <v>0</v>
      </c>
      <c r="W24" s="219">
        <v>0</v>
      </c>
      <c r="X24" s="219">
        <v>0</v>
      </c>
      <c r="Y24" s="219">
        <v>0</v>
      </c>
      <c r="Z24" s="219">
        <v>0</v>
      </c>
      <c r="AA24" s="219">
        <v>0</v>
      </c>
      <c r="AB24" s="219">
        <v>0</v>
      </c>
      <c r="AC24" s="219">
        <v>0</v>
      </c>
      <c r="AD24" s="219">
        <v>0</v>
      </c>
      <c r="AE24" s="219">
        <v>0</v>
      </c>
      <c r="AF24" s="219">
        <v>0</v>
      </c>
      <c r="AG24" s="219">
        <v>0</v>
      </c>
      <c r="AH24" s="219">
        <v>0</v>
      </c>
      <c r="AI24" s="219">
        <v>0</v>
      </c>
      <c r="AJ24" s="219">
        <v>0</v>
      </c>
      <c r="AK24" s="219">
        <v>0</v>
      </c>
      <c r="AL24" s="219">
        <v>0</v>
      </c>
      <c r="AM24" s="219">
        <v>0</v>
      </c>
      <c r="AN24" s="219">
        <v>0</v>
      </c>
      <c r="AO24" s="219">
        <v>0</v>
      </c>
      <c r="AP24" s="219">
        <v>0</v>
      </c>
      <c r="AQ24" s="219">
        <v>0</v>
      </c>
      <c r="AR24" s="219">
        <v>0</v>
      </c>
      <c r="AS24" s="219">
        <v>0</v>
      </c>
      <c r="AT24" s="219">
        <v>0</v>
      </c>
      <c r="AU24" s="219">
        <v>0</v>
      </c>
      <c r="AV24" s="219">
        <v>38</v>
      </c>
      <c r="AW24" s="219">
        <v>3</v>
      </c>
      <c r="AX24" s="219">
        <v>7</v>
      </c>
      <c r="AY24" s="219">
        <v>9</v>
      </c>
      <c r="AZ24" s="219">
        <v>9</v>
      </c>
      <c r="BA24" s="219">
        <v>8</v>
      </c>
      <c r="BB24" s="219">
        <v>10</v>
      </c>
      <c r="BC24" s="219">
        <v>12</v>
      </c>
      <c r="BD24" s="219">
        <v>12</v>
      </c>
      <c r="BE24" s="219">
        <v>14</v>
      </c>
      <c r="BF24" s="219">
        <v>14</v>
      </c>
      <c r="BG24" s="219">
        <v>14</v>
      </c>
      <c r="BH24" s="219">
        <v>14</v>
      </c>
      <c r="BI24" s="219">
        <v>15</v>
      </c>
      <c r="BJ24" s="219">
        <v>16</v>
      </c>
      <c r="BK24" s="219">
        <v>16</v>
      </c>
      <c r="BL24" s="219">
        <v>17</v>
      </c>
      <c r="BM24" s="219">
        <v>19</v>
      </c>
      <c r="BN24" s="219">
        <v>19</v>
      </c>
      <c r="BO24" s="219">
        <v>20</v>
      </c>
      <c r="BP24" s="219">
        <v>20</v>
      </c>
      <c r="BQ24" s="219">
        <v>20</v>
      </c>
      <c r="BR24" s="219">
        <v>19</v>
      </c>
      <c r="BS24" s="219">
        <v>8</v>
      </c>
      <c r="BT24" s="219">
        <v>9</v>
      </c>
      <c r="BU24" s="219">
        <v>8</v>
      </c>
      <c r="BV24" s="219">
        <v>7</v>
      </c>
      <c r="BW24" s="219">
        <v>7</v>
      </c>
      <c r="BX24" s="219">
        <v>7</v>
      </c>
      <c r="BY24" s="219">
        <v>6</v>
      </c>
      <c r="BZ24" s="219">
        <v>5</v>
      </c>
      <c r="CA24" s="219">
        <v>5</v>
      </c>
      <c r="CB24" s="219">
        <v>3</v>
      </c>
      <c r="CC24" s="219">
        <v>1</v>
      </c>
      <c r="CD24" s="219">
        <v>1</v>
      </c>
      <c r="CE24" s="220">
        <v>1</v>
      </c>
    </row>
    <row r="25" spans="2:83" ht="26.25" customHeight="1" x14ac:dyDescent="0.35">
      <c r="B25" s="246" t="s">
        <v>234</v>
      </c>
      <c r="D25" s="219">
        <v>0</v>
      </c>
      <c r="E25" s="219">
        <v>0</v>
      </c>
      <c r="F25" s="219">
        <v>0</v>
      </c>
      <c r="G25" s="219">
        <v>0</v>
      </c>
      <c r="H25" s="219">
        <v>0</v>
      </c>
      <c r="I25" s="219">
        <v>0</v>
      </c>
      <c r="J25" s="219">
        <v>0</v>
      </c>
      <c r="K25" s="219">
        <v>0</v>
      </c>
      <c r="L25" s="219">
        <v>0</v>
      </c>
      <c r="M25" s="219">
        <v>0</v>
      </c>
      <c r="N25" s="219">
        <v>0</v>
      </c>
      <c r="O25" s="219">
        <v>0</v>
      </c>
      <c r="P25" s="219">
        <v>0</v>
      </c>
      <c r="Q25" s="219">
        <v>0</v>
      </c>
      <c r="R25" s="219">
        <v>0</v>
      </c>
      <c r="S25" s="219">
        <v>0</v>
      </c>
      <c r="T25" s="219">
        <v>0</v>
      </c>
      <c r="U25" s="219">
        <v>0</v>
      </c>
      <c r="V25" s="219">
        <v>0</v>
      </c>
      <c r="W25" s="219">
        <v>0</v>
      </c>
      <c r="X25" s="219">
        <v>0</v>
      </c>
      <c r="Y25" s="219">
        <v>0</v>
      </c>
      <c r="Z25" s="219">
        <v>0</v>
      </c>
      <c r="AA25" s="219">
        <v>0</v>
      </c>
      <c r="AB25" s="219">
        <v>0</v>
      </c>
      <c r="AC25" s="219">
        <v>0</v>
      </c>
      <c r="AD25" s="219">
        <v>0</v>
      </c>
      <c r="AE25" s="219">
        <v>0</v>
      </c>
      <c r="AF25" s="219">
        <v>0</v>
      </c>
      <c r="AG25" s="219">
        <v>0</v>
      </c>
      <c r="AH25" s="219">
        <v>0</v>
      </c>
      <c r="AI25" s="219">
        <v>0</v>
      </c>
      <c r="AJ25" s="219">
        <v>0</v>
      </c>
      <c r="AK25" s="219">
        <v>0</v>
      </c>
      <c r="AL25" s="219">
        <v>0</v>
      </c>
      <c r="AM25" s="219">
        <v>0</v>
      </c>
      <c r="AN25" s="219">
        <v>0</v>
      </c>
      <c r="AO25" s="219">
        <v>0</v>
      </c>
      <c r="AP25" s="219">
        <v>0</v>
      </c>
      <c r="AQ25" s="219">
        <v>0</v>
      </c>
      <c r="AR25" s="219">
        <v>0</v>
      </c>
      <c r="AS25" s="219">
        <v>0</v>
      </c>
      <c r="AT25" s="219">
        <v>0</v>
      </c>
      <c r="AU25" s="219">
        <v>0</v>
      </c>
      <c r="AV25" s="219">
        <v>1</v>
      </c>
      <c r="AW25" s="219">
        <v>3</v>
      </c>
      <c r="AX25" s="219">
        <v>5</v>
      </c>
      <c r="AY25" s="219">
        <v>7</v>
      </c>
      <c r="AZ25" s="219">
        <v>11</v>
      </c>
      <c r="BA25" s="219">
        <v>14</v>
      </c>
      <c r="BB25" s="219">
        <v>16</v>
      </c>
      <c r="BC25" s="219">
        <v>13</v>
      </c>
      <c r="BD25" s="219">
        <v>0</v>
      </c>
      <c r="BE25" s="219">
        <v>0</v>
      </c>
      <c r="BF25" s="219">
        <v>0</v>
      </c>
      <c r="BG25" s="219">
        <v>0</v>
      </c>
      <c r="BH25" s="219">
        <v>0</v>
      </c>
      <c r="BI25" s="219">
        <v>0</v>
      </c>
      <c r="BJ25" s="219">
        <v>0</v>
      </c>
      <c r="BK25" s="219">
        <v>0</v>
      </c>
      <c r="BL25" s="219">
        <v>0</v>
      </c>
      <c r="BM25" s="219">
        <v>0</v>
      </c>
      <c r="BN25" s="219">
        <v>0</v>
      </c>
      <c r="BO25" s="219">
        <v>0</v>
      </c>
      <c r="BP25" s="219">
        <v>0</v>
      </c>
      <c r="BQ25" s="219">
        <v>0</v>
      </c>
      <c r="BR25" s="219">
        <v>0</v>
      </c>
      <c r="BS25" s="219">
        <v>0</v>
      </c>
      <c r="BT25" s="219">
        <v>0</v>
      </c>
      <c r="BU25" s="219">
        <v>0</v>
      </c>
      <c r="BV25" s="219">
        <v>0</v>
      </c>
      <c r="BW25" s="219">
        <v>0</v>
      </c>
      <c r="BX25" s="219">
        <v>0</v>
      </c>
      <c r="BY25" s="219">
        <v>0</v>
      </c>
      <c r="BZ25" s="219">
        <v>0</v>
      </c>
      <c r="CA25" s="219">
        <v>0</v>
      </c>
      <c r="CB25" s="219">
        <v>0</v>
      </c>
      <c r="CC25" s="219">
        <v>0</v>
      </c>
      <c r="CD25" s="219">
        <v>0</v>
      </c>
      <c r="CE25" s="220">
        <v>0</v>
      </c>
    </row>
    <row r="26" spans="2:83" x14ac:dyDescent="0.35">
      <c r="B26" s="209" t="s">
        <v>237</v>
      </c>
      <c r="D26" s="219">
        <v>0</v>
      </c>
      <c r="E26" s="219">
        <v>0</v>
      </c>
      <c r="F26" s="219">
        <v>0</v>
      </c>
      <c r="G26" s="219">
        <v>0</v>
      </c>
      <c r="H26" s="219">
        <v>0</v>
      </c>
      <c r="I26" s="219">
        <v>0</v>
      </c>
      <c r="J26" s="219">
        <v>0</v>
      </c>
      <c r="K26" s="219">
        <v>0</v>
      </c>
      <c r="L26" s="219">
        <v>0</v>
      </c>
      <c r="M26" s="219">
        <v>0</v>
      </c>
      <c r="N26" s="219">
        <v>0</v>
      </c>
      <c r="O26" s="219">
        <v>0</v>
      </c>
      <c r="P26" s="219">
        <v>0</v>
      </c>
      <c r="Q26" s="219">
        <v>0</v>
      </c>
      <c r="R26" s="219">
        <v>0</v>
      </c>
      <c r="S26" s="219">
        <v>0</v>
      </c>
      <c r="T26" s="219">
        <v>0</v>
      </c>
      <c r="U26" s="219">
        <v>0</v>
      </c>
      <c r="V26" s="219">
        <v>0</v>
      </c>
      <c r="W26" s="219">
        <v>0</v>
      </c>
      <c r="X26" s="219">
        <v>0</v>
      </c>
      <c r="Y26" s="219">
        <v>0</v>
      </c>
      <c r="Z26" s="219">
        <v>0</v>
      </c>
      <c r="AA26" s="219">
        <v>0</v>
      </c>
      <c r="AB26" s="219">
        <v>0</v>
      </c>
      <c r="AC26" s="219">
        <v>0</v>
      </c>
      <c r="AD26" s="219">
        <v>0</v>
      </c>
      <c r="AE26" s="219">
        <v>0</v>
      </c>
      <c r="AF26" s="219">
        <v>0</v>
      </c>
      <c r="AG26" s="219">
        <v>0</v>
      </c>
      <c r="AH26" s="219">
        <v>0</v>
      </c>
      <c r="AI26" s="219">
        <v>0</v>
      </c>
      <c r="AJ26" s="219">
        <v>0</v>
      </c>
      <c r="AK26" s="219">
        <v>0</v>
      </c>
      <c r="AL26" s="219">
        <v>0</v>
      </c>
      <c r="AM26" s="219">
        <v>0</v>
      </c>
      <c r="AN26" s="219">
        <v>0</v>
      </c>
      <c r="AO26" s="219">
        <v>0</v>
      </c>
      <c r="AP26" s="219">
        <v>0</v>
      </c>
      <c r="AQ26" s="219">
        <v>0</v>
      </c>
      <c r="AR26" s="219">
        <v>0</v>
      </c>
      <c r="AS26" s="219">
        <v>0</v>
      </c>
      <c r="AT26" s="219">
        <v>0</v>
      </c>
      <c r="AU26" s="219">
        <v>0</v>
      </c>
      <c r="AV26" s="219">
        <v>0</v>
      </c>
      <c r="AW26" s="219">
        <v>0</v>
      </c>
      <c r="AX26" s="219">
        <v>0</v>
      </c>
      <c r="AY26" s="219">
        <v>0</v>
      </c>
      <c r="AZ26" s="219">
        <v>0</v>
      </c>
      <c r="BA26" s="219">
        <v>0</v>
      </c>
      <c r="BB26" s="219">
        <v>0</v>
      </c>
      <c r="BC26" s="219">
        <v>0</v>
      </c>
      <c r="BD26" s="219">
        <v>0</v>
      </c>
      <c r="BE26" s="219">
        <v>0</v>
      </c>
      <c r="BF26" s="219">
        <v>0</v>
      </c>
      <c r="BG26" s="219">
        <v>0</v>
      </c>
      <c r="BH26" s="219">
        <v>0</v>
      </c>
      <c r="BI26" s="219">
        <v>0</v>
      </c>
      <c r="BJ26" s="219">
        <v>0</v>
      </c>
      <c r="BK26" s="219">
        <v>0</v>
      </c>
      <c r="BL26" s="219">
        <v>136</v>
      </c>
      <c r="BM26" s="219">
        <v>391</v>
      </c>
      <c r="BN26" s="219">
        <v>579</v>
      </c>
      <c r="BO26" s="219">
        <v>811</v>
      </c>
      <c r="BP26" s="219">
        <v>1365</v>
      </c>
      <c r="BQ26" s="219">
        <v>1912</v>
      </c>
      <c r="BR26" s="219">
        <v>2235</v>
      </c>
      <c r="BS26" s="219">
        <v>2356</v>
      </c>
      <c r="BT26" s="219">
        <v>2381</v>
      </c>
      <c r="BU26" s="219">
        <v>2326</v>
      </c>
      <c r="BV26" s="219">
        <v>2168</v>
      </c>
      <c r="BW26" s="219">
        <v>1961</v>
      </c>
      <c r="BX26" s="219">
        <v>1875</v>
      </c>
      <c r="BY26" s="219">
        <v>1769</v>
      </c>
      <c r="BZ26" s="219">
        <v>1659</v>
      </c>
      <c r="CA26" s="219">
        <v>1554</v>
      </c>
      <c r="CB26" s="219">
        <v>1479</v>
      </c>
      <c r="CC26" s="219">
        <v>1369</v>
      </c>
      <c r="CD26" s="219">
        <v>1287</v>
      </c>
      <c r="CE26" s="220">
        <v>1239</v>
      </c>
    </row>
    <row r="27" spans="2:83" x14ac:dyDescent="0.35">
      <c r="B27" s="221" t="s">
        <v>228</v>
      </c>
      <c r="D27" s="219">
        <v>0</v>
      </c>
      <c r="E27" s="219">
        <v>0</v>
      </c>
      <c r="F27" s="219">
        <v>0</v>
      </c>
      <c r="G27" s="219">
        <v>0</v>
      </c>
      <c r="H27" s="219">
        <v>0</v>
      </c>
      <c r="I27" s="219">
        <v>0</v>
      </c>
      <c r="J27" s="219">
        <v>0</v>
      </c>
      <c r="K27" s="219">
        <v>0</v>
      </c>
      <c r="L27" s="219">
        <v>0</v>
      </c>
      <c r="M27" s="219">
        <v>0</v>
      </c>
      <c r="N27" s="219">
        <v>0</v>
      </c>
      <c r="O27" s="219">
        <v>0</v>
      </c>
      <c r="P27" s="219">
        <v>0</v>
      </c>
      <c r="Q27" s="219">
        <v>0</v>
      </c>
      <c r="R27" s="219">
        <v>0</v>
      </c>
      <c r="S27" s="219">
        <v>0</v>
      </c>
      <c r="T27" s="219">
        <v>0</v>
      </c>
      <c r="U27" s="219">
        <v>0</v>
      </c>
      <c r="V27" s="219">
        <v>0</v>
      </c>
      <c r="W27" s="219">
        <v>0</v>
      </c>
      <c r="X27" s="219">
        <v>0</v>
      </c>
      <c r="Y27" s="219">
        <v>0</v>
      </c>
      <c r="Z27" s="219">
        <v>0</v>
      </c>
      <c r="AA27" s="219">
        <v>0</v>
      </c>
      <c r="AB27" s="219">
        <v>0</v>
      </c>
      <c r="AC27" s="219">
        <v>0</v>
      </c>
      <c r="AD27" s="219">
        <v>0</v>
      </c>
      <c r="AE27" s="219">
        <v>0</v>
      </c>
      <c r="AF27" s="219">
        <v>0</v>
      </c>
      <c r="AG27" s="219">
        <v>0</v>
      </c>
      <c r="AH27" s="219">
        <v>0</v>
      </c>
      <c r="AI27" s="219">
        <v>0</v>
      </c>
      <c r="AJ27" s="219">
        <v>0</v>
      </c>
      <c r="AK27" s="219">
        <v>0</v>
      </c>
      <c r="AL27" s="219">
        <v>0</v>
      </c>
      <c r="AM27" s="219">
        <v>0</v>
      </c>
      <c r="AN27" s="219">
        <v>0</v>
      </c>
      <c r="AO27" s="219">
        <v>0</v>
      </c>
      <c r="AP27" s="219">
        <v>0</v>
      </c>
      <c r="AQ27" s="219">
        <v>0</v>
      </c>
      <c r="AR27" s="219">
        <v>0</v>
      </c>
      <c r="AS27" s="219">
        <v>0</v>
      </c>
      <c r="AT27" s="219">
        <v>0</v>
      </c>
      <c r="AU27" s="219">
        <v>0</v>
      </c>
      <c r="AV27" s="219">
        <v>0</v>
      </c>
      <c r="AW27" s="219">
        <v>0</v>
      </c>
      <c r="AX27" s="219">
        <v>0</v>
      </c>
      <c r="AY27" s="219">
        <v>0</v>
      </c>
      <c r="AZ27" s="219">
        <v>0</v>
      </c>
      <c r="BA27" s="219">
        <v>0</v>
      </c>
      <c r="BB27" s="219">
        <v>0</v>
      </c>
      <c r="BC27" s="219">
        <v>0</v>
      </c>
      <c r="BD27" s="219">
        <v>0</v>
      </c>
      <c r="BE27" s="219">
        <v>0</v>
      </c>
      <c r="BF27" s="219">
        <v>0</v>
      </c>
      <c r="BG27" s="219">
        <v>0</v>
      </c>
      <c r="BH27" s="219">
        <v>0</v>
      </c>
      <c r="BI27" s="219">
        <v>0</v>
      </c>
      <c r="BJ27" s="219">
        <v>0</v>
      </c>
      <c r="BK27" s="219">
        <v>0</v>
      </c>
      <c r="BL27" s="219">
        <v>59</v>
      </c>
      <c r="BM27" s="219">
        <v>145</v>
      </c>
      <c r="BN27" s="219">
        <v>199</v>
      </c>
      <c r="BO27" s="219">
        <v>262</v>
      </c>
      <c r="BP27" s="219">
        <v>364</v>
      </c>
      <c r="BQ27" s="219">
        <v>492</v>
      </c>
      <c r="BR27" s="219">
        <v>507</v>
      </c>
      <c r="BS27" s="219">
        <v>489</v>
      </c>
      <c r="BT27" s="219">
        <v>483</v>
      </c>
      <c r="BU27" s="219">
        <v>460</v>
      </c>
      <c r="BV27" s="219">
        <v>404</v>
      </c>
      <c r="BW27" s="219">
        <v>360</v>
      </c>
      <c r="BX27" s="219">
        <v>384</v>
      </c>
      <c r="BY27" s="219">
        <v>401</v>
      </c>
      <c r="BZ27" s="219">
        <v>416</v>
      </c>
      <c r="CA27" s="219">
        <v>432</v>
      </c>
      <c r="CB27" s="219">
        <v>438</v>
      </c>
      <c r="CC27" s="219">
        <v>442</v>
      </c>
      <c r="CD27" s="219">
        <v>446</v>
      </c>
      <c r="CE27" s="220">
        <v>478</v>
      </c>
    </row>
    <row r="28" spans="2:83" x14ac:dyDescent="0.35">
      <c r="B28" s="221" t="s">
        <v>317</v>
      </c>
      <c r="D28" s="219">
        <v>0</v>
      </c>
      <c r="E28" s="219">
        <v>0</v>
      </c>
      <c r="F28" s="219">
        <v>0</v>
      </c>
      <c r="G28" s="219">
        <v>0</v>
      </c>
      <c r="H28" s="219">
        <v>0</v>
      </c>
      <c r="I28" s="219">
        <v>0</v>
      </c>
      <c r="J28" s="219">
        <v>0</v>
      </c>
      <c r="K28" s="219">
        <v>0</v>
      </c>
      <c r="L28" s="219">
        <v>0</v>
      </c>
      <c r="M28" s="219">
        <v>0</v>
      </c>
      <c r="N28" s="219">
        <v>0</v>
      </c>
      <c r="O28" s="219">
        <v>0</v>
      </c>
      <c r="P28" s="219">
        <v>0</v>
      </c>
      <c r="Q28" s="219">
        <v>0</v>
      </c>
      <c r="R28" s="219">
        <v>0</v>
      </c>
      <c r="S28" s="219">
        <v>0</v>
      </c>
      <c r="T28" s="219">
        <v>0</v>
      </c>
      <c r="U28" s="219">
        <v>0</v>
      </c>
      <c r="V28" s="219">
        <v>0</v>
      </c>
      <c r="W28" s="219">
        <v>0</v>
      </c>
      <c r="X28" s="219">
        <v>0</v>
      </c>
      <c r="Y28" s="219">
        <v>0</v>
      </c>
      <c r="Z28" s="219">
        <v>0</v>
      </c>
      <c r="AA28" s="219">
        <v>0</v>
      </c>
      <c r="AB28" s="219">
        <v>0</v>
      </c>
      <c r="AC28" s="219">
        <v>0</v>
      </c>
      <c r="AD28" s="219">
        <v>0</v>
      </c>
      <c r="AE28" s="219">
        <v>0</v>
      </c>
      <c r="AF28" s="219">
        <v>0</v>
      </c>
      <c r="AG28" s="219">
        <v>0</v>
      </c>
      <c r="AH28" s="219">
        <v>0</v>
      </c>
      <c r="AI28" s="219">
        <v>0</v>
      </c>
      <c r="AJ28" s="219">
        <v>0</v>
      </c>
      <c r="AK28" s="219">
        <v>0</v>
      </c>
      <c r="AL28" s="219">
        <v>0</v>
      </c>
      <c r="AM28" s="219">
        <v>0</v>
      </c>
      <c r="AN28" s="219">
        <v>0</v>
      </c>
      <c r="AO28" s="219">
        <v>0</v>
      </c>
      <c r="AP28" s="219">
        <v>0</v>
      </c>
      <c r="AQ28" s="219">
        <v>0</v>
      </c>
      <c r="AR28" s="219">
        <v>0</v>
      </c>
      <c r="AS28" s="219">
        <v>0</v>
      </c>
      <c r="AT28" s="219">
        <v>0</v>
      </c>
      <c r="AU28" s="219">
        <v>0</v>
      </c>
      <c r="AV28" s="219">
        <v>0</v>
      </c>
      <c r="AW28" s="219">
        <v>0</v>
      </c>
      <c r="AX28" s="219">
        <v>0</v>
      </c>
      <c r="AY28" s="219">
        <v>0</v>
      </c>
      <c r="AZ28" s="219">
        <v>0</v>
      </c>
      <c r="BA28" s="219">
        <v>0</v>
      </c>
      <c r="BB28" s="219">
        <v>0</v>
      </c>
      <c r="BC28" s="219">
        <v>0</v>
      </c>
      <c r="BD28" s="219">
        <v>0</v>
      </c>
      <c r="BE28" s="219">
        <v>0</v>
      </c>
      <c r="BF28" s="219">
        <v>0</v>
      </c>
      <c r="BG28" s="219">
        <v>0</v>
      </c>
      <c r="BH28" s="219">
        <v>0</v>
      </c>
      <c r="BI28" s="219">
        <v>0</v>
      </c>
      <c r="BJ28" s="219">
        <v>0</v>
      </c>
      <c r="BK28" s="219">
        <v>0</v>
      </c>
      <c r="BL28" s="219">
        <v>6</v>
      </c>
      <c r="BM28" s="219">
        <v>22</v>
      </c>
      <c r="BN28" s="219">
        <v>38</v>
      </c>
      <c r="BO28" s="219">
        <v>59</v>
      </c>
      <c r="BP28" s="219">
        <v>103</v>
      </c>
      <c r="BQ28" s="219">
        <v>180</v>
      </c>
      <c r="BR28" s="219">
        <v>248</v>
      </c>
      <c r="BS28" s="219">
        <v>325</v>
      </c>
      <c r="BT28" s="219">
        <v>379</v>
      </c>
      <c r="BU28" s="219">
        <v>398</v>
      </c>
      <c r="BV28" s="219">
        <v>414</v>
      </c>
      <c r="BW28" s="219">
        <v>437</v>
      </c>
      <c r="BX28" s="219">
        <v>422</v>
      </c>
      <c r="BY28" s="219">
        <v>391</v>
      </c>
      <c r="BZ28" s="219">
        <v>356</v>
      </c>
      <c r="CA28" s="219">
        <v>322</v>
      </c>
      <c r="CB28" s="219">
        <v>299</v>
      </c>
      <c r="CC28" s="219">
        <v>265</v>
      </c>
      <c r="CD28" s="219">
        <v>238</v>
      </c>
      <c r="CE28" s="220">
        <v>214</v>
      </c>
    </row>
    <row r="29" spans="2:83" x14ac:dyDescent="0.35">
      <c r="B29" s="221" t="s">
        <v>238</v>
      </c>
      <c r="D29" s="219">
        <v>0</v>
      </c>
      <c r="E29" s="219">
        <v>0</v>
      </c>
      <c r="F29" s="219">
        <v>0</v>
      </c>
      <c r="G29" s="219">
        <v>0</v>
      </c>
      <c r="H29" s="219">
        <v>0</v>
      </c>
      <c r="I29" s="219">
        <v>0</v>
      </c>
      <c r="J29" s="219">
        <v>0</v>
      </c>
      <c r="K29" s="219">
        <v>0</v>
      </c>
      <c r="L29" s="219">
        <v>0</v>
      </c>
      <c r="M29" s="219">
        <v>0</v>
      </c>
      <c r="N29" s="219">
        <v>0</v>
      </c>
      <c r="O29" s="219">
        <v>0</v>
      </c>
      <c r="P29" s="219">
        <v>0</v>
      </c>
      <c r="Q29" s="219">
        <v>0</v>
      </c>
      <c r="R29" s="219">
        <v>0</v>
      </c>
      <c r="S29" s="219">
        <v>0</v>
      </c>
      <c r="T29" s="219">
        <v>0</v>
      </c>
      <c r="U29" s="219">
        <v>0</v>
      </c>
      <c r="V29" s="219">
        <v>0</v>
      </c>
      <c r="W29" s="219">
        <v>0</v>
      </c>
      <c r="X29" s="219">
        <v>0</v>
      </c>
      <c r="Y29" s="219">
        <v>0</v>
      </c>
      <c r="Z29" s="219">
        <v>0</v>
      </c>
      <c r="AA29" s="219">
        <v>0</v>
      </c>
      <c r="AB29" s="219">
        <v>0</v>
      </c>
      <c r="AC29" s="219">
        <v>0</v>
      </c>
      <c r="AD29" s="219">
        <v>0</v>
      </c>
      <c r="AE29" s="219">
        <v>0</v>
      </c>
      <c r="AF29" s="219">
        <v>0</v>
      </c>
      <c r="AG29" s="219">
        <v>0</v>
      </c>
      <c r="AH29" s="219">
        <v>0</v>
      </c>
      <c r="AI29" s="219">
        <v>0</v>
      </c>
      <c r="AJ29" s="219">
        <v>0</v>
      </c>
      <c r="AK29" s="219">
        <v>0</v>
      </c>
      <c r="AL29" s="219">
        <v>0</v>
      </c>
      <c r="AM29" s="219">
        <v>0</v>
      </c>
      <c r="AN29" s="219">
        <v>0</v>
      </c>
      <c r="AO29" s="219">
        <v>0</v>
      </c>
      <c r="AP29" s="219">
        <v>0</v>
      </c>
      <c r="AQ29" s="219">
        <v>0</v>
      </c>
      <c r="AR29" s="219">
        <v>0</v>
      </c>
      <c r="AS29" s="219">
        <v>0</v>
      </c>
      <c r="AT29" s="219">
        <v>0</v>
      </c>
      <c r="AU29" s="219">
        <v>0</v>
      </c>
      <c r="AV29" s="219">
        <v>0</v>
      </c>
      <c r="AW29" s="219">
        <v>0</v>
      </c>
      <c r="AX29" s="219">
        <v>0</v>
      </c>
      <c r="AY29" s="219">
        <v>0</v>
      </c>
      <c r="AZ29" s="219">
        <v>0</v>
      </c>
      <c r="BA29" s="219">
        <v>0</v>
      </c>
      <c r="BB29" s="219">
        <v>0</v>
      </c>
      <c r="BC29" s="219">
        <v>0</v>
      </c>
      <c r="BD29" s="219">
        <v>0</v>
      </c>
      <c r="BE29" s="219">
        <v>0</v>
      </c>
      <c r="BF29" s="219">
        <v>0</v>
      </c>
      <c r="BG29" s="219">
        <v>0</v>
      </c>
      <c r="BH29" s="219">
        <v>0</v>
      </c>
      <c r="BI29" s="219">
        <v>0</v>
      </c>
      <c r="BJ29" s="219">
        <v>0</v>
      </c>
      <c r="BK29" s="219">
        <v>0</v>
      </c>
      <c r="BL29" s="219">
        <v>56</v>
      </c>
      <c r="BM29" s="219">
        <v>168</v>
      </c>
      <c r="BN29" s="219">
        <v>275</v>
      </c>
      <c r="BO29" s="219">
        <v>424</v>
      </c>
      <c r="BP29" s="219">
        <v>784</v>
      </c>
      <c r="BQ29" s="219">
        <v>1116</v>
      </c>
      <c r="BR29" s="219">
        <v>1340</v>
      </c>
      <c r="BS29" s="219">
        <v>1398</v>
      </c>
      <c r="BT29" s="219">
        <v>1381</v>
      </c>
      <c r="BU29" s="219">
        <v>1335</v>
      </c>
      <c r="BV29" s="219">
        <v>1227</v>
      </c>
      <c r="BW29" s="219">
        <v>1056</v>
      </c>
      <c r="BX29" s="219">
        <v>961</v>
      </c>
      <c r="BY29" s="219">
        <v>871</v>
      </c>
      <c r="BZ29" s="219">
        <v>783</v>
      </c>
      <c r="CA29" s="219">
        <v>699</v>
      </c>
      <c r="CB29" s="219">
        <v>643</v>
      </c>
      <c r="CC29" s="219">
        <v>565</v>
      </c>
      <c r="CD29" s="219">
        <v>508</v>
      </c>
      <c r="CE29" s="220">
        <v>455</v>
      </c>
    </row>
    <row r="30" spans="2:83" x14ac:dyDescent="0.35">
      <c r="B30" s="221" t="s">
        <v>319</v>
      </c>
      <c r="D30" s="219">
        <v>0</v>
      </c>
      <c r="E30" s="219">
        <v>0</v>
      </c>
      <c r="F30" s="219">
        <v>0</v>
      </c>
      <c r="G30" s="219">
        <v>0</v>
      </c>
      <c r="H30" s="219">
        <v>0</v>
      </c>
      <c r="I30" s="219">
        <v>0</v>
      </c>
      <c r="J30" s="219">
        <v>0</v>
      </c>
      <c r="K30" s="219">
        <v>0</v>
      </c>
      <c r="L30" s="219">
        <v>0</v>
      </c>
      <c r="M30" s="219">
        <v>0</v>
      </c>
      <c r="N30" s="219">
        <v>0</v>
      </c>
      <c r="O30" s="219">
        <v>0</v>
      </c>
      <c r="P30" s="219">
        <v>0</v>
      </c>
      <c r="Q30" s="219">
        <v>0</v>
      </c>
      <c r="R30" s="219">
        <v>0</v>
      </c>
      <c r="S30" s="219">
        <v>0</v>
      </c>
      <c r="T30" s="219">
        <v>0</v>
      </c>
      <c r="U30" s="219">
        <v>0</v>
      </c>
      <c r="V30" s="219">
        <v>0</v>
      </c>
      <c r="W30" s="219">
        <v>0</v>
      </c>
      <c r="X30" s="219">
        <v>0</v>
      </c>
      <c r="Y30" s="219">
        <v>0</v>
      </c>
      <c r="Z30" s="219">
        <v>0</v>
      </c>
      <c r="AA30" s="219">
        <v>0</v>
      </c>
      <c r="AB30" s="219">
        <v>0</v>
      </c>
      <c r="AC30" s="219">
        <v>0</v>
      </c>
      <c r="AD30" s="219">
        <v>0</v>
      </c>
      <c r="AE30" s="219">
        <v>0</v>
      </c>
      <c r="AF30" s="219">
        <v>0</v>
      </c>
      <c r="AG30" s="219">
        <v>0</v>
      </c>
      <c r="AH30" s="219">
        <v>0</v>
      </c>
      <c r="AI30" s="219">
        <v>0</v>
      </c>
      <c r="AJ30" s="219">
        <v>0</v>
      </c>
      <c r="AK30" s="219">
        <v>0</v>
      </c>
      <c r="AL30" s="219">
        <v>0</v>
      </c>
      <c r="AM30" s="219">
        <v>0</v>
      </c>
      <c r="AN30" s="219">
        <v>0</v>
      </c>
      <c r="AO30" s="219">
        <v>0</v>
      </c>
      <c r="AP30" s="219">
        <v>0</v>
      </c>
      <c r="AQ30" s="219">
        <v>0</v>
      </c>
      <c r="AR30" s="219">
        <v>0</v>
      </c>
      <c r="AS30" s="219">
        <v>0</v>
      </c>
      <c r="AT30" s="219">
        <v>0</v>
      </c>
      <c r="AU30" s="219">
        <v>0</v>
      </c>
      <c r="AV30" s="219">
        <v>0</v>
      </c>
      <c r="AW30" s="219">
        <v>0</v>
      </c>
      <c r="AX30" s="219">
        <v>0</v>
      </c>
      <c r="AY30" s="219">
        <v>0</v>
      </c>
      <c r="AZ30" s="219">
        <v>0</v>
      </c>
      <c r="BA30" s="219">
        <v>0</v>
      </c>
      <c r="BB30" s="219">
        <v>0</v>
      </c>
      <c r="BC30" s="219">
        <v>0</v>
      </c>
      <c r="BD30" s="219">
        <v>0</v>
      </c>
      <c r="BE30" s="219">
        <v>0</v>
      </c>
      <c r="BF30" s="219">
        <v>0</v>
      </c>
      <c r="BG30" s="219">
        <v>0</v>
      </c>
      <c r="BH30" s="219">
        <v>0</v>
      </c>
      <c r="BI30" s="219">
        <v>0</v>
      </c>
      <c r="BJ30" s="219">
        <v>0</v>
      </c>
      <c r="BK30" s="219">
        <v>0</v>
      </c>
      <c r="BL30" s="219">
        <v>16</v>
      </c>
      <c r="BM30" s="219">
        <v>56</v>
      </c>
      <c r="BN30" s="219">
        <v>67</v>
      </c>
      <c r="BO30" s="219">
        <v>65</v>
      </c>
      <c r="BP30" s="219">
        <v>114</v>
      </c>
      <c r="BQ30" s="219">
        <v>124</v>
      </c>
      <c r="BR30" s="219">
        <v>141</v>
      </c>
      <c r="BS30" s="219">
        <v>144</v>
      </c>
      <c r="BT30" s="219">
        <v>137</v>
      </c>
      <c r="BU30" s="219">
        <v>133</v>
      </c>
      <c r="BV30" s="219">
        <v>123</v>
      </c>
      <c r="BW30" s="219">
        <v>108</v>
      </c>
      <c r="BX30" s="219">
        <v>108</v>
      </c>
      <c r="BY30" s="219">
        <v>107</v>
      </c>
      <c r="BZ30" s="219">
        <v>103</v>
      </c>
      <c r="CA30" s="219">
        <v>101</v>
      </c>
      <c r="CB30" s="219">
        <v>99</v>
      </c>
      <c r="CC30" s="219">
        <v>97</v>
      </c>
      <c r="CD30" s="219">
        <v>95</v>
      </c>
      <c r="CE30" s="220">
        <v>93</v>
      </c>
    </row>
    <row r="31" spans="2:83" ht="26.25" customHeight="1" x14ac:dyDescent="0.35">
      <c r="B31" s="209" t="s">
        <v>239</v>
      </c>
      <c r="D31" s="219">
        <v>0</v>
      </c>
      <c r="E31" s="219">
        <v>0</v>
      </c>
      <c r="F31" s="219">
        <v>0</v>
      </c>
      <c r="G31" s="219">
        <v>0</v>
      </c>
      <c r="H31" s="219">
        <v>0</v>
      </c>
      <c r="I31" s="219">
        <v>0</v>
      </c>
      <c r="J31" s="219">
        <v>0</v>
      </c>
      <c r="K31" s="219">
        <v>0</v>
      </c>
      <c r="L31" s="219">
        <v>0</v>
      </c>
      <c r="M31" s="219">
        <v>0</v>
      </c>
      <c r="N31" s="219">
        <v>0</v>
      </c>
      <c r="O31" s="219">
        <v>0</v>
      </c>
      <c r="P31" s="219">
        <v>0</v>
      </c>
      <c r="Q31" s="219">
        <v>0</v>
      </c>
      <c r="R31" s="219">
        <v>0</v>
      </c>
      <c r="S31" s="219">
        <v>0</v>
      </c>
      <c r="T31" s="219">
        <v>0</v>
      </c>
      <c r="U31" s="219">
        <v>0</v>
      </c>
      <c r="V31" s="219">
        <v>0</v>
      </c>
      <c r="W31" s="219">
        <v>0</v>
      </c>
      <c r="X31" s="219">
        <v>0</v>
      </c>
      <c r="Y31" s="219">
        <v>0</v>
      </c>
      <c r="Z31" s="219">
        <v>0</v>
      </c>
      <c r="AA31" s="219">
        <v>0</v>
      </c>
      <c r="AB31" s="219">
        <v>0</v>
      </c>
      <c r="AC31" s="219">
        <v>0</v>
      </c>
      <c r="AD31" s="219">
        <v>0</v>
      </c>
      <c r="AE31" s="219">
        <v>0</v>
      </c>
      <c r="AF31" s="219">
        <v>0</v>
      </c>
      <c r="AG31" s="219">
        <v>0</v>
      </c>
      <c r="AH31" s="219">
        <v>0</v>
      </c>
      <c r="AI31" s="219">
        <v>0</v>
      </c>
      <c r="AJ31" s="219">
        <v>96</v>
      </c>
      <c r="AK31" s="219">
        <v>124</v>
      </c>
      <c r="AL31" s="219">
        <v>165</v>
      </c>
      <c r="AM31" s="219">
        <v>195</v>
      </c>
      <c r="AN31" s="219">
        <v>201</v>
      </c>
      <c r="AO31" s="219">
        <v>200</v>
      </c>
      <c r="AP31" s="219">
        <v>210</v>
      </c>
      <c r="AQ31" s="219">
        <v>217</v>
      </c>
      <c r="AR31" s="219">
        <v>277</v>
      </c>
      <c r="AS31" s="219">
        <v>308</v>
      </c>
      <c r="AT31" s="219">
        <v>327</v>
      </c>
      <c r="AU31" s="219">
        <v>365</v>
      </c>
      <c r="AV31" s="219">
        <v>431</v>
      </c>
      <c r="AW31" s="219">
        <v>512</v>
      </c>
      <c r="AX31" s="219">
        <v>575</v>
      </c>
      <c r="AY31" s="219">
        <v>638</v>
      </c>
      <c r="AZ31" s="219">
        <v>714</v>
      </c>
      <c r="BA31" s="219">
        <v>758</v>
      </c>
      <c r="BB31" s="219">
        <v>782</v>
      </c>
      <c r="BC31" s="219">
        <v>537</v>
      </c>
      <c r="BD31" s="219">
        <v>0</v>
      </c>
      <c r="BE31" s="219">
        <v>0</v>
      </c>
      <c r="BF31" s="219">
        <v>0</v>
      </c>
      <c r="BG31" s="219">
        <v>0</v>
      </c>
      <c r="BH31" s="219">
        <v>0</v>
      </c>
      <c r="BI31" s="219">
        <v>0</v>
      </c>
      <c r="BJ31" s="219">
        <v>0</v>
      </c>
      <c r="BK31" s="219">
        <v>0</v>
      </c>
      <c r="BL31" s="219">
        <v>0</v>
      </c>
      <c r="BM31" s="219">
        <v>0</v>
      </c>
      <c r="BN31" s="219">
        <v>0</v>
      </c>
      <c r="BO31" s="219">
        <v>0</v>
      </c>
      <c r="BP31" s="219">
        <v>0</v>
      </c>
      <c r="BQ31" s="219">
        <v>0</v>
      </c>
      <c r="BR31" s="219">
        <v>0</v>
      </c>
      <c r="BS31" s="219">
        <v>0</v>
      </c>
      <c r="BT31" s="219">
        <v>0</v>
      </c>
      <c r="BU31" s="219">
        <v>0</v>
      </c>
      <c r="BV31" s="219">
        <v>0</v>
      </c>
      <c r="BW31" s="219">
        <v>0</v>
      </c>
      <c r="BX31" s="219">
        <v>0</v>
      </c>
      <c r="BY31" s="219">
        <v>0</v>
      </c>
      <c r="BZ31" s="219">
        <v>0</v>
      </c>
      <c r="CA31" s="219">
        <v>0</v>
      </c>
      <c r="CB31" s="219">
        <v>0</v>
      </c>
      <c r="CC31" s="219">
        <v>0</v>
      </c>
      <c r="CD31" s="219">
        <v>0</v>
      </c>
      <c r="CE31" s="220">
        <v>0</v>
      </c>
    </row>
    <row r="32" spans="2:83" x14ac:dyDescent="0.35">
      <c r="B32" s="209" t="s">
        <v>339</v>
      </c>
      <c r="D32" s="219">
        <v>0</v>
      </c>
      <c r="E32" s="219">
        <v>0</v>
      </c>
      <c r="F32" s="219">
        <v>0</v>
      </c>
      <c r="G32" s="219">
        <v>0</v>
      </c>
      <c r="H32" s="219">
        <v>0</v>
      </c>
      <c r="I32" s="219">
        <v>0</v>
      </c>
      <c r="J32" s="219">
        <v>0</v>
      </c>
      <c r="K32" s="219">
        <v>0</v>
      </c>
      <c r="L32" s="219">
        <v>0</v>
      </c>
      <c r="M32" s="219">
        <v>0</v>
      </c>
      <c r="N32" s="219">
        <v>0</v>
      </c>
      <c r="O32" s="219">
        <v>0</v>
      </c>
      <c r="P32" s="219">
        <v>0</v>
      </c>
      <c r="Q32" s="219">
        <v>0</v>
      </c>
      <c r="R32" s="219">
        <v>0</v>
      </c>
      <c r="S32" s="219">
        <v>0</v>
      </c>
      <c r="T32" s="219">
        <v>0</v>
      </c>
      <c r="U32" s="219">
        <v>0</v>
      </c>
      <c r="V32" s="219">
        <v>0</v>
      </c>
      <c r="W32" s="219">
        <v>0</v>
      </c>
      <c r="X32" s="219">
        <v>0</v>
      </c>
      <c r="Y32" s="219">
        <v>0</v>
      </c>
      <c r="Z32" s="219">
        <v>0</v>
      </c>
      <c r="AA32" s="219">
        <v>0</v>
      </c>
      <c r="AB32" s="219">
        <v>0</v>
      </c>
      <c r="AC32" s="219">
        <v>0</v>
      </c>
      <c r="AD32" s="219">
        <v>0</v>
      </c>
      <c r="AE32" s="219">
        <v>0</v>
      </c>
      <c r="AF32" s="219">
        <v>0</v>
      </c>
      <c r="AG32" s="219">
        <v>0</v>
      </c>
      <c r="AH32" s="219">
        <v>0</v>
      </c>
      <c r="AI32" s="219">
        <v>0</v>
      </c>
      <c r="AJ32" s="219">
        <v>0</v>
      </c>
      <c r="AK32" s="219">
        <v>0</v>
      </c>
      <c r="AL32" s="219">
        <v>0</v>
      </c>
      <c r="AM32" s="219">
        <v>0</v>
      </c>
      <c r="AN32" s="219">
        <v>0</v>
      </c>
      <c r="AO32" s="219">
        <v>0</v>
      </c>
      <c r="AP32" s="219">
        <v>0</v>
      </c>
      <c r="AQ32" s="219">
        <v>0</v>
      </c>
      <c r="AR32" s="219">
        <v>1818</v>
      </c>
      <c r="AS32" s="219">
        <v>1771</v>
      </c>
      <c r="AT32" s="219">
        <v>1875</v>
      </c>
      <c r="AU32" s="219">
        <v>2138</v>
      </c>
      <c r="AV32" s="219">
        <v>2450</v>
      </c>
      <c r="AW32" s="219">
        <v>2646</v>
      </c>
      <c r="AX32" s="219">
        <v>2755</v>
      </c>
      <c r="AY32" s="219">
        <v>2840</v>
      </c>
      <c r="AZ32" s="219">
        <v>2854</v>
      </c>
      <c r="BA32" s="219">
        <v>2744</v>
      </c>
      <c r="BB32" s="219">
        <v>2625</v>
      </c>
      <c r="BC32" s="219">
        <v>2461</v>
      </c>
      <c r="BD32" s="219">
        <v>2282</v>
      </c>
      <c r="BE32" s="219">
        <v>2209</v>
      </c>
      <c r="BF32" s="219">
        <v>2194</v>
      </c>
      <c r="BG32" s="219">
        <v>2267</v>
      </c>
      <c r="BH32" s="219">
        <v>2387</v>
      </c>
      <c r="BI32" s="219">
        <v>2495</v>
      </c>
      <c r="BJ32" s="219">
        <v>2518</v>
      </c>
      <c r="BK32" s="219">
        <v>2527</v>
      </c>
      <c r="BL32" s="219">
        <v>2625</v>
      </c>
      <c r="BM32" s="219">
        <v>2981</v>
      </c>
      <c r="BN32" s="219">
        <v>3224</v>
      </c>
      <c r="BO32" s="219">
        <v>3356</v>
      </c>
      <c r="BP32" s="219">
        <v>3502</v>
      </c>
      <c r="BQ32" s="219">
        <v>3520</v>
      </c>
      <c r="BR32" s="219">
        <v>3457</v>
      </c>
      <c r="BS32" s="219">
        <v>3360</v>
      </c>
      <c r="BT32" s="219">
        <v>3230</v>
      </c>
      <c r="BU32" s="219">
        <v>3063</v>
      </c>
      <c r="BV32" s="219">
        <v>2736</v>
      </c>
      <c r="BW32" s="219">
        <v>2187</v>
      </c>
      <c r="BX32" s="219">
        <v>1864</v>
      </c>
      <c r="BY32" s="219">
        <v>1602</v>
      </c>
      <c r="BZ32" s="219">
        <v>1397</v>
      </c>
      <c r="CA32" s="219">
        <v>1230</v>
      </c>
      <c r="CB32" s="219">
        <v>1084</v>
      </c>
      <c r="CC32" s="219">
        <v>681</v>
      </c>
      <c r="CD32" s="219">
        <v>252</v>
      </c>
      <c r="CE32" s="220">
        <v>215</v>
      </c>
    </row>
    <row r="33" spans="2:83" x14ac:dyDescent="0.35">
      <c r="B33" s="209" t="s">
        <v>340</v>
      </c>
      <c r="D33" s="219">
        <v>0</v>
      </c>
      <c r="E33" s="219">
        <v>0</v>
      </c>
      <c r="F33" s="219">
        <v>0</v>
      </c>
      <c r="G33" s="219">
        <v>0</v>
      </c>
      <c r="H33" s="219">
        <v>0</v>
      </c>
      <c r="I33" s="219">
        <v>0</v>
      </c>
      <c r="J33" s="219">
        <v>0</v>
      </c>
      <c r="K33" s="219">
        <v>0</v>
      </c>
      <c r="L33" s="219">
        <v>0</v>
      </c>
      <c r="M33" s="219">
        <v>0</v>
      </c>
      <c r="N33" s="219">
        <v>0</v>
      </c>
      <c r="O33" s="219">
        <v>0</v>
      </c>
      <c r="P33" s="219">
        <v>0</v>
      </c>
      <c r="Q33" s="219">
        <v>0</v>
      </c>
      <c r="R33" s="219">
        <v>0</v>
      </c>
      <c r="S33" s="219">
        <v>0</v>
      </c>
      <c r="T33" s="219">
        <v>0</v>
      </c>
      <c r="U33" s="219">
        <v>0</v>
      </c>
      <c r="V33" s="219">
        <v>0</v>
      </c>
      <c r="W33" s="219">
        <v>0</v>
      </c>
      <c r="X33" s="219">
        <v>0</v>
      </c>
      <c r="Y33" s="219">
        <v>0</v>
      </c>
      <c r="Z33" s="219">
        <v>0</v>
      </c>
      <c r="AA33" s="219">
        <v>0</v>
      </c>
      <c r="AB33" s="219">
        <v>0</v>
      </c>
      <c r="AC33" s="219">
        <v>0</v>
      </c>
      <c r="AD33" s="219">
        <v>0</v>
      </c>
      <c r="AE33" s="219">
        <v>0</v>
      </c>
      <c r="AF33" s="219">
        <v>0</v>
      </c>
      <c r="AG33" s="219">
        <v>0</v>
      </c>
      <c r="AH33" s="219">
        <v>1094</v>
      </c>
      <c r="AI33" s="219">
        <v>1067</v>
      </c>
      <c r="AJ33" s="219">
        <v>1037</v>
      </c>
      <c r="AK33" s="219">
        <v>1096</v>
      </c>
      <c r="AL33" s="219">
        <v>1129</v>
      </c>
      <c r="AM33" s="219">
        <v>1055</v>
      </c>
      <c r="AN33" s="219">
        <v>1022</v>
      </c>
      <c r="AO33" s="219">
        <v>1058</v>
      </c>
      <c r="AP33" s="219">
        <v>1071</v>
      </c>
      <c r="AQ33" s="219">
        <v>1130</v>
      </c>
      <c r="AR33" s="219">
        <v>1227</v>
      </c>
      <c r="AS33" s="219">
        <v>1324</v>
      </c>
      <c r="AT33" s="219">
        <v>1443</v>
      </c>
      <c r="AU33" s="219">
        <v>1617</v>
      </c>
      <c r="AV33" s="219">
        <v>1821</v>
      </c>
      <c r="AW33" s="219">
        <v>1975</v>
      </c>
      <c r="AX33" s="219">
        <v>2123</v>
      </c>
      <c r="AY33" s="219">
        <v>2218</v>
      </c>
      <c r="AZ33" s="219">
        <v>2240</v>
      </c>
      <c r="BA33" s="219">
        <v>2285</v>
      </c>
      <c r="BB33" s="219">
        <v>2288</v>
      </c>
      <c r="BC33" s="219">
        <v>2328</v>
      </c>
      <c r="BD33" s="219">
        <v>2384</v>
      </c>
      <c r="BE33" s="219">
        <v>2427</v>
      </c>
      <c r="BF33" s="219">
        <v>2483</v>
      </c>
      <c r="BG33" s="219">
        <v>2504</v>
      </c>
      <c r="BH33" s="219">
        <v>2510</v>
      </c>
      <c r="BI33" s="219">
        <v>2475</v>
      </c>
      <c r="BJ33" s="219">
        <v>2443</v>
      </c>
      <c r="BK33" s="219">
        <v>2415</v>
      </c>
      <c r="BL33" s="219">
        <v>2332</v>
      </c>
      <c r="BM33" s="219">
        <v>2031</v>
      </c>
      <c r="BN33" s="219">
        <v>1827</v>
      </c>
      <c r="BO33" s="219">
        <v>1577</v>
      </c>
      <c r="BP33" s="219">
        <v>965</v>
      </c>
      <c r="BQ33" s="219">
        <v>366</v>
      </c>
      <c r="BR33" s="219">
        <v>133</v>
      </c>
      <c r="BS33" s="219">
        <v>74</v>
      </c>
      <c r="BT33" s="219">
        <v>52</v>
      </c>
      <c r="BU33" s="219">
        <v>40</v>
      </c>
      <c r="BV33" s="219">
        <v>32</v>
      </c>
      <c r="BW33" s="219">
        <v>26</v>
      </c>
      <c r="BX33" s="219">
        <v>23</v>
      </c>
      <c r="BY33" s="219">
        <v>21</v>
      </c>
      <c r="BZ33" s="219">
        <v>19</v>
      </c>
      <c r="CA33" s="219">
        <v>18</v>
      </c>
      <c r="CB33" s="219">
        <v>16</v>
      </c>
      <c r="CC33" s="219">
        <v>14</v>
      </c>
      <c r="CD33" s="219">
        <v>12</v>
      </c>
      <c r="CE33" s="220">
        <v>11</v>
      </c>
    </row>
    <row r="34" spans="2:83" x14ac:dyDescent="0.35">
      <c r="B34" s="221" t="s">
        <v>313</v>
      </c>
      <c r="D34" s="219">
        <v>0</v>
      </c>
      <c r="E34" s="219">
        <v>0</v>
      </c>
      <c r="F34" s="219">
        <v>0</v>
      </c>
      <c r="G34" s="219">
        <v>0</v>
      </c>
      <c r="H34" s="219">
        <v>0</v>
      </c>
      <c r="I34" s="219">
        <v>0</v>
      </c>
      <c r="J34" s="219">
        <v>0</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0</v>
      </c>
      <c r="AJ34" s="219">
        <v>0</v>
      </c>
      <c r="AK34" s="219">
        <v>0</v>
      </c>
      <c r="AL34" s="219">
        <v>0</v>
      </c>
      <c r="AM34" s="219">
        <v>0</v>
      </c>
      <c r="AN34" s="219">
        <v>975</v>
      </c>
      <c r="AO34" s="219">
        <v>1001</v>
      </c>
      <c r="AP34" s="219">
        <v>997</v>
      </c>
      <c r="AQ34" s="219">
        <v>1029</v>
      </c>
      <c r="AR34" s="219">
        <v>1081</v>
      </c>
      <c r="AS34" s="219">
        <v>1126</v>
      </c>
      <c r="AT34" s="219">
        <v>1187</v>
      </c>
      <c r="AU34" s="219">
        <v>1302</v>
      </c>
      <c r="AV34" s="219">
        <v>1440</v>
      </c>
      <c r="AW34" s="219">
        <v>1533</v>
      </c>
      <c r="AX34" s="219">
        <v>1611</v>
      </c>
      <c r="AY34" s="219">
        <v>1634</v>
      </c>
      <c r="AZ34" s="219">
        <v>1622</v>
      </c>
      <c r="BA34" s="219">
        <v>1618</v>
      </c>
      <c r="BB34" s="219">
        <v>1581</v>
      </c>
      <c r="BC34" s="219">
        <v>1569</v>
      </c>
      <c r="BD34" s="219">
        <v>1573</v>
      </c>
      <c r="BE34" s="219">
        <v>1572</v>
      </c>
      <c r="BF34" s="219">
        <v>1586</v>
      </c>
      <c r="BG34" s="219">
        <v>1570</v>
      </c>
      <c r="BH34" s="219">
        <v>1543</v>
      </c>
      <c r="BI34" s="219">
        <v>1500</v>
      </c>
      <c r="BJ34" s="219">
        <v>1456</v>
      </c>
      <c r="BK34" s="219">
        <v>1413</v>
      </c>
      <c r="BL34" s="219">
        <v>1346</v>
      </c>
      <c r="BM34" s="219">
        <v>1177</v>
      </c>
      <c r="BN34" s="219">
        <v>1054</v>
      </c>
      <c r="BO34" s="219">
        <v>909</v>
      </c>
      <c r="BP34" s="219">
        <v>566</v>
      </c>
      <c r="BQ34" s="219">
        <v>192</v>
      </c>
      <c r="BR34" s="219">
        <v>38</v>
      </c>
      <c r="BS34" s="219">
        <v>10</v>
      </c>
      <c r="BT34" s="219">
        <v>3</v>
      </c>
      <c r="BU34" s="219">
        <v>2</v>
      </c>
      <c r="BV34" s="219">
        <v>0</v>
      </c>
      <c r="BW34" s="219">
        <v>0</v>
      </c>
      <c r="BX34" s="219">
        <v>0</v>
      </c>
      <c r="BY34" s="219">
        <v>0</v>
      </c>
      <c r="BZ34" s="219">
        <v>0</v>
      </c>
      <c r="CA34" s="219">
        <v>0</v>
      </c>
      <c r="CB34" s="219">
        <v>0</v>
      </c>
      <c r="CC34" s="219">
        <v>0</v>
      </c>
      <c r="CD34" s="219">
        <v>0</v>
      </c>
      <c r="CE34" s="220">
        <v>0</v>
      </c>
    </row>
    <row r="35" spans="2:83" x14ac:dyDescent="0.35">
      <c r="B35" s="221" t="s">
        <v>319</v>
      </c>
      <c r="D35" s="219">
        <v>0</v>
      </c>
      <c r="E35" s="219">
        <v>0</v>
      </c>
      <c r="F35" s="219">
        <v>0</v>
      </c>
      <c r="G35" s="219">
        <v>0</v>
      </c>
      <c r="H35" s="219">
        <v>0</v>
      </c>
      <c r="I35" s="219">
        <v>0</v>
      </c>
      <c r="J35" s="219">
        <v>0</v>
      </c>
      <c r="K35" s="219">
        <v>0</v>
      </c>
      <c r="L35" s="219">
        <v>0</v>
      </c>
      <c r="M35" s="219">
        <v>0</v>
      </c>
      <c r="N35" s="219">
        <v>0</v>
      </c>
      <c r="O35" s="219">
        <v>0</v>
      </c>
      <c r="P35" s="219">
        <v>0</v>
      </c>
      <c r="Q35" s="219">
        <v>0</v>
      </c>
      <c r="R35" s="219">
        <v>0</v>
      </c>
      <c r="S35" s="219">
        <v>0</v>
      </c>
      <c r="T35" s="219">
        <v>0</v>
      </c>
      <c r="U35" s="219">
        <v>0</v>
      </c>
      <c r="V35" s="219">
        <v>0</v>
      </c>
      <c r="W35" s="219">
        <v>0</v>
      </c>
      <c r="X35" s="219">
        <v>0</v>
      </c>
      <c r="Y35" s="219">
        <v>0</v>
      </c>
      <c r="Z35" s="219">
        <v>0</v>
      </c>
      <c r="AA35" s="219">
        <v>0</v>
      </c>
      <c r="AB35" s="219">
        <v>0</v>
      </c>
      <c r="AC35" s="219">
        <v>0</v>
      </c>
      <c r="AD35" s="219">
        <v>0</v>
      </c>
      <c r="AE35" s="219">
        <v>0</v>
      </c>
      <c r="AF35" s="219">
        <v>0</v>
      </c>
      <c r="AG35" s="219">
        <v>0</v>
      </c>
      <c r="AH35" s="219">
        <v>0</v>
      </c>
      <c r="AI35" s="219">
        <v>0</v>
      </c>
      <c r="AJ35" s="219">
        <v>0</v>
      </c>
      <c r="AK35" s="219">
        <v>0</v>
      </c>
      <c r="AL35" s="219">
        <v>0</v>
      </c>
      <c r="AM35" s="219">
        <v>0</v>
      </c>
      <c r="AN35" s="219">
        <v>47</v>
      </c>
      <c r="AO35" s="219">
        <v>56</v>
      </c>
      <c r="AP35" s="219">
        <v>74</v>
      </c>
      <c r="AQ35" s="219">
        <v>101</v>
      </c>
      <c r="AR35" s="219">
        <v>146</v>
      </c>
      <c r="AS35" s="219">
        <v>199</v>
      </c>
      <c r="AT35" s="219">
        <v>256</v>
      </c>
      <c r="AU35" s="219">
        <v>315</v>
      </c>
      <c r="AV35" s="219">
        <v>381</v>
      </c>
      <c r="AW35" s="219">
        <v>442</v>
      </c>
      <c r="AX35" s="219">
        <v>511</v>
      </c>
      <c r="AY35" s="219">
        <v>584</v>
      </c>
      <c r="AZ35" s="219">
        <v>618</v>
      </c>
      <c r="BA35" s="219">
        <v>667</v>
      </c>
      <c r="BB35" s="219">
        <v>707</v>
      </c>
      <c r="BC35" s="219">
        <v>759</v>
      </c>
      <c r="BD35" s="219">
        <v>811</v>
      </c>
      <c r="BE35" s="219">
        <v>856</v>
      </c>
      <c r="BF35" s="219">
        <v>898</v>
      </c>
      <c r="BG35" s="219">
        <v>934</v>
      </c>
      <c r="BH35" s="219">
        <v>967</v>
      </c>
      <c r="BI35" s="219">
        <v>975</v>
      </c>
      <c r="BJ35" s="219">
        <v>987</v>
      </c>
      <c r="BK35" s="219">
        <v>1002</v>
      </c>
      <c r="BL35" s="219">
        <v>986</v>
      </c>
      <c r="BM35" s="219">
        <v>854</v>
      </c>
      <c r="BN35" s="219">
        <v>773</v>
      </c>
      <c r="BO35" s="219">
        <v>668</v>
      </c>
      <c r="BP35" s="219">
        <v>399</v>
      </c>
      <c r="BQ35" s="219">
        <v>174</v>
      </c>
      <c r="BR35" s="219">
        <v>95</v>
      </c>
      <c r="BS35" s="219">
        <v>65</v>
      </c>
      <c r="BT35" s="219">
        <v>49</v>
      </c>
      <c r="BU35" s="219">
        <v>39</v>
      </c>
      <c r="BV35" s="219">
        <v>32</v>
      </c>
      <c r="BW35" s="219">
        <v>25</v>
      </c>
      <c r="BX35" s="219">
        <v>23</v>
      </c>
      <c r="BY35" s="219">
        <v>21</v>
      </c>
      <c r="BZ35" s="219">
        <v>19</v>
      </c>
      <c r="CA35" s="219">
        <v>18</v>
      </c>
      <c r="CB35" s="219">
        <v>16</v>
      </c>
      <c r="CC35" s="219">
        <v>14</v>
      </c>
      <c r="CD35" s="219">
        <v>12</v>
      </c>
      <c r="CE35" s="220">
        <v>11</v>
      </c>
    </row>
    <row r="36" spans="2:83" x14ac:dyDescent="0.35">
      <c r="B36" s="209" t="s">
        <v>327</v>
      </c>
      <c r="D36" s="219">
        <v>0</v>
      </c>
      <c r="E36" s="219">
        <v>0</v>
      </c>
      <c r="F36" s="219">
        <v>0</v>
      </c>
      <c r="G36" s="219">
        <v>0</v>
      </c>
      <c r="H36" s="219">
        <v>0</v>
      </c>
      <c r="I36" s="219">
        <v>0</v>
      </c>
      <c r="J36" s="219">
        <v>0</v>
      </c>
      <c r="K36" s="219">
        <v>0</v>
      </c>
      <c r="L36" s="219">
        <v>0</v>
      </c>
      <c r="M36" s="219">
        <v>0</v>
      </c>
      <c r="N36" s="219">
        <v>0</v>
      </c>
      <c r="O36" s="219">
        <v>0</v>
      </c>
      <c r="P36" s="219">
        <v>0</v>
      </c>
      <c r="Q36" s="219">
        <v>0</v>
      </c>
      <c r="R36" s="219">
        <v>0</v>
      </c>
      <c r="S36" s="219">
        <v>0</v>
      </c>
      <c r="T36" s="219">
        <v>0</v>
      </c>
      <c r="U36" s="219">
        <v>0</v>
      </c>
      <c r="V36" s="219">
        <v>0</v>
      </c>
      <c r="W36" s="219">
        <v>0</v>
      </c>
      <c r="X36" s="219">
        <v>0</v>
      </c>
      <c r="Y36" s="219">
        <v>0</v>
      </c>
      <c r="Z36" s="219">
        <v>0</v>
      </c>
      <c r="AA36" s="219">
        <v>0</v>
      </c>
      <c r="AB36" s="219">
        <v>0</v>
      </c>
      <c r="AC36" s="219">
        <v>0</v>
      </c>
      <c r="AD36" s="219">
        <v>0</v>
      </c>
      <c r="AE36" s="219">
        <v>0</v>
      </c>
      <c r="AF36" s="219">
        <v>0</v>
      </c>
      <c r="AG36" s="219">
        <v>0</v>
      </c>
      <c r="AH36" s="219">
        <v>0</v>
      </c>
      <c r="AI36" s="219">
        <v>1115</v>
      </c>
      <c r="AJ36" s="219">
        <v>1316</v>
      </c>
      <c r="AK36" s="219">
        <v>1846</v>
      </c>
      <c r="AL36" s="219">
        <v>2376</v>
      </c>
      <c r="AM36" s="219">
        <v>2685</v>
      </c>
      <c r="AN36" s="219">
        <v>2858</v>
      </c>
      <c r="AO36" s="219">
        <v>2992</v>
      </c>
      <c r="AP36" s="219">
        <v>2988</v>
      </c>
      <c r="AQ36" s="219">
        <v>2790</v>
      </c>
      <c r="AR36" s="219">
        <v>2370</v>
      </c>
      <c r="AS36" s="219">
        <v>2370</v>
      </c>
      <c r="AT36" s="219">
        <v>2449</v>
      </c>
      <c r="AU36" s="219">
        <v>3018</v>
      </c>
      <c r="AV36" s="219">
        <v>3536</v>
      </c>
      <c r="AW36" s="219">
        <v>3776</v>
      </c>
      <c r="AX36" s="219">
        <v>3882</v>
      </c>
      <c r="AY36" s="219">
        <v>3876</v>
      </c>
      <c r="AZ36" s="219">
        <v>3750</v>
      </c>
      <c r="BA36" s="219">
        <v>2238</v>
      </c>
      <c r="BB36" s="219">
        <v>2192</v>
      </c>
      <c r="BC36" s="219">
        <v>2202</v>
      </c>
      <c r="BD36" s="219">
        <v>2230</v>
      </c>
      <c r="BE36" s="219">
        <v>2235</v>
      </c>
      <c r="BF36" s="219">
        <v>2213</v>
      </c>
      <c r="BG36" s="219">
        <v>2218</v>
      </c>
      <c r="BH36" s="219">
        <v>2187</v>
      </c>
      <c r="BI36" s="219">
        <v>2142</v>
      </c>
      <c r="BJ36" s="219">
        <v>2135</v>
      </c>
      <c r="BK36" s="219">
        <v>2117</v>
      </c>
      <c r="BL36" s="219">
        <v>2087</v>
      </c>
      <c r="BM36" s="219">
        <v>1935</v>
      </c>
      <c r="BN36" s="219">
        <v>1803</v>
      </c>
      <c r="BO36" s="219">
        <v>1619</v>
      </c>
      <c r="BP36" s="219">
        <v>1254</v>
      </c>
      <c r="BQ36" s="219">
        <v>939</v>
      </c>
      <c r="BR36" s="219">
        <v>799</v>
      </c>
      <c r="BS36" s="219">
        <v>706</v>
      </c>
      <c r="BT36" s="219">
        <v>625</v>
      </c>
      <c r="BU36" s="219">
        <v>588</v>
      </c>
      <c r="BV36" s="219">
        <v>494</v>
      </c>
      <c r="BW36" s="219">
        <v>360</v>
      </c>
      <c r="BX36" s="219">
        <v>272</v>
      </c>
      <c r="BY36" s="219">
        <v>210</v>
      </c>
      <c r="BZ36" s="219">
        <v>160</v>
      </c>
      <c r="CA36" s="219">
        <v>121</v>
      </c>
      <c r="CB36" s="219">
        <v>92</v>
      </c>
      <c r="CC36" s="219">
        <v>45</v>
      </c>
      <c r="CD36" s="219">
        <v>3</v>
      </c>
      <c r="CE36" s="220">
        <v>0</v>
      </c>
    </row>
    <row r="37" spans="2:83" x14ac:dyDescent="0.35">
      <c r="B37" s="209" t="s">
        <v>320</v>
      </c>
      <c r="D37" s="219">
        <v>0</v>
      </c>
      <c r="E37" s="219">
        <v>0</v>
      </c>
      <c r="F37" s="219">
        <v>0</v>
      </c>
      <c r="G37" s="219">
        <v>0</v>
      </c>
      <c r="H37" s="219">
        <v>0</v>
      </c>
      <c r="I37" s="219">
        <v>0</v>
      </c>
      <c r="J37" s="219">
        <v>0</v>
      </c>
      <c r="K37" s="219">
        <v>0</v>
      </c>
      <c r="L37" s="219">
        <v>0</v>
      </c>
      <c r="M37" s="219">
        <v>0</v>
      </c>
      <c r="N37" s="219">
        <v>0</v>
      </c>
      <c r="O37" s="219">
        <v>0</v>
      </c>
      <c r="P37" s="219">
        <v>0</v>
      </c>
      <c r="Q37" s="219">
        <v>0</v>
      </c>
      <c r="R37" s="219">
        <v>0</v>
      </c>
      <c r="S37" s="219">
        <v>0</v>
      </c>
      <c r="T37" s="219">
        <v>0</v>
      </c>
      <c r="U37" s="219">
        <v>0</v>
      </c>
      <c r="V37" s="219">
        <v>0</v>
      </c>
      <c r="W37" s="219">
        <v>0</v>
      </c>
      <c r="X37" s="219">
        <v>0</v>
      </c>
      <c r="Y37" s="219">
        <v>0</v>
      </c>
      <c r="Z37" s="219">
        <v>0</v>
      </c>
      <c r="AA37" s="219">
        <v>0</v>
      </c>
      <c r="AB37" s="219">
        <v>0</v>
      </c>
      <c r="AC37" s="219">
        <v>0</v>
      </c>
      <c r="AD37" s="219">
        <v>0</v>
      </c>
      <c r="AE37" s="219">
        <v>0</v>
      </c>
      <c r="AF37" s="219">
        <v>0</v>
      </c>
      <c r="AG37" s="219">
        <v>0</v>
      </c>
      <c r="AH37" s="219">
        <v>0</v>
      </c>
      <c r="AI37" s="219">
        <v>0</v>
      </c>
      <c r="AJ37" s="219">
        <v>0</v>
      </c>
      <c r="AK37" s="219">
        <v>0</v>
      </c>
      <c r="AL37" s="219">
        <v>0</v>
      </c>
      <c r="AM37" s="219">
        <v>0</v>
      </c>
      <c r="AN37" s="219">
        <v>0</v>
      </c>
      <c r="AO37" s="219">
        <v>0</v>
      </c>
      <c r="AP37" s="219">
        <v>0</v>
      </c>
      <c r="AQ37" s="219">
        <v>0</v>
      </c>
      <c r="AR37" s="219">
        <v>0</v>
      </c>
      <c r="AS37" s="219">
        <v>0</v>
      </c>
      <c r="AT37" s="219">
        <v>0</v>
      </c>
      <c r="AU37" s="219">
        <v>0</v>
      </c>
      <c r="AV37" s="219">
        <v>0</v>
      </c>
      <c r="AW37" s="219">
        <v>0</v>
      </c>
      <c r="AX37" s="219">
        <v>0</v>
      </c>
      <c r="AY37" s="219">
        <v>0</v>
      </c>
      <c r="AZ37" s="219">
        <v>0</v>
      </c>
      <c r="BA37" s="219">
        <v>0</v>
      </c>
      <c r="BB37" s="219">
        <v>0</v>
      </c>
      <c r="BC37" s="219">
        <v>0</v>
      </c>
      <c r="BD37" s="219">
        <v>0</v>
      </c>
      <c r="BE37" s="219">
        <v>0</v>
      </c>
      <c r="BF37" s="219">
        <v>0</v>
      </c>
      <c r="BG37" s="219">
        <v>192</v>
      </c>
      <c r="BH37" s="219">
        <v>187</v>
      </c>
      <c r="BI37" s="219">
        <v>182</v>
      </c>
      <c r="BJ37" s="219">
        <v>176</v>
      </c>
      <c r="BK37" s="219">
        <v>170</v>
      </c>
      <c r="BL37" s="219">
        <v>164</v>
      </c>
      <c r="BM37" s="219">
        <v>157</v>
      </c>
      <c r="BN37" s="219">
        <v>152</v>
      </c>
      <c r="BO37" s="219">
        <v>146</v>
      </c>
      <c r="BP37" s="219">
        <v>137</v>
      </c>
      <c r="BQ37" s="219">
        <v>137</v>
      </c>
      <c r="BR37" s="219">
        <v>131</v>
      </c>
      <c r="BS37" s="219">
        <v>126</v>
      </c>
      <c r="BT37" s="219">
        <v>120</v>
      </c>
      <c r="BU37" s="219">
        <v>114</v>
      </c>
      <c r="BV37" s="219">
        <v>108</v>
      </c>
      <c r="BW37" s="219">
        <v>105</v>
      </c>
      <c r="BX37" s="219">
        <v>89</v>
      </c>
      <c r="BY37" s="219">
        <v>84</v>
      </c>
      <c r="BZ37" s="219">
        <v>78</v>
      </c>
      <c r="CA37" s="219">
        <v>72</v>
      </c>
      <c r="CB37" s="219">
        <v>66</v>
      </c>
      <c r="CC37" s="219">
        <v>61</v>
      </c>
      <c r="CD37" s="219">
        <v>57</v>
      </c>
      <c r="CE37" s="220">
        <v>55</v>
      </c>
    </row>
    <row r="38" spans="2:83" x14ac:dyDescent="0.35">
      <c r="B38" s="246" t="s">
        <v>253</v>
      </c>
      <c r="D38" s="219">
        <v>0</v>
      </c>
      <c r="E38" s="219">
        <v>0</v>
      </c>
      <c r="F38" s="219">
        <v>0</v>
      </c>
      <c r="G38" s="219">
        <v>0</v>
      </c>
      <c r="H38" s="219">
        <v>0</v>
      </c>
      <c r="I38" s="219">
        <v>0</v>
      </c>
      <c r="J38" s="219">
        <v>0</v>
      </c>
      <c r="K38" s="219">
        <v>0</v>
      </c>
      <c r="L38" s="219">
        <v>0</v>
      </c>
      <c r="M38" s="219">
        <v>0</v>
      </c>
      <c r="N38" s="219">
        <v>0</v>
      </c>
      <c r="O38" s="219">
        <v>0</v>
      </c>
      <c r="P38" s="219">
        <v>0</v>
      </c>
      <c r="Q38" s="219">
        <v>0</v>
      </c>
      <c r="R38" s="219">
        <v>0</v>
      </c>
      <c r="S38" s="219">
        <v>0</v>
      </c>
      <c r="T38" s="219">
        <v>0</v>
      </c>
      <c r="U38" s="219">
        <v>0</v>
      </c>
      <c r="V38" s="219">
        <v>0</v>
      </c>
      <c r="W38" s="219">
        <v>0</v>
      </c>
      <c r="X38" s="219">
        <v>0</v>
      </c>
      <c r="Y38" s="219">
        <v>0</v>
      </c>
      <c r="Z38" s="219">
        <v>0</v>
      </c>
      <c r="AA38" s="219">
        <v>0</v>
      </c>
      <c r="AB38" s="219">
        <v>0</v>
      </c>
      <c r="AC38" s="219">
        <v>0</v>
      </c>
      <c r="AD38" s="219">
        <v>0</v>
      </c>
      <c r="AE38" s="219">
        <v>0</v>
      </c>
      <c r="AF38" s="219">
        <v>0</v>
      </c>
      <c r="AG38" s="219">
        <v>0</v>
      </c>
      <c r="AH38" s="219">
        <v>0</v>
      </c>
      <c r="AI38" s="219">
        <v>0</v>
      </c>
      <c r="AJ38" s="219">
        <v>0</v>
      </c>
      <c r="AK38" s="219">
        <v>0</v>
      </c>
      <c r="AL38" s="219">
        <v>0</v>
      </c>
      <c r="AM38" s="219">
        <v>0</v>
      </c>
      <c r="AN38" s="219">
        <v>0</v>
      </c>
      <c r="AO38" s="219">
        <v>0</v>
      </c>
      <c r="AP38" s="219">
        <v>0</v>
      </c>
      <c r="AQ38" s="219">
        <v>0</v>
      </c>
      <c r="AR38" s="219">
        <v>0</v>
      </c>
      <c r="AS38" s="219">
        <v>0</v>
      </c>
      <c r="AT38" s="219">
        <v>0</v>
      </c>
      <c r="AU38" s="219">
        <v>0</v>
      </c>
      <c r="AV38" s="219">
        <v>0</v>
      </c>
      <c r="AW38" s="219">
        <v>0</v>
      </c>
      <c r="AX38" s="219">
        <v>0</v>
      </c>
      <c r="AY38" s="219">
        <v>0</v>
      </c>
      <c r="AZ38" s="219">
        <v>1931</v>
      </c>
      <c r="BA38" s="219">
        <v>1252</v>
      </c>
      <c r="BB38" s="219">
        <v>1110</v>
      </c>
      <c r="BC38" s="219">
        <v>1177</v>
      </c>
      <c r="BD38" s="219">
        <v>1022</v>
      </c>
      <c r="BE38" s="219">
        <v>932</v>
      </c>
      <c r="BF38" s="219">
        <v>920</v>
      </c>
      <c r="BG38" s="219">
        <v>898</v>
      </c>
      <c r="BH38" s="219">
        <v>819</v>
      </c>
      <c r="BI38" s="219">
        <v>870</v>
      </c>
      <c r="BJ38" s="219">
        <v>927</v>
      </c>
      <c r="BK38" s="219">
        <v>818</v>
      </c>
      <c r="BL38" s="219">
        <v>1025</v>
      </c>
      <c r="BM38" s="219">
        <v>1538</v>
      </c>
      <c r="BN38" s="219">
        <v>1415</v>
      </c>
      <c r="BO38" s="219">
        <v>1515</v>
      </c>
      <c r="BP38" s="219">
        <v>1507</v>
      </c>
      <c r="BQ38" s="219">
        <v>1273</v>
      </c>
      <c r="BR38" s="219">
        <v>885</v>
      </c>
      <c r="BS38" s="219">
        <v>652</v>
      </c>
      <c r="BT38" s="219">
        <v>564</v>
      </c>
      <c r="BU38" s="219">
        <v>443</v>
      </c>
      <c r="BV38" s="219">
        <v>333</v>
      </c>
      <c r="BW38" s="219">
        <v>171</v>
      </c>
      <c r="BX38" s="219">
        <v>277</v>
      </c>
      <c r="BY38" s="219">
        <v>127</v>
      </c>
      <c r="BZ38" s="219">
        <v>72</v>
      </c>
      <c r="CA38" s="219">
        <v>51</v>
      </c>
      <c r="CB38" s="219">
        <v>43</v>
      </c>
      <c r="CC38" s="219">
        <v>28</v>
      </c>
      <c r="CD38" s="219">
        <v>27</v>
      </c>
      <c r="CE38" s="220">
        <v>26</v>
      </c>
    </row>
    <row r="39" spans="2:83" x14ac:dyDescent="0.35">
      <c r="B39" s="221" t="s">
        <v>228</v>
      </c>
      <c r="D39" s="219">
        <v>0</v>
      </c>
      <c r="E39" s="219">
        <v>0</v>
      </c>
      <c r="F39" s="219">
        <v>0</v>
      </c>
      <c r="G39" s="219">
        <v>0</v>
      </c>
      <c r="H39" s="219">
        <v>0</v>
      </c>
      <c r="I39" s="219">
        <v>0</v>
      </c>
      <c r="J39" s="219">
        <v>0</v>
      </c>
      <c r="K39" s="219">
        <v>0</v>
      </c>
      <c r="L39" s="219">
        <v>0</v>
      </c>
      <c r="M39" s="219">
        <v>0</v>
      </c>
      <c r="N39" s="219">
        <v>0</v>
      </c>
      <c r="O39" s="219">
        <v>0</v>
      </c>
      <c r="P39" s="219">
        <v>0</v>
      </c>
      <c r="Q39" s="219">
        <v>0</v>
      </c>
      <c r="R39" s="219">
        <v>0</v>
      </c>
      <c r="S39" s="219">
        <v>0</v>
      </c>
      <c r="T39" s="219">
        <v>0</v>
      </c>
      <c r="U39" s="219">
        <v>0</v>
      </c>
      <c r="V39" s="219">
        <v>0</v>
      </c>
      <c r="W39" s="219">
        <v>0</v>
      </c>
      <c r="X39" s="219">
        <v>0</v>
      </c>
      <c r="Y39" s="219">
        <v>0</v>
      </c>
      <c r="Z39" s="219">
        <v>0</v>
      </c>
      <c r="AA39" s="219">
        <v>0</v>
      </c>
      <c r="AB39" s="219">
        <v>0</v>
      </c>
      <c r="AC39" s="219">
        <v>0</v>
      </c>
      <c r="AD39" s="219">
        <v>0</v>
      </c>
      <c r="AE39" s="219">
        <v>0</v>
      </c>
      <c r="AF39" s="219">
        <v>0</v>
      </c>
      <c r="AG39" s="219">
        <v>0</v>
      </c>
      <c r="AH39" s="219">
        <v>0</v>
      </c>
      <c r="AI39" s="219">
        <v>0</v>
      </c>
      <c r="AJ39" s="219">
        <v>0</v>
      </c>
      <c r="AK39" s="219">
        <v>0</v>
      </c>
      <c r="AL39" s="219">
        <v>0</v>
      </c>
      <c r="AM39" s="219">
        <v>0</v>
      </c>
      <c r="AN39" s="219">
        <v>0</v>
      </c>
      <c r="AO39" s="219">
        <v>0</v>
      </c>
      <c r="AP39" s="219">
        <v>0</v>
      </c>
      <c r="AQ39" s="219">
        <v>0</v>
      </c>
      <c r="AR39" s="219">
        <v>0</v>
      </c>
      <c r="AS39" s="219">
        <v>0</v>
      </c>
      <c r="AT39" s="219">
        <v>0</v>
      </c>
      <c r="AU39" s="219">
        <v>0</v>
      </c>
      <c r="AV39" s="219">
        <v>0</v>
      </c>
      <c r="AW39" s="219">
        <v>0</v>
      </c>
      <c r="AX39" s="219">
        <v>0</v>
      </c>
      <c r="AY39" s="219">
        <v>0</v>
      </c>
      <c r="AZ39" s="219">
        <v>308</v>
      </c>
      <c r="BA39" s="219">
        <v>170</v>
      </c>
      <c r="BB39" s="219">
        <v>162</v>
      </c>
      <c r="BC39" s="219">
        <v>178</v>
      </c>
      <c r="BD39" s="219">
        <v>168</v>
      </c>
      <c r="BE39" s="219">
        <v>178</v>
      </c>
      <c r="BF39" s="219">
        <v>190</v>
      </c>
      <c r="BG39" s="219">
        <v>185</v>
      </c>
      <c r="BH39" s="219">
        <v>158</v>
      </c>
      <c r="BI39" s="219">
        <v>165</v>
      </c>
      <c r="BJ39" s="219">
        <v>157</v>
      </c>
      <c r="BK39" s="219">
        <v>142</v>
      </c>
      <c r="BL39" s="219">
        <v>244</v>
      </c>
      <c r="BM39" s="219">
        <v>321</v>
      </c>
      <c r="BN39" s="219">
        <v>234</v>
      </c>
      <c r="BO39" s="219">
        <v>212</v>
      </c>
      <c r="BP39" s="219">
        <v>178</v>
      </c>
      <c r="BQ39" s="219">
        <v>145</v>
      </c>
      <c r="BR39" s="219">
        <v>111</v>
      </c>
      <c r="BS39" s="219">
        <v>86</v>
      </c>
      <c r="BT39" s="219">
        <v>92</v>
      </c>
      <c r="BU39" s="219">
        <v>68</v>
      </c>
      <c r="BV39" s="219">
        <v>38</v>
      </c>
      <c r="BW39" s="219">
        <v>24</v>
      </c>
      <c r="BX39" s="219">
        <v>156</v>
      </c>
      <c r="BY39" s="219">
        <v>48</v>
      </c>
      <c r="BZ39" s="219">
        <v>21</v>
      </c>
      <c r="CA39" s="219">
        <v>17</v>
      </c>
      <c r="CB39" s="219">
        <v>19</v>
      </c>
      <c r="CC39" s="219">
        <v>19</v>
      </c>
      <c r="CD39" s="219">
        <v>17</v>
      </c>
      <c r="CE39" s="220">
        <v>17</v>
      </c>
    </row>
    <row r="40" spans="2:83" x14ac:dyDescent="0.35">
      <c r="B40" s="221" t="s">
        <v>317</v>
      </c>
      <c r="D40" s="219">
        <v>0</v>
      </c>
      <c r="E40" s="219">
        <v>0</v>
      </c>
      <c r="F40" s="219">
        <v>0</v>
      </c>
      <c r="G40" s="219">
        <v>0</v>
      </c>
      <c r="H40" s="219">
        <v>0</v>
      </c>
      <c r="I40" s="219">
        <v>0</v>
      </c>
      <c r="J40" s="219">
        <v>0</v>
      </c>
      <c r="K40" s="219">
        <v>0</v>
      </c>
      <c r="L40" s="219">
        <v>0</v>
      </c>
      <c r="M40" s="219">
        <v>0</v>
      </c>
      <c r="N40" s="219">
        <v>0</v>
      </c>
      <c r="O40" s="219">
        <v>0</v>
      </c>
      <c r="P40" s="219">
        <v>0</v>
      </c>
      <c r="Q40" s="219">
        <v>0</v>
      </c>
      <c r="R40" s="219">
        <v>0</v>
      </c>
      <c r="S40" s="219">
        <v>0</v>
      </c>
      <c r="T40" s="219">
        <v>0</v>
      </c>
      <c r="U40" s="219">
        <v>0</v>
      </c>
      <c r="V40" s="219">
        <v>0</v>
      </c>
      <c r="W40" s="219">
        <v>0</v>
      </c>
      <c r="X40" s="219">
        <v>0</v>
      </c>
      <c r="Y40" s="219">
        <v>0</v>
      </c>
      <c r="Z40" s="219">
        <v>0</v>
      </c>
      <c r="AA40" s="219">
        <v>0</v>
      </c>
      <c r="AB40" s="219">
        <v>0</v>
      </c>
      <c r="AC40" s="219">
        <v>0</v>
      </c>
      <c r="AD40" s="219">
        <v>0</v>
      </c>
      <c r="AE40" s="219">
        <v>0</v>
      </c>
      <c r="AF40" s="219">
        <v>0</v>
      </c>
      <c r="AG40" s="219">
        <v>0</v>
      </c>
      <c r="AH40" s="219">
        <v>0</v>
      </c>
      <c r="AI40" s="219">
        <v>0</v>
      </c>
      <c r="AJ40" s="219">
        <v>0</v>
      </c>
      <c r="AK40" s="219">
        <v>0</v>
      </c>
      <c r="AL40" s="219">
        <v>0</v>
      </c>
      <c r="AM40" s="219">
        <v>0</v>
      </c>
      <c r="AN40" s="219">
        <v>0</v>
      </c>
      <c r="AO40" s="219">
        <v>0</v>
      </c>
      <c r="AP40" s="219">
        <v>0</v>
      </c>
      <c r="AQ40" s="219">
        <v>0</v>
      </c>
      <c r="AR40" s="219">
        <v>0</v>
      </c>
      <c r="AS40" s="219">
        <v>0</v>
      </c>
      <c r="AT40" s="219">
        <v>0</v>
      </c>
      <c r="AU40" s="219">
        <v>0</v>
      </c>
      <c r="AV40" s="219">
        <v>0</v>
      </c>
      <c r="AW40" s="219">
        <v>0</v>
      </c>
      <c r="AX40" s="219">
        <v>0</v>
      </c>
      <c r="AY40" s="219">
        <v>0</v>
      </c>
      <c r="AZ40" s="219">
        <v>48</v>
      </c>
      <c r="BA40" s="219">
        <v>25</v>
      </c>
      <c r="BB40" s="219">
        <v>23</v>
      </c>
      <c r="BC40" s="219">
        <v>24</v>
      </c>
      <c r="BD40" s="219">
        <v>21</v>
      </c>
      <c r="BE40" s="219">
        <v>20</v>
      </c>
      <c r="BF40" s="219">
        <v>19</v>
      </c>
      <c r="BG40" s="219">
        <v>18</v>
      </c>
      <c r="BH40" s="219">
        <v>14</v>
      </c>
      <c r="BI40" s="219">
        <v>15</v>
      </c>
      <c r="BJ40" s="219">
        <v>15</v>
      </c>
      <c r="BK40" s="219">
        <v>13</v>
      </c>
      <c r="BL40" s="219">
        <v>21</v>
      </c>
      <c r="BM40" s="219">
        <v>30</v>
      </c>
      <c r="BN40" s="219">
        <v>22</v>
      </c>
      <c r="BO40" s="219">
        <v>19</v>
      </c>
      <c r="BP40" s="219">
        <v>18</v>
      </c>
      <c r="BQ40" s="219">
        <v>15</v>
      </c>
      <c r="BR40" s="219">
        <v>11</v>
      </c>
      <c r="BS40" s="219">
        <v>9</v>
      </c>
      <c r="BT40" s="219">
        <v>8</v>
      </c>
      <c r="BU40" s="219">
        <v>6</v>
      </c>
      <c r="BV40" s="219">
        <v>3</v>
      </c>
      <c r="BW40" s="219">
        <v>0</v>
      </c>
      <c r="BX40" s="219">
        <v>0</v>
      </c>
      <c r="BY40" s="219">
        <v>0</v>
      </c>
      <c r="BZ40" s="219">
        <v>0</v>
      </c>
      <c r="CA40" s="219">
        <v>0</v>
      </c>
      <c r="CB40" s="219">
        <v>0</v>
      </c>
      <c r="CC40" s="219">
        <v>0</v>
      </c>
      <c r="CD40" s="219">
        <v>0</v>
      </c>
      <c r="CE40" s="220">
        <v>0</v>
      </c>
    </row>
    <row r="41" spans="2:83" x14ac:dyDescent="0.35">
      <c r="B41" s="221" t="s">
        <v>238</v>
      </c>
      <c r="D41" s="219">
        <v>0</v>
      </c>
      <c r="E41" s="219">
        <v>0</v>
      </c>
      <c r="F41" s="219">
        <v>0</v>
      </c>
      <c r="G41" s="219">
        <v>0</v>
      </c>
      <c r="H41" s="219">
        <v>0</v>
      </c>
      <c r="I41" s="219">
        <v>0</v>
      </c>
      <c r="J41" s="219">
        <v>0</v>
      </c>
      <c r="K41" s="219">
        <v>0</v>
      </c>
      <c r="L41" s="219">
        <v>0</v>
      </c>
      <c r="M41" s="219">
        <v>0</v>
      </c>
      <c r="N41" s="219">
        <v>0</v>
      </c>
      <c r="O41" s="219">
        <v>0</v>
      </c>
      <c r="P41" s="219">
        <v>0</v>
      </c>
      <c r="Q41" s="219">
        <v>0</v>
      </c>
      <c r="R41" s="219">
        <v>0</v>
      </c>
      <c r="S41" s="219">
        <v>0</v>
      </c>
      <c r="T41" s="219">
        <v>0</v>
      </c>
      <c r="U41" s="219">
        <v>0</v>
      </c>
      <c r="V41" s="219">
        <v>0</v>
      </c>
      <c r="W41" s="219">
        <v>0</v>
      </c>
      <c r="X41" s="219">
        <v>0</v>
      </c>
      <c r="Y41" s="219">
        <v>0</v>
      </c>
      <c r="Z41" s="219">
        <v>0</v>
      </c>
      <c r="AA41" s="219">
        <v>0</v>
      </c>
      <c r="AB41" s="219">
        <v>0</v>
      </c>
      <c r="AC41" s="219">
        <v>0</v>
      </c>
      <c r="AD41" s="219">
        <v>0</v>
      </c>
      <c r="AE41" s="219">
        <v>0</v>
      </c>
      <c r="AF41" s="219">
        <v>0</v>
      </c>
      <c r="AG41" s="219">
        <v>0</v>
      </c>
      <c r="AH41" s="219">
        <v>0</v>
      </c>
      <c r="AI41" s="219">
        <v>0</v>
      </c>
      <c r="AJ41" s="219">
        <v>0</v>
      </c>
      <c r="AK41" s="219">
        <v>0</v>
      </c>
      <c r="AL41" s="219">
        <v>0</v>
      </c>
      <c r="AM41" s="219">
        <v>0</v>
      </c>
      <c r="AN41" s="219">
        <v>0</v>
      </c>
      <c r="AO41" s="219">
        <v>0</v>
      </c>
      <c r="AP41" s="219">
        <v>0</v>
      </c>
      <c r="AQ41" s="219">
        <v>0</v>
      </c>
      <c r="AR41" s="219">
        <v>0</v>
      </c>
      <c r="AS41" s="219">
        <v>0</v>
      </c>
      <c r="AT41" s="219">
        <v>0</v>
      </c>
      <c r="AU41" s="219">
        <v>0</v>
      </c>
      <c r="AV41" s="219">
        <v>0</v>
      </c>
      <c r="AW41" s="219">
        <v>0</v>
      </c>
      <c r="AX41" s="219">
        <v>0</v>
      </c>
      <c r="AY41" s="219">
        <v>0</v>
      </c>
      <c r="AZ41" s="219">
        <v>1389</v>
      </c>
      <c r="BA41" s="219">
        <v>962</v>
      </c>
      <c r="BB41" s="219">
        <v>846</v>
      </c>
      <c r="BC41" s="219">
        <v>888</v>
      </c>
      <c r="BD41" s="219">
        <v>764</v>
      </c>
      <c r="BE41" s="219">
        <v>666</v>
      </c>
      <c r="BF41" s="219">
        <v>646</v>
      </c>
      <c r="BG41" s="219">
        <v>631</v>
      </c>
      <c r="BH41" s="219">
        <v>588</v>
      </c>
      <c r="BI41" s="219">
        <v>632</v>
      </c>
      <c r="BJ41" s="219">
        <v>691</v>
      </c>
      <c r="BK41" s="219">
        <v>609</v>
      </c>
      <c r="BL41" s="219">
        <v>695</v>
      </c>
      <c r="BM41" s="219">
        <v>1072</v>
      </c>
      <c r="BN41" s="219">
        <v>1069</v>
      </c>
      <c r="BO41" s="219">
        <v>1208</v>
      </c>
      <c r="BP41" s="219">
        <v>1242</v>
      </c>
      <c r="BQ41" s="219">
        <v>1045</v>
      </c>
      <c r="BR41" s="219">
        <v>710</v>
      </c>
      <c r="BS41" s="219">
        <v>522</v>
      </c>
      <c r="BT41" s="219">
        <v>424</v>
      </c>
      <c r="BU41" s="219">
        <v>333</v>
      </c>
      <c r="BV41" s="219">
        <v>274</v>
      </c>
      <c r="BW41" s="219">
        <v>138</v>
      </c>
      <c r="BX41" s="219">
        <v>97</v>
      </c>
      <c r="BY41" s="219">
        <v>66</v>
      </c>
      <c r="BZ41" s="219">
        <v>41</v>
      </c>
      <c r="CA41" s="219">
        <v>26</v>
      </c>
      <c r="CB41" s="219">
        <v>15</v>
      </c>
      <c r="CC41" s="219">
        <v>0</v>
      </c>
      <c r="CD41" s="219">
        <v>0</v>
      </c>
      <c r="CE41" s="220">
        <v>0</v>
      </c>
    </row>
    <row r="42" spans="2:83" x14ac:dyDescent="0.35">
      <c r="B42" s="221" t="s">
        <v>319</v>
      </c>
      <c r="D42" s="219">
        <v>0</v>
      </c>
      <c r="E42" s="219">
        <v>0</v>
      </c>
      <c r="F42" s="219">
        <v>0</v>
      </c>
      <c r="G42" s="219">
        <v>0</v>
      </c>
      <c r="H42" s="219">
        <v>0</v>
      </c>
      <c r="I42" s="219">
        <v>0</v>
      </c>
      <c r="J42" s="219">
        <v>0</v>
      </c>
      <c r="K42" s="219">
        <v>0</v>
      </c>
      <c r="L42" s="219">
        <v>0</v>
      </c>
      <c r="M42" s="219">
        <v>0</v>
      </c>
      <c r="N42" s="219">
        <v>0</v>
      </c>
      <c r="O42" s="219">
        <v>0</v>
      </c>
      <c r="P42" s="219">
        <v>0</v>
      </c>
      <c r="Q42" s="219">
        <v>0</v>
      </c>
      <c r="R42" s="219">
        <v>0</v>
      </c>
      <c r="S42" s="219">
        <v>0</v>
      </c>
      <c r="T42" s="219">
        <v>0</v>
      </c>
      <c r="U42" s="219">
        <v>0</v>
      </c>
      <c r="V42" s="219">
        <v>0</v>
      </c>
      <c r="W42" s="219">
        <v>0</v>
      </c>
      <c r="X42" s="219">
        <v>0</v>
      </c>
      <c r="Y42" s="219">
        <v>0</v>
      </c>
      <c r="Z42" s="219">
        <v>0</v>
      </c>
      <c r="AA42" s="219">
        <v>0</v>
      </c>
      <c r="AB42" s="219">
        <v>0</v>
      </c>
      <c r="AC42" s="219">
        <v>0</v>
      </c>
      <c r="AD42" s="219">
        <v>0</v>
      </c>
      <c r="AE42" s="219">
        <v>0</v>
      </c>
      <c r="AF42" s="219">
        <v>0</v>
      </c>
      <c r="AG42" s="219">
        <v>0</v>
      </c>
      <c r="AH42" s="219">
        <v>0</v>
      </c>
      <c r="AI42" s="219">
        <v>0</v>
      </c>
      <c r="AJ42" s="219">
        <v>0</v>
      </c>
      <c r="AK42" s="219">
        <v>0</v>
      </c>
      <c r="AL42" s="219">
        <v>0</v>
      </c>
      <c r="AM42" s="219">
        <v>0</v>
      </c>
      <c r="AN42" s="219">
        <v>0</v>
      </c>
      <c r="AO42" s="219">
        <v>0</v>
      </c>
      <c r="AP42" s="219">
        <v>0</v>
      </c>
      <c r="AQ42" s="219">
        <v>0</v>
      </c>
      <c r="AR42" s="219">
        <v>0</v>
      </c>
      <c r="AS42" s="219">
        <v>0</v>
      </c>
      <c r="AT42" s="219">
        <v>0</v>
      </c>
      <c r="AU42" s="219">
        <v>0</v>
      </c>
      <c r="AV42" s="219">
        <v>0</v>
      </c>
      <c r="AW42" s="219">
        <v>0</v>
      </c>
      <c r="AX42" s="219">
        <v>0</v>
      </c>
      <c r="AY42" s="219">
        <v>0</v>
      </c>
      <c r="AZ42" s="219">
        <v>187</v>
      </c>
      <c r="BA42" s="219">
        <v>96</v>
      </c>
      <c r="BB42" s="219">
        <v>79</v>
      </c>
      <c r="BC42" s="219">
        <v>87</v>
      </c>
      <c r="BD42" s="219">
        <v>69</v>
      </c>
      <c r="BE42" s="219">
        <v>67</v>
      </c>
      <c r="BF42" s="219">
        <v>65</v>
      </c>
      <c r="BG42" s="219">
        <v>64</v>
      </c>
      <c r="BH42" s="219">
        <v>59</v>
      </c>
      <c r="BI42" s="219">
        <v>58</v>
      </c>
      <c r="BJ42" s="219">
        <v>64</v>
      </c>
      <c r="BK42" s="219">
        <v>54</v>
      </c>
      <c r="BL42" s="219">
        <v>66</v>
      </c>
      <c r="BM42" s="219">
        <v>114</v>
      </c>
      <c r="BN42" s="219">
        <v>91</v>
      </c>
      <c r="BO42" s="219">
        <v>77</v>
      </c>
      <c r="BP42" s="219">
        <v>69</v>
      </c>
      <c r="BQ42" s="219">
        <v>68</v>
      </c>
      <c r="BR42" s="219">
        <v>53</v>
      </c>
      <c r="BS42" s="219">
        <v>35</v>
      </c>
      <c r="BT42" s="219">
        <v>41</v>
      </c>
      <c r="BU42" s="219">
        <v>36</v>
      </c>
      <c r="BV42" s="219">
        <v>19</v>
      </c>
      <c r="BW42" s="219">
        <v>8</v>
      </c>
      <c r="BX42" s="219">
        <v>24</v>
      </c>
      <c r="BY42" s="219">
        <v>13</v>
      </c>
      <c r="BZ42" s="219">
        <v>9</v>
      </c>
      <c r="CA42" s="219">
        <v>8</v>
      </c>
      <c r="CB42" s="219">
        <v>9</v>
      </c>
      <c r="CC42" s="219">
        <v>10</v>
      </c>
      <c r="CD42" s="219">
        <v>9</v>
      </c>
      <c r="CE42" s="220">
        <v>9</v>
      </c>
    </row>
    <row r="43" spans="2:83" ht="26.25" customHeight="1" x14ac:dyDescent="0.35">
      <c r="B43" s="209" t="s">
        <v>254</v>
      </c>
      <c r="D43" s="219">
        <v>0</v>
      </c>
      <c r="E43" s="219">
        <v>0</v>
      </c>
      <c r="F43" s="219">
        <v>0</v>
      </c>
      <c r="G43" s="219">
        <v>0</v>
      </c>
      <c r="H43" s="219">
        <v>0</v>
      </c>
      <c r="I43" s="219">
        <v>0</v>
      </c>
      <c r="J43" s="219">
        <v>0</v>
      </c>
      <c r="K43" s="219">
        <v>0</v>
      </c>
      <c r="L43" s="219">
        <v>0</v>
      </c>
      <c r="M43" s="219">
        <v>0</v>
      </c>
      <c r="N43" s="219">
        <v>0</v>
      </c>
      <c r="O43" s="219">
        <v>0</v>
      </c>
      <c r="P43" s="219">
        <v>0</v>
      </c>
      <c r="Q43" s="219">
        <v>0</v>
      </c>
      <c r="R43" s="219">
        <v>0</v>
      </c>
      <c r="S43" s="219">
        <v>0</v>
      </c>
      <c r="T43" s="219">
        <v>0</v>
      </c>
      <c r="U43" s="219">
        <v>0</v>
      </c>
      <c r="V43" s="219">
        <v>0</v>
      </c>
      <c r="W43" s="219">
        <v>0</v>
      </c>
      <c r="X43" s="219">
        <v>0</v>
      </c>
      <c r="Y43" s="219">
        <v>0</v>
      </c>
      <c r="Z43" s="219">
        <v>0</v>
      </c>
      <c r="AA43" s="219">
        <v>0</v>
      </c>
      <c r="AB43" s="219">
        <v>0</v>
      </c>
      <c r="AC43" s="219">
        <v>0</v>
      </c>
      <c r="AD43" s="219">
        <v>0</v>
      </c>
      <c r="AE43" s="219">
        <v>0</v>
      </c>
      <c r="AF43" s="219">
        <v>0</v>
      </c>
      <c r="AG43" s="219">
        <v>0</v>
      </c>
      <c r="AH43" s="219">
        <v>0</v>
      </c>
      <c r="AI43" s="219">
        <v>0</v>
      </c>
      <c r="AJ43" s="219">
        <v>0</v>
      </c>
      <c r="AK43" s="219">
        <v>0</v>
      </c>
      <c r="AL43" s="219">
        <v>0</v>
      </c>
      <c r="AM43" s="219">
        <v>0</v>
      </c>
      <c r="AN43" s="219">
        <v>0</v>
      </c>
      <c r="AO43" s="219">
        <v>0</v>
      </c>
      <c r="AP43" s="219">
        <v>0</v>
      </c>
      <c r="AQ43" s="219">
        <v>0</v>
      </c>
      <c r="AR43" s="219">
        <v>0</v>
      </c>
      <c r="AS43" s="219">
        <v>0</v>
      </c>
      <c r="AT43" s="219">
        <v>0</v>
      </c>
      <c r="AU43" s="219">
        <v>11</v>
      </c>
      <c r="AV43" s="219">
        <v>13</v>
      </c>
      <c r="AW43" s="219">
        <v>12</v>
      </c>
      <c r="AX43" s="219">
        <v>11</v>
      </c>
      <c r="AY43" s="219">
        <v>13</v>
      </c>
      <c r="AZ43" s="219">
        <v>12</v>
      </c>
      <c r="BA43" s="219">
        <v>11</v>
      </c>
      <c r="BB43" s="219">
        <v>13</v>
      </c>
      <c r="BC43" s="219">
        <v>13</v>
      </c>
      <c r="BD43" s="219">
        <v>15</v>
      </c>
      <c r="BE43" s="219">
        <v>17</v>
      </c>
      <c r="BF43" s="219">
        <v>17</v>
      </c>
      <c r="BG43" s="219">
        <v>25</v>
      </c>
      <c r="BH43" s="219">
        <v>29</v>
      </c>
      <c r="BI43" s="219">
        <v>31</v>
      </c>
      <c r="BJ43" s="219">
        <v>30</v>
      </c>
      <c r="BK43" s="219">
        <v>44</v>
      </c>
      <c r="BL43" s="219">
        <v>54</v>
      </c>
      <c r="BM43" s="219">
        <v>56</v>
      </c>
      <c r="BN43" s="219">
        <v>54</v>
      </c>
      <c r="BO43" s="219">
        <v>57</v>
      </c>
      <c r="BP43" s="219">
        <v>60</v>
      </c>
      <c r="BQ43" s="219">
        <v>58</v>
      </c>
      <c r="BR43" s="219">
        <v>59</v>
      </c>
      <c r="BS43" s="219">
        <v>62</v>
      </c>
      <c r="BT43" s="219">
        <v>61</v>
      </c>
      <c r="BU43" s="219">
        <v>59</v>
      </c>
      <c r="BV43" s="219">
        <v>58</v>
      </c>
      <c r="BW43" s="219">
        <v>55</v>
      </c>
      <c r="BX43" s="219">
        <v>49</v>
      </c>
      <c r="BY43" s="219">
        <v>46</v>
      </c>
      <c r="BZ43" s="219">
        <v>45</v>
      </c>
      <c r="CA43" s="219">
        <v>46</v>
      </c>
      <c r="CB43" s="219">
        <v>46</v>
      </c>
      <c r="CC43" s="219">
        <v>46</v>
      </c>
      <c r="CD43" s="219">
        <v>47</v>
      </c>
      <c r="CE43" s="220">
        <v>48</v>
      </c>
    </row>
    <row r="44" spans="2:83" x14ac:dyDescent="0.35">
      <c r="B44" s="209" t="s">
        <v>329</v>
      </c>
      <c r="D44" s="219">
        <v>0</v>
      </c>
      <c r="E44" s="219">
        <v>0</v>
      </c>
      <c r="F44" s="219">
        <v>0</v>
      </c>
      <c r="G44" s="219">
        <v>0</v>
      </c>
      <c r="H44" s="219">
        <v>0</v>
      </c>
      <c r="I44" s="219">
        <v>0</v>
      </c>
      <c r="J44" s="219">
        <v>0</v>
      </c>
      <c r="K44" s="219">
        <v>0</v>
      </c>
      <c r="L44" s="219">
        <v>0</v>
      </c>
      <c r="M44" s="219">
        <v>0</v>
      </c>
      <c r="N44" s="219">
        <v>0</v>
      </c>
      <c r="O44" s="219">
        <v>0</v>
      </c>
      <c r="P44" s="219">
        <v>0</v>
      </c>
      <c r="Q44" s="219">
        <v>0</v>
      </c>
      <c r="R44" s="219">
        <v>0</v>
      </c>
      <c r="S44" s="219">
        <v>0</v>
      </c>
      <c r="T44" s="219">
        <v>0</v>
      </c>
      <c r="U44" s="219">
        <v>0</v>
      </c>
      <c r="V44" s="219">
        <v>0</v>
      </c>
      <c r="W44" s="219">
        <v>0</v>
      </c>
      <c r="X44" s="219">
        <v>0</v>
      </c>
      <c r="Y44" s="219">
        <v>0</v>
      </c>
      <c r="Z44" s="219">
        <v>0</v>
      </c>
      <c r="AA44" s="219">
        <v>0</v>
      </c>
      <c r="AB44" s="219">
        <v>0</v>
      </c>
      <c r="AC44" s="219">
        <v>0</v>
      </c>
      <c r="AD44" s="219">
        <v>0</v>
      </c>
      <c r="AE44" s="219">
        <v>0</v>
      </c>
      <c r="AF44" s="219">
        <v>31</v>
      </c>
      <c r="AG44" s="219">
        <v>44</v>
      </c>
      <c r="AH44" s="219">
        <v>61</v>
      </c>
      <c r="AI44" s="219">
        <v>86</v>
      </c>
      <c r="AJ44" s="219">
        <v>114</v>
      </c>
      <c r="AK44" s="219">
        <v>131</v>
      </c>
      <c r="AL44" s="219">
        <v>154</v>
      </c>
      <c r="AM44" s="219">
        <v>185</v>
      </c>
      <c r="AN44" s="219">
        <v>216</v>
      </c>
      <c r="AO44" s="219">
        <v>246</v>
      </c>
      <c r="AP44" s="219">
        <v>275</v>
      </c>
      <c r="AQ44" s="219">
        <v>303</v>
      </c>
      <c r="AR44" s="219">
        <v>325</v>
      </c>
      <c r="AS44" s="219">
        <v>345</v>
      </c>
      <c r="AT44" s="219">
        <v>364</v>
      </c>
      <c r="AU44" s="219">
        <v>387</v>
      </c>
      <c r="AV44" s="219">
        <v>0</v>
      </c>
      <c r="AW44" s="219">
        <v>0</v>
      </c>
      <c r="AX44" s="219">
        <v>0</v>
      </c>
      <c r="AY44" s="219">
        <v>0</v>
      </c>
      <c r="AZ44" s="219">
        <v>0</v>
      </c>
      <c r="BA44" s="219">
        <v>0</v>
      </c>
      <c r="BB44" s="219">
        <v>0</v>
      </c>
      <c r="BC44" s="219">
        <v>0</v>
      </c>
      <c r="BD44" s="219">
        <v>0</v>
      </c>
      <c r="BE44" s="219">
        <v>0</v>
      </c>
      <c r="BF44" s="219">
        <v>0</v>
      </c>
      <c r="BG44" s="219">
        <v>0</v>
      </c>
      <c r="BH44" s="219">
        <v>0</v>
      </c>
      <c r="BI44" s="219">
        <v>0</v>
      </c>
      <c r="BJ44" s="219">
        <v>0</v>
      </c>
      <c r="BK44" s="219">
        <v>0</v>
      </c>
      <c r="BL44" s="219">
        <v>0</v>
      </c>
      <c r="BM44" s="219">
        <v>0</v>
      </c>
      <c r="BN44" s="219">
        <v>0</v>
      </c>
      <c r="BO44" s="219">
        <v>0</v>
      </c>
      <c r="BP44" s="219">
        <v>0</v>
      </c>
      <c r="BQ44" s="219">
        <v>0</v>
      </c>
      <c r="BR44" s="219">
        <v>0</v>
      </c>
      <c r="BS44" s="219">
        <v>0</v>
      </c>
      <c r="BT44" s="219">
        <v>0</v>
      </c>
      <c r="BU44" s="219">
        <v>0</v>
      </c>
      <c r="BV44" s="219">
        <v>0</v>
      </c>
      <c r="BW44" s="219">
        <v>0</v>
      </c>
      <c r="BX44" s="219">
        <v>0</v>
      </c>
      <c r="BY44" s="219">
        <v>0</v>
      </c>
      <c r="BZ44" s="219">
        <v>0</v>
      </c>
      <c r="CA44" s="219">
        <v>0</v>
      </c>
      <c r="CB44" s="219">
        <v>0</v>
      </c>
      <c r="CC44" s="219">
        <v>0</v>
      </c>
      <c r="CD44" s="219">
        <v>0</v>
      </c>
      <c r="CE44" s="220">
        <v>0</v>
      </c>
    </row>
    <row r="45" spans="2:83" x14ac:dyDescent="0.35">
      <c r="B45" s="167" t="s">
        <v>263</v>
      </c>
      <c r="D45" s="219">
        <v>0</v>
      </c>
      <c r="E45" s="219">
        <v>0</v>
      </c>
      <c r="F45" s="219">
        <v>0</v>
      </c>
      <c r="G45" s="219">
        <v>0</v>
      </c>
      <c r="H45" s="219">
        <v>0</v>
      </c>
      <c r="I45" s="219">
        <v>0</v>
      </c>
      <c r="J45" s="219">
        <v>0</v>
      </c>
      <c r="K45" s="219">
        <v>0</v>
      </c>
      <c r="L45" s="219">
        <v>0</v>
      </c>
      <c r="M45" s="219">
        <v>0</v>
      </c>
      <c r="N45" s="219">
        <v>0</v>
      </c>
      <c r="O45" s="219">
        <v>0</v>
      </c>
      <c r="P45" s="219">
        <v>0</v>
      </c>
      <c r="Q45" s="219">
        <v>0</v>
      </c>
      <c r="R45" s="219">
        <v>0</v>
      </c>
      <c r="S45" s="219">
        <v>0</v>
      </c>
      <c r="T45" s="219">
        <v>0</v>
      </c>
      <c r="U45" s="219">
        <v>0</v>
      </c>
      <c r="V45" s="219">
        <v>0</v>
      </c>
      <c r="W45" s="219">
        <v>0</v>
      </c>
      <c r="X45" s="219">
        <v>0</v>
      </c>
      <c r="Y45" s="219">
        <v>0</v>
      </c>
      <c r="Z45" s="219">
        <v>0</v>
      </c>
      <c r="AA45" s="219">
        <v>0</v>
      </c>
      <c r="AB45" s="219">
        <v>0</v>
      </c>
      <c r="AC45" s="219">
        <v>0</v>
      </c>
      <c r="AD45" s="219">
        <v>0</v>
      </c>
      <c r="AE45" s="219">
        <v>0</v>
      </c>
      <c r="AF45" s="219">
        <v>0</v>
      </c>
      <c r="AG45" s="219">
        <v>0</v>
      </c>
      <c r="AH45" s="219">
        <v>0</v>
      </c>
      <c r="AI45" s="219">
        <v>0</v>
      </c>
      <c r="AJ45" s="219">
        <v>0</v>
      </c>
      <c r="AK45" s="219">
        <v>0</v>
      </c>
      <c r="AL45" s="219">
        <v>0</v>
      </c>
      <c r="AM45" s="219">
        <v>0</v>
      </c>
      <c r="AN45" s="219">
        <v>0</v>
      </c>
      <c r="AO45" s="219">
        <v>0</v>
      </c>
      <c r="AP45" s="219">
        <v>0</v>
      </c>
      <c r="AQ45" s="219">
        <v>0</v>
      </c>
      <c r="AR45" s="219">
        <v>0</v>
      </c>
      <c r="AS45" s="219">
        <v>0</v>
      </c>
      <c r="AT45" s="219">
        <v>0</v>
      </c>
      <c r="AU45" s="219">
        <v>0</v>
      </c>
      <c r="AV45" s="219">
        <v>0</v>
      </c>
      <c r="AW45" s="219">
        <v>0</v>
      </c>
      <c r="AX45" s="219">
        <v>0</v>
      </c>
      <c r="AY45" s="219">
        <v>0</v>
      </c>
      <c r="AZ45" s="219">
        <v>0</v>
      </c>
      <c r="BA45" s="219">
        <v>0</v>
      </c>
      <c r="BB45" s="219">
        <v>0</v>
      </c>
      <c r="BC45" s="219">
        <v>0</v>
      </c>
      <c r="BD45" s="219">
        <v>0</v>
      </c>
      <c r="BE45" s="219">
        <v>0</v>
      </c>
      <c r="BF45" s="219">
        <v>0</v>
      </c>
      <c r="BG45" s="219">
        <v>0</v>
      </c>
      <c r="BH45" s="219">
        <v>0</v>
      </c>
      <c r="BI45" s="219">
        <v>0</v>
      </c>
      <c r="BJ45" s="219">
        <v>0</v>
      </c>
      <c r="BK45" s="219">
        <v>0</v>
      </c>
      <c r="BL45" s="219">
        <v>0</v>
      </c>
      <c r="BM45" s="219">
        <v>0</v>
      </c>
      <c r="BN45" s="219">
        <v>0</v>
      </c>
      <c r="BO45" s="219">
        <v>0</v>
      </c>
      <c r="BP45" s="219">
        <v>0</v>
      </c>
      <c r="BQ45" s="219">
        <v>12</v>
      </c>
      <c r="BR45" s="219">
        <v>184</v>
      </c>
      <c r="BS45" s="219">
        <v>570</v>
      </c>
      <c r="BT45" s="219">
        <v>969</v>
      </c>
      <c r="BU45" s="219">
        <v>1394</v>
      </c>
      <c r="BV45" s="219">
        <v>1717</v>
      </c>
      <c r="BW45" s="219">
        <v>1937</v>
      </c>
      <c r="BX45" s="219">
        <v>2011</v>
      </c>
      <c r="BY45" s="219">
        <v>2154</v>
      </c>
      <c r="BZ45" s="219">
        <v>2384</v>
      </c>
      <c r="CA45" s="219">
        <v>2617</v>
      </c>
      <c r="CB45" s="219">
        <v>2766</v>
      </c>
      <c r="CC45" s="219">
        <v>2933</v>
      </c>
      <c r="CD45" s="219">
        <v>3135</v>
      </c>
      <c r="CE45" s="220">
        <v>3342</v>
      </c>
    </row>
    <row r="46" spans="2:83" x14ac:dyDescent="0.35">
      <c r="B46" s="221" t="s">
        <v>313</v>
      </c>
      <c r="D46" s="219">
        <v>0</v>
      </c>
      <c r="E46" s="219">
        <v>0</v>
      </c>
      <c r="F46" s="219">
        <v>0</v>
      </c>
      <c r="G46" s="219">
        <v>0</v>
      </c>
      <c r="H46" s="219">
        <v>0</v>
      </c>
      <c r="I46" s="219">
        <v>0</v>
      </c>
      <c r="J46" s="219">
        <v>0</v>
      </c>
      <c r="K46" s="219">
        <v>0</v>
      </c>
      <c r="L46" s="219">
        <v>0</v>
      </c>
      <c r="M46" s="219">
        <v>0</v>
      </c>
      <c r="N46" s="219">
        <v>0</v>
      </c>
      <c r="O46" s="219">
        <v>0</v>
      </c>
      <c r="P46" s="219">
        <v>0</v>
      </c>
      <c r="Q46" s="219">
        <v>0</v>
      </c>
      <c r="R46" s="219">
        <v>0</v>
      </c>
      <c r="S46" s="219">
        <v>0</v>
      </c>
      <c r="T46" s="219">
        <v>0</v>
      </c>
      <c r="U46" s="219">
        <v>0</v>
      </c>
      <c r="V46" s="219">
        <v>0</v>
      </c>
      <c r="W46" s="219">
        <v>0</v>
      </c>
      <c r="X46" s="219">
        <v>0</v>
      </c>
      <c r="Y46" s="219">
        <v>0</v>
      </c>
      <c r="Z46" s="219">
        <v>0</v>
      </c>
      <c r="AA46" s="219">
        <v>0</v>
      </c>
      <c r="AB46" s="219">
        <v>0</v>
      </c>
      <c r="AC46" s="219">
        <v>0</v>
      </c>
      <c r="AD46" s="219">
        <v>0</v>
      </c>
      <c r="AE46" s="219">
        <v>0</v>
      </c>
      <c r="AF46" s="219">
        <v>0</v>
      </c>
      <c r="AG46" s="219">
        <v>0</v>
      </c>
      <c r="AH46" s="219">
        <v>0</v>
      </c>
      <c r="AI46" s="219">
        <v>0</v>
      </c>
      <c r="AJ46" s="219">
        <v>0</v>
      </c>
      <c r="AK46" s="219">
        <v>0</v>
      </c>
      <c r="AL46" s="219">
        <v>0</v>
      </c>
      <c r="AM46" s="219">
        <v>0</v>
      </c>
      <c r="AN46" s="219">
        <v>0</v>
      </c>
      <c r="AO46" s="219">
        <v>0</v>
      </c>
      <c r="AP46" s="219">
        <v>0</v>
      </c>
      <c r="AQ46" s="219">
        <v>0</v>
      </c>
      <c r="AR46" s="219">
        <v>0</v>
      </c>
      <c r="AS46" s="219">
        <v>0</v>
      </c>
      <c r="AT46" s="219">
        <v>0</v>
      </c>
      <c r="AU46" s="219">
        <v>0</v>
      </c>
      <c r="AV46" s="219">
        <v>0</v>
      </c>
      <c r="AW46" s="219">
        <v>0</v>
      </c>
      <c r="AX46" s="219">
        <v>0</v>
      </c>
      <c r="AY46" s="219">
        <v>0</v>
      </c>
      <c r="AZ46" s="219">
        <v>0</v>
      </c>
      <c r="BA46" s="219">
        <v>0</v>
      </c>
      <c r="BB46" s="219">
        <v>0</v>
      </c>
      <c r="BC46" s="219">
        <v>0</v>
      </c>
      <c r="BD46" s="219">
        <v>0</v>
      </c>
      <c r="BE46" s="219">
        <v>0</v>
      </c>
      <c r="BF46" s="219">
        <v>0</v>
      </c>
      <c r="BG46" s="219">
        <v>0</v>
      </c>
      <c r="BH46" s="219">
        <v>0</v>
      </c>
      <c r="BI46" s="219">
        <v>0</v>
      </c>
      <c r="BJ46" s="219">
        <v>0</v>
      </c>
      <c r="BK46" s="219">
        <v>0</v>
      </c>
      <c r="BL46" s="219">
        <v>0</v>
      </c>
      <c r="BM46" s="219">
        <v>0</v>
      </c>
      <c r="BN46" s="219">
        <v>0</v>
      </c>
      <c r="BO46" s="219">
        <v>0</v>
      </c>
      <c r="BP46" s="219">
        <v>0</v>
      </c>
      <c r="BQ46" s="219">
        <v>12</v>
      </c>
      <c r="BR46" s="219">
        <v>182</v>
      </c>
      <c r="BS46" s="219">
        <v>564</v>
      </c>
      <c r="BT46" s="219">
        <v>958</v>
      </c>
      <c r="BU46" s="219">
        <v>1379</v>
      </c>
      <c r="BV46" s="219">
        <v>1699</v>
      </c>
      <c r="BW46" s="219">
        <v>1916</v>
      </c>
      <c r="BX46" s="219">
        <v>1989</v>
      </c>
      <c r="BY46" s="219">
        <v>2130</v>
      </c>
      <c r="BZ46" s="219">
        <v>2358</v>
      </c>
      <c r="CA46" s="219">
        <v>2589</v>
      </c>
      <c r="CB46" s="219">
        <v>2736</v>
      </c>
      <c r="CC46" s="219">
        <v>2900</v>
      </c>
      <c r="CD46" s="219">
        <v>3100</v>
      </c>
      <c r="CE46" s="220">
        <v>3305</v>
      </c>
    </row>
    <row r="47" spans="2:83" x14ac:dyDescent="0.35">
      <c r="B47" s="221" t="s">
        <v>314</v>
      </c>
      <c r="D47" s="219">
        <v>0</v>
      </c>
      <c r="E47" s="219">
        <v>0</v>
      </c>
      <c r="F47" s="219">
        <v>0</v>
      </c>
      <c r="G47" s="219">
        <v>0</v>
      </c>
      <c r="H47" s="219">
        <v>0</v>
      </c>
      <c r="I47" s="219">
        <v>0</v>
      </c>
      <c r="J47" s="219">
        <v>0</v>
      </c>
      <c r="K47" s="219">
        <v>0</v>
      </c>
      <c r="L47" s="219">
        <v>0</v>
      </c>
      <c r="M47" s="219">
        <v>0</v>
      </c>
      <c r="N47" s="219">
        <v>0</v>
      </c>
      <c r="O47" s="219">
        <v>0</v>
      </c>
      <c r="P47" s="219">
        <v>0</v>
      </c>
      <c r="Q47" s="219">
        <v>0</v>
      </c>
      <c r="R47" s="219">
        <v>0</v>
      </c>
      <c r="S47" s="219">
        <v>0</v>
      </c>
      <c r="T47" s="219">
        <v>0</v>
      </c>
      <c r="U47" s="219">
        <v>0</v>
      </c>
      <c r="V47" s="219">
        <v>0</v>
      </c>
      <c r="W47" s="219">
        <v>0</v>
      </c>
      <c r="X47" s="219">
        <v>0</v>
      </c>
      <c r="Y47" s="219">
        <v>0</v>
      </c>
      <c r="Z47" s="219">
        <v>0</v>
      </c>
      <c r="AA47" s="219">
        <v>0</v>
      </c>
      <c r="AB47" s="219">
        <v>0</v>
      </c>
      <c r="AC47" s="219">
        <v>0</v>
      </c>
      <c r="AD47" s="219">
        <v>0</v>
      </c>
      <c r="AE47" s="219">
        <v>0</v>
      </c>
      <c r="AF47" s="219">
        <v>0</v>
      </c>
      <c r="AG47" s="219">
        <v>0</v>
      </c>
      <c r="AH47" s="219">
        <v>0</v>
      </c>
      <c r="AI47" s="219">
        <v>0</v>
      </c>
      <c r="AJ47" s="219">
        <v>0</v>
      </c>
      <c r="AK47" s="219">
        <v>0</v>
      </c>
      <c r="AL47" s="219">
        <v>0</v>
      </c>
      <c r="AM47" s="219">
        <v>0</v>
      </c>
      <c r="AN47" s="219">
        <v>0</v>
      </c>
      <c r="AO47" s="219">
        <v>0</v>
      </c>
      <c r="AP47" s="219">
        <v>0</v>
      </c>
      <c r="AQ47" s="219">
        <v>0</v>
      </c>
      <c r="AR47" s="219">
        <v>0</v>
      </c>
      <c r="AS47" s="219">
        <v>0</v>
      </c>
      <c r="AT47" s="219">
        <v>0</v>
      </c>
      <c r="AU47" s="219">
        <v>0</v>
      </c>
      <c r="AV47" s="219">
        <v>0</v>
      </c>
      <c r="AW47" s="219">
        <v>0</v>
      </c>
      <c r="AX47" s="219">
        <v>0</v>
      </c>
      <c r="AY47" s="219">
        <v>0</v>
      </c>
      <c r="AZ47" s="219">
        <v>0</v>
      </c>
      <c r="BA47" s="219">
        <v>0</v>
      </c>
      <c r="BB47" s="219">
        <v>0</v>
      </c>
      <c r="BC47" s="219">
        <v>0</v>
      </c>
      <c r="BD47" s="219">
        <v>0</v>
      </c>
      <c r="BE47" s="219">
        <v>0</v>
      </c>
      <c r="BF47" s="219">
        <v>0</v>
      </c>
      <c r="BG47" s="219">
        <v>0</v>
      </c>
      <c r="BH47" s="219">
        <v>0</v>
      </c>
      <c r="BI47" s="219">
        <v>0</v>
      </c>
      <c r="BJ47" s="219">
        <v>0</v>
      </c>
      <c r="BK47" s="219">
        <v>0</v>
      </c>
      <c r="BL47" s="219">
        <v>0</v>
      </c>
      <c r="BM47" s="219">
        <v>0</v>
      </c>
      <c r="BN47" s="219">
        <v>0</v>
      </c>
      <c r="BO47" s="219">
        <v>0</v>
      </c>
      <c r="BP47" s="219">
        <v>0</v>
      </c>
      <c r="BQ47" s="219">
        <v>0</v>
      </c>
      <c r="BR47" s="219">
        <v>2</v>
      </c>
      <c r="BS47" s="219">
        <v>6</v>
      </c>
      <c r="BT47" s="219">
        <v>11</v>
      </c>
      <c r="BU47" s="219">
        <v>15</v>
      </c>
      <c r="BV47" s="219">
        <v>19</v>
      </c>
      <c r="BW47" s="219">
        <v>21</v>
      </c>
      <c r="BX47" s="219">
        <v>22</v>
      </c>
      <c r="BY47" s="219">
        <v>23</v>
      </c>
      <c r="BZ47" s="219">
        <v>26</v>
      </c>
      <c r="CA47" s="219">
        <v>28</v>
      </c>
      <c r="CB47" s="219">
        <v>31</v>
      </c>
      <c r="CC47" s="219">
        <v>33</v>
      </c>
      <c r="CD47" s="219">
        <v>35</v>
      </c>
      <c r="CE47" s="220">
        <v>37</v>
      </c>
    </row>
    <row r="48" spans="2:83" ht="25.5" customHeight="1" x14ac:dyDescent="0.35">
      <c r="B48" s="209" t="s">
        <v>267</v>
      </c>
      <c r="D48" s="219">
        <v>0</v>
      </c>
      <c r="E48" s="219">
        <v>0</v>
      </c>
      <c r="F48" s="219">
        <v>0</v>
      </c>
      <c r="G48" s="219">
        <v>0</v>
      </c>
      <c r="H48" s="219">
        <v>0</v>
      </c>
      <c r="I48" s="219">
        <v>0</v>
      </c>
      <c r="J48" s="219">
        <v>0</v>
      </c>
      <c r="K48" s="219">
        <v>0</v>
      </c>
      <c r="L48" s="219">
        <v>0</v>
      </c>
      <c r="M48" s="219">
        <v>0</v>
      </c>
      <c r="N48" s="219">
        <v>0</v>
      </c>
      <c r="O48" s="219">
        <v>0</v>
      </c>
      <c r="P48" s="219">
        <v>0</v>
      </c>
      <c r="Q48" s="219">
        <v>0</v>
      </c>
      <c r="R48" s="219">
        <v>0</v>
      </c>
      <c r="S48" s="219">
        <v>0</v>
      </c>
      <c r="T48" s="219">
        <v>0</v>
      </c>
      <c r="U48" s="219">
        <v>0</v>
      </c>
      <c r="V48" s="219">
        <v>0</v>
      </c>
      <c r="W48" s="219">
        <v>0</v>
      </c>
      <c r="X48" s="219">
        <v>0</v>
      </c>
      <c r="Y48" s="219">
        <v>0</v>
      </c>
      <c r="Z48" s="219">
        <v>0</v>
      </c>
      <c r="AA48" s="219">
        <v>0</v>
      </c>
      <c r="AB48" s="219">
        <v>0</v>
      </c>
      <c r="AC48" s="219">
        <v>0</v>
      </c>
      <c r="AD48" s="219">
        <v>0</v>
      </c>
      <c r="AE48" s="219">
        <v>0</v>
      </c>
      <c r="AF48" s="219">
        <v>100</v>
      </c>
      <c r="AG48" s="219">
        <v>103</v>
      </c>
      <c r="AH48" s="219">
        <v>110</v>
      </c>
      <c r="AI48" s="219">
        <v>143</v>
      </c>
      <c r="AJ48" s="219">
        <v>164</v>
      </c>
      <c r="AK48" s="219">
        <v>169</v>
      </c>
      <c r="AL48" s="219">
        <v>177</v>
      </c>
      <c r="AM48" s="219">
        <v>188</v>
      </c>
      <c r="AN48" s="219">
        <v>212</v>
      </c>
      <c r="AO48" s="219">
        <v>227</v>
      </c>
      <c r="AP48" s="219">
        <v>228</v>
      </c>
      <c r="AQ48" s="219">
        <v>228</v>
      </c>
      <c r="AR48" s="219">
        <v>233</v>
      </c>
      <c r="AS48" s="219">
        <v>240</v>
      </c>
      <c r="AT48" s="219">
        <v>247</v>
      </c>
      <c r="AU48" s="219">
        <v>257</v>
      </c>
      <c r="AV48" s="219">
        <v>265</v>
      </c>
      <c r="AW48" s="219">
        <v>273</v>
      </c>
      <c r="AX48" s="219">
        <v>289</v>
      </c>
      <c r="AY48" s="219">
        <v>308</v>
      </c>
      <c r="AZ48" s="219">
        <v>328</v>
      </c>
      <c r="BA48" s="219">
        <v>339</v>
      </c>
      <c r="BB48" s="219">
        <v>338</v>
      </c>
      <c r="BC48" s="219">
        <v>337</v>
      </c>
      <c r="BD48" s="219">
        <v>336</v>
      </c>
      <c r="BE48" s="219">
        <v>326</v>
      </c>
      <c r="BF48" s="219">
        <v>289</v>
      </c>
      <c r="BG48" s="219">
        <v>274</v>
      </c>
      <c r="BH48" s="219">
        <v>260</v>
      </c>
      <c r="BI48" s="219">
        <v>246</v>
      </c>
      <c r="BJ48" s="219">
        <v>234</v>
      </c>
      <c r="BK48" s="219">
        <v>221</v>
      </c>
      <c r="BL48" s="219">
        <v>210</v>
      </c>
      <c r="BM48" s="219">
        <v>200</v>
      </c>
      <c r="BN48" s="219">
        <v>191</v>
      </c>
      <c r="BO48" s="219">
        <v>184</v>
      </c>
      <c r="BP48" s="219">
        <v>177</v>
      </c>
      <c r="BQ48" s="219">
        <v>167</v>
      </c>
      <c r="BR48" s="219">
        <v>134</v>
      </c>
      <c r="BS48" s="219">
        <v>75</v>
      </c>
      <c r="BT48" s="219">
        <v>25</v>
      </c>
      <c r="BU48" s="219">
        <v>3</v>
      </c>
      <c r="BV48" s="219">
        <v>0</v>
      </c>
      <c r="BW48" s="219">
        <v>0</v>
      </c>
      <c r="BX48" s="219">
        <v>0</v>
      </c>
      <c r="BY48" s="219">
        <v>0</v>
      </c>
      <c r="BZ48" s="219">
        <v>0</v>
      </c>
      <c r="CA48" s="219">
        <v>0</v>
      </c>
      <c r="CB48" s="219">
        <v>0</v>
      </c>
      <c r="CC48" s="219">
        <v>0</v>
      </c>
      <c r="CD48" s="219">
        <v>0</v>
      </c>
      <c r="CE48" s="220">
        <v>0</v>
      </c>
    </row>
    <row r="49" spans="1:83" x14ac:dyDescent="0.35">
      <c r="B49" s="209" t="s">
        <v>272</v>
      </c>
      <c r="D49" s="219">
        <v>0</v>
      </c>
      <c r="E49" s="219">
        <v>0</v>
      </c>
      <c r="F49" s="219">
        <v>0</v>
      </c>
      <c r="G49" s="219">
        <v>0</v>
      </c>
      <c r="H49" s="219">
        <v>0</v>
      </c>
      <c r="I49" s="219">
        <v>0</v>
      </c>
      <c r="J49" s="219">
        <v>0</v>
      </c>
      <c r="K49" s="219">
        <v>0</v>
      </c>
      <c r="L49" s="219">
        <v>0</v>
      </c>
      <c r="M49" s="219">
        <v>0</v>
      </c>
      <c r="N49" s="219">
        <v>0</v>
      </c>
      <c r="O49" s="219">
        <v>0</v>
      </c>
      <c r="P49" s="219">
        <v>0</v>
      </c>
      <c r="Q49" s="219">
        <v>0</v>
      </c>
      <c r="R49" s="219">
        <v>0</v>
      </c>
      <c r="S49" s="219">
        <v>0</v>
      </c>
      <c r="T49" s="219">
        <v>0</v>
      </c>
      <c r="U49" s="219">
        <v>0</v>
      </c>
      <c r="V49" s="219">
        <v>0</v>
      </c>
      <c r="W49" s="219">
        <v>0</v>
      </c>
      <c r="X49" s="219">
        <v>0</v>
      </c>
      <c r="Y49" s="219">
        <v>0</v>
      </c>
      <c r="Z49" s="219">
        <v>0</v>
      </c>
      <c r="AA49" s="219">
        <v>0</v>
      </c>
      <c r="AB49" s="219">
        <v>0</v>
      </c>
      <c r="AC49" s="219">
        <v>0</v>
      </c>
      <c r="AD49" s="219">
        <v>0</v>
      </c>
      <c r="AE49" s="219">
        <v>0</v>
      </c>
      <c r="AF49" s="219">
        <v>0</v>
      </c>
      <c r="AG49" s="219">
        <v>0</v>
      </c>
      <c r="AH49" s="219">
        <v>0</v>
      </c>
      <c r="AI49" s="219">
        <v>0</v>
      </c>
      <c r="AJ49" s="219">
        <v>0</v>
      </c>
      <c r="AK49" s="219">
        <v>0</v>
      </c>
      <c r="AL49" s="219">
        <v>0</v>
      </c>
      <c r="AM49" s="219">
        <v>0</v>
      </c>
      <c r="AN49" s="219">
        <v>0</v>
      </c>
      <c r="AO49" s="219">
        <v>0</v>
      </c>
      <c r="AP49" s="219">
        <v>0</v>
      </c>
      <c r="AQ49" s="219">
        <v>0</v>
      </c>
      <c r="AR49" s="219">
        <v>0</v>
      </c>
      <c r="AS49" s="219">
        <v>0</v>
      </c>
      <c r="AT49" s="219">
        <v>0</v>
      </c>
      <c r="AU49" s="219">
        <v>0</v>
      </c>
      <c r="AV49" s="219">
        <v>0</v>
      </c>
      <c r="AW49" s="219">
        <v>0</v>
      </c>
      <c r="AX49" s="219">
        <v>0</v>
      </c>
      <c r="AY49" s="219">
        <v>0</v>
      </c>
      <c r="AZ49" s="219">
        <v>0</v>
      </c>
      <c r="BA49" s="219">
        <v>0</v>
      </c>
      <c r="BB49" s="219">
        <v>0</v>
      </c>
      <c r="BC49" s="219">
        <v>0</v>
      </c>
      <c r="BD49" s="219">
        <v>80</v>
      </c>
      <c r="BE49" s="219">
        <v>82</v>
      </c>
      <c r="BF49" s="219">
        <v>86</v>
      </c>
      <c r="BG49" s="219">
        <v>104</v>
      </c>
      <c r="BH49" s="219">
        <v>137</v>
      </c>
      <c r="BI49" s="219">
        <v>154</v>
      </c>
      <c r="BJ49" s="219">
        <v>154</v>
      </c>
      <c r="BK49" s="219">
        <v>193</v>
      </c>
      <c r="BL49" s="219">
        <v>245</v>
      </c>
      <c r="BM49" s="219">
        <v>250</v>
      </c>
      <c r="BN49" s="219">
        <v>269</v>
      </c>
      <c r="BO49" s="219">
        <v>266</v>
      </c>
      <c r="BP49" s="219">
        <v>275</v>
      </c>
      <c r="BQ49" s="219">
        <v>271</v>
      </c>
      <c r="BR49" s="219">
        <v>264</v>
      </c>
      <c r="BS49" s="219">
        <v>264</v>
      </c>
      <c r="BT49" s="219">
        <v>270</v>
      </c>
      <c r="BU49" s="219">
        <v>271</v>
      </c>
      <c r="BV49" s="219">
        <v>270</v>
      </c>
      <c r="BW49" s="219">
        <v>265</v>
      </c>
      <c r="BX49" s="219">
        <v>254</v>
      </c>
      <c r="BY49" s="219">
        <v>247</v>
      </c>
      <c r="BZ49" s="219">
        <v>247</v>
      </c>
      <c r="CA49" s="219">
        <v>248</v>
      </c>
      <c r="CB49" s="219">
        <v>249</v>
      </c>
      <c r="CC49" s="219">
        <v>250</v>
      </c>
      <c r="CD49" s="219">
        <v>252</v>
      </c>
      <c r="CE49" s="220">
        <v>253</v>
      </c>
    </row>
    <row r="50" spans="1:83" s="248" customFormat="1" x14ac:dyDescent="0.35">
      <c r="A50" s="247"/>
      <c r="B50" s="209" t="s">
        <v>276</v>
      </c>
      <c r="D50" s="219">
        <v>0</v>
      </c>
      <c r="E50" s="219">
        <v>0</v>
      </c>
      <c r="F50" s="219">
        <v>0</v>
      </c>
      <c r="G50" s="219">
        <v>0</v>
      </c>
      <c r="H50" s="219">
        <v>0</v>
      </c>
      <c r="I50" s="219">
        <v>0</v>
      </c>
      <c r="J50" s="219">
        <v>0</v>
      </c>
      <c r="K50" s="219">
        <v>0</v>
      </c>
      <c r="L50" s="219">
        <v>0</v>
      </c>
      <c r="M50" s="219">
        <v>0</v>
      </c>
      <c r="N50" s="219">
        <v>0</v>
      </c>
      <c r="O50" s="219">
        <v>0</v>
      </c>
      <c r="P50" s="219">
        <v>0</v>
      </c>
      <c r="Q50" s="219">
        <v>0</v>
      </c>
      <c r="R50" s="219">
        <v>0</v>
      </c>
      <c r="S50" s="219">
        <v>0</v>
      </c>
      <c r="T50" s="219">
        <v>0</v>
      </c>
      <c r="U50" s="219">
        <v>0</v>
      </c>
      <c r="V50" s="219">
        <v>0</v>
      </c>
      <c r="W50" s="219">
        <v>0</v>
      </c>
      <c r="X50" s="219">
        <v>0</v>
      </c>
      <c r="Y50" s="219">
        <v>0</v>
      </c>
      <c r="Z50" s="219">
        <v>0</v>
      </c>
      <c r="AA50" s="219">
        <v>0</v>
      </c>
      <c r="AB50" s="219">
        <v>0</v>
      </c>
      <c r="AC50" s="219">
        <v>0</v>
      </c>
      <c r="AD50" s="219">
        <v>0</v>
      </c>
      <c r="AE50" s="219">
        <v>0</v>
      </c>
      <c r="AF50" s="219">
        <v>572</v>
      </c>
      <c r="AG50" s="219">
        <v>552</v>
      </c>
      <c r="AH50" s="219">
        <v>503</v>
      </c>
      <c r="AI50" s="219">
        <v>461</v>
      </c>
      <c r="AJ50" s="219">
        <v>823</v>
      </c>
      <c r="AK50" s="219">
        <v>901</v>
      </c>
      <c r="AL50" s="219">
        <v>978</v>
      </c>
      <c r="AM50" s="219">
        <v>925</v>
      </c>
      <c r="AN50" s="219">
        <v>913</v>
      </c>
      <c r="AO50" s="219">
        <v>886</v>
      </c>
      <c r="AP50" s="219">
        <v>924</v>
      </c>
      <c r="AQ50" s="219">
        <v>716</v>
      </c>
      <c r="AR50" s="219">
        <v>546</v>
      </c>
      <c r="AS50" s="219">
        <v>319</v>
      </c>
      <c r="AT50" s="219">
        <v>328</v>
      </c>
      <c r="AU50" s="219">
        <v>603</v>
      </c>
      <c r="AV50" s="219">
        <v>660</v>
      </c>
      <c r="AW50" s="219">
        <v>609</v>
      </c>
      <c r="AX50" s="219">
        <v>487</v>
      </c>
      <c r="AY50" s="219">
        <v>395</v>
      </c>
      <c r="AZ50" s="219">
        <v>0</v>
      </c>
      <c r="BA50" s="219">
        <v>0</v>
      </c>
      <c r="BB50" s="219">
        <v>0</v>
      </c>
      <c r="BC50" s="219">
        <v>0</v>
      </c>
      <c r="BD50" s="219">
        <v>0</v>
      </c>
      <c r="BE50" s="219">
        <v>0</v>
      </c>
      <c r="BF50" s="219">
        <v>0</v>
      </c>
      <c r="BG50" s="219">
        <v>0</v>
      </c>
      <c r="BH50" s="219">
        <v>0</v>
      </c>
      <c r="BI50" s="219">
        <v>0</v>
      </c>
      <c r="BJ50" s="219">
        <v>0</v>
      </c>
      <c r="BK50" s="219">
        <v>0</v>
      </c>
      <c r="BL50" s="219">
        <v>0</v>
      </c>
      <c r="BM50" s="219">
        <v>0</v>
      </c>
      <c r="BN50" s="219">
        <v>0</v>
      </c>
      <c r="BO50" s="219">
        <v>0</v>
      </c>
      <c r="BP50" s="219">
        <v>0</v>
      </c>
      <c r="BQ50" s="219">
        <v>0</v>
      </c>
      <c r="BR50" s="219">
        <v>0</v>
      </c>
      <c r="BS50" s="219">
        <v>0</v>
      </c>
      <c r="BT50" s="219">
        <v>0</v>
      </c>
      <c r="BU50" s="219">
        <v>0</v>
      </c>
      <c r="BV50" s="219">
        <v>0</v>
      </c>
      <c r="BW50" s="219">
        <v>0</v>
      </c>
      <c r="BX50" s="219">
        <v>0</v>
      </c>
      <c r="BY50" s="219">
        <v>0</v>
      </c>
      <c r="BZ50" s="219">
        <v>0</v>
      </c>
      <c r="CA50" s="219">
        <v>0</v>
      </c>
      <c r="CB50" s="219">
        <v>0</v>
      </c>
      <c r="CC50" s="219">
        <v>0</v>
      </c>
      <c r="CD50" s="219">
        <v>0</v>
      </c>
      <c r="CE50" s="220">
        <v>0</v>
      </c>
    </row>
    <row r="51" spans="1:83" s="248" customFormat="1" x14ac:dyDescent="0.35">
      <c r="A51" s="247"/>
      <c r="B51" s="209" t="s">
        <v>374</v>
      </c>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v>2</v>
      </c>
      <c r="BR51" s="219">
        <v>13</v>
      </c>
      <c r="BS51" s="219">
        <v>130</v>
      </c>
      <c r="BT51" s="219">
        <v>373</v>
      </c>
      <c r="BU51" s="219">
        <v>627</v>
      </c>
      <c r="BV51" s="219">
        <v>1282</v>
      </c>
      <c r="BW51" s="219">
        <v>2132</v>
      </c>
      <c r="BX51" s="219">
        <v>4011</v>
      </c>
      <c r="BY51" s="219">
        <v>4111</v>
      </c>
      <c r="BZ51" s="219">
        <v>4279</v>
      </c>
      <c r="CA51" s="219">
        <v>4730</v>
      </c>
      <c r="CB51" s="219">
        <v>5292</v>
      </c>
      <c r="CC51" s="219">
        <v>5804</v>
      </c>
      <c r="CD51" s="219">
        <v>6142</v>
      </c>
      <c r="CE51" s="220">
        <v>6242</v>
      </c>
    </row>
    <row r="52" spans="1:83" ht="26.25" customHeight="1" x14ac:dyDescent="0.35">
      <c r="B52" s="230" t="s">
        <v>375</v>
      </c>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20"/>
    </row>
    <row r="53" spans="1:83" x14ac:dyDescent="0.35">
      <c r="B53" s="209" t="s">
        <v>223</v>
      </c>
      <c r="D53" s="219">
        <v>0</v>
      </c>
      <c r="E53" s="219">
        <v>0</v>
      </c>
      <c r="F53" s="219">
        <v>0</v>
      </c>
      <c r="G53" s="219">
        <v>0</v>
      </c>
      <c r="H53" s="219">
        <v>0</v>
      </c>
      <c r="I53" s="219">
        <v>0</v>
      </c>
      <c r="J53" s="219">
        <v>0</v>
      </c>
      <c r="K53" s="219">
        <v>0</v>
      </c>
      <c r="L53" s="219">
        <v>0</v>
      </c>
      <c r="M53" s="219">
        <v>0</v>
      </c>
      <c r="N53" s="219">
        <v>0</v>
      </c>
      <c r="O53" s="219">
        <v>0</v>
      </c>
      <c r="P53" s="219">
        <v>0</v>
      </c>
      <c r="Q53" s="219">
        <v>0</v>
      </c>
      <c r="R53" s="219">
        <v>0</v>
      </c>
      <c r="S53" s="219">
        <v>0</v>
      </c>
      <c r="T53" s="219">
        <v>0</v>
      </c>
      <c r="U53" s="219">
        <v>0</v>
      </c>
      <c r="V53" s="219">
        <v>0</v>
      </c>
      <c r="W53" s="219">
        <v>0</v>
      </c>
      <c r="X53" s="219">
        <v>0</v>
      </c>
      <c r="Y53" s="219">
        <v>0</v>
      </c>
      <c r="Z53" s="219">
        <v>0</v>
      </c>
      <c r="AA53" s="219">
        <v>0</v>
      </c>
      <c r="AB53" s="219">
        <v>0</v>
      </c>
      <c r="AC53" s="219">
        <v>0</v>
      </c>
      <c r="AD53" s="219">
        <v>0</v>
      </c>
      <c r="AE53" s="219">
        <v>0</v>
      </c>
      <c r="AF53" s="219">
        <v>0</v>
      </c>
      <c r="AG53" s="219">
        <v>0</v>
      </c>
      <c r="AH53" s="219">
        <v>0</v>
      </c>
      <c r="AI53" s="219">
        <v>0</v>
      </c>
      <c r="AJ53" s="219">
        <v>0</v>
      </c>
      <c r="AK53" s="219">
        <v>0</v>
      </c>
      <c r="AL53" s="219">
        <v>0</v>
      </c>
      <c r="AM53" s="219">
        <v>0</v>
      </c>
      <c r="AN53" s="219">
        <v>0</v>
      </c>
      <c r="AO53" s="219">
        <v>0</v>
      </c>
      <c r="AP53" s="219">
        <v>0</v>
      </c>
      <c r="AQ53" s="219">
        <v>0</v>
      </c>
      <c r="AR53" s="219">
        <v>0</v>
      </c>
      <c r="AS53" s="219">
        <v>0</v>
      </c>
      <c r="AT53" s="219">
        <v>0</v>
      </c>
      <c r="AU53" s="219">
        <v>0</v>
      </c>
      <c r="AV53" s="219">
        <v>0</v>
      </c>
      <c r="AW53" s="219">
        <v>0</v>
      </c>
      <c r="AX53" s="219">
        <v>0</v>
      </c>
      <c r="AY53" s="219">
        <v>1268</v>
      </c>
      <c r="AZ53" s="219">
        <v>1298</v>
      </c>
      <c r="BA53" s="219">
        <v>1365</v>
      </c>
      <c r="BB53" s="219">
        <v>1404</v>
      </c>
      <c r="BC53" s="219">
        <v>1434</v>
      </c>
      <c r="BD53" s="219">
        <v>1464</v>
      </c>
      <c r="BE53" s="219">
        <v>1495</v>
      </c>
      <c r="BF53" s="219">
        <v>1510</v>
      </c>
      <c r="BG53" s="219">
        <v>1547</v>
      </c>
      <c r="BH53" s="219">
        <v>1589</v>
      </c>
      <c r="BI53" s="219">
        <v>1629</v>
      </c>
      <c r="BJ53" s="219">
        <v>1666</v>
      </c>
      <c r="BK53" s="219">
        <v>1700</v>
      </c>
      <c r="BL53" s="219">
        <v>1737</v>
      </c>
      <c r="BM53" s="219">
        <v>1776</v>
      </c>
      <c r="BN53" s="219">
        <v>1782</v>
      </c>
      <c r="BO53" s="219">
        <v>1756</v>
      </c>
      <c r="BP53" s="219">
        <v>1710</v>
      </c>
      <c r="BQ53" s="219">
        <v>1641</v>
      </c>
      <c r="BR53" s="219">
        <v>1617</v>
      </c>
      <c r="BS53" s="219">
        <v>1603</v>
      </c>
      <c r="BT53" s="219">
        <v>1594</v>
      </c>
      <c r="BU53" s="219">
        <v>1578</v>
      </c>
      <c r="BV53" s="219">
        <v>1570</v>
      </c>
      <c r="BW53" s="219">
        <v>1587</v>
      </c>
      <c r="BX53" s="219">
        <v>1382</v>
      </c>
      <c r="BY53" s="219">
        <v>1375</v>
      </c>
      <c r="BZ53" s="219">
        <v>1413</v>
      </c>
      <c r="CA53" s="219">
        <v>1460</v>
      </c>
      <c r="CB53" s="219">
        <v>1507</v>
      </c>
      <c r="CC53" s="219">
        <v>1553</v>
      </c>
      <c r="CD53" s="219">
        <v>1594</v>
      </c>
      <c r="CE53" s="220">
        <v>1622</v>
      </c>
    </row>
    <row r="54" spans="1:83" x14ac:dyDescent="0.35">
      <c r="B54" s="221" t="s">
        <v>313</v>
      </c>
      <c r="D54" s="219">
        <v>0</v>
      </c>
      <c r="E54" s="219">
        <v>0</v>
      </c>
      <c r="F54" s="219">
        <v>0</v>
      </c>
      <c r="G54" s="219">
        <v>0</v>
      </c>
      <c r="H54" s="219">
        <v>0</v>
      </c>
      <c r="I54" s="219">
        <v>0</v>
      </c>
      <c r="J54" s="219">
        <v>0</v>
      </c>
      <c r="K54" s="219">
        <v>0</v>
      </c>
      <c r="L54" s="219">
        <v>0</v>
      </c>
      <c r="M54" s="219">
        <v>0</v>
      </c>
      <c r="N54" s="219">
        <v>0</v>
      </c>
      <c r="O54" s="219">
        <v>0</v>
      </c>
      <c r="P54" s="219">
        <v>0</v>
      </c>
      <c r="Q54" s="219">
        <v>0</v>
      </c>
      <c r="R54" s="219">
        <v>0</v>
      </c>
      <c r="S54" s="219">
        <v>0</v>
      </c>
      <c r="T54" s="219">
        <v>0</v>
      </c>
      <c r="U54" s="219">
        <v>0</v>
      </c>
      <c r="V54" s="219">
        <v>0</v>
      </c>
      <c r="W54" s="219">
        <v>0</v>
      </c>
      <c r="X54" s="219">
        <v>0</v>
      </c>
      <c r="Y54" s="219">
        <v>0</v>
      </c>
      <c r="Z54" s="219">
        <v>0</v>
      </c>
      <c r="AA54" s="219">
        <v>0</v>
      </c>
      <c r="AB54" s="219">
        <v>0</v>
      </c>
      <c r="AC54" s="219">
        <v>72</v>
      </c>
      <c r="AD54" s="219">
        <v>84</v>
      </c>
      <c r="AE54" s="219">
        <v>99</v>
      </c>
      <c r="AF54" s="219">
        <v>112</v>
      </c>
      <c r="AG54" s="219">
        <v>129</v>
      </c>
      <c r="AH54" s="219">
        <v>143</v>
      </c>
      <c r="AI54" s="219">
        <v>151</v>
      </c>
      <c r="AJ54" s="219">
        <v>179</v>
      </c>
      <c r="AK54" s="219">
        <v>203</v>
      </c>
      <c r="AL54" s="219">
        <v>230</v>
      </c>
      <c r="AM54" s="219">
        <v>269</v>
      </c>
      <c r="AN54" s="219">
        <v>317</v>
      </c>
      <c r="AO54" s="219">
        <v>359</v>
      </c>
      <c r="AP54" s="219">
        <v>394</v>
      </c>
      <c r="AQ54" s="219">
        <v>443</v>
      </c>
      <c r="AR54" s="219">
        <v>490</v>
      </c>
      <c r="AS54" s="219">
        <v>538</v>
      </c>
      <c r="AT54" s="219">
        <v>596</v>
      </c>
      <c r="AU54" s="219">
        <v>686</v>
      </c>
      <c r="AV54" s="219">
        <v>890</v>
      </c>
      <c r="AW54" s="219">
        <v>962</v>
      </c>
      <c r="AX54" s="219">
        <v>1046</v>
      </c>
      <c r="AY54" s="219">
        <v>1115</v>
      </c>
      <c r="AZ54" s="219">
        <v>1152</v>
      </c>
      <c r="BA54" s="219">
        <v>1207</v>
      </c>
      <c r="BB54" s="219">
        <v>1238</v>
      </c>
      <c r="BC54" s="219">
        <v>1256</v>
      </c>
      <c r="BD54" s="219">
        <v>1276</v>
      </c>
      <c r="BE54" s="219">
        <v>1296</v>
      </c>
      <c r="BF54" s="219">
        <v>1304</v>
      </c>
      <c r="BG54" s="219">
        <v>1343</v>
      </c>
      <c r="BH54" s="219">
        <v>1400</v>
      </c>
      <c r="BI54" s="219">
        <v>1445</v>
      </c>
      <c r="BJ54" s="219">
        <v>1489</v>
      </c>
      <c r="BK54" s="219">
        <v>1528</v>
      </c>
      <c r="BL54" s="219">
        <v>1568</v>
      </c>
      <c r="BM54" s="219">
        <v>1607</v>
      </c>
      <c r="BN54" s="219">
        <v>1619</v>
      </c>
      <c r="BO54" s="219">
        <v>1597</v>
      </c>
      <c r="BP54" s="219">
        <v>1553</v>
      </c>
      <c r="BQ54" s="219">
        <v>1490</v>
      </c>
      <c r="BR54" s="219">
        <v>1462</v>
      </c>
      <c r="BS54" s="219">
        <v>1459</v>
      </c>
      <c r="BT54" s="219">
        <v>1445</v>
      </c>
      <c r="BU54" s="219">
        <v>1435</v>
      </c>
      <c r="BV54" s="219">
        <v>1430</v>
      </c>
      <c r="BW54" s="219">
        <v>1435</v>
      </c>
      <c r="BX54" s="219">
        <v>1290</v>
      </c>
      <c r="BY54" s="219">
        <v>1280</v>
      </c>
      <c r="BZ54" s="219">
        <v>1318</v>
      </c>
      <c r="CA54" s="219">
        <v>1360</v>
      </c>
      <c r="CB54" s="219">
        <v>1403</v>
      </c>
      <c r="CC54" s="219">
        <v>1444</v>
      </c>
      <c r="CD54" s="219">
        <v>1483</v>
      </c>
      <c r="CE54" s="220">
        <v>1507</v>
      </c>
    </row>
    <row r="55" spans="1:83" x14ac:dyDescent="0.35">
      <c r="B55" s="221" t="s">
        <v>314</v>
      </c>
      <c r="D55" s="219">
        <v>0</v>
      </c>
      <c r="E55" s="219">
        <v>0</v>
      </c>
      <c r="F55" s="219">
        <v>0</v>
      </c>
      <c r="G55" s="219">
        <v>0</v>
      </c>
      <c r="H55" s="219">
        <v>0</v>
      </c>
      <c r="I55" s="219">
        <v>0</v>
      </c>
      <c r="J55" s="219">
        <v>0</v>
      </c>
      <c r="K55" s="219">
        <v>0</v>
      </c>
      <c r="L55" s="219">
        <v>0</v>
      </c>
      <c r="M55" s="219">
        <v>0</v>
      </c>
      <c r="N55" s="219">
        <v>0</v>
      </c>
      <c r="O55" s="219">
        <v>0</v>
      </c>
      <c r="P55" s="219">
        <v>0</v>
      </c>
      <c r="Q55" s="219">
        <v>0</v>
      </c>
      <c r="R55" s="219">
        <v>0</v>
      </c>
      <c r="S55" s="219">
        <v>0</v>
      </c>
      <c r="T55" s="219">
        <v>0</v>
      </c>
      <c r="U55" s="219">
        <v>0</v>
      </c>
      <c r="V55" s="219">
        <v>0</v>
      </c>
      <c r="W55" s="219">
        <v>0</v>
      </c>
      <c r="X55" s="219">
        <v>0</v>
      </c>
      <c r="Y55" s="219">
        <v>0</v>
      </c>
      <c r="Z55" s="219">
        <v>0</v>
      </c>
      <c r="AA55" s="219">
        <v>0</v>
      </c>
      <c r="AB55" s="219">
        <v>0</v>
      </c>
      <c r="AC55" s="219">
        <v>0</v>
      </c>
      <c r="AD55" s="219">
        <v>0</v>
      </c>
      <c r="AE55" s="219">
        <v>0</v>
      </c>
      <c r="AF55" s="219">
        <v>0</v>
      </c>
      <c r="AG55" s="219">
        <v>0</v>
      </c>
      <c r="AH55" s="219">
        <v>0</v>
      </c>
      <c r="AI55" s="219">
        <v>0</v>
      </c>
      <c r="AJ55" s="219">
        <v>0</v>
      </c>
      <c r="AK55" s="219">
        <v>0</v>
      </c>
      <c r="AL55" s="219">
        <v>0</v>
      </c>
      <c r="AM55" s="219">
        <v>0</v>
      </c>
      <c r="AN55" s="219">
        <v>0</v>
      </c>
      <c r="AO55" s="219">
        <v>0</v>
      </c>
      <c r="AP55" s="219">
        <v>0</v>
      </c>
      <c r="AQ55" s="219">
        <v>0</v>
      </c>
      <c r="AR55" s="219">
        <v>0</v>
      </c>
      <c r="AS55" s="219">
        <v>0</v>
      </c>
      <c r="AT55" s="219">
        <v>0</v>
      </c>
      <c r="AU55" s="219">
        <v>0</v>
      </c>
      <c r="AV55" s="219">
        <v>0</v>
      </c>
      <c r="AW55" s="219">
        <v>0</v>
      </c>
      <c r="AX55" s="219">
        <v>0</v>
      </c>
      <c r="AY55" s="219">
        <v>153</v>
      </c>
      <c r="AZ55" s="219">
        <v>146</v>
      </c>
      <c r="BA55" s="219">
        <v>158</v>
      </c>
      <c r="BB55" s="219">
        <v>166</v>
      </c>
      <c r="BC55" s="219">
        <v>178</v>
      </c>
      <c r="BD55" s="219">
        <v>188</v>
      </c>
      <c r="BE55" s="219">
        <v>199</v>
      </c>
      <c r="BF55" s="219">
        <v>206</v>
      </c>
      <c r="BG55" s="219">
        <v>204</v>
      </c>
      <c r="BH55" s="219">
        <v>189</v>
      </c>
      <c r="BI55" s="219">
        <v>184</v>
      </c>
      <c r="BJ55" s="219">
        <v>177</v>
      </c>
      <c r="BK55" s="219">
        <v>172</v>
      </c>
      <c r="BL55" s="219">
        <v>169</v>
      </c>
      <c r="BM55" s="219">
        <v>169</v>
      </c>
      <c r="BN55" s="219">
        <v>163</v>
      </c>
      <c r="BO55" s="219">
        <v>160</v>
      </c>
      <c r="BP55" s="219">
        <v>158</v>
      </c>
      <c r="BQ55" s="219">
        <v>151</v>
      </c>
      <c r="BR55" s="219">
        <v>155</v>
      </c>
      <c r="BS55" s="219">
        <v>144</v>
      </c>
      <c r="BT55" s="219">
        <v>149</v>
      </c>
      <c r="BU55" s="219">
        <v>144</v>
      </c>
      <c r="BV55" s="219">
        <v>140</v>
      </c>
      <c r="BW55" s="219">
        <v>152</v>
      </c>
      <c r="BX55" s="219">
        <v>92</v>
      </c>
      <c r="BY55" s="219">
        <v>95</v>
      </c>
      <c r="BZ55" s="219">
        <v>96</v>
      </c>
      <c r="CA55" s="219">
        <v>100</v>
      </c>
      <c r="CB55" s="219">
        <v>105</v>
      </c>
      <c r="CC55" s="219">
        <v>108</v>
      </c>
      <c r="CD55" s="219">
        <v>112</v>
      </c>
      <c r="CE55" s="220">
        <v>114</v>
      </c>
    </row>
    <row r="56" spans="1:83" x14ac:dyDescent="0.35">
      <c r="B56" s="209" t="s">
        <v>224</v>
      </c>
      <c r="D56" s="219">
        <v>0</v>
      </c>
      <c r="E56" s="219">
        <v>0</v>
      </c>
      <c r="F56" s="219">
        <v>0</v>
      </c>
      <c r="G56" s="219">
        <v>0</v>
      </c>
      <c r="H56" s="219">
        <v>0</v>
      </c>
      <c r="I56" s="219">
        <v>0</v>
      </c>
      <c r="J56" s="219">
        <v>0</v>
      </c>
      <c r="K56" s="219">
        <v>0</v>
      </c>
      <c r="L56" s="219">
        <v>0</v>
      </c>
      <c r="M56" s="219">
        <v>0</v>
      </c>
      <c r="N56" s="219">
        <v>0</v>
      </c>
      <c r="O56" s="219">
        <v>0</v>
      </c>
      <c r="P56" s="219">
        <v>0</v>
      </c>
      <c r="Q56" s="219">
        <v>0</v>
      </c>
      <c r="R56" s="219">
        <v>0</v>
      </c>
      <c r="S56" s="219">
        <v>0</v>
      </c>
      <c r="T56" s="219">
        <v>0</v>
      </c>
      <c r="U56" s="219">
        <v>0</v>
      </c>
      <c r="V56" s="219">
        <v>0</v>
      </c>
      <c r="W56" s="219">
        <v>0</v>
      </c>
      <c r="X56" s="219">
        <v>0</v>
      </c>
      <c r="Y56" s="219">
        <v>0</v>
      </c>
      <c r="Z56" s="219">
        <v>0</v>
      </c>
      <c r="AA56" s="219">
        <v>0</v>
      </c>
      <c r="AB56" s="219">
        <v>0</v>
      </c>
      <c r="AC56" s="219">
        <v>0</v>
      </c>
      <c r="AD56" s="219">
        <v>0</v>
      </c>
      <c r="AE56" s="219">
        <v>0</v>
      </c>
      <c r="AF56" s="219">
        <v>0</v>
      </c>
      <c r="AG56" s="219">
        <v>0</v>
      </c>
      <c r="AH56" s="219">
        <v>63</v>
      </c>
      <c r="AI56" s="219">
        <v>55</v>
      </c>
      <c r="AJ56" s="219">
        <v>54</v>
      </c>
      <c r="AK56" s="219">
        <v>52</v>
      </c>
      <c r="AL56" s="219">
        <v>48</v>
      </c>
      <c r="AM56" s="219">
        <v>49</v>
      </c>
      <c r="AN56" s="219">
        <v>48</v>
      </c>
      <c r="AO56" s="219">
        <v>48</v>
      </c>
      <c r="AP56" s="219">
        <v>45</v>
      </c>
      <c r="AQ56" s="219">
        <v>45</v>
      </c>
      <c r="AR56" s="219">
        <v>48</v>
      </c>
      <c r="AS56" s="219">
        <v>53</v>
      </c>
      <c r="AT56" s="219">
        <v>45</v>
      </c>
      <c r="AU56" s="219">
        <v>50</v>
      </c>
      <c r="AV56" s="219">
        <v>54</v>
      </c>
      <c r="AW56" s="219">
        <v>55</v>
      </c>
      <c r="AX56" s="219">
        <v>51</v>
      </c>
      <c r="AY56" s="219">
        <v>51</v>
      </c>
      <c r="AZ56" s="219">
        <v>46</v>
      </c>
      <c r="BA56" s="219">
        <v>38</v>
      </c>
      <c r="BB56" s="219">
        <v>36</v>
      </c>
      <c r="BC56" s="219">
        <v>34</v>
      </c>
      <c r="BD56" s="219">
        <v>30</v>
      </c>
      <c r="BE56" s="219">
        <v>29</v>
      </c>
      <c r="BF56" s="219">
        <v>29</v>
      </c>
      <c r="BG56" s="219">
        <v>27</v>
      </c>
      <c r="BH56" s="219">
        <v>26</v>
      </c>
      <c r="BI56" s="219">
        <v>23</v>
      </c>
      <c r="BJ56" s="219">
        <v>21</v>
      </c>
      <c r="BK56" s="219">
        <v>19</v>
      </c>
      <c r="BL56" s="219">
        <v>14</v>
      </c>
      <c r="BM56" s="219">
        <v>11</v>
      </c>
      <c r="BN56" s="219">
        <v>8</v>
      </c>
      <c r="BO56" s="219">
        <v>6</v>
      </c>
      <c r="BP56" s="219">
        <v>5</v>
      </c>
      <c r="BQ56" s="219">
        <v>3</v>
      </c>
      <c r="BR56" s="219">
        <v>2</v>
      </c>
      <c r="BS56" s="219">
        <v>1</v>
      </c>
      <c r="BT56" s="219">
        <v>1</v>
      </c>
      <c r="BU56" s="219">
        <v>1</v>
      </c>
      <c r="BV56" s="219">
        <v>0</v>
      </c>
      <c r="BW56" s="219">
        <v>0</v>
      </c>
      <c r="BX56" s="219">
        <v>0</v>
      </c>
      <c r="BY56" s="219">
        <v>0</v>
      </c>
      <c r="BZ56" s="219">
        <v>0</v>
      </c>
      <c r="CA56" s="219">
        <v>0</v>
      </c>
      <c r="CB56" s="219">
        <v>0</v>
      </c>
      <c r="CC56" s="219">
        <v>0</v>
      </c>
      <c r="CD56" s="219">
        <v>0</v>
      </c>
      <c r="CE56" s="220">
        <v>0</v>
      </c>
    </row>
    <row r="57" spans="1:83" x14ac:dyDescent="0.35">
      <c r="B57" s="209" t="s">
        <v>226</v>
      </c>
      <c r="D57" s="219">
        <v>0</v>
      </c>
      <c r="E57" s="219">
        <v>0</v>
      </c>
      <c r="F57" s="219">
        <v>0</v>
      </c>
      <c r="G57" s="219">
        <v>0</v>
      </c>
      <c r="H57" s="219">
        <v>0</v>
      </c>
      <c r="I57" s="219">
        <v>0</v>
      </c>
      <c r="J57" s="219">
        <v>0</v>
      </c>
      <c r="K57" s="219">
        <v>0</v>
      </c>
      <c r="L57" s="219">
        <v>0</v>
      </c>
      <c r="M57" s="219">
        <v>0</v>
      </c>
      <c r="N57" s="219">
        <v>0</v>
      </c>
      <c r="O57" s="219">
        <v>0</v>
      </c>
      <c r="P57" s="219">
        <v>0</v>
      </c>
      <c r="Q57" s="219">
        <v>0</v>
      </c>
      <c r="R57" s="219">
        <v>0</v>
      </c>
      <c r="S57" s="219">
        <v>0</v>
      </c>
      <c r="T57" s="219">
        <v>0</v>
      </c>
      <c r="U57" s="219">
        <v>0</v>
      </c>
      <c r="V57" s="219">
        <v>0</v>
      </c>
      <c r="W57" s="219">
        <v>0</v>
      </c>
      <c r="X57" s="219">
        <v>0</v>
      </c>
      <c r="Y57" s="219">
        <v>0</v>
      </c>
      <c r="Z57" s="219">
        <v>0</v>
      </c>
      <c r="AA57" s="219">
        <v>0</v>
      </c>
      <c r="AB57" s="219">
        <v>0</v>
      </c>
      <c r="AC57" s="219">
        <v>0</v>
      </c>
      <c r="AD57" s="219">
        <v>0</v>
      </c>
      <c r="AE57" s="219">
        <v>0</v>
      </c>
      <c r="AF57" s="219">
        <v>0</v>
      </c>
      <c r="AG57" s="219">
        <v>0</v>
      </c>
      <c r="AH57" s="219">
        <v>0</v>
      </c>
      <c r="AI57" s="219">
        <v>0</v>
      </c>
      <c r="AJ57" s="219">
        <v>0</v>
      </c>
      <c r="AK57" s="219">
        <v>0</v>
      </c>
      <c r="AL57" s="219">
        <v>0</v>
      </c>
      <c r="AM57" s="219">
        <v>0</v>
      </c>
      <c r="AN57" s="219">
        <v>0</v>
      </c>
      <c r="AO57" s="219">
        <v>0</v>
      </c>
      <c r="AP57" s="219">
        <v>0</v>
      </c>
      <c r="AQ57" s="219">
        <v>0</v>
      </c>
      <c r="AR57" s="219">
        <v>0</v>
      </c>
      <c r="AS57" s="219">
        <v>0</v>
      </c>
      <c r="AT57" s="219">
        <v>0</v>
      </c>
      <c r="AU57" s="219">
        <v>0</v>
      </c>
      <c r="AV57" s="219">
        <v>0</v>
      </c>
      <c r="AW57" s="219">
        <v>0</v>
      </c>
      <c r="AX57" s="219">
        <v>0</v>
      </c>
      <c r="AY57" s="219">
        <v>0</v>
      </c>
      <c r="AZ57" s="219">
        <v>0</v>
      </c>
      <c r="BA57" s="219">
        <v>0</v>
      </c>
      <c r="BB57" s="219">
        <v>0</v>
      </c>
      <c r="BC57" s="219">
        <v>0</v>
      </c>
      <c r="BD57" s="219">
        <v>0</v>
      </c>
      <c r="BE57" s="219">
        <v>0</v>
      </c>
      <c r="BF57" s="219">
        <v>0</v>
      </c>
      <c r="BG57" s="219">
        <v>178</v>
      </c>
      <c r="BH57" s="219">
        <v>235</v>
      </c>
      <c r="BI57" s="219">
        <v>279</v>
      </c>
      <c r="BJ57" s="219">
        <v>319</v>
      </c>
      <c r="BK57" s="219">
        <v>356</v>
      </c>
      <c r="BL57" s="219">
        <v>388</v>
      </c>
      <c r="BM57" s="219">
        <v>411</v>
      </c>
      <c r="BN57" s="219">
        <v>420</v>
      </c>
      <c r="BO57" s="219">
        <v>417</v>
      </c>
      <c r="BP57" s="219">
        <v>405</v>
      </c>
      <c r="BQ57" s="219">
        <v>396</v>
      </c>
      <c r="BR57" s="219">
        <v>378</v>
      </c>
      <c r="BS57" s="219">
        <v>378</v>
      </c>
      <c r="BT57" s="219">
        <v>365</v>
      </c>
      <c r="BU57" s="219">
        <v>361</v>
      </c>
      <c r="BV57" s="219">
        <v>325</v>
      </c>
      <c r="BW57" s="219">
        <v>304</v>
      </c>
      <c r="BX57" s="219">
        <v>282</v>
      </c>
      <c r="BY57" s="219">
        <v>276</v>
      </c>
      <c r="BZ57" s="219">
        <v>280</v>
      </c>
      <c r="CA57" s="219">
        <v>286</v>
      </c>
      <c r="CB57" s="219">
        <v>290</v>
      </c>
      <c r="CC57" s="219">
        <v>294</v>
      </c>
      <c r="CD57" s="219">
        <v>302</v>
      </c>
      <c r="CE57" s="220">
        <v>296</v>
      </c>
    </row>
    <row r="58" spans="1:83" x14ac:dyDescent="0.35">
      <c r="B58" s="221" t="s">
        <v>313</v>
      </c>
      <c r="D58" s="219">
        <v>0</v>
      </c>
      <c r="E58" s="219">
        <v>0</v>
      </c>
      <c r="F58" s="219">
        <v>0</v>
      </c>
      <c r="G58" s="219">
        <v>0</v>
      </c>
      <c r="H58" s="219">
        <v>0</v>
      </c>
      <c r="I58" s="219">
        <v>0</v>
      </c>
      <c r="J58" s="219">
        <v>0</v>
      </c>
      <c r="K58" s="219">
        <v>0</v>
      </c>
      <c r="L58" s="219">
        <v>0</v>
      </c>
      <c r="M58" s="219">
        <v>0</v>
      </c>
      <c r="N58" s="219">
        <v>0</v>
      </c>
      <c r="O58" s="219">
        <v>0</v>
      </c>
      <c r="P58" s="219">
        <v>0</v>
      </c>
      <c r="Q58" s="219">
        <v>0</v>
      </c>
      <c r="R58" s="219">
        <v>0</v>
      </c>
      <c r="S58" s="219">
        <v>0</v>
      </c>
      <c r="T58" s="219">
        <v>0</v>
      </c>
      <c r="U58" s="219">
        <v>0</v>
      </c>
      <c r="V58" s="219">
        <v>0</v>
      </c>
      <c r="W58" s="219">
        <v>0</v>
      </c>
      <c r="X58" s="219">
        <v>0</v>
      </c>
      <c r="Y58" s="219">
        <v>0</v>
      </c>
      <c r="Z58" s="219">
        <v>0</v>
      </c>
      <c r="AA58" s="219">
        <v>0</v>
      </c>
      <c r="AB58" s="219">
        <v>0</v>
      </c>
      <c r="AC58" s="219">
        <v>0</v>
      </c>
      <c r="AD58" s="219">
        <v>0</v>
      </c>
      <c r="AE58" s="219">
        <v>0</v>
      </c>
      <c r="AF58" s="219">
        <v>0</v>
      </c>
      <c r="AG58" s="219">
        <v>0</v>
      </c>
      <c r="AH58" s="219">
        <v>0</v>
      </c>
      <c r="AI58" s="219">
        <v>0</v>
      </c>
      <c r="AJ58" s="219">
        <v>0</v>
      </c>
      <c r="AK58" s="219">
        <v>0</v>
      </c>
      <c r="AL58" s="219">
        <v>0</v>
      </c>
      <c r="AM58" s="219">
        <v>0</v>
      </c>
      <c r="AN58" s="219">
        <v>0</v>
      </c>
      <c r="AO58" s="219">
        <v>0</v>
      </c>
      <c r="AP58" s="219">
        <v>0</v>
      </c>
      <c r="AQ58" s="219">
        <v>0</v>
      </c>
      <c r="AR58" s="219">
        <v>0</v>
      </c>
      <c r="AS58" s="219">
        <v>0</v>
      </c>
      <c r="AT58" s="219">
        <v>0</v>
      </c>
      <c r="AU58" s="219">
        <v>0</v>
      </c>
      <c r="AV58" s="219">
        <v>0</v>
      </c>
      <c r="AW58" s="219">
        <v>0</v>
      </c>
      <c r="AX58" s="219">
        <v>0</v>
      </c>
      <c r="AY58" s="219">
        <v>0</v>
      </c>
      <c r="AZ58" s="219">
        <v>0</v>
      </c>
      <c r="BA58" s="219">
        <v>0</v>
      </c>
      <c r="BB58" s="219">
        <v>0</v>
      </c>
      <c r="BC58" s="219">
        <v>0</v>
      </c>
      <c r="BD58" s="219">
        <v>0</v>
      </c>
      <c r="BE58" s="219">
        <v>0</v>
      </c>
      <c r="BF58" s="219">
        <v>0</v>
      </c>
      <c r="BG58" s="219">
        <v>20</v>
      </c>
      <c r="BH58" s="219">
        <v>22</v>
      </c>
      <c r="BI58" s="219">
        <v>24</v>
      </c>
      <c r="BJ58" s="219">
        <v>26</v>
      </c>
      <c r="BK58" s="219">
        <v>28</v>
      </c>
      <c r="BL58" s="219">
        <v>30</v>
      </c>
      <c r="BM58" s="219">
        <v>31</v>
      </c>
      <c r="BN58" s="219">
        <v>30</v>
      </c>
      <c r="BO58" s="219">
        <v>26</v>
      </c>
      <c r="BP58" s="219">
        <v>22</v>
      </c>
      <c r="BQ58" s="219">
        <v>22</v>
      </c>
      <c r="BR58" s="219">
        <v>20</v>
      </c>
      <c r="BS58" s="219">
        <v>19</v>
      </c>
      <c r="BT58" s="219">
        <v>18</v>
      </c>
      <c r="BU58" s="219">
        <v>17</v>
      </c>
      <c r="BV58" s="219">
        <v>12</v>
      </c>
      <c r="BW58" s="219">
        <v>11</v>
      </c>
      <c r="BX58" s="219">
        <v>11</v>
      </c>
      <c r="BY58" s="219">
        <v>11</v>
      </c>
      <c r="BZ58" s="219">
        <v>11</v>
      </c>
      <c r="CA58" s="219">
        <v>12</v>
      </c>
      <c r="CB58" s="219">
        <v>12</v>
      </c>
      <c r="CC58" s="219">
        <v>13</v>
      </c>
      <c r="CD58" s="219">
        <v>14</v>
      </c>
      <c r="CE58" s="220">
        <v>14</v>
      </c>
    </row>
    <row r="59" spans="1:83" x14ac:dyDescent="0.35">
      <c r="B59" s="221" t="s">
        <v>314</v>
      </c>
      <c r="D59" s="219">
        <v>0</v>
      </c>
      <c r="E59" s="219">
        <v>0</v>
      </c>
      <c r="F59" s="219">
        <v>0</v>
      </c>
      <c r="G59" s="219">
        <v>0</v>
      </c>
      <c r="H59" s="219">
        <v>0</v>
      </c>
      <c r="I59" s="219">
        <v>0</v>
      </c>
      <c r="J59" s="219">
        <v>0</v>
      </c>
      <c r="K59" s="219">
        <v>0</v>
      </c>
      <c r="L59" s="219">
        <v>0</v>
      </c>
      <c r="M59" s="219">
        <v>0</v>
      </c>
      <c r="N59" s="219">
        <v>0</v>
      </c>
      <c r="O59" s="219">
        <v>0</v>
      </c>
      <c r="P59" s="219">
        <v>0</v>
      </c>
      <c r="Q59" s="219">
        <v>0</v>
      </c>
      <c r="R59" s="219">
        <v>0</v>
      </c>
      <c r="S59" s="219">
        <v>0</v>
      </c>
      <c r="T59" s="219">
        <v>0</v>
      </c>
      <c r="U59" s="219">
        <v>0</v>
      </c>
      <c r="V59" s="219">
        <v>0</v>
      </c>
      <c r="W59" s="219">
        <v>0</v>
      </c>
      <c r="X59" s="219">
        <v>0</v>
      </c>
      <c r="Y59" s="219">
        <v>0</v>
      </c>
      <c r="Z59" s="219">
        <v>0</v>
      </c>
      <c r="AA59" s="219">
        <v>0</v>
      </c>
      <c r="AB59" s="219">
        <v>0</v>
      </c>
      <c r="AC59" s="219">
        <v>0</v>
      </c>
      <c r="AD59" s="219">
        <v>0</v>
      </c>
      <c r="AE59" s="219">
        <v>0</v>
      </c>
      <c r="AF59" s="219">
        <v>0</v>
      </c>
      <c r="AG59" s="219">
        <v>0</v>
      </c>
      <c r="AH59" s="219">
        <v>0</v>
      </c>
      <c r="AI59" s="219">
        <v>0</v>
      </c>
      <c r="AJ59" s="219">
        <v>0</v>
      </c>
      <c r="AK59" s="219">
        <v>0</v>
      </c>
      <c r="AL59" s="219">
        <v>0</v>
      </c>
      <c r="AM59" s="219">
        <v>0</v>
      </c>
      <c r="AN59" s="219">
        <v>0</v>
      </c>
      <c r="AO59" s="219">
        <v>0</v>
      </c>
      <c r="AP59" s="219">
        <v>0</v>
      </c>
      <c r="AQ59" s="219">
        <v>0</v>
      </c>
      <c r="AR59" s="219">
        <v>0</v>
      </c>
      <c r="AS59" s="219">
        <v>0</v>
      </c>
      <c r="AT59" s="219">
        <v>0</v>
      </c>
      <c r="AU59" s="219">
        <v>0</v>
      </c>
      <c r="AV59" s="219">
        <v>0</v>
      </c>
      <c r="AW59" s="219">
        <v>0</v>
      </c>
      <c r="AX59" s="219">
        <v>0</v>
      </c>
      <c r="AY59" s="219">
        <v>0</v>
      </c>
      <c r="AZ59" s="219">
        <v>0</v>
      </c>
      <c r="BA59" s="219">
        <v>0</v>
      </c>
      <c r="BB59" s="219">
        <v>0</v>
      </c>
      <c r="BC59" s="219">
        <v>0</v>
      </c>
      <c r="BD59" s="219">
        <v>0</v>
      </c>
      <c r="BE59" s="219">
        <v>0</v>
      </c>
      <c r="BF59" s="219">
        <v>0</v>
      </c>
      <c r="BG59" s="219">
        <v>158</v>
      </c>
      <c r="BH59" s="219">
        <v>213</v>
      </c>
      <c r="BI59" s="219">
        <v>255</v>
      </c>
      <c r="BJ59" s="219">
        <v>292</v>
      </c>
      <c r="BK59" s="219">
        <v>327</v>
      </c>
      <c r="BL59" s="219">
        <v>357</v>
      </c>
      <c r="BM59" s="219">
        <v>381</v>
      </c>
      <c r="BN59" s="219">
        <v>390</v>
      </c>
      <c r="BO59" s="219">
        <v>391</v>
      </c>
      <c r="BP59" s="219">
        <v>383</v>
      </c>
      <c r="BQ59" s="219">
        <v>374</v>
      </c>
      <c r="BR59" s="219">
        <v>358</v>
      </c>
      <c r="BS59" s="219">
        <v>359</v>
      </c>
      <c r="BT59" s="219">
        <v>347</v>
      </c>
      <c r="BU59" s="219">
        <v>344</v>
      </c>
      <c r="BV59" s="219">
        <v>313</v>
      </c>
      <c r="BW59" s="219">
        <v>293</v>
      </c>
      <c r="BX59" s="219">
        <v>271</v>
      </c>
      <c r="BY59" s="219">
        <v>265</v>
      </c>
      <c r="BZ59" s="219">
        <v>269</v>
      </c>
      <c r="CA59" s="219">
        <v>275</v>
      </c>
      <c r="CB59" s="219">
        <v>278</v>
      </c>
      <c r="CC59" s="219">
        <v>282</v>
      </c>
      <c r="CD59" s="219">
        <v>288</v>
      </c>
      <c r="CE59" s="220">
        <v>282</v>
      </c>
    </row>
    <row r="60" spans="1:83" ht="26.25" customHeight="1" x14ac:dyDescent="0.35">
      <c r="B60" s="209" t="s">
        <v>351</v>
      </c>
      <c r="D60" s="219">
        <v>0</v>
      </c>
      <c r="E60" s="219">
        <v>0</v>
      </c>
      <c r="F60" s="219">
        <v>0</v>
      </c>
      <c r="G60" s="219">
        <v>0</v>
      </c>
      <c r="H60" s="219">
        <v>0</v>
      </c>
      <c r="I60" s="219">
        <v>0</v>
      </c>
      <c r="J60" s="219">
        <v>0</v>
      </c>
      <c r="K60" s="219">
        <v>0</v>
      </c>
      <c r="L60" s="219">
        <v>0</v>
      </c>
      <c r="M60" s="219">
        <v>0</v>
      </c>
      <c r="N60" s="219">
        <v>0</v>
      </c>
      <c r="O60" s="219">
        <v>0</v>
      </c>
      <c r="P60" s="219">
        <v>0</v>
      </c>
      <c r="Q60" s="219">
        <v>0</v>
      </c>
      <c r="R60" s="219">
        <v>0</v>
      </c>
      <c r="S60" s="219">
        <v>0</v>
      </c>
      <c r="T60" s="219">
        <v>0</v>
      </c>
      <c r="U60" s="219">
        <v>0</v>
      </c>
      <c r="V60" s="219">
        <v>0</v>
      </c>
      <c r="W60" s="219">
        <v>0</v>
      </c>
      <c r="X60" s="219">
        <v>0</v>
      </c>
      <c r="Y60" s="219">
        <v>0</v>
      </c>
      <c r="Z60" s="219">
        <v>0</v>
      </c>
      <c r="AA60" s="219">
        <v>0</v>
      </c>
      <c r="AB60" s="219">
        <v>0</v>
      </c>
      <c r="AC60" s="219">
        <v>7720</v>
      </c>
      <c r="AD60" s="219">
        <v>8850</v>
      </c>
      <c r="AE60" s="219">
        <v>10</v>
      </c>
      <c r="AF60" s="219">
        <v>0</v>
      </c>
      <c r="AG60" s="219">
        <v>0</v>
      </c>
      <c r="AH60" s="219">
        <v>9600</v>
      </c>
      <c r="AI60" s="219">
        <v>9600</v>
      </c>
      <c r="AJ60" s="219">
        <v>9800</v>
      </c>
      <c r="AK60" s="219">
        <v>10100</v>
      </c>
      <c r="AL60" s="219">
        <v>10200</v>
      </c>
      <c r="AM60" s="219">
        <v>10300</v>
      </c>
      <c r="AN60" s="219">
        <v>10500</v>
      </c>
      <c r="AO60" s="219">
        <v>10500</v>
      </c>
      <c r="AP60" s="219">
        <v>10700</v>
      </c>
      <c r="AQ60" s="219">
        <v>10700</v>
      </c>
      <c r="AR60" s="219">
        <v>10900</v>
      </c>
      <c r="AS60" s="219">
        <v>11200</v>
      </c>
      <c r="AT60" s="219">
        <v>11236</v>
      </c>
      <c r="AU60" s="219">
        <v>11432</v>
      </c>
      <c r="AV60" s="219">
        <v>11511</v>
      </c>
      <c r="AW60" s="219">
        <v>12209</v>
      </c>
      <c r="AX60" s="219">
        <v>12331</v>
      </c>
      <c r="AY60" s="219">
        <v>12418</v>
      </c>
      <c r="AZ60" s="219">
        <v>12861</v>
      </c>
      <c r="BA60" s="219">
        <v>12326</v>
      </c>
      <c r="BB60" s="219">
        <v>12442</v>
      </c>
      <c r="BC60" s="219">
        <v>11818</v>
      </c>
      <c r="BD60" s="219">
        <v>11896</v>
      </c>
      <c r="BE60" s="219">
        <v>12014</v>
      </c>
      <c r="BF60" s="219">
        <v>12002</v>
      </c>
      <c r="BG60" s="219">
        <v>12232</v>
      </c>
      <c r="BH60" s="219">
        <v>12302</v>
      </c>
      <c r="BI60" s="219">
        <v>12387</v>
      </c>
      <c r="BJ60" s="219">
        <v>12586</v>
      </c>
      <c r="BK60" s="219">
        <v>12728</v>
      </c>
      <c r="BL60" s="219">
        <v>11754</v>
      </c>
      <c r="BM60" s="219">
        <v>12123</v>
      </c>
      <c r="BN60" s="219">
        <v>12239</v>
      </c>
      <c r="BO60" s="219">
        <v>12335</v>
      </c>
      <c r="BP60" s="219">
        <v>12346</v>
      </c>
      <c r="BQ60" s="219">
        <v>12245</v>
      </c>
      <c r="BR60" s="219">
        <v>12459</v>
      </c>
      <c r="BS60" s="219">
        <v>12757</v>
      </c>
      <c r="BT60" s="219">
        <v>12642</v>
      </c>
      <c r="BU60" s="219">
        <v>12605</v>
      </c>
      <c r="BV60" s="219">
        <v>12570</v>
      </c>
      <c r="BW60" s="219">
        <v>12405</v>
      </c>
      <c r="BX60" s="219">
        <v>12275</v>
      </c>
      <c r="BY60" s="219">
        <v>12410</v>
      </c>
      <c r="BZ60" s="219">
        <v>12622</v>
      </c>
      <c r="CA60" s="219">
        <v>12832</v>
      </c>
      <c r="CB60" s="219">
        <v>13022</v>
      </c>
      <c r="CC60" s="219">
        <v>13213</v>
      </c>
      <c r="CD60" s="219">
        <v>13127</v>
      </c>
      <c r="CE60" s="220">
        <v>13044</v>
      </c>
    </row>
    <row r="61" spans="1:83" x14ac:dyDescent="0.35">
      <c r="B61" s="209" t="s">
        <v>23</v>
      </c>
      <c r="D61" s="219">
        <v>0</v>
      </c>
      <c r="E61" s="219">
        <v>0</v>
      </c>
      <c r="F61" s="219">
        <v>0</v>
      </c>
      <c r="G61" s="219">
        <v>0</v>
      </c>
      <c r="H61" s="219">
        <v>0</v>
      </c>
      <c r="I61" s="219">
        <v>0</v>
      </c>
      <c r="J61" s="219">
        <v>0</v>
      </c>
      <c r="K61" s="219">
        <v>0</v>
      </c>
      <c r="L61" s="219">
        <v>0</v>
      </c>
      <c r="M61" s="219">
        <v>0</v>
      </c>
      <c r="N61" s="219">
        <v>0</v>
      </c>
      <c r="O61" s="219">
        <v>0</v>
      </c>
      <c r="P61" s="219">
        <v>0</v>
      </c>
      <c r="Q61" s="219">
        <v>0</v>
      </c>
      <c r="R61" s="219">
        <v>0</v>
      </c>
      <c r="S61" s="219">
        <v>0</v>
      </c>
      <c r="T61" s="219">
        <v>0</v>
      </c>
      <c r="U61" s="219">
        <v>0</v>
      </c>
      <c r="V61" s="219">
        <v>0</v>
      </c>
      <c r="W61" s="219">
        <v>0</v>
      </c>
      <c r="X61" s="219">
        <v>0</v>
      </c>
      <c r="Y61" s="219">
        <v>0</v>
      </c>
      <c r="Z61" s="219">
        <v>0</v>
      </c>
      <c r="AA61" s="219">
        <v>0</v>
      </c>
      <c r="AB61" s="219">
        <v>0</v>
      </c>
      <c r="AC61" s="219">
        <v>0</v>
      </c>
      <c r="AD61" s="219">
        <v>0</v>
      </c>
      <c r="AE61" s="219">
        <v>0</v>
      </c>
      <c r="AF61" s="219">
        <v>0</v>
      </c>
      <c r="AG61" s="219">
        <v>0</v>
      </c>
      <c r="AH61" s="219">
        <v>0</v>
      </c>
      <c r="AI61" s="219">
        <v>0</v>
      </c>
      <c r="AJ61" s="219">
        <v>0</v>
      </c>
      <c r="AK61" s="219">
        <v>0</v>
      </c>
      <c r="AL61" s="219">
        <v>0</v>
      </c>
      <c r="AM61" s="219">
        <v>0</v>
      </c>
      <c r="AN61" s="219">
        <v>0</v>
      </c>
      <c r="AO61" s="219">
        <v>0</v>
      </c>
      <c r="AP61" s="219">
        <v>0</v>
      </c>
      <c r="AQ61" s="219">
        <v>0</v>
      </c>
      <c r="AR61" s="219">
        <v>3013</v>
      </c>
      <c r="AS61" s="219">
        <v>2979</v>
      </c>
      <c r="AT61" s="219">
        <v>3735</v>
      </c>
      <c r="AU61" s="219">
        <v>3159</v>
      </c>
      <c r="AV61" s="219">
        <v>2996</v>
      </c>
      <c r="AW61" s="219">
        <v>2838</v>
      </c>
      <c r="AX61" s="219">
        <v>2801</v>
      </c>
      <c r="AY61" s="219">
        <v>2769</v>
      </c>
      <c r="AZ61" s="219">
        <v>2692</v>
      </c>
      <c r="BA61" s="219">
        <v>2623</v>
      </c>
      <c r="BB61" s="219">
        <v>2567</v>
      </c>
      <c r="BC61" s="219">
        <v>2471</v>
      </c>
      <c r="BD61" s="219">
        <v>2387</v>
      </c>
      <c r="BE61" s="219">
        <v>2371</v>
      </c>
      <c r="BF61" s="219">
        <v>2357</v>
      </c>
      <c r="BG61" s="219">
        <v>2335</v>
      </c>
      <c r="BH61" s="219">
        <v>2442</v>
      </c>
      <c r="BI61" s="219">
        <v>2426</v>
      </c>
      <c r="BJ61" s="219">
        <v>2510</v>
      </c>
      <c r="BK61" s="219">
        <v>2535</v>
      </c>
      <c r="BL61" s="219">
        <v>2592</v>
      </c>
      <c r="BM61" s="219">
        <v>2631</v>
      </c>
      <c r="BN61" s="219">
        <v>2633</v>
      </c>
      <c r="BO61" s="219">
        <v>2620</v>
      </c>
      <c r="BP61" s="219">
        <v>2544</v>
      </c>
      <c r="BQ61" s="219">
        <v>0</v>
      </c>
      <c r="BR61" s="219">
        <v>0</v>
      </c>
      <c r="BS61" s="219">
        <v>0</v>
      </c>
      <c r="BT61" s="219">
        <v>0</v>
      </c>
      <c r="BU61" s="219">
        <v>0</v>
      </c>
      <c r="BV61" s="219">
        <v>0</v>
      </c>
      <c r="BW61" s="219">
        <v>0</v>
      </c>
      <c r="BX61" s="219">
        <v>0</v>
      </c>
      <c r="BY61" s="219">
        <v>0</v>
      </c>
      <c r="BZ61" s="219">
        <v>0</v>
      </c>
      <c r="CA61" s="219">
        <v>0</v>
      </c>
      <c r="CB61" s="219">
        <v>0</v>
      </c>
      <c r="CC61" s="219">
        <v>0</v>
      </c>
      <c r="CD61" s="219">
        <v>0</v>
      </c>
      <c r="CE61" s="220">
        <v>0</v>
      </c>
    </row>
    <row r="62" spans="1:83" x14ac:dyDescent="0.35">
      <c r="B62" s="209" t="s">
        <v>233</v>
      </c>
      <c r="D62" s="219">
        <v>0</v>
      </c>
      <c r="E62" s="219">
        <v>0</v>
      </c>
      <c r="F62" s="219">
        <v>0</v>
      </c>
      <c r="G62" s="219">
        <v>0</v>
      </c>
      <c r="H62" s="219">
        <v>0</v>
      </c>
      <c r="I62" s="219">
        <v>0</v>
      </c>
      <c r="J62" s="219">
        <v>0</v>
      </c>
      <c r="K62" s="219">
        <v>0</v>
      </c>
      <c r="L62" s="219">
        <v>0</v>
      </c>
      <c r="M62" s="219">
        <v>0</v>
      </c>
      <c r="N62" s="219">
        <v>0</v>
      </c>
      <c r="O62" s="219">
        <v>0</v>
      </c>
      <c r="P62" s="219">
        <v>0</v>
      </c>
      <c r="Q62" s="219">
        <v>0</v>
      </c>
      <c r="R62" s="219">
        <v>0</v>
      </c>
      <c r="S62" s="219">
        <v>0</v>
      </c>
      <c r="T62" s="219">
        <v>0</v>
      </c>
      <c r="U62" s="219">
        <v>0</v>
      </c>
      <c r="V62" s="219">
        <v>0</v>
      </c>
      <c r="W62" s="219">
        <v>0</v>
      </c>
      <c r="X62" s="219">
        <v>0</v>
      </c>
      <c r="Y62" s="219">
        <v>0</v>
      </c>
      <c r="Z62" s="219">
        <v>0</v>
      </c>
      <c r="AA62" s="219">
        <v>0</v>
      </c>
      <c r="AB62" s="219">
        <v>0</v>
      </c>
      <c r="AC62" s="219">
        <v>0</v>
      </c>
      <c r="AD62" s="219">
        <v>0</v>
      </c>
      <c r="AE62" s="219">
        <v>0</v>
      </c>
      <c r="AF62" s="219">
        <v>0</v>
      </c>
      <c r="AG62" s="219">
        <v>0</v>
      </c>
      <c r="AH62" s="219">
        <v>0</v>
      </c>
      <c r="AI62" s="219">
        <v>0</v>
      </c>
      <c r="AJ62" s="219">
        <v>0</v>
      </c>
      <c r="AK62" s="219">
        <v>0</v>
      </c>
      <c r="AL62" s="219">
        <v>0</v>
      </c>
      <c r="AM62" s="219">
        <v>0</v>
      </c>
      <c r="AN62" s="219">
        <v>0</v>
      </c>
      <c r="AO62" s="219">
        <v>0</v>
      </c>
      <c r="AP62" s="219">
        <v>0</v>
      </c>
      <c r="AQ62" s="219">
        <v>0</v>
      </c>
      <c r="AR62" s="219">
        <v>0</v>
      </c>
      <c r="AS62" s="219">
        <v>0</v>
      </c>
      <c r="AT62" s="219">
        <v>0</v>
      </c>
      <c r="AU62" s="219">
        <v>0</v>
      </c>
      <c r="AV62" s="219">
        <v>310</v>
      </c>
      <c r="AW62" s="219">
        <v>358</v>
      </c>
      <c r="AX62" s="219">
        <v>404</v>
      </c>
      <c r="AY62" s="219">
        <v>455</v>
      </c>
      <c r="AZ62" s="219">
        <v>505</v>
      </c>
      <c r="BA62" s="219">
        <v>556</v>
      </c>
      <c r="BB62" s="219">
        <v>597</v>
      </c>
      <c r="BC62" s="219">
        <v>635</v>
      </c>
      <c r="BD62" s="219">
        <v>677</v>
      </c>
      <c r="BE62" s="219">
        <v>719</v>
      </c>
      <c r="BF62" s="219">
        <v>741</v>
      </c>
      <c r="BG62" s="219">
        <v>784</v>
      </c>
      <c r="BH62" s="219">
        <v>826</v>
      </c>
      <c r="BI62" s="219">
        <v>864</v>
      </c>
      <c r="BJ62" s="219">
        <v>903</v>
      </c>
      <c r="BK62" s="219">
        <v>949</v>
      </c>
      <c r="BL62" s="219">
        <v>991</v>
      </c>
      <c r="BM62" s="219">
        <v>1031</v>
      </c>
      <c r="BN62" s="219">
        <v>1055</v>
      </c>
      <c r="BO62" s="219">
        <v>1066</v>
      </c>
      <c r="BP62" s="219">
        <v>1079</v>
      </c>
      <c r="BQ62" s="219">
        <v>1079</v>
      </c>
      <c r="BR62" s="219">
        <v>1072</v>
      </c>
      <c r="BS62" s="219">
        <v>1046</v>
      </c>
      <c r="BT62" s="219">
        <v>965</v>
      </c>
      <c r="BU62" s="219">
        <v>839</v>
      </c>
      <c r="BV62" s="219">
        <v>745</v>
      </c>
      <c r="BW62" s="219">
        <v>673</v>
      </c>
      <c r="BX62" s="219">
        <v>533</v>
      </c>
      <c r="BY62" s="219">
        <v>492</v>
      </c>
      <c r="BZ62" s="219">
        <v>452</v>
      </c>
      <c r="CA62" s="219">
        <v>415</v>
      </c>
      <c r="CB62" s="219">
        <v>380</v>
      </c>
      <c r="CC62" s="219">
        <v>339</v>
      </c>
      <c r="CD62" s="219">
        <v>301</v>
      </c>
      <c r="CE62" s="220">
        <v>269</v>
      </c>
    </row>
    <row r="63" spans="1:83" x14ac:dyDescent="0.35">
      <c r="B63" s="221" t="s">
        <v>313</v>
      </c>
      <c r="D63" s="219">
        <v>0</v>
      </c>
      <c r="E63" s="219">
        <v>0</v>
      </c>
      <c r="F63" s="219">
        <v>0</v>
      </c>
      <c r="G63" s="219">
        <v>0</v>
      </c>
      <c r="H63" s="219">
        <v>0</v>
      </c>
      <c r="I63" s="219">
        <v>0</v>
      </c>
      <c r="J63" s="219">
        <v>0</v>
      </c>
      <c r="K63" s="219">
        <v>0</v>
      </c>
      <c r="L63" s="219">
        <v>0</v>
      </c>
      <c r="M63" s="219">
        <v>0</v>
      </c>
      <c r="N63" s="219">
        <v>0</v>
      </c>
      <c r="O63" s="219">
        <v>0</v>
      </c>
      <c r="P63" s="219">
        <v>0</v>
      </c>
      <c r="Q63" s="219">
        <v>0</v>
      </c>
      <c r="R63" s="219">
        <v>0</v>
      </c>
      <c r="S63" s="219">
        <v>0</v>
      </c>
      <c r="T63" s="219">
        <v>0</v>
      </c>
      <c r="U63" s="219">
        <v>0</v>
      </c>
      <c r="V63" s="219">
        <v>0</v>
      </c>
      <c r="W63" s="219">
        <v>0</v>
      </c>
      <c r="X63" s="219">
        <v>0</v>
      </c>
      <c r="Y63" s="219">
        <v>0</v>
      </c>
      <c r="Z63" s="219">
        <v>0</v>
      </c>
      <c r="AA63" s="219">
        <v>0</v>
      </c>
      <c r="AB63" s="219">
        <v>0</v>
      </c>
      <c r="AC63" s="219">
        <v>0</v>
      </c>
      <c r="AD63" s="219">
        <v>0</v>
      </c>
      <c r="AE63" s="219">
        <v>0</v>
      </c>
      <c r="AF63" s="219">
        <v>0</v>
      </c>
      <c r="AG63" s="219">
        <v>0</v>
      </c>
      <c r="AH63" s="219">
        <v>0</v>
      </c>
      <c r="AI63" s="219">
        <v>0</v>
      </c>
      <c r="AJ63" s="219">
        <v>0</v>
      </c>
      <c r="AK63" s="219">
        <v>0</v>
      </c>
      <c r="AL63" s="219">
        <v>0</v>
      </c>
      <c r="AM63" s="219">
        <v>0</v>
      </c>
      <c r="AN63" s="219">
        <v>0</v>
      </c>
      <c r="AO63" s="219">
        <v>0</v>
      </c>
      <c r="AP63" s="219">
        <v>0</v>
      </c>
      <c r="AQ63" s="219">
        <v>0</v>
      </c>
      <c r="AR63" s="219">
        <v>0</v>
      </c>
      <c r="AS63" s="219">
        <v>0</v>
      </c>
      <c r="AT63" s="219">
        <v>0</v>
      </c>
      <c r="AU63" s="219">
        <v>0</v>
      </c>
      <c r="AV63" s="219">
        <v>292</v>
      </c>
      <c r="AW63" s="219">
        <v>357</v>
      </c>
      <c r="AX63" s="219">
        <v>402</v>
      </c>
      <c r="AY63" s="219">
        <v>452</v>
      </c>
      <c r="AZ63" s="219">
        <v>503</v>
      </c>
      <c r="BA63" s="219">
        <v>555</v>
      </c>
      <c r="BB63" s="219">
        <v>595</v>
      </c>
      <c r="BC63" s="219">
        <v>632</v>
      </c>
      <c r="BD63" s="219">
        <v>674</v>
      </c>
      <c r="BE63" s="219">
        <v>715</v>
      </c>
      <c r="BF63" s="219">
        <v>736</v>
      </c>
      <c r="BG63" s="219">
        <v>779</v>
      </c>
      <c r="BH63" s="219">
        <v>821</v>
      </c>
      <c r="BI63" s="219">
        <v>859</v>
      </c>
      <c r="BJ63" s="219">
        <v>897</v>
      </c>
      <c r="BK63" s="219">
        <v>942</v>
      </c>
      <c r="BL63" s="219">
        <v>984</v>
      </c>
      <c r="BM63" s="219">
        <v>1023</v>
      </c>
      <c r="BN63" s="219">
        <v>1046</v>
      </c>
      <c r="BO63" s="219">
        <v>1057</v>
      </c>
      <c r="BP63" s="219">
        <v>1070</v>
      </c>
      <c r="BQ63" s="219">
        <v>1069</v>
      </c>
      <c r="BR63" s="219">
        <v>1062</v>
      </c>
      <c r="BS63" s="219">
        <v>1028</v>
      </c>
      <c r="BT63" s="219">
        <v>951</v>
      </c>
      <c r="BU63" s="219">
        <v>827</v>
      </c>
      <c r="BV63" s="219">
        <v>735</v>
      </c>
      <c r="BW63" s="219">
        <v>665</v>
      </c>
      <c r="BX63" s="219">
        <v>528</v>
      </c>
      <c r="BY63" s="219">
        <v>486</v>
      </c>
      <c r="BZ63" s="219">
        <v>446</v>
      </c>
      <c r="CA63" s="219">
        <v>410</v>
      </c>
      <c r="CB63" s="219">
        <v>376</v>
      </c>
      <c r="CC63" s="219">
        <v>336</v>
      </c>
      <c r="CD63" s="219">
        <v>298</v>
      </c>
      <c r="CE63" s="220">
        <v>266</v>
      </c>
    </row>
    <row r="64" spans="1:83" x14ac:dyDescent="0.35">
      <c r="B64" s="221" t="s">
        <v>314</v>
      </c>
      <c r="D64" s="219">
        <v>0</v>
      </c>
      <c r="E64" s="219">
        <v>0</v>
      </c>
      <c r="F64" s="219">
        <v>0</v>
      </c>
      <c r="G64" s="219">
        <v>0</v>
      </c>
      <c r="H64" s="219">
        <v>0</v>
      </c>
      <c r="I64" s="219">
        <v>0</v>
      </c>
      <c r="J64" s="219">
        <v>0</v>
      </c>
      <c r="K64" s="219">
        <v>0</v>
      </c>
      <c r="L64" s="219">
        <v>0</v>
      </c>
      <c r="M64" s="219">
        <v>0</v>
      </c>
      <c r="N64" s="219">
        <v>0</v>
      </c>
      <c r="O64" s="219">
        <v>0</v>
      </c>
      <c r="P64" s="219">
        <v>0</v>
      </c>
      <c r="Q64" s="219">
        <v>0</v>
      </c>
      <c r="R64" s="219">
        <v>0</v>
      </c>
      <c r="S64" s="219">
        <v>0</v>
      </c>
      <c r="T64" s="219">
        <v>0</v>
      </c>
      <c r="U64" s="219">
        <v>0</v>
      </c>
      <c r="V64" s="219">
        <v>0</v>
      </c>
      <c r="W64" s="219">
        <v>0</v>
      </c>
      <c r="X64" s="219">
        <v>0</v>
      </c>
      <c r="Y64" s="219">
        <v>0</v>
      </c>
      <c r="Z64" s="219">
        <v>0</v>
      </c>
      <c r="AA64" s="219">
        <v>0</v>
      </c>
      <c r="AB64" s="219">
        <v>0</v>
      </c>
      <c r="AC64" s="219">
        <v>0</v>
      </c>
      <c r="AD64" s="219">
        <v>0</v>
      </c>
      <c r="AE64" s="219">
        <v>0</v>
      </c>
      <c r="AF64" s="219">
        <v>0</v>
      </c>
      <c r="AG64" s="219">
        <v>0</v>
      </c>
      <c r="AH64" s="219">
        <v>0</v>
      </c>
      <c r="AI64" s="219">
        <v>0</v>
      </c>
      <c r="AJ64" s="219">
        <v>0</v>
      </c>
      <c r="AK64" s="219">
        <v>0</v>
      </c>
      <c r="AL64" s="219">
        <v>0</v>
      </c>
      <c r="AM64" s="219">
        <v>0</v>
      </c>
      <c r="AN64" s="219">
        <v>0</v>
      </c>
      <c r="AO64" s="219">
        <v>0</v>
      </c>
      <c r="AP64" s="219">
        <v>0</v>
      </c>
      <c r="AQ64" s="219">
        <v>0</v>
      </c>
      <c r="AR64" s="219">
        <v>0</v>
      </c>
      <c r="AS64" s="219">
        <v>0</v>
      </c>
      <c r="AT64" s="219">
        <v>0</v>
      </c>
      <c r="AU64" s="219">
        <v>0</v>
      </c>
      <c r="AV64" s="219">
        <v>18</v>
      </c>
      <c r="AW64" s="219">
        <v>1</v>
      </c>
      <c r="AX64" s="219">
        <v>2</v>
      </c>
      <c r="AY64" s="219">
        <v>3</v>
      </c>
      <c r="AZ64" s="219">
        <v>2</v>
      </c>
      <c r="BA64" s="219">
        <v>1</v>
      </c>
      <c r="BB64" s="219">
        <v>2</v>
      </c>
      <c r="BC64" s="219">
        <v>3</v>
      </c>
      <c r="BD64" s="219">
        <v>3</v>
      </c>
      <c r="BE64" s="219">
        <v>4</v>
      </c>
      <c r="BF64" s="219">
        <v>5</v>
      </c>
      <c r="BG64" s="219">
        <v>5</v>
      </c>
      <c r="BH64" s="219">
        <v>5</v>
      </c>
      <c r="BI64" s="219">
        <v>5</v>
      </c>
      <c r="BJ64" s="219">
        <v>6</v>
      </c>
      <c r="BK64" s="219">
        <v>6</v>
      </c>
      <c r="BL64" s="219">
        <v>7</v>
      </c>
      <c r="BM64" s="219">
        <v>8</v>
      </c>
      <c r="BN64" s="219">
        <v>9</v>
      </c>
      <c r="BO64" s="219">
        <v>9</v>
      </c>
      <c r="BP64" s="219">
        <v>9</v>
      </c>
      <c r="BQ64" s="219">
        <v>10</v>
      </c>
      <c r="BR64" s="219">
        <v>10</v>
      </c>
      <c r="BS64" s="219">
        <v>18</v>
      </c>
      <c r="BT64" s="219">
        <v>15</v>
      </c>
      <c r="BU64" s="219">
        <v>12</v>
      </c>
      <c r="BV64" s="219">
        <v>10</v>
      </c>
      <c r="BW64" s="219">
        <v>8</v>
      </c>
      <c r="BX64" s="219">
        <v>6</v>
      </c>
      <c r="BY64" s="219">
        <v>5</v>
      </c>
      <c r="BZ64" s="219">
        <v>5</v>
      </c>
      <c r="CA64" s="219">
        <v>5</v>
      </c>
      <c r="CB64" s="219">
        <v>4</v>
      </c>
      <c r="CC64" s="219">
        <v>3</v>
      </c>
      <c r="CD64" s="219">
        <v>3</v>
      </c>
      <c r="CE64" s="220">
        <v>3</v>
      </c>
    </row>
    <row r="65" spans="2:83" ht="26.25" customHeight="1" x14ac:dyDescent="0.35">
      <c r="B65" s="209" t="s">
        <v>339</v>
      </c>
      <c r="D65" s="219">
        <v>0</v>
      </c>
      <c r="E65" s="219">
        <v>0</v>
      </c>
      <c r="F65" s="219">
        <v>0</v>
      </c>
      <c r="G65" s="219">
        <v>0</v>
      </c>
      <c r="H65" s="219">
        <v>0</v>
      </c>
      <c r="I65" s="219">
        <v>0</v>
      </c>
      <c r="J65" s="219">
        <v>0</v>
      </c>
      <c r="K65" s="219">
        <v>0</v>
      </c>
      <c r="L65" s="219">
        <v>0</v>
      </c>
      <c r="M65" s="219">
        <v>0</v>
      </c>
      <c r="N65" s="219">
        <v>0</v>
      </c>
      <c r="O65" s="219">
        <v>0</v>
      </c>
      <c r="P65" s="219">
        <v>0</v>
      </c>
      <c r="Q65" s="219">
        <v>0</v>
      </c>
      <c r="R65" s="219">
        <v>0</v>
      </c>
      <c r="S65" s="219">
        <v>0</v>
      </c>
      <c r="T65" s="219">
        <v>0</v>
      </c>
      <c r="U65" s="219">
        <v>0</v>
      </c>
      <c r="V65" s="219">
        <v>0</v>
      </c>
      <c r="W65" s="219">
        <v>0</v>
      </c>
      <c r="X65" s="219">
        <v>0</v>
      </c>
      <c r="Y65" s="219">
        <v>0</v>
      </c>
      <c r="Z65" s="219">
        <v>0</v>
      </c>
      <c r="AA65" s="219">
        <v>0</v>
      </c>
      <c r="AB65" s="219">
        <v>0</v>
      </c>
      <c r="AC65" s="219">
        <v>0</v>
      </c>
      <c r="AD65" s="219">
        <v>0</v>
      </c>
      <c r="AE65" s="219">
        <v>0</v>
      </c>
      <c r="AF65" s="219">
        <v>0</v>
      </c>
      <c r="AG65" s="219">
        <v>0</v>
      </c>
      <c r="AH65" s="219">
        <v>0</v>
      </c>
      <c r="AI65" s="219">
        <v>0</v>
      </c>
      <c r="AJ65" s="219">
        <v>0</v>
      </c>
      <c r="AK65" s="219">
        <v>0</v>
      </c>
      <c r="AL65" s="219">
        <v>0</v>
      </c>
      <c r="AM65" s="219">
        <v>0</v>
      </c>
      <c r="AN65" s="219">
        <v>0</v>
      </c>
      <c r="AO65" s="219">
        <v>0</v>
      </c>
      <c r="AP65" s="219">
        <v>0</v>
      </c>
      <c r="AQ65" s="219">
        <v>0</v>
      </c>
      <c r="AR65" s="219">
        <v>2178</v>
      </c>
      <c r="AS65" s="219">
        <v>2116</v>
      </c>
      <c r="AT65" s="219">
        <v>2076</v>
      </c>
      <c r="AU65" s="219">
        <v>1981</v>
      </c>
      <c r="AV65" s="219">
        <v>1929</v>
      </c>
      <c r="AW65" s="219">
        <v>1955</v>
      </c>
      <c r="AX65" s="219">
        <v>1937</v>
      </c>
      <c r="AY65" s="219">
        <v>1917</v>
      </c>
      <c r="AZ65" s="219">
        <v>1886</v>
      </c>
      <c r="BA65" s="219">
        <v>1844</v>
      </c>
      <c r="BB65" s="219">
        <v>1798</v>
      </c>
      <c r="BC65" s="219">
        <v>1726</v>
      </c>
      <c r="BD65" s="219">
        <v>1664</v>
      </c>
      <c r="BE65" s="219">
        <v>1637</v>
      </c>
      <c r="BF65" s="219">
        <v>1612</v>
      </c>
      <c r="BG65" s="219">
        <v>1546</v>
      </c>
      <c r="BH65" s="219">
        <v>1554</v>
      </c>
      <c r="BI65" s="219">
        <v>1491</v>
      </c>
      <c r="BJ65" s="219">
        <v>1503</v>
      </c>
      <c r="BK65" s="219">
        <v>1509</v>
      </c>
      <c r="BL65" s="219">
        <v>1541</v>
      </c>
      <c r="BM65" s="219">
        <v>1566</v>
      </c>
      <c r="BN65" s="219">
        <v>1574</v>
      </c>
      <c r="BO65" s="219">
        <v>1576</v>
      </c>
      <c r="BP65" s="219">
        <v>1551</v>
      </c>
      <c r="BQ65" s="219">
        <v>1505</v>
      </c>
      <c r="BR65" s="219">
        <v>1464</v>
      </c>
      <c r="BS65" s="219">
        <v>1417</v>
      </c>
      <c r="BT65" s="219">
        <v>1364</v>
      </c>
      <c r="BU65" s="219">
        <v>1308</v>
      </c>
      <c r="BV65" s="219">
        <v>1248</v>
      </c>
      <c r="BW65" s="219">
        <v>1207</v>
      </c>
      <c r="BX65" s="219">
        <v>1164</v>
      </c>
      <c r="BY65" s="219">
        <v>1136</v>
      </c>
      <c r="BZ65" s="219">
        <v>1102</v>
      </c>
      <c r="CA65" s="219">
        <v>1095</v>
      </c>
      <c r="CB65" s="219">
        <v>1074</v>
      </c>
      <c r="CC65" s="219">
        <v>1062</v>
      </c>
      <c r="CD65" s="219">
        <v>1047</v>
      </c>
      <c r="CE65" s="220">
        <v>1057</v>
      </c>
    </row>
    <row r="66" spans="2:83" x14ac:dyDescent="0.35">
      <c r="B66" s="209" t="s">
        <v>340</v>
      </c>
      <c r="D66" s="219">
        <v>0</v>
      </c>
      <c r="E66" s="219">
        <v>0</v>
      </c>
      <c r="F66" s="219">
        <v>0</v>
      </c>
      <c r="G66" s="219">
        <v>0</v>
      </c>
      <c r="H66" s="219">
        <v>0</v>
      </c>
      <c r="I66" s="219">
        <v>0</v>
      </c>
      <c r="J66" s="219">
        <v>0</v>
      </c>
      <c r="K66" s="219">
        <v>0</v>
      </c>
      <c r="L66" s="219">
        <v>0</v>
      </c>
      <c r="M66" s="219">
        <v>0</v>
      </c>
      <c r="N66" s="219">
        <v>0</v>
      </c>
      <c r="O66" s="219">
        <v>0</v>
      </c>
      <c r="P66" s="219">
        <v>0</v>
      </c>
      <c r="Q66" s="219">
        <v>0</v>
      </c>
      <c r="R66" s="219">
        <v>0</v>
      </c>
      <c r="S66" s="219">
        <v>0</v>
      </c>
      <c r="T66" s="219">
        <v>0</v>
      </c>
      <c r="U66" s="219">
        <v>0</v>
      </c>
      <c r="V66" s="219">
        <v>0</v>
      </c>
      <c r="W66" s="219">
        <v>0</v>
      </c>
      <c r="X66" s="219">
        <v>0</v>
      </c>
      <c r="Y66" s="219">
        <v>0</v>
      </c>
      <c r="Z66" s="219">
        <v>0</v>
      </c>
      <c r="AA66" s="219">
        <v>0</v>
      </c>
      <c r="AB66" s="219">
        <v>0</v>
      </c>
      <c r="AC66" s="219">
        <v>0</v>
      </c>
      <c r="AD66" s="219">
        <v>0</v>
      </c>
      <c r="AE66" s="219">
        <v>0</v>
      </c>
      <c r="AF66" s="219">
        <v>0</v>
      </c>
      <c r="AG66" s="219">
        <v>0</v>
      </c>
      <c r="AH66" s="219">
        <v>43</v>
      </c>
      <c r="AI66" s="219">
        <v>51</v>
      </c>
      <c r="AJ66" s="219">
        <v>54</v>
      </c>
      <c r="AK66" s="219">
        <v>58</v>
      </c>
      <c r="AL66" s="219">
        <v>62</v>
      </c>
      <c r="AM66" s="219">
        <v>67</v>
      </c>
      <c r="AN66" s="219">
        <v>81</v>
      </c>
      <c r="AO66" s="219">
        <v>96</v>
      </c>
      <c r="AP66" s="219">
        <v>118</v>
      </c>
      <c r="AQ66" s="219">
        <v>143</v>
      </c>
      <c r="AR66" s="219">
        <v>168</v>
      </c>
      <c r="AS66" s="219">
        <v>197</v>
      </c>
      <c r="AT66" s="219">
        <v>230</v>
      </c>
      <c r="AU66" s="219">
        <v>259</v>
      </c>
      <c r="AV66" s="219">
        <v>281</v>
      </c>
      <c r="AW66" s="219">
        <v>299</v>
      </c>
      <c r="AX66" s="219">
        <v>306</v>
      </c>
      <c r="AY66" s="219">
        <v>272</v>
      </c>
      <c r="AZ66" s="219">
        <v>215</v>
      </c>
      <c r="BA66" s="219">
        <v>152</v>
      </c>
      <c r="BB66" s="219">
        <v>83</v>
      </c>
      <c r="BC66" s="219">
        <v>26</v>
      </c>
      <c r="BD66" s="219">
        <v>7</v>
      </c>
      <c r="BE66" s="219">
        <v>2</v>
      </c>
      <c r="BF66" s="219">
        <v>0</v>
      </c>
      <c r="BG66" s="219">
        <v>0</v>
      </c>
      <c r="BH66" s="219">
        <v>0</v>
      </c>
      <c r="BI66" s="219">
        <v>0</v>
      </c>
      <c r="BJ66" s="219">
        <v>0</v>
      </c>
      <c r="BK66" s="219">
        <v>0</v>
      </c>
      <c r="BL66" s="219">
        <v>0</v>
      </c>
      <c r="BM66" s="219">
        <v>0</v>
      </c>
      <c r="BN66" s="219">
        <v>0</v>
      </c>
      <c r="BO66" s="219">
        <v>0</v>
      </c>
      <c r="BP66" s="219">
        <v>0</v>
      </c>
      <c r="BQ66" s="219">
        <v>0</v>
      </c>
      <c r="BR66" s="219">
        <v>0</v>
      </c>
      <c r="BS66" s="219">
        <v>0</v>
      </c>
      <c r="BT66" s="219">
        <v>0</v>
      </c>
      <c r="BU66" s="219">
        <v>0</v>
      </c>
      <c r="BV66" s="219">
        <v>0</v>
      </c>
      <c r="BW66" s="219">
        <v>0</v>
      </c>
      <c r="BX66" s="219">
        <v>0</v>
      </c>
      <c r="BY66" s="219">
        <v>0</v>
      </c>
      <c r="BZ66" s="219">
        <v>0</v>
      </c>
      <c r="CA66" s="219">
        <v>0</v>
      </c>
      <c r="CB66" s="219">
        <v>0</v>
      </c>
      <c r="CC66" s="219">
        <v>0</v>
      </c>
      <c r="CD66" s="219">
        <v>0</v>
      </c>
      <c r="CE66" s="220">
        <v>0</v>
      </c>
    </row>
    <row r="67" spans="2:83" x14ac:dyDescent="0.35">
      <c r="B67" s="221" t="s">
        <v>313</v>
      </c>
      <c r="D67" s="219">
        <v>0</v>
      </c>
      <c r="E67" s="219">
        <v>0</v>
      </c>
      <c r="F67" s="219">
        <v>0</v>
      </c>
      <c r="G67" s="219">
        <v>0</v>
      </c>
      <c r="H67" s="219">
        <v>0</v>
      </c>
      <c r="I67" s="219">
        <v>0</v>
      </c>
      <c r="J67" s="219">
        <v>0</v>
      </c>
      <c r="K67" s="219">
        <v>0</v>
      </c>
      <c r="L67" s="219">
        <v>0</v>
      </c>
      <c r="M67" s="219">
        <v>0</v>
      </c>
      <c r="N67" s="219">
        <v>0</v>
      </c>
      <c r="O67" s="219">
        <v>0</v>
      </c>
      <c r="P67" s="219">
        <v>0</v>
      </c>
      <c r="Q67" s="219">
        <v>0</v>
      </c>
      <c r="R67" s="219">
        <v>0</v>
      </c>
      <c r="S67" s="219">
        <v>0</v>
      </c>
      <c r="T67" s="219">
        <v>0</v>
      </c>
      <c r="U67" s="219">
        <v>0</v>
      </c>
      <c r="V67" s="219">
        <v>0</v>
      </c>
      <c r="W67" s="219">
        <v>0</v>
      </c>
      <c r="X67" s="219">
        <v>0</v>
      </c>
      <c r="Y67" s="219">
        <v>0</v>
      </c>
      <c r="Z67" s="219">
        <v>0</v>
      </c>
      <c r="AA67" s="219">
        <v>0</v>
      </c>
      <c r="AB67" s="219">
        <v>0</v>
      </c>
      <c r="AC67" s="219">
        <v>0</v>
      </c>
      <c r="AD67" s="219">
        <v>0</v>
      </c>
      <c r="AE67" s="219">
        <v>0</v>
      </c>
      <c r="AF67" s="219">
        <v>0</v>
      </c>
      <c r="AG67" s="219">
        <v>0</v>
      </c>
      <c r="AH67" s="219">
        <v>0</v>
      </c>
      <c r="AI67" s="219">
        <v>0</v>
      </c>
      <c r="AJ67" s="219">
        <v>0</v>
      </c>
      <c r="AK67" s="219">
        <v>0</v>
      </c>
      <c r="AL67" s="219">
        <v>0</v>
      </c>
      <c r="AM67" s="219">
        <v>0</v>
      </c>
      <c r="AN67" s="219">
        <v>79</v>
      </c>
      <c r="AO67" s="219">
        <v>96</v>
      </c>
      <c r="AP67" s="219">
        <v>118</v>
      </c>
      <c r="AQ67" s="219">
        <v>141</v>
      </c>
      <c r="AR67" s="219">
        <v>166</v>
      </c>
      <c r="AS67" s="219">
        <v>195</v>
      </c>
      <c r="AT67" s="219">
        <v>226</v>
      </c>
      <c r="AU67" s="219">
        <v>255</v>
      </c>
      <c r="AV67" s="219">
        <v>275</v>
      </c>
      <c r="AW67" s="219">
        <v>291</v>
      </c>
      <c r="AX67" s="219">
        <v>299</v>
      </c>
      <c r="AY67" s="219">
        <v>266</v>
      </c>
      <c r="AZ67" s="219">
        <v>210</v>
      </c>
      <c r="BA67" s="219">
        <v>148</v>
      </c>
      <c r="BB67" s="219">
        <v>78</v>
      </c>
      <c r="BC67" s="219">
        <v>26</v>
      </c>
      <c r="BD67" s="219">
        <v>7</v>
      </c>
      <c r="BE67" s="219">
        <v>2</v>
      </c>
      <c r="BF67" s="219">
        <v>0</v>
      </c>
      <c r="BG67" s="219">
        <v>0</v>
      </c>
      <c r="BH67" s="219">
        <v>0</v>
      </c>
      <c r="BI67" s="219">
        <v>0</v>
      </c>
      <c r="BJ67" s="219">
        <v>0</v>
      </c>
      <c r="BK67" s="219">
        <v>0</v>
      </c>
      <c r="BL67" s="219">
        <v>0</v>
      </c>
      <c r="BM67" s="219">
        <v>0</v>
      </c>
      <c r="BN67" s="219">
        <v>0</v>
      </c>
      <c r="BO67" s="219">
        <v>0</v>
      </c>
      <c r="BP67" s="219">
        <v>0</v>
      </c>
      <c r="BQ67" s="219">
        <v>0</v>
      </c>
      <c r="BR67" s="219">
        <v>0</v>
      </c>
      <c r="BS67" s="219">
        <v>0</v>
      </c>
      <c r="BT67" s="219">
        <v>0</v>
      </c>
      <c r="BU67" s="219">
        <v>0</v>
      </c>
      <c r="BV67" s="219">
        <v>0</v>
      </c>
      <c r="BW67" s="219">
        <v>0</v>
      </c>
      <c r="BX67" s="219">
        <v>0</v>
      </c>
      <c r="BY67" s="219">
        <v>0</v>
      </c>
      <c r="BZ67" s="219">
        <v>0</v>
      </c>
      <c r="CA67" s="219">
        <v>0</v>
      </c>
      <c r="CB67" s="219">
        <v>0</v>
      </c>
      <c r="CC67" s="219">
        <v>0</v>
      </c>
      <c r="CD67" s="219">
        <v>0</v>
      </c>
      <c r="CE67" s="220">
        <v>0</v>
      </c>
    </row>
    <row r="68" spans="2:83" x14ac:dyDescent="0.35">
      <c r="B68" s="221" t="s">
        <v>319</v>
      </c>
      <c r="D68" s="219">
        <v>0</v>
      </c>
      <c r="E68" s="219">
        <v>0</v>
      </c>
      <c r="F68" s="219">
        <v>0</v>
      </c>
      <c r="G68" s="219">
        <v>0</v>
      </c>
      <c r="H68" s="219">
        <v>0</v>
      </c>
      <c r="I68" s="219">
        <v>0</v>
      </c>
      <c r="J68" s="219">
        <v>0</v>
      </c>
      <c r="K68" s="219">
        <v>0</v>
      </c>
      <c r="L68" s="219">
        <v>0</v>
      </c>
      <c r="M68" s="219">
        <v>0</v>
      </c>
      <c r="N68" s="219">
        <v>0</v>
      </c>
      <c r="O68" s="219">
        <v>0</v>
      </c>
      <c r="P68" s="219">
        <v>0</v>
      </c>
      <c r="Q68" s="219">
        <v>0</v>
      </c>
      <c r="R68" s="219">
        <v>0</v>
      </c>
      <c r="S68" s="219">
        <v>0</v>
      </c>
      <c r="T68" s="219">
        <v>0</v>
      </c>
      <c r="U68" s="219">
        <v>0</v>
      </c>
      <c r="V68" s="219">
        <v>0</v>
      </c>
      <c r="W68" s="219">
        <v>0</v>
      </c>
      <c r="X68" s="219">
        <v>0</v>
      </c>
      <c r="Y68" s="219">
        <v>0</v>
      </c>
      <c r="Z68" s="219">
        <v>0</v>
      </c>
      <c r="AA68" s="219">
        <v>0</v>
      </c>
      <c r="AB68" s="219">
        <v>0</v>
      </c>
      <c r="AC68" s="219">
        <v>0</v>
      </c>
      <c r="AD68" s="219">
        <v>0</v>
      </c>
      <c r="AE68" s="219">
        <v>0</v>
      </c>
      <c r="AF68" s="219">
        <v>0</v>
      </c>
      <c r="AG68" s="219">
        <v>0</v>
      </c>
      <c r="AH68" s="219">
        <v>0</v>
      </c>
      <c r="AI68" s="219">
        <v>0</v>
      </c>
      <c r="AJ68" s="219">
        <v>0</v>
      </c>
      <c r="AK68" s="219">
        <v>0</v>
      </c>
      <c r="AL68" s="219">
        <v>0</v>
      </c>
      <c r="AM68" s="219">
        <v>0</v>
      </c>
      <c r="AN68" s="219">
        <v>2</v>
      </c>
      <c r="AO68" s="219">
        <v>0</v>
      </c>
      <c r="AP68" s="219">
        <v>0</v>
      </c>
      <c r="AQ68" s="219">
        <v>2</v>
      </c>
      <c r="AR68" s="219">
        <v>2</v>
      </c>
      <c r="AS68" s="219">
        <v>2</v>
      </c>
      <c r="AT68" s="219">
        <v>3</v>
      </c>
      <c r="AU68" s="219">
        <v>4</v>
      </c>
      <c r="AV68" s="219">
        <v>5</v>
      </c>
      <c r="AW68" s="219">
        <v>8</v>
      </c>
      <c r="AX68" s="219">
        <v>7</v>
      </c>
      <c r="AY68" s="219">
        <v>6</v>
      </c>
      <c r="AZ68" s="219">
        <v>5</v>
      </c>
      <c r="BA68" s="219">
        <v>4</v>
      </c>
      <c r="BB68" s="219">
        <v>5</v>
      </c>
      <c r="BC68" s="219">
        <v>0</v>
      </c>
      <c r="BD68" s="219">
        <v>0</v>
      </c>
      <c r="BE68" s="219">
        <v>0</v>
      </c>
      <c r="BF68" s="219">
        <v>0</v>
      </c>
      <c r="BG68" s="219">
        <v>0</v>
      </c>
      <c r="BH68" s="219">
        <v>0</v>
      </c>
      <c r="BI68" s="219">
        <v>0</v>
      </c>
      <c r="BJ68" s="219">
        <v>0</v>
      </c>
      <c r="BK68" s="219">
        <v>0</v>
      </c>
      <c r="BL68" s="219">
        <v>0</v>
      </c>
      <c r="BM68" s="219">
        <v>0</v>
      </c>
      <c r="BN68" s="219">
        <v>0</v>
      </c>
      <c r="BO68" s="219">
        <v>0</v>
      </c>
      <c r="BP68" s="219">
        <v>0</v>
      </c>
      <c r="BQ68" s="219">
        <v>0</v>
      </c>
      <c r="BR68" s="219">
        <v>0</v>
      </c>
      <c r="BS68" s="219">
        <v>0</v>
      </c>
      <c r="BT68" s="219">
        <v>0</v>
      </c>
      <c r="BU68" s="219">
        <v>0</v>
      </c>
      <c r="BV68" s="219">
        <v>0</v>
      </c>
      <c r="BW68" s="219">
        <v>0</v>
      </c>
      <c r="BX68" s="219">
        <v>0</v>
      </c>
      <c r="BY68" s="219">
        <v>0</v>
      </c>
      <c r="BZ68" s="219">
        <v>0</v>
      </c>
      <c r="CA68" s="219">
        <v>0</v>
      </c>
      <c r="CB68" s="219">
        <v>0</v>
      </c>
      <c r="CC68" s="219">
        <v>0</v>
      </c>
      <c r="CD68" s="219">
        <v>0</v>
      </c>
      <c r="CE68" s="220">
        <v>0</v>
      </c>
    </row>
    <row r="69" spans="2:83" x14ac:dyDescent="0.35">
      <c r="B69" s="209" t="s">
        <v>320</v>
      </c>
      <c r="D69" s="219">
        <v>0</v>
      </c>
      <c r="E69" s="219">
        <v>0</v>
      </c>
      <c r="F69" s="219">
        <v>0</v>
      </c>
      <c r="G69" s="219">
        <v>0</v>
      </c>
      <c r="H69" s="219">
        <v>0</v>
      </c>
      <c r="I69" s="219">
        <v>0</v>
      </c>
      <c r="J69" s="219">
        <v>0</v>
      </c>
      <c r="K69" s="219">
        <v>0</v>
      </c>
      <c r="L69" s="219">
        <v>0</v>
      </c>
      <c r="M69" s="219">
        <v>0</v>
      </c>
      <c r="N69" s="219">
        <v>0</v>
      </c>
      <c r="O69" s="219">
        <v>0</v>
      </c>
      <c r="P69" s="219">
        <v>0</v>
      </c>
      <c r="Q69" s="219">
        <v>0</v>
      </c>
      <c r="R69" s="219">
        <v>0</v>
      </c>
      <c r="S69" s="219">
        <v>0</v>
      </c>
      <c r="T69" s="219">
        <v>0</v>
      </c>
      <c r="U69" s="219">
        <v>0</v>
      </c>
      <c r="V69" s="219">
        <v>0</v>
      </c>
      <c r="W69" s="219">
        <v>0</v>
      </c>
      <c r="X69" s="219">
        <v>0</v>
      </c>
      <c r="Y69" s="219">
        <v>0</v>
      </c>
      <c r="Z69" s="219">
        <v>0</v>
      </c>
      <c r="AA69" s="219">
        <v>0</v>
      </c>
      <c r="AB69" s="219">
        <v>0</v>
      </c>
      <c r="AC69" s="219">
        <v>0</v>
      </c>
      <c r="AD69" s="219">
        <v>0</v>
      </c>
      <c r="AE69" s="219">
        <v>0</v>
      </c>
      <c r="AF69" s="219">
        <v>0</v>
      </c>
      <c r="AG69" s="219">
        <v>0</v>
      </c>
      <c r="AH69" s="219">
        <v>0</v>
      </c>
      <c r="AI69" s="219">
        <v>0</v>
      </c>
      <c r="AJ69" s="219">
        <v>0</v>
      </c>
      <c r="AK69" s="219">
        <v>0</v>
      </c>
      <c r="AL69" s="219">
        <v>0</v>
      </c>
      <c r="AM69" s="219">
        <v>0</v>
      </c>
      <c r="AN69" s="219">
        <v>0</v>
      </c>
      <c r="AO69" s="219">
        <v>0</v>
      </c>
      <c r="AP69" s="219">
        <v>0</v>
      </c>
      <c r="AQ69" s="219">
        <v>0</v>
      </c>
      <c r="AR69" s="219">
        <v>0</v>
      </c>
      <c r="AS69" s="219">
        <v>0</v>
      </c>
      <c r="AT69" s="219">
        <v>0</v>
      </c>
      <c r="AU69" s="219">
        <v>0</v>
      </c>
      <c r="AV69" s="219">
        <v>0</v>
      </c>
      <c r="AW69" s="219">
        <v>0</v>
      </c>
      <c r="AX69" s="219">
        <v>0</v>
      </c>
      <c r="AY69" s="219">
        <v>0</v>
      </c>
      <c r="AZ69" s="219">
        <v>0</v>
      </c>
      <c r="BA69" s="219">
        <v>0</v>
      </c>
      <c r="BB69" s="219">
        <v>0</v>
      </c>
      <c r="BC69" s="219">
        <v>0</v>
      </c>
      <c r="BD69" s="219">
        <v>0</v>
      </c>
      <c r="BE69" s="219">
        <v>0</v>
      </c>
      <c r="BF69" s="219">
        <v>0</v>
      </c>
      <c r="BG69" s="219">
        <v>150</v>
      </c>
      <c r="BH69" s="219">
        <v>153</v>
      </c>
      <c r="BI69" s="219">
        <v>156</v>
      </c>
      <c r="BJ69" s="219">
        <v>159</v>
      </c>
      <c r="BK69" s="219">
        <v>171</v>
      </c>
      <c r="BL69" s="219">
        <v>172</v>
      </c>
      <c r="BM69" s="219">
        <v>176</v>
      </c>
      <c r="BN69" s="219">
        <v>182</v>
      </c>
      <c r="BO69" s="219">
        <v>185</v>
      </c>
      <c r="BP69" s="219">
        <v>187</v>
      </c>
      <c r="BQ69" s="219">
        <v>189</v>
      </c>
      <c r="BR69" s="219">
        <v>188</v>
      </c>
      <c r="BS69" s="219">
        <v>187</v>
      </c>
      <c r="BT69" s="219">
        <v>185</v>
      </c>
      <c r="BU69" s="219">
        <v>182</v>
      </c>
      <c r="BV69" s="219">
        <v>179</v>
      </c>
      <c r="BW69" s="219">
        <v>175</v>
      </c>
      <c r="BX69" s="219">
        <v>150</v>
      </c>
      <c r="BY69" s="219">
        <v>147</v>
      </c>
      <c r="BZ69" s="219">
        <v>144</v>
      </c>
      <c r="CA69" s="219">
        <v>142</v>
      </c>
      <c r="CB69" s="219">
        <v>139</v>
      </c>
      <c r="CC69" s="219">
        <v>136</v>
      </c>
      <c r="CD69" s="219">
        <v>131</v>
      </c>
      <c r="CE69" s="220">
        <v>125</v>
      </c>
    </row>
    <row r="70" spans="2:83" ht="26.25" customHeight="1" x14ac:dyDescent="0.35">
      <c r="B70" s="209" t="s">
        <v>327</v>
      </c>
      <c r="D70" s="219">
        <v>0</v>
      </c>
      <c r="E70" s="219">
        <v>0</v>
      </c>
      <c r="F70" s="219">
        <v>0</v>
      </c>
      <c r="G70" s="219">
        <v>0</v>
      </c>
      <c r="H70" s="219">
        <v>0</v>
      </c>
      <c r="I70" s="219">
        <v>0</v>
      </c>
      <c r="J70" s="219">
        <v>0</v>
      </c>
      <c r="K70" s="219">
        <v>0</v>
      </c>
      <c r="L70" s="219">
        <v>0</v>
      </c>
      <c r="M70" s="219">
        <v>0</v>
      </c>
      <c r="N70" s="219">
        <v>0</v>
      </c>
      <c r="O70" s="219">
        <v>0</v>
      </c>
      <c r="P70" s="219">
        <v>0</v>
      </c>
      <c r="Q70" s="219">
        <v>0</v>
      </c>
      <c r="R70" s="219">
        <v>0</v>
      </c>
      <c r="S70" s="219">
        <v>0</v>
      </c>
      <c r="T70" s="219">
        <v>0</v>
      </c>
      <c r="U70" s="219">
        <v>0</v>
      </c>
      <c r="V70" s="219">
        <v>0</v>
      </c>
      <c r="W70" s="219">
        <v>0</v>
      </c>
      <c r="X70" s="219">
        <v>0</v>
      </c>
      <c r="Y70" s="219">
        <v>0</v>
      </c>
      <c r="Z70" s="219">
        <v>0</v>
      </c>
      <c r="AA70" s="219">
        <v>0</v>
      </c>
      <c r="AB70" s="219">
        <v>0</v>
      </c>
      <c r="AC70" s="219">
        <v>0</v>
      </c>
      <c r="AD70" s="219">
        <v>0</v>
      </c>
      <c r="AE70" s="219">
        <v>0</v>
      </c>
      <c r="AF70" s="219">
        <v>0</v>
      </c>
      <c r="AG70" s="219">
        <v>0</v>
      </c>
      <c r="AH70" s="219">
        <v>0</v>
      </c>
      <c r="AI70" s="219">
        <v>0</v>
      </c>
      <c r="AJ70" s="219">
        <v>0</v>
      </c>
      <c r="AK70" s="219">
        <v>0</v>
      </c>
      <c r="AL70" s="219">
        <v>0</v>
      </c>
      <c r="AM70" s="219">
        <v>0</v>
      </c>
      <c r="AN70" s="219">
        <v>0</v>
      </c>
      <c r="AO70" s="219">
        <v>0</v>
      </c>
      <c r="AP70" s="219">
        <v>0</v>
      </c>
      <c r="AQ70" s="219">
        <v>0</v>
      </c>
      <c r="AR70" s="219">
        <v>1719</v>
      </c>
      <c r="AS70" s="219">
        <v>1607</v>
      </c>
      <c r="AT70" s="219">
        <v>1675</v>
      </c>
      <c r="AU70" s="219">
        <v>1575</v>
      </c>
      <c r="AV70" s="219">
        <v>1643</v>
      </c>
      <c r="AW70" s="219">
        <v>1736</v>
      </c>
      <c r="AX70" s="219">
        <v>1765</v>
      </c>
      <c r="AY70" s="219">
        <v>1781</v>
      </c>
      <c r="AZ70" s="219">
        <v>1764</v>
      </c>
      <c r="BA70" s="219">
        <v>1705</v>
      </c>
      <c r="BB70" s="219">
        <v>1643</v>
      </c>
      <c r="BC70" s="219">
        <v>1620</v>
      </c>
      <c r="BD70" s="219">
        <v>1671</v>
      </c>
      <c r="BE70" s="219">
        <v>1750</v>
      </c>
      <c r="BF70" s="219">
        <v>1776</v>
      </c>
      <c r="BG70" s="219" t="s">
        <v>376</v>
      </c>
      <c r="BH70" s="219" t="s">
        <v>376</v>
      </c>
      <c r="BI70" s="219" t="s">
        <v>376</v>
      </c>
      <c r="BJ70" s="219" t="s">
        <v>376</v>
      </c>
      <c r="BK70" s="219" t="s">
        <v>376</v>
      </c>
      <c r="BL70" s="219" t="s">
        <v>376</v>
      </c>
      <c r="BM70" s="219" t="s">
        <v>376</v>
      </c>
      <c r="BN70" s="219" t="s">
        <v>376</v>
      </c>
      <c r="BO70" s="219" t="s">
        <v>376</v>
      </c>
      <c r="BP70" s="219" t="s">
        <v>376</v>
      </c>
      <c r="BQ70" s="219" t="s">
        <v>376</v>
      </c>
      <c r="BR70" s="219" t="s">
        <v>376</v>
      </c>
      <c r="BS70" s="219" t="s">
        <v>376</v>
      </c>
      <c r="BT70" s="219" t="s">
        <v>376</v>
      </c>
      <c r="BU70" s="219" t="s">
        <v>376</v>
      </c>
      <c r="BV70" s="219" t="s">
        <v>376</v>
      </c>
      <c r="BW70" s="219" t="s">
        <v>376</v>
      </c>
      <c r="BX70" s="219" t="s">
        <v>376</v>
      </c>
      <c r="BY70" s="219" t="s">
        <v>376</v>
      </c>
      <c r="BZ70" s="219" t="s">
        <v>376</v>
      </c>
      <c r="CA70" s="219" t="s">
        <v>376</v>
      </c>
      <c r="CB70" s="219" t="s">
        <v>376</v>
      </c>
      <c r="CC70" s="219" t="s">
        <v>376</v>
      </c>
      <c r="CD70" s="219" t="s">
        <v>376</v>
      </c>
      <c r="CE70" s="220" t="s">
        <v>376</v>
      </c>
    </row>
    <row r="71" spans="2:83" x14ac:dyDescent="0.35">
      <c r="B71" s="209" t="s">
        <v>257</v>
      </c>
      <c r="D71" s="219">
        <v>0</v>
      </c>
      <c r="E71" s="219">
        <v>0</v>
      </c>
      <c r="F71" s="219">
        <v>0</v>
      </c>
      <c r="G71" s="219">
        <v>0</v>
      </c>
      <c r="H71" s="219">
        <v>0</v>
      </c>
      <c r="I71" s="219">
        <v>0</v>
      </c>
      <c r="J71" s="219">
        <v>0</v>
      </c>
      <c r="K71" s="219">
        <v>0</v>
      </c>
      <c r="L71" s="219">
        <v>0</v>
      </c>
      <c r="M71" s="219">
        <v>0</v>
      </c>
      <c r="N71" s="219">
        <v>0</v>
      </c>
      <c r="O71" s="219">
        <v>0</v>
      </c>
      <c r="P71" s="219">
        <v>0</v>
      </c>
      <c r="Q71" s="219">
        <v>0</v>
      </c>
      <c r="R71" s="219">
        <v>0</v>
      </c>
      <c r="S71" s="219">
        <v>0</v>
      </c>
      <c r="T71" s="219">
        <v>0</v>
      </c>
      <c r="U71" s="219">
        <v>0</v>
      </c>
      <c r="V71" s="219">
        <v>0</v>
      </c>
      <c r="W71" s="219">
        <v>0</v>
      </c>
      <c r="X71" s="219">
        <v>0</v>
      </c>
      <c r="Y71" s="219">
        <v>0</v>
      </c>
      <c r="Z71" s="219">
        <v>0</v>
      </c>
      <c r="AA71" s="219">
        <v>0</v>
      </c>
      <c r="AB71" s="219">
        <v>0</v>
      </c>
      <c r="AC71" s="219">
        <v>0</v>
      </c>
      <c r="AD71" s="219">
        <v>0</v>
      </c>
      <c r="AE71" s="219">
        <v>0</v>
      </c>
      <c r="AF71" s="219">
        <v>0</v>
      </c>
      <c r="AG71" s="219">
        <v>0</v>
      </c>
      <c r="AH71" s="219">
        <v>0</v>
      </c>
      <c r="AI71" s="219">
        <v>3</v>
      </c>
      <c r="AJ71" s="219">
        <v>17</v>
      </c>
      <c r="AK71" s="219">
        <v>30</v>
      </c>
      <c r="AL71" s="219">
        <v>44</v>
      </c>
      <c r="AM71" s="219">
        <v>61</v>
      </c>
      <c r="AN71" s="219">
        <v>81</v>
      </c>
      <c r="AO71" s="219">
        <v>104</v>
      </c>
      <c r="AP71" s="219">
        <v>130</v>
      </c>
      <c r="AQ71" s="219">
        <v>155</v>
      </c>
      <c r="AR71" s="219">
        <v>178</v>
      </c>
      <c r="AS71" s="219">
        <v>202</v>
      </c>
      <c r="AT71" s="219">
        <v>225</v>
      </c>
      <c r="AU71" s="219">
        <v>248</v>
      </c>
      <c r="AV71" s="219">
        <v>0</v>
      </c>
      <c r="AW71" s="219">
        <v>0</v>
      </c>
      <c r="AX71" s="219">
        <v>0</v>
      </c>
      <c r="AY71" s="219">
        <v>0</v>
      </c>
      <c r="AZ71" s="219">
        <v>0</v>
      </c>
      <c r="BA71" s="219">
        <v>0</v>
      </c>
      <c r="BB71" s="219">
        <v>0</v>
      </c>
      <c r="BC71" s="219">
        <v>0</v>
      </c>
      <c r="BD71" s="219">
        <v>0</v>
      </c>
      <c r="BE71" s="219">
        <v>0</v>
      </c>
      <c r="BF71" s="219">
        <v>0</v>
      </c>
      <c r="BG71" s="219">
        <v>0</v>
      </c>
      <c r="BH71" s="219">
        <v>0</v>
      </c>
      <c r="BI71" s="219">
        <v>0</v>
      </c>
      <c r="BJ71" s="219">
        <v>0</v>
      </c>
      <c r="BK71" s="219">
        <v>0</v>
      </c>
      <c r="BL71" s="219">
        <v>0</v>
      </c>
      <c r="BM71" s="219">
        <v>0</v>
      </c>
      <c r="BN71" s="219">
        <v>0</v>
      </c>
      <c r="BO71" s="219">
        <v>0</v>
      </c>
      <c r="BP71" s="219">
        <v>0</v>
      </c>
      <c r="BQ71" s="219">
        <v>0</v>
      </c>
      <c r="BR71" s="219">
        <v>0</v>
      </c>
      <c r="BS71" s="219">
        <v>0</v>
      </c>
      <c r="BT71" s="219">
        <v>0</v>
      </c>
      <c r="BU71" s="219">
        <v>0</v>
      </c>
      <c r="BV71" s="219">
        <v>0</v>
      </c>
      <c r="BW71" s="219">
        <v>0</v>
      </c>
      <c r="BX71" s="219">
        <v>0</v>
      </c>
      <c r="BY71" s="219">
        <v>0</v>
      </c>
      <c r="BZ71" s="219">
        <v>0</v>
      </c>
      <c r="CA71" s="219">
        <v>0</v>
      </c>
      <c r="CB71" s="219">
        <v>0</v>
      </c>
      <c r="CC71" s="219">
        <v>0</v>
      </c>
      <c r="CD71" s="219">
        <v>0</v>
      </c>
      <c r="CE71" s="220">
        <v>0</v>
      </c>
    </row>
    <row r="72" spans="2:83" x14ac:dyDescent="0.35">
      <c r="B72" s="209" t="s">
        <v>354</v>
      </c>
      <c r="D72" s="219">
        <v>0</v>
      </c>
      <c r="E72" s="219">
        <v>0</v>
      </c>
      <c r="F72" s="219">
        <v>0</v>
      </c>
      <c r="G72" s="219">
        <v>0</v>
      </c>
      <c r="H72" s="219">
        <v>0</v>
      </c>
      <c r="I72" s="219">
        <v>0</v>
      </c>
      <c r="J72" s="219">
        <v>0</v>
      </c>
      <c r="K72" s="219">
        <v>0</v>
      </c>
      <c r="L72" s="219">
        <v>0</v>
      </c>
      <c r="M72" s="219">
        <v>0</v>
      </c>
      <c r="N72" s="219">
        <v>0</v>
      </c>
      <c r="O72" s="219">
        <v>0</v>
      </c>
      <c r="P72" s="219">
        <v>0</v>
      </c>
      <c r="Q72" s="219">
        <v>0</v>
      </c>
      <c r="R72" s="219">
        <v>0</v>
      </c>
      <c r="S72" s="219">
        <v>0</v>
      </c>
      <c r="T72" s="219">
        <v>0</v>
      </c>
      <c r="U72" s="219">
        <v>0</v>
      </c>
      <c r="V72" s="219">
        <v>0</v>
      </c>
      <c r="W72" s="219">
        <v>0</v>
      </c>
      <c r="X72" s="219">
        <v>0</v>
      </c>
      <c r="Y72" s="219">
        <v>0</v>
      </c>
      <c r="Z72" s="219">
        <v>0</v>
      </c>
      <c r="AA72" s="219">
        <v>0</v>
      </c>
      <c r="AB72" s="219">
        <v>0</v>
      </c>
      <c r="AC72" s="219">
        <v>0</v>
      </c>
      <c r="AD72" s="219">
        <v>0</v>
      </c>
      <c r="AE72" s="219">
        <v>0</v>
      </c>
      <c r="AF72" s="219">
        <v>0</v>
      </c>
      <c r="AG72" s="219">
        <v>0</v>
      </c>
      <c r="AH72" s="219">
        <v>0</v>
      </c>
      <c r="AI72" s="219">
        <v>0</v>
      </c>
      <c r="AJ72" s="219">
        <v>0</v>
      </c>
      <c r="AK72" s="219">
        <v>0</v>
      </c>
      <c r="AL72" s="219">
        <v>0</v>
      </c>
      <c r="AM72" s="219">
        <v>0</v>
      </c>
      <c r="AN72" s="219">
        <v>0</v>
      </c>
      <c r="AO72" s="219">
        <v>0</v>
      </c>
      <c r="AP72" s="219">
        <v>0</v>
      </c>
      <c r="AQ72" s="219">
        <v>0</v>
      </c>
      <c r="AR72" s="219">
        <v>0</v>
      </c>
      <c r="AS72" s="219">
        <v>0</v>
      </c>
      <c r="AT72" s="219">
        <v>0</v>
      </c>
      <c r="AU72" s="219">
        <v>0</v>
      </c>
      <c r="AV72" s="219">
        <v>0</v>
      </c>
      <c r="AW72" s="219">
        <v>0</v>
      </c>
      <c r="AX72" s="219">
        <v>0</v>
      </c>
      <c r="AY72" s="219">
        <v>0</v>
      </c>
      <c r="AZ72" s="219">
        <v>0</v>
      </c>
      <c r="BA72" s="219">
        <v>0</v>
      </c>
      <c r="BB72" s="219">
        <v>0</v>
      </c>
      <c r="BC72" s="219">
        <v>0</v>
      </c>
      <c r="BD72" s="219">
        <v>3156</v>
      </c>
      <c r="BE72" s="219">
        <v>3859</v>
      </c>
      <c r="BF72" s="219">
        <v>3790</v>
      </c>
      <c r="BG72" s="219">
        <v>3839</v>
      </c>
      <c r="BH72" s="219">
        <v>3892</v>
      </c>
      <c r="BI72" s="219">
        <v>3965</v>
      </c>
      <c r="BJ72" s="219">
        <v>3982</v>
      </c>
      <c r="BK72" s="219">
        <v>3993</v>
      </c>
      <c r="BL72" s="219">
        <v>4079</v>
      </c>
      <c r="BM72" s="219">
        <v>4206</v>
      </c>
      <c r="BN72" s="219">
        <v>4236</v>
      </c>
      <c r="BO72" s="219">
        <v>4277</v>
      </c>
      <c r="BP72" s="219">
        <v>4316</v>
      </c>
      <c r="BQ72" s="219">
        <v>4414</v>
      </c>
      <c r="BR72" s="219">
        <v>4493</v>
      </c>
      <c r="BS72" s="219">
        <v>4360</v>
      </c>
      <c r="BT72" s="219">
        <v>4516</v>
      </c>
      <c r="BU72" s="219">
        <v>4551</v>
      </c>
      <c r="BV72" s="219">
        <v>4665</v>
      </c>
      <c r="BW72" s="219">
        <v>4779</v>
      </c>
      <c r="BX72" s="219">
        <v>0</v>
      </c>
      <c r="BY72" s="219">
        <v>0</v>
      </c>
      <c r="BZ72" s="219">
        <v>0</v>
      </c>
      <c r="CA72" s="219">
        <v>0</v>
      </c>
      <c r="CB72" s="219">
        <v>0</v>
      </c>
      <c r="CC72" s="219">
        <v>0</v>
      </c>
      <c r="CD72" s="219">
        <v>0</v>
      </c>
      <c r="CE72" s="220">
        <v>0</v>
      </c>
    </row>
    <row r="73" spans="2:83" ht="15" customHeight="1" x14ac:dyDescent="0.35">
      <c r="B73" s="246" t="s">
        <v>31</v>
      </c>
      <c r="D73" s="219">
        <v>0</v>
      </c>
      <c r="E73" s="219">
        <v>0</v>
      </c>
      <c r="F73" s="219">
        <v>0</v>
      </c>
      <c r="G73" s="219">
        <v>0</v>
      </c>
      <c r="H73" s="219">
        <v>0</v>
      </c>
      <c r="I73" s="219">
        <v>0</v>
      </c>
      <c r="J73" s="219">
        <v>0</v>
      </c>
      <c r="K73" s="219">
        <v>0</v>
      </c>
      <c r="L73" s="219">
        <v>0</v>
      </c>
      <c r="M73" s="219">
        <v>0</v>
      </c>
      <c r="N73" s="219">
        <v>0</v>
      </c>
      <c r="O73" s="219">
        <v>0</v>
      </c>
      <c r="P73" s="219">
        <v>0</v>
      </c>
      <c r="Q73" s="219">
        <v>0</v>
      </c>
      <c r="R73" s="219">
        <v>0</v>
      </c>
      <c r="S73" s="219">
        <v>0</v>
      </c>
      <c r="T73" s="219">
        <v>0</v>
      </c>
      <c r="U73" s="219">
        <v>0</v>
      </c>
      <c r="V73" s="219">
        <v>0</v>
      </c>
      <c r="W73" s="219">
        <v>0</v>
      </c>
      <c r="X73" s="219">
        <v>0</v>
      </c>
      <c r="Y73" s="219">
        <v>0</v>
      </c>
      <c r="Z73" s="219">
        <v>0</v>
      </c>
      <c r="AA73" s="219">
        <v>0</v>
      </c>
      <c r="AB73" s="219">
        <v>0</v>
      </c>
      <c r="AC73" s="219">
        <v>0</v>
      </c>
      <c r="AD73" s="219">
        <v>0</v>
      </c>
      <c r="AE73" s="219">
        <v>0</v>
      </c>
      <c r="AF73" s="219">
        <v>0</v>
      </c>
      <c r="AG73" s="219">
        <v>0</v>
      </c>
      <c r="AH73" s="219">
        <v>0</v>
      </c>
      <c r="AI73" s="219">
        <v>0</v>
      </c>
      <c r="AJ73" s="219">
        <v>0</v>
      </c>
      <c r="AK73" s="219">
        <v>0</v>
      </c>
      <c r="AL73" s="219">
        <v>0</v>
      </c>
      <c r="AM73" s="219">
        <v>0</v>
      </c>
      <c r="AN73" s="219">
        <v>0</v>
      </c>
      <c r="AO73" s="219">
        <v>0</v>
      </c>
      <c r="AP73" s="219">
        <v>0</v>
      </c>
      <c r="AQ73" s="219">
        <v>0</v>
      </c>
      <c r="AR73" s="219">
        <v>0</v>
      </c>
      <c r="AS73" s="219">
        <v>0</v>
      </c>
      <c r="AT73" s="219">
        <v>0</v>
      </c>
      <c r="AU73" s="219">
        <v>0</v>
      </c>
      <c r="AV73" s="219">
        <v>0</v>
      </c>
      <c r="AW73" s="219">
        <v>0</v>
      </c>
      <c r="AX73" s="219">
        <v>0</v>
      </c>
      <c r="AY73" s="219">
        <v>0</v>
      </c>
      <c r="AZ73" s="219">
        <v>0</v>
      </c>
      <c r="BA73" s="219">
        <v>0</v>
      </c>
      <c r="BB73" s="219">
        <v>0</v>
      </c>
      <c r="BC73" s="219">
        <v>0</v>
      </c>
      <c r="BD73" s="219">
        <v>0</v>
      </c>
      <c r="BE73" s="219">
        <v>0</v>
      </c>
      <c r="BF73" s="219">
        <v>0</v>
      </c>
      <c r="BG73" s="219">
        <v>1979</v>
      </c>
      <c r="BH73" s="219">
        <v>2594</v>
      </c>
      <c r="BI73" s="219">
        <v>2700</v>
      </c>
      <c r="BJ73" s="219">
        <v>2729</v>
      </c>
      <c r="BK73" s="219">
        <v>2732</v>
      </c>
      <c r="BL73" s="219">
        <v>2724</v>
      </c>
      <c r="BM73" s="219">
        <v>2736</v>
      </c>
      <c r="BN73" s="219">
        <v>2718</v>
      </c>
      <c r="BO73" s="219">
        <v>2649</v>
      </c>
      <c r="BP73" s="219">
        <v>2505</v>
      </c>
      <c r="BQ73" s="219">
        <v>2380</v>
      </c>
      <c r="BR73" s="219">
        <v>2228</v>
      </c>
      <c r="BS73" s="219">
        <v>2098</v>
      </c>
      <c r="BT73" s="219">
        <v>1903</v>
      </c>
      <c r="BU73" s="219">
        <v>1792</v>
      </c>
      <c r="BV73" s="219">
        <v>1654</v>
      </c>
      <c r="BW73" s="219">
        <v>1563</v>
      </c>
      <c r="BX73" s="219">
        <v>1480</v>
      </c>
      <c r="BY73" s="219">
        <v>1410</v>
      </c>
      <c r="BZ73" s="219">
        <v>1373</v>
      </c>
      <c r="CA73" s="219">
        <v>1354</v>
      </c>
      <c r="CB73" s="219">
        <v>1288</v>
      </c>
      <c r="CC73" s="219">
        <v>1226</v>
      </c>
      <c r="CD73" s="219">
        <v>1165</v>
      </c>
      <c r="CE73" s="220">
        <v>1077</v>
      </c>
    </row>
    <row r="74" spans="2:83" x14ac:dyDescent="0.35">
      <c r="B74" s="167" t="s">
        <v>263</v>
      </c>
      <c r="D74" s="219">
        <v>0</v>
      </c>
      <c r="E74" s="219">
        <v>0</v>
      </c>
      <c r="F74" s="219">
        <v>0</v>
      </c>
      <c r="G74" s="219">
        <v>0</v>
      </c>
      <c r="H74" s="219">
        <v>0</v>
      </c>
      <c r="I74" s="219">
        <v>0</v>
      </c>
      <c r="J74" s="219">
        <v>0</v>
      </c>
      <c r="K74" s="219">
        <v>0</v>
      </c>
      <c r="L74" s="219">
        <v>0</v>
      </c>
      <c r="M74" s="219">
        <v>0</v>
      </c>
      <c r="N74" s="219">
        <v>0</v>
      </c>
      <c r="O74" s="219">
        <v>0</v>
      </c>
      <c r="P74" s="219">
        <v>0</v>
      </c>
      <c r="Q74" s="219">
        <v>0</v>
      </c>
      <c r="R74" s="219">
        <v>0</v>
      </c>
      <c r="S74" s="219">
        <v>0</v>
      </c>
      <c r="T74" s="219">
        <v>0</v>
      </c>
      <c r="U74" s="219">
        <v>0</v>
      </c>
      <c r="V74" s="219">
        <v>0</v>
      </c>
      <c r="W74" s="219">
        <v>0</v>
      </c>
      <c r="X74" s="219">
        <v>0</v>
      </c>
      <c r="Y74" s="219">
        <v>0</v>
      </c>
      <c r="Z74" s="219">
        <v>0</v>
      </c>
      <c r="AA74" s="219">
        <v>0</v>
      </c>
      <c r="AB74" s="219">
        <v>0</v>
      </c>
      <c r="AC74" s="219">
        <v>0</v>
      </c>
      <c r="AD74" s="219">
        <v>0</v>
      </c>
      <c r="AE74" s="219">
        <v>0</v>
      </c>
      <c r="AF74" s="219">
        <v>0</v>
      </c>
      <c r="AG74" s="219">
        <v>0</v>
      </c>
      <c r="AH74" s="219">
        <v>0</v>
      </c>
      <c r="AI74" s="219">
        <v>0</v>
      </c>
      <c r="AJ74" s="219">
        <v>0</v>
      </c>
      <c r="AK74" s="219">
        <v>0</v>
      </c>
      <c r="AL74" s="219">
        <v>0</v>
      </c>
      <c r="AM74" s="219">
        <v>0</v>
      </c>
      <c r="AN74" s="219">
        <v>0</v>
      </c>
      <c r="AO74" s="219">
        <v>0</v>
      </c>
      <c r="AP74" s="219">
        <v>0</v>
      </c>
      <c r="AQ74" s="219">
        <v>0</v>
      </c>
      <c r="AR74" s="219">
        <v>0</v>
      </c>
      <c r="AS74" s="219">
        <v>0</v>
      </c>
      <c r="AT74" s="219">
        <v>0</v>
      </c>
      <c r="AU74" s="219">
        <v>0</v>
      </c>
      <c r="AV74" s="219">
        <v>0</v>
      </c>
      <c r="AW74" s="219">
        <v>0</v>
      </c>
      <c r="AX74" s="219">
        <v>0</v>
      </c>
      <c r="AY74" s="219">
        <v>0</v>
      </c>
      <c r="AZ74" s="219">
        <v>0</v>
      </c>
      <c r="BA74" s="219">
        <v>0</v>
      </c>
      <c r="BB74" s="219">
        <v>0</v>
      </c>
      <c r="BC74" s="219">
        <v>0</v>
      </c>
      <c r="BD74" s="219">
        <v>0</v>
      </c>
      <c r="BE74" s="219">
        <v>0</v>
      </c>
      <c r="BF74" s="219">
        <v>0</v>
      </c>
      <c r="BG74" s="219">
        <v>0</v>
      </c>
      <c r="BH74" s="219">
        <v>0</v>
      </c>
      <c r="BI74" s="219">
        <v>0</v>
      </c>
      <c r="BJ74" s="219">
        <v>0</v>
      </c>
      <c r="BK74" s="219">
        <v>0</v>
      </c>
      <c r="BL74" s="219">
        <v>0</v>
      </c>
      <c r="BM74" s="219">
        <v>0</v>
      </c>
      <c r="BN74" s="219">
        <v>0</v>
      </c>
      <c r="BO74" s="219">
        <v>0</v>
      </c>
      <c r="BP74" s="219">
        <v>0</v>
      </c>
      <c r="BQ74" s="219">
        <v>1</v>
      </c>
      <c r="BR74" s="219">
        <v>17</v>
      </c>
      <c r="BS74" s="219">
        <v>25</v>
      </c>
      <c r="BT74" s="219">
        <v>88</v>
      </c>
      <c r="BU74" s="219">
        <v>164</v>
      </c>
      <c r="BV74" s="219">
        <v>202</v>
      </c>
      <c r="BW74" s="219">
        <v>277</v>
      </c>
      <c r="BX74" s="219">
        <v>323</v>
      </c>
      <c r="BY74" s="219">
        <v>375</v>
      </c>
      <c r="BZ74" s="219">
        <v>457</v>
      </c>
      <c r="CA74" s="219">
        <v>546</v>
      </c>
      <c r="CB74" s="219">
        <v>620</v>
      </c>
      <c r="CC74" s="219">
        <v>705</v>
      </c>
      <c r="CD74" s="219">
        <v>773</v>
      </c>
      <c r="CE74" s="220">
        <v>815</v>
      </c>
    </row>
    <row r="75" spans="2:83" x14ac:dyDescent="0.35">
      <c r="B75" s="221" t="s">
        <v>313</v>
      </c>
      <c r="D75" s="219">
        <v>0</v>
      </c>
      <c r="E75" s="219">
        <v>0</v>
      </c>
      <c r="F75" s="219">
        <v>0</v>
      </c>
      <c r="G75" s="219">
        <v>0</v>
      </c>
      <c r="H75" s="219">
        <v>0</v>
      </c>
      <c r="I75" s="219">
        <v>0</v>
      </c>
      <c r="J75" s="219">
        <v>0</v>
      </c>
      <c r="K75" s="219">
        <v>0</v>
      </c>
      <c r="L75" s="219">
        <v>0</v>
      </c>
      <c r="M75" s="219">
        <v>0</v>
      </c>
      <c r="N75" s="219">
        <v>0</v>
      </c>
      <c r="O75" s="219">
        <v>0</v>
      </c>
      <c r="P75" s="219">
        <v>0</v>
      </c>
      <c r="Q75" s="219">
        <v>0</v>
      </c>
      <c r="R75" s="219">
        <v>0</v>
      </c>
      <c r="S75" s="219">
        <v>0</v>
      </c>
      <c r="T75" s="219">
        <v>0</v>
      </c>
      <c r="U75" s="219">
        <v>0</v>
      </c>
      <c r="V75" s="219">
        <v>0</v>
      </c>
      <c r="W75" s="219">
        <v>0</v>
      </c>
      <c r="X75" s="219">
        <v>0</v>
      </c>
      <c r="Y75" s="219">
        <v>0</v>
      </c>
      <c r="Z75" s="219">
        <v>0</v>
      </c>
      <c r="AA75" s="219">
        <v>0</v>
      </c>
      <c r="AB75" s="219">
        <v>0</v>
      </c>
      <c r="AC75" s="219">
        <v>0</v>
      </c>
      <c r="AD75" s="219">
        <v>0</v>
      </c>
      <c r="AE75" s="219">
        <v>0</v>
      </c>
      <c r="AF75" s="219">
        <v>0</v>
      </c>
      <c r="AG75" s="219">
        <v>0</v>
      </c>
      <c r="AH75" s="219">
        <v>0</v>
      </c>
      <c r="AI75" s="219">
        <v>0</v>
      </c>
      <c r="AJ75" s="219">
        <v>0</v>
      </c>
      <c r="AK75" s="219">
        <v>0</v>
      </c>
      <c r="AL75" s="219">
        <v>0</v>
      </c>
      <c r="AM75" s="219">
        <v>0</v>
      </c>
      <c r="AN75" s="219">
        <v>0</v>
      </c>
      <c r="AO75" s="219">
        <v>0</v>
      </c>
      <c r="AP75" s="219">
        <v>0</v>
      </c>
      <c r="AQ75" s="219">
        <v>0</v>
      </c>
      <c r="AR75" s="219">
        <v>0</v>
      </c>
      <c r="AS75" s="219">
        <v>0</v>
      </c>
      <c r="AT75" s="219">
        <v>0</v>
      </c>
      <c r="AU75" s="219">
        <v>0</v>
      </c>
      <c r="AV75" s="219">
        <v>0</v>
      </c>
      <c r="AW75" s="219">
        <v>0</v>
      </c>
      <c r="AX75" s="219">
        <v>0</v>
      </c>
      <c r="AY75" s="219">
        <v>0</v>
      </c>
      <c r="AZ75" s="219">
        <v>0</v>
      </c>
      <c r="BA75" s="219">
        <v>0</v>
      </c>
      <c r="BB75" s="219">
        <v>0</v>
      </c>
      <c r="BC75" s="219">
        <v>0</v>
      </c>
      <c r="BD75" s="219">
        <v>0</v>
      </c>
      <c r="BE75" s="219">
        <v>0</v>
      </c>
      <c r="BF75" s="219">
        <v>0</v>
      </c>
      <c r="BG75" s="219">
        <v>0</v>
      </c>
      <c r="BH75" s="219">
        <v>0</v>
      </c>
      <c r="BI75" s="219">
        <v>0</v>
      </c>
      <c r="BJ75" s="219">
        <v>0</v>
      </c>
      <c r="BK75" s="219">
        <v>0</v>
      </c>
      <c r="BL75" s="219">
        <v>0</v>
      </c>
      <c r="BM75" s="219">
        <v>0</v>
      </c>
      <c r="BN75" s="219">
        <v>0</v>
      </c>
      <c r="BO75" s="219">
        <v>0</v>
      </c>
      <c r="BP75" s="219">
        <v>0</v>
      </c>
      <c r="BQ75" s="219">
        <v>1</v>
      </c>
      <c r="BR75" s="219">
        <v>16</v>
      </c>
      <c r="BS75" s="219">
        <v>24</v>
      </c>
      <c r="BT75" s="219">
        <v>87</v>
      </c>
      <c r="BU75" s="219">
        <v>162</v>
      </c>
      <c r="BV75" s="219">
        <v>200</v>
      </c>
      <c r="BW75" s="219">
        <v>274</v>
      </c>
      <c r="BX75" s="219">
        <v>319</v>
      </c>
      <c r="BY75" s="219">
        <v>371</v>
      </c>
      <c r="BZ75" s="219">
        <v>452</v>
      </c>
      <c r="CA75" s="219">
        <v>540</v>
      </c>
      <c r="CB75" s="219">
        <v>613</v>
      </c>
      <c r="CC75" s="219">
        <v>697</v>
      </c>
      <c r="CD75" s="219">
        <v>764</v>
      </c>
      <c r="CE75" s="220">
        <v>805</v>
      </c>
    </row>
    <row r="76" spans="2:83" x14ac:dyDescent="0.35">
      <c r="B76" s="221" t="s">
        <v>314</v>
      </c>
      <c r="D76" s="219">
        <v>0</v>
      </c>
      <c r="E76" s="219">
        <v>0</v>
      </c>
      <c r="F76" s="219">
        <v>0</v>
      </c>
      <c r="G76" s="219">
        <v>0</v>
      </c>
      <c r="H76" s="219">
        <v>0</v>
      </c>
      <c r="I76" s="219">
        <v>0</v>
      </c>
      <c r="J76" s="219">
        <v>0</v>
      </c>
      <c r="K76" s="219">
        <v>0</v>
      </c>
      <c r="L76" s="219">
        <v>0</v>
      </c>
      <c r="M76" s="219">
        <v>0</v>
      </c>
      <c r="N76" s="219">
        <v>0</v>
      </c>
      <c r="O76" s="219">
        <v>0</v>
      </c>
      <c r="P76" s="219">
        <v>0</v>
      </c>
      <c r="Q76" s="219">
        <v>0</v>
      </c>
      <c r="R76" s="219">
        <v>0</v>
      </c>
      <c r="S76" s="219">
        <v>0</v>
      </c>
      <c r="T76" s="219">
        <v>0</v>
      </c>
      <c r="U76" s="219">
        <v>0</v>
      </c>
      <c r="V76" s="219">
        <v>0</v>
      </c>
      <c r="W76" s="219">
        <v>0</v>
      </c>
      <c r="X76" s="219">
        <v>0</v>
      </c>
      <c r="Y76" s="219">
        <v>0</v>
      </c>
      <c r="Z76" s="219">
        <v>0</v>
      </c>
      <c r="AA76" s="219">
        <v>0</v>
      </c>
      <c r="AB76" s="219">
        <v>0</v>
      </c>
      <c r="AC76" s="219">
        <v>0</v>
      </c>
      <c r="AD76" s="219">
        <v>0</v>
      </c>
      <c r="AE76" s="219">
        <v>0</v>
      </c>
      <c r="AF76" s="219">
        <v>0</v>
      </c>
      <c r="AG76" s="219">
        <v>0</v>
      </c>
      <c r="AH76" s="219">
        <v>0</v>
      </c>
      <c r="AI76" s="219">
        <v>0</v>
      </c>
      <c r="AJ76" s="219">
        <v>0</v>
      </c>
      <c r="AK76" s="219">
        <v>0</v>
      </c>
      <c r="AL76" s="219">
        <v>0</v>
      </c>
      <c r="AM76" s="219">
        <v>0</v>
      </c>
      <c r="AN76" s="219">
        <v>0</v>
      </c>
      <c r="AO76" s="219">
        <v>0</v>
      </c>
      <c r="AP76" s="219">
        <v>0</v>
      </c>
      <c r="AQ76" s="219">
        <v>0</v>
      </c>
      <c r="AR76" s="219">
        <v>0</v>
      </c>
      <c r="AS76" s="219">
        <v>0</v>
      </c>
      <c r="AT76" s="219">
        <v>0</v>
      </c>
      <c r="AU76" s="219">
        <v>0</v>
      </c>
      <c r="AV76" s="219">
        <v>0</v>
      </c>
      <c r="AW76" s="219">
        <v>0</v>
      </c>
      <c r="AX76" s="219">
        <v>0</v>
      </c>
      <c r="AY76" s="219">
        <v>0</v>
      </c>
      <c r="AZ76" s="219">
        <v>0</v>
      </c>
      <c r="BA76" s="219">
        <v>0</v>
      </c>
      <c r="BB76" s="219">
        <v>0</v>
      </c>
      <c r="BC76" s="219">
        <v>0</v>
      </c>
      <c r="BD76" s="219">
        <v>0</v>
      </c>
      <c r="BE76" s="219">
        <v>0</v>
      </c>
      <c r="BF76" s="219">
        <v>0</v>
      </c>
      <c r="BG76" s="219">
        <v>0</v>
      </c>
      <c r="BH76" s="219">
        <v>0</v>
      </c>
      <c r="BI76" s="219">
        <v>0</v>
      </c>
      <c r="BJ76" s="219">
        <v>0</v>
      </c>
      <c r="BK76" s="219">
        <v>0</v>
      </c>
      <c r="BL76" s="219">
        <v>0</v>
      </c>
      <c r="BM76" s="219">
        <v>0</v>
      </c>
      <c r="BN76" s="219">
        <v>0</v>
      </c>
      <c r="BO76" s="219">
        <v>0</v>
      </c>
      <c r="BP76" s="219">
        <v>0</v>
      </c>
      <c r="BQ76" s="219">
        <v>0</v>
      </c>
      <c r="BR76" s="219">
        <v>0</v>
      </c>
      <c r="BS76" s="219">
        <v>0</v>
      </c>
      <c r="BT76" s="219">
        <v>1</v>
      </c>
      <c r="BU76" s="219">
        <v>2</v>
      </c>
      <c r="BV76" s="219">
        <v>2</v>
      </c>
      <c r="BW76" s="219">
        <v>3</v>
      </c>
      <c r="BX76" s="219">
        <v>4</v>
      </c>
      <c r="BY76" s="219">
        <v>4</v>
      </c>
      <c r="BZ76" s="219">
        <v>5</v>
      </c>
      <c r="CA76" s="219">
        <v>6</v>
      </c>
      <c r="CB76" s="219">
        <v>7</v>
      </c>
      <c r="CC76" s="219">
        <v>8</v>
      </c>
      <c r="CD76" s="219">
        <v>9</v>
      </c>
      <c r="CE76" s="220">
        <v>9</v>
      </c>
    </row>
    <row r="77" spans="2:83" ht="25.5" customHeight="1" x14ac:dyDescent="0.35">
      <c r="B77" s="246" t="s">
        <v>33</v>
      </c>
      <c r="D77" s="219">
        <v>0</v>
      </c>
      <c r="E77" s="219">
        <v>0</v>
      </c>
      <c r="F77" s="219">
        <v>0</v>
      </c>
      <c r="G77" s="219">
        <v>0</v>
      </c>
      <c r="H77" s="219">
        <v>0</v>
      </c>
      <c r="I77" s="219">
        <v>0</v>
      </c>
      <c r="J77" s="219">
        <v>0</v>
      </c>
      <c r="K77" s="219">
        <v>4621</v>
      </c>
      <c r="L77" s="219">
        <v>4729</v>
      </c>
      <c r="M77" s="219">
        <v>4832</v>
      </c>
      <c r="N77" s="219">
        <v>5412</v>
      </c>
      <c r="O77" s="219">
        <v>5541</v>
      </c>
      <c r="P77" s="219">
        <v>5661</v>
      </c>
      <c r="Q77" s="219">
        <v>5778</v>
      </c>
      <c r="R77" s="219">
        <v>5919</v>
      </c>
      <c r="S77" s="219">
        <v>5965</v>
      </c>
      <c r="T77" s="219">
        <v>6142</v>
      </c>
      <c r="U77" s="219">
        <v>6340</v>
      </c>
      <c r="V77" s="219">
        <v>6523</v>
      </c>
      <c r="W77" s="219">
        <v>6751</v>
      </c>
      <c r="X77" s="219">
        <v>6955</v>
      </c>
      <c r="Y77" s="219">
        <v>7151</v>
      </c>
      <c r="Z77" s="219">
        <v>7344</v>
      </c>
      <c r="AA77" s="219">
        <v>7495</v>
      </c>
      <c r="AB77" s="219">
        <v>7648</v>
      </c>
      <c r="AC77" s="219">
        <v>7803</v>
      </c>
      <c r="AD77" s="219">
        <v>7951</v>
      </c>
      <c r="AE77" s="219">
        <v>8128</v>
      </c>
      <c r="AF77" s="219">
        <v>8315</v>
      </c>
      <c r="AG77" s="219">
        <v>8436</v>
      </c>
      <c r="AH77" s="219">
        <v>8579</v>
      </c>
      <c r="AI77" s="219">
        <v>8727</v>
      </c>
      <c r="AJ77" s="219">
        <v>8895</v>
      </c>
      <c r="AK77" s="219">
        <v>9074</v>
      </c>
      <c r="AL77" s="219">
        <v>9164</v>
      </c>
      <c r="AM77" s="219">
        <v>9261</v>
      </c>
      <c r="AN77" s="219">
        <v>9298</v>
      </c>
      <c r="AO77" s="219">
        <v>9495</v>
      </c>
      <c r="AP77" s="219">
        <v>9627</v>
      </c>
      <c r="AQ77" s="219">
        <v>9700</v>
      </c>
      <c r="AR77" s="219">
        <v>9755</v>
      </c>
      <c r="AS77" s="219">
        <v>9755</v>
      </c>
      <c r="AT77" s="219">
        <v>9930</v>
      </c>
      <c r="AU77" s="219">
        <v>9990</v>
      </c>
      <c r="AV77" s="219">
        <v>10056</v>
      </c>
      <c r="AW77" s="219">
        <v>10061</v>
      </c>
      <c r="AX77" s="219">
        <v>10097</v>
      </c>
      <c r="AY77" s="219">
        <v>10384</v>
      </c>
      <c r="AZ77" s="219">
        <v>10536</v>
      </c>
      <c r="BA77" s="219">
        <v>10680</v>
      </c>
      <c r="BB77" s="219">
        <v>10782</v>
      </c>
      <c r="BC77" s="219">
        <v>10936</v>
      </c>
      <c r="BD77" s="219">
        <v>11004</v>
      </c>
      <c r="BE77" s="219">
        <v>11095</v>
      </c>
      <c r="BF77" s="219">
        <v>11195</v>
      </c>
      <c r="BG77" s="219">
        <v>11320</v>
      </c>
      <c r="BH77" s="219">
        <v>11477</v>
      </c>
      <c r="BI77" s="219">
        <v>11585</v>
      </c>
      <c r="BJ77" s="219">
        <v>11715</v>
      </c>
      <c r="BK77" s="219">
        <v>11938</v>
      </c>
      <c r="BL77" s="219">
        <v>12160</v>
      </c>
      <c r="BM77" s="219">
        <v>12410</v>
      </c>
      <c r="BN77" s="219">
        <v>12566</v>
      </c>
      <c r="BO77" s="219">
        <v>12667</v>
      </c>
      <c r="BP77" s="219">
        <v>12810</v>
      </c>
      <c r="BQ77" s="219">
        <v>12888</v>
      </c>
      <c r="BR77" s="219">
        <v>12958</v>
      </c>
      <c r="BS77" s="219">
        <v>12957</v>
      </c>
      <c r="BT77" s="219">
        <v>12930</v>
      </c>
      <c r="BU77" s="219">
        <v>12838</v>
      </c>
      <c r="BV77" s="219">
        <v>12724</v>
      </c>
      <c r="BW77" s="219">
        <v>12556</v>
      </c>
      <c r="BX77" s="219">
        <v>12379</v>
      </c>
      <c r="BY77" s="219">
        <v>12458</v>
      </c>
      <c r="BZ77" s="219">
        <v>12629</v>
      </c>
      <c r="CA77" s="219">
        <v>12829</v>
      </c>
      <c r="CB77" s="219">
        <v>13045</v>
      </c>
      <c r="CC77" s="219">
        <v>13286</v>
      </c>
      <c r="CD77" s="219">
        <v>13320</v>
      </c>
      <c r="CE77" s="220">
        <v>13204</v>
      </c>
    </row>
    <row r="78" spans="2:83" x14ac:dyDescent="0.35">
      <c r="B78" s="221" t="s">
        <v>228</v>
      </c>
      <c r="C78" s="221"/>
      <c r="D78" s="219">
        <v>0</v>
      </c>
      <c r="E78" s="219">
        <v>0</v>
      </c>
      <c r="F78" s="219">
        <v>0</v>
      </c>
      <c r="G78" s="219">
        <v>0</v>
      </c>
      <c r="H78" s="219">
        <v>0</v>
      </c>
      <c r="I78" s="219">
        <v>0</v>
      </c>
      <c r="J78" s="219">
        <v>0</v>
      </c>
      <c r="K78" s="219">
        <v>4621</v>
      </c>
      <c r="L78" s="219">
        <v>4729</v>
      </c>
      <c r="M78" s="219">
        <v>4832</v>
      </c>
      <c r="N78" s="219">
        <v>5412</v>
      </c>
      <c r="O78" s="219">
        <v>5541</v>
      </c>
      <c r="P78" s="219">
        <v>5661</v>
      </c>
      <c r="Q78" s="219">
        <v>5778</v>
      </c>
      <c r="R78" s="219">
        <v>5919</v>
      </c>
      <c r="S78" s="219">
        <v>5965</v>
      </c>
      <c r="T78" s="219">
        <v>6142</v>
      </c>
      <c r="U78" s="219">
        <v>6340</v>
      </c>
      <c r="V78" s="219">
        <v>6523</v>
      </c>
      <c r="W78" s="219">
        <v>6751</v>
      </c>
      <c r="X78" s="219">
        <v>6955</v>
      </c>
      <c r="Y78" s="219">
        <v>7151</v>
      </c>
      <c r="Z78" s="219">
        <v>7344</v>
      </c>
      <c r="AA78" s="219">
        <v>7365</v>
      </c>
      <c r="AB78" s="219">
        <v>7525</v>
      </c>
      <c r="AC78" s="219">
        <v>7693</v>
      </c>
      <c r="AD78" s="219">
        <v>7853</v>
      </c>
      <c r="AE78" s="219">
        <v>8035</v>
      </c>
      <c r="AF78" s="219">
        <v>8236</v>
      </c>
      <c r="AG78" s="219">
        <v>8364</v>
      </c>
      <c r="AH78" s="219">
        <v>8516</v>
      </c>
      <c r="AI78" s="219">
        <v>8672</v>
      </c>
      <c r="AJ78" s="219">
        <v>8844</v>
      </c>
      <c r="AK78" s="219">
        <v>9028</v>
      </c>
      <c r="AL78" s="219">
        <v>9121</v>
      </c>
      <c r="AM78" s="219">
        <v>9221</v>
      </c>
      <c r="AN78" s="219">
        <v>9259</v>
      </c>
      <c r="AO78" s="219">
        <v>9459</v>
      </c>
      <c r="AP78" s="219">
        <v>9589</v>
      </c>
      <c r="AQ78" s="219">
        <v>9663</v>
      </c>
      <c r="AR78" s="219">
        <v>9719</v>
      </c>
      <c r="AS78" s="219">
        <v>9720</v>
      </c>
      <c r="AT78" s="219">
        <v>9898</v>
      </c>
      <c r="AU78" s="219">
        <v>9959</v>
      </c>
      <c r="AV78" s="219">
        <v>10027</v>
      </c>
      <c r="AW78" s="219">
        <v>10033</v>
      </c>
      <c r="AX78" s="219">
        <v>10070</v>
      </c>
      <c r="AY78" s="219">
        <v>10356</v>
      </c>
      <c r="AZ78" s="219">
        <v>10509</v>
      </c>
      <c r="BA78" s="219">
        <v>10654</v>
      </c>
      <c r="BB78" s="219">
        <v>10758</v>
      </c>
      <c r="BC78" s="219">
        <v>10913</v>
      </c>
      <c r="BD78" s="219">
        <v>10981</v>
      </c>
      <c r="BE78" s="219">
        <v>11072</v>
      </c>
      <c r="BF78" s="219">
        <v>11171</v>
      </c>
      <c r="BG78" s="219">
        <v>11297</v>
      </c>
      <c r="BH78" s="219">
        <v>11454</v>
      </c>
      <c r="BI78" s="219">
        <v>11563</v>
      </c>
      <c r="BJ78" s="219">
        <v>11692</v>
      </c>
      <c r="BK78" s="219">
        <v>11914</v>
      </c>
      <c r="BL78" s="219">
        <v>12134</v>
      </c>
      <c r="BM78" s="219">
        <v>12382</v>
      </c>
      <c r="BN78" s="219">
        <v>12537</v>
      </c>
      <c r="BO78" s="219">
        <v>12634</v>
      </c>
      <c r="BP78" s="219">
        <v>12774</v>
      </c>
      <c r="BQ78" s="219">
        <v>12846</v>
      </c>
      <c r="BR78" s="219">
        <v>12912</v>
      </c>
      <c r="BS78" s="219">
        <v>12908</v>
      </c>
      <c r="BT78" s="219">
        <v>12880</v>
      </c>
      <c r="BU78" s="219">
        <v>12790</v>
      </c>
      <c r="BV78" s="219">
        <v>12668</v>
      </c>
      <c r="BW78" s="219">
        <v>12530</v>
      </c>
      <c r="BX78" s="219">
        <v>12382</v>
      </c>
      <c r="BY78" s="219">
        <v>12447</v>
      </c>
      <c r="BZ78" s="219">
        <v>12586</v>
      </c>
      <c r="CA78" s="219">
        <v>12791</v>
      </c>
      <c r="CB78" s="219">
        <v>13011</v>
      </c>
      <c r="CC78" s="219">
        <v>13254</v>
      </c>
      <c r="CD78" s="219">
        <v>13292</v>
      </c>
      <c r="CE78" s="220">
        <v>13179</v>
      </c>
    </row>
    <row r="79" spans="2:83" x14ac:dyDescent="0.35">
      <c r="B79" s="249" t="s">
        <v>334</v>
      </c>
      <c r="C79" s="221"/>
      <c r="D79" s="219">
        <v>0</v>
      </c>
      <c r="E79" s="219">
        <v>0</v>
      </c>
      <c r="F79" s="219">
        <v>0</v>
      </c>
      <c r="G79" s="219">
        <v>0</v>
      </c>
      <c r="H79" s="219">
        <v>0</v>
      </c>
      <c r="I79" s="219">
        <v>0</v>
      </c>
      <c r="J79" s="219">
        <v>0</v>
      </c>
      <c r="K79" s="219">
        <v>0</v>
      </c>
      <c r="L79" s="219">
        <v>0</v>
      </c>
      <c r="M79" s="219">
        <v>0</v>
      </c>
      <c r="N79" s="219">
        <v>0</v>
      </c>
      <c r="O79" s="219">
        <v>0</v>
      </c>
      <c r="P79" s="219">
        <v>0</v>
      </c>
      <c r="Q79" s="219">
        <v>0</v>
      </c>
      <c r="R79" s="219">
        <v>0</v>
      </c>
      <c r="S79" s="219">
        <v>0</v>
      </c>
      <c r="T79" s="219">
        <v>0</v>
      </c>
      <c r="U79" s="219">
        <v>0</v>
      </c>
      <c r="V79" s="219">
        <v>0</v>
      </c>
      <c r="W79" s="219">
        <v>0</v>
      </c>
      <c r="X79" s="219">
        <v>0</v>
      </c>
      <c r="Y79" s="219">
        <v>0</v>
      </c>
      <c r="Z79" s="219">
        <v>0</v>
      </c>
      <c r="AA79" s="219">
        <v>0</v>
      </c>
      <c r="AB79" s="219">
        <v>0</v>
      </c>
      <c r="AC79" s="219">
        <v>0</v>
      </c>
      <c r="AD79" s="219">
        <v>0</v>
      </c>
      <c r="AE79" s="219">
        <v>0</v>
      </c>
      <c r="AF79" s="219">
        <v>0</v>
      </c>
      <c r="AG79" s="219">
        <v>0</v>
      </c>
      <c r="AH79" s="219">
        <v>0</v>
      </c>
      <c r="AI79" s="219">
        <v>0</v>
      </c>
      <c r="AJ79" s="219">
        <v>0</v>
      </c>
      <c r="AK79" s="219">
        <v>0</v>
      </c>
      <c r="AL79" s="219">
        <v>0</v>
      </c>
      <c r="AM79" s="219">
        <v>0</v>
      </c>
      <c r="AN79" s="219">
        <v>0</v>
      </c>
      <c r="AO79" s="219">
        <v>0</v>
      </c>
      <c r="AP79" s="219">
        <v>0</v>
      </c>
      <c r="AQ79" s="219">
        <v>0</v>
      </c>
      <c r="AR79" s="219">
        <v>0</v>
      </c>
      <c r="AS79" s="219">
        <v>0</v>
      </c>
      <c r="AT79" s="219">
        <v>0</v>
      </c>
      <c r="AU79" s="219">
        <v>0</v>
      </c>
      <c r="AV79" s="219">
        <v>0</v>
      </c>
      <c r="AW79" s="219">
        <v>0</v>
      </c>
      <c r="AX79" s="219">
        <v>0</v>
      </c>
      <c r="AY79" s="219">
        <v>0</v>
      </c>
      <c r="AZ79" s="219">
        <v>0</v>
      </c>
      <c r="BA79" s="219">
        <v>0</v>
      </c>
      <c r="BB79" s="219">
        <v>0</v>
      </c>
      <c r="BC79" s="219">
        <v>0</v>
      </c>
      <c r="BD79" s="219">
        <v>10875</v>
      </c>
      <c r="BE79" s="219">
        <v>11018</v>
      </c>
      <c r="BF79" s="219">
        <v>11102</v>
      </c>
      <c r="BG79" s="219">
        <v>11231</v>
      </c>
      <c r="BH79" s="219">
        <v>11384</v>
      </c>
      <c r="BI79" s="219">
        <v>11492</v>
      </c>
      <c r="BJ79" s="219">
        <v>11617</v>
      </c>
      <c r="BK79" s="219">
        <v>11837</v>
      </c>
      <c r="BL79" s="219">
        <v>12053</v>
      </c>
      <c r="BM79" s="219">
        <v>12285</v>
      </c>
      <c r="BN79" s="219">
        <v>12460</v>
      </c>
      <c r="BO79" s="219">
        <v>12556</v>
      </c>
      <c r="BP79" s="219">
        <v>12737</v>
      </c>
      <c r="BQ79" s="219">
        <v>12814</v>
      </c>
      <c r="BR79" s="219">
        <v>12887</v>
      </c>
      <c r="BS79" s="219">
        <v>12890</v>
      </c>
      <c r="BT79" s="219">
        <v>12681</v>
      </c>
      <c r="BU79" s="219">
        <v>12144</v>
      </c>
      <c r="BV79" s="219">
        <v>11679</v>
      </c>
      <c r="BW79" s="219">
        <v>11224</v>
      </c>
      <c r="BX79" s="219">
        <v>10700</v>
      </c>
      <c r="BY79" s="219">
        <v>10160</v>
      </c>
      <c r="BZ79" s="219">
        <v>9583</v>
      </c>
      <c r="CA79" s="219">
        <v>9090</v>
      </c>
      <c r="CB79" s="219">
        <v>8602</v>
      </c>
      <c r="CC79" s="219">
        <v>8126</v>
      </c>
      <c r="CD79" s="219">
        <v>7660</v>
      </c>
      <c r="CE79" s="220">
        <v>7209</v>
      </c>
    </row>
    <row r="80" spans="2:83" x14ac:dyDescent="0.35">
      <c r="B80" s="249" t="s">
        <v>355</v>
      </c>
      <c r="C80" s="221"/>
      <c r="D80" s="219">
        <v>0</v>
      </c>
      <c r="E80" s="219">
        <v>0</v>
      </c>
      <c r="F80" s="219">
        <v>0</v>
      </c>
      <c r="G80" s="219">
        <v>0</v>
      </c>
      <c r="H80" s="219">
        <v>0</v>
      </c>
      <c r="I80" s="219">
        <v>0</v>
      </c>
      <c r="J80" s="219">
        <v>0</v>
      </c>
      <c r="K80" s="219">
        <v>0</v>
      </c>
      <c r="L80" s="219">
        <v>0</v>
      </c>
      <c r="M80" s="219">
        <v>0</v>
      </c>
      <c r="N80" s="219">
        <v>0</v>
      </c>
      <c r="O80" s="219">
        <v>0</v>
      </c>
      <c r="P80" s="219">
        <v>0</v>
      </c>
      <c r="Q80" s="219">
        <v>0</v>
      </c>
      <c r="R80" s="219">
        <v>0</v>
      </c>
      <c r="S80" s="219">
        <v>0</v>
      </c>
      <c r="T80" s="219">
        <v>0</v>
      </c>
      <c r="U80" s="219">
        <v>0</v>
      </c>
      <c r="V80" s="219">
        <v>0</v>
      </c>
      <c r="W80" s="219">
        <v>0</v>
      </c>
      <c r="X80" s="219">
        <v>0</v>
      </c>
      <c r="Y80" s="219">
        <v>0</v>
      </c>
      <c r="Z80" s="219">
        <v>0</v>
      </c>
      <c r="AA80" s="219">
        <v>0</v>
      </c>
      <c r="AB80" s="219">
        <v>0</v>
      </c>
      <c r="AC80" s="219">
        <v>0</v>
      </c>
      <c r="AD80" s="219">
        <v>0</v>
      </c>
      <c r="AE80" s="219">
        <v>0</v>
      </c>
      <c r="AF80" s="219">
        <v>0</v>
      </c>
      <c r="AG80" s="219">
        <v>0</v>
      </c>
      <c r="AH80" s="219">
        <v>0</v>
      </c>
      <c r="AI80" s="219">
        <v>80</v>
      </c>
      <c r="AJ80" s="219">
        <v>276</v>
      </c>
      <c r="AK80" s="219">
        <v>476</v>
      </c>
      <c r="AL80" s="219">
        <v>658</v>
      </c>
      <c r="AM80" s="219">
        <v>882</v>
      </c>
      <c r="AN80" s="219">
        <v>1009</v>
      </c>
      <c r="AO80" s="219">
        <v>1434</v>
      </c>
      <c r="AP80" s="219">
        <v>1786</v>
      </c>
      <c r="AQ80" s="219">
        <v>2077</v>
      </c>
      <c r="AR80" s="219">
        <v>2382</v>
      </c>
      <c r="AS80" s="219">
        <v>2515</v>
      </c>
      <c r="AT80" s="219">
        <v>3044</v>
      </c>
      <c r="AU80" s="219">
        <v>3349</v>
      </c>
      <c r="AV80" s="219">
        <v>3642</v>
      </c>
      <c r="AW80" s="219">
        <v>3925</v>
      </c>
      <c r="AX80" s="219">
        <v>4219</v>
      </c>
      <c r="AY80" s="219">
        <v>4552</v>
      </c>
      <c r="AZ80" s="219">
        <v>4927</v>
      </c>
      <c r="BA80" s="219">
        <v>5280</v>
      </c>
      <c r="BB80" s="219">
        <v>5615</v>
      </c>
      <c r="BC80" s="219">
        <v>5947</v>
      </c>
      <c r="BD80" s="219">
        <v>6276</v>
      </c>
      <c r="BE80" s="219">
        <v>6589</v>
      </c>
      <c r="BF80" s="219">
        <v>6851</v>
      </c>
      <c r="BG80" s="219">
        <v>7122</v>
      </c>
      <c r="BH80" s="219">
        <v>7425</v>
      </c>
      <c r="BI80" s="219">
        <v>7700</v>
      </c>
      <c r="BJ80" s="219">
        <v>7963</v>
      </c>
      <c r="BK80" s="219">
        <v>8324</v>
      </c>
      <c r="BL80" s="219">
        <v>8673</v>
      </c>
      <c r="BM80" s="219">
        <v>9052</v>
      </c>
      <c r="BN80" s="219">
        <v>9320</v>
      </c>
      <c r="BO80" s="219">
        <v>9549</v>
      </c>
      <c r="BP80" s="219">
        <v>9848</v>
      </c>
      <c r="BQ80" s="219">
        <v>10021</v>
      </c>
      <c r="BR80" s="219">
        <v>10207</v>
      </c>
      <c r="BS80" s="219">
        <v>10335</v>
      </c>
      <c r="BT80" s="219">
        <v>10250</v>
      </c>
      <c r="BU80" s="219">
        <v>9876</v>
      </c>
      <c r="BV80" s="219">
        <v>9562</v>
      </c>
      <c r="BW80" s="219">
        <v>9238</v>
      </c>
      <c r="BX80" s="219">
        <v>8858</v>
      </c>
      <c r="BY80" s="219">
        <v>8448</v>
      </c>
      <c r="BZ80" s="219">
        <v>8015</v>
      </c>
      <c r="CA80" s="219">
        <v>7662</v>
      </c>
      <c r="CB80" s="219">
        <v>7299</v>
      </c>
      <c r="CC80" s="219">
        <v>6931</v>
      </c>
      <c r="CD80" s="219">
        <v>6570</v>
      </c>
      <c r="CE80" s="220">
        <v>6216</v>
      </c>
    </row>
    <row r="81" spans="1:83" x14ac:dyDescent="0.35">
      <c r="B81" s="249" t="s">
        <v>356</v>
      </c>
      <c r="C81" s="221"/>
      <c r="D81" s="219">
        <v>0</v>
      </c>
      <c r="E81" s="219">
        <v>0</v>
      </c>
      <c r="F81" s="219">
        <v>0</v>
      </c>
      <c r="G81" s="219">
        <v>0</v>
      </c>
      <c r="H81" s="219">
        <v>0</v>
      </c>
      <c r="I81" s="219">
        <v>0</v>
      </c>
      <c r="J81" s="219">
        <v>0</v>
      </c>
      <c r="K81" s="219">
        <v>0</v>
      </c>
      <c r="L81" s="219">
        <v>0</v>
      </c>
      <c r="M81" s="219">
        <v>0</v>
      </c>
      <c r="N81" s="219">
        <v>0</v>
      </c>
      <c r="O81" s="219">
        <v>0</v>
      </c>
      <c r="P81" s="219">
        <v>0</v>
      </c>
      <c r="Q81" s="219">
        <v>0</v>
      </c>
      <c r="R81" s="219">
        <v>0</v>
      </c>
      <c r="S81" s="219">
        <v>0</v>
      </c>
      <c r="T81" s="219">
        <v>0</v>
      </c>
      <c r="U81" s="219">
        <v>0</v>
      </c>
      <c r="V81" s="219">
        <v>0</v>
      </c>
      <c r="W81" s="219">
        <v>0</v>
      </c>
      <c r="X81" s="219">
        <v>0</v>
      </c>
      <c r="Y81" s="219">
        <v>0</v>
      </c>
      <c r="Z81" s="219">
        <v>0</v>
      </c>
      <c r="AA81" s="219">
        <v>0</v>
      </c>
      <c r="AB81" s="219">
        <v>0</v>
      </c>
      <c r="AC81" s="219">
        <v>0</v>
      </c>
      <c r="AD81" s="219">
        <v>0</v>
      </c>
      <c r="AE81" s="219">
        <v>0</v>
      </c>
      <c r="AF81" s="219">
        <v>0</v>
      </c>
      <c r="AG81" s="219">
        <v>0</v>
      </c>
      <c r="AH81" s="219">
        <v>0</v>
      </c>
      <c r="AI81" s="219">
        <v>0</v>
      </c>
      <c r="AJ81" s="219">
        <v>0</v>
      </c>
      <c r="AK81" s="219">
        <v>0</v>
      </c>
      <c r="AL81" s="219">
        <v>0</v>
      </c>
      <c r="AM81" s="219">
        <v>0</v>
      </c>
      <c r="AN81" s="219">
        <v>0</v>
      </c>
      <c r="AO81" s="219">
        <v>0</v>
      </c>
      <c r="AP81" s="219">
        <v>0</v>
      </c>
      <c r="AQ81" s="219">
        <v>0</v>
      </c>
      <c r="AR81" s="219">
        <v>0</v>
      </c>
      <c r="AS81" s="219">
        <v>0</v>
      </c>
      <c r="AT81" s="219">
        <v>0</v>
      </c>
      <c r="AU81" s="219">
        <v>0</v>
      </c>
      <c r="AV81" s="219">
        <v>0</v>
      </c>
      <c r="AW81" s="219">
        <v>0</v>
      </c>
      <c r="AX81" s="219">
        <v>0</v>
      </c>
      <c r="AY81" s="219">
        <v>0</v>
      </c>
      <c r="AZ81" s="219">
        <v>0</v>
      </c>
      <c r="BA81" s="219">
        <v>0</v>
      </c>
      <c r="BB81" s="219">
        <v>0</v>
      </c>
      <c r="BC81" s="219">
        <v>0</v>
      </c>
      <c r="BD81" s="219">
        <v>8670</v>
      </c>
      <c r="BE81" s="219">
        <v>8834</v>
      </c>
      <c r="BF81" s="219">
        <v>8961</v>
      </c>
      <c r="BG81" s="219">
        <v>9117</v>
      </c>
      <c r="BH81" s="219">
        <v>9296</v>
      </c>
      <c r="BI81" s="219">
        <v>9439</v>
      </c>
      <c r="BJ81" s="219">
        <v>9594</v>
      </c>
      <c r="BK81" s="219">
        <v>9842</v>
      </c>
      <c r="BL81" s="219">
        <v>10087</v>
      </c>
      <c r="BM81" s="219">
        <v>10358</v>
      </c>
      <c r="BN81" s="219">
        <v>10563</v>
      </c>
      <c r="BO81" s="219">
        <v>10702</v>
      </c>
      <c r="BP81" s="219">
        <v>10874</v>
      </c>
      <c r="BQ81" s="219">
        <v>10984</v>
      </c>
      <c r="BR81" s="219">
        <v>11096</v>
      </c>
      <c r="BS81" s="219">
        <v>11145</v>
      </c>
      <c r="BT81" s="219">
        <v>10995</v>
      </c>
      <c r="BU81" s="219">
        <v>10570</v>
      </c>
      <c r="BV81" s="219">
        <v>10184</v>
      </c>
      <c r="BW81" s="219">
        <v>9813</v>
      </c>
      <c r="BX81" s="219">
        <v>9382</v>
      </c>
      <c r="BY81" s="219">
        <v>8935</v>
      </c>
      <c r="BZ81" s="219">
        <v>8460</v>
      </c>
      <c r="CA81" s="219">
        <v>8047</v>
      </c>
      <c r="CB81" s="219">
        <v>7638</v>
      </c>
      <c r="CC81" s="219">
        <v>7236</v>
      </c>
      <c r="CD81" s="219">
        <v>6844</v>
      </c>
      <c r="CE81" s="220">
        <v>6464</v>
      </c>
    </row>
    <row r="82" spans="1:83" x14ac:dyDescent="0.35">
      <c r="B82" s="249" t="s">
        <v>357</v>
      </c>
      <c r="C82" s="221"/>
      <c r="D82" s="219">
        <v>0</v>
      </c>
      <c r="E82" s="219">
        <v>0</v>
      </c>
      <c r="F82" s="219">
        <v>0</v>
      </c>
      <c r="G82" s="219">
        <v>0</v>
      </c>
      <c r="H82" s="219">
        <v>0</v>
      </c>
      <c r="I82" s="219">
        <v>0</v>
      </c>
      <c r="J82" s="219">
        <v>0</v>
      </c>
      <c r="K82" s="219">
        <v>0</v>
      </c>
      <c r="L82" s="219">
        <v>0</v>
      </c>
      <c r="M82" s="219">
        <v>0</v>
      </c>
      <c r="N82" s="219">
        <v>0</v>
      </c>
      <c r="O82" s="219">
        <v>0</v>
      </c>
      <c r="P82" s="219">
        <v>0</v>
      </c>
      <c r="Q82" s="219">
        <v>0</v>
      </c>
      <c r="R82" s="219">
        <v>0</v>
      </c>
      <c r="S82" s="219">
        <v>0</v>
      </c>
      <c r="T82" s="219">
        <v>0</v>
      </c>
      <c r="U82" s="219">
        <v>0</v>
      </c>
      <c r="V82" s="219">
        <v>0</v>
      </c>
      <c r="W82" s="219">
        <v>0</v>
      </c>
      <c r="X82" s="219">
        <v>0</v>
      </c>
      <c r="Y82" s="219">
        <v>0</v>
      </c>
      <c r="Z82" s="219">
        <v>0</v>
      </c>
      <c r="AA82" s="219">
        <v>0</v>
      </c>
      <c r="AB82" s="219">
        <v>0</v>
      </c>
      <c r="AC82" s="219">
        <v>0</v>
      </c>
      <c r="AD82" s="219">
        <v>0</v>
      </c>
      <c r="AE82" s="219">
        <v>0</v>
      </c>
      <c r="AF82" s="219">
        <v>0</v>
      </c>
      <c r="AG82" s="219">
        <v>0</v>
      </c>
      <c r="AH82" s="219">
        <v>0</v>
      </c>
      <c r="AI82" s="219">
        <v>0</v>
      </c>
      <c r="AJ82" s="219">
        <v>0</v>
      </c>
      <c r="AK82" s="219">
        <v>0</v>
      </c>
      <c r="AL82" s="219">
        <v>0</v>
      </c>
      <c r="AM82" s="219">
        <v>0</v>
      </c>
      <c r="AN82" s="219">
        <v>0</v>
      </c>
      <c r="AO82" s="219">
        <v>0</v>
      </c>
      <c r="AP82" s="219">
        <v>0</v>
      </c>
      <c r="AQ82" s="219">
        <v>0</v>
      </c>
      <c r="AR82" s="219">
        <v>0</v>
      </c>
      <c r="AS82" s="219">
        <v>0</v>
      </c>
      <c r="AT82" s="219">
        <v>0</v>
      </c>
      <c r="AU82" s="219">
        <v>0</v>
      </c>
      <c r="AV82" s="219">
        <v>0</v>
      </c>
      <c r="AW82" s="219">
        <v>0</v>
      </c>
      <c r="AX82" s="219">
        <v>0</v>
      </c>
      <c r="AY82" s="219">
        <v>0</v>
      </c>
      <c r="AZ82" s="219">
        <v>0</v>
      </c>
      <c r="BA82" s="219">
        <v>0</v>
      </c>
      <c r="BB82" s="219">
        <v>0</v>
      </c>
      <c r="BC82" s="219">
        <v>0</v>
      </c>
      <c r="BD82" s="219">
        <v>0</v>
      </c>
      <c r="BE82" s="219">
        <v>0</v>
      </c>
      <c r="BF82" s="219">
        <v>0</v>
      </c>
      <c r="BG82" s="219">
        <v>0</v>
      </c>
      <c r="BH82" s="219">
        <v>0</v>
      </c>
      <c r="BI82" s="219">
        <v>0</v>
      </c>
      <c r="BJ82" s="219">
        <v>8</v>
      </c>
      <c r="BK82" s="219">
        <v>24</v>
      </c>
      <c r="BL82" s="219">
        <v>46</v>
      </c>
      <c r="BM82" s="219">
        <v>58</v>
      </c>
      <c r="BN82" s="219">
        <v>66</v>
      </c>
      <c r="BO82" s="219">
        <v>59</v>
      </c>
      <c r="BP82" s="219">
        <v>56</v>
      </c>
      <c r="BQ82" s="219">
        <v>56</v>
      </c>
      <c r="BR82" s="219">
        <v>50</v>
      </c>
      <c r="BS82" s="219">
        <v>47</v>
      </c>
      <c r="BT82" s="219">
        <v>49</v>
      </c>
      <c r="BU82" s="219">
        <v>44</v>
      </c>
      <c r="BV82" s="219">
        <v>30</v>
      </c>
      <c r="BW82" s="219">
        <v>20</v>
      </c>
      <c r="BX82" s="219">
        <v>14</v>
      </c>
      <c r="BY82" s="219">
        <v>10</v>
      </c>
      <c r="BZ82" s="219">
        <v>6</v>
      </c>
      <c r="CA82" s="219">
        <v>4</v>
      </c>
      <c r="CB82" s="219">
        <v>2</v>
      </c>
      <c r="CC82" s="219">
        <v>1</v>
      </c>
      <c r="CD82" s="219">
        <v>1</v>
      </c>
      <c r="CE82" s="220">
        <v>0</v>
      </c>
    </row>
    <row r="83" spans="1:83" x14ac:dyDescent="0.35">
      <c r="B83" s="249" t="s">
        <v>358</v>
      </c>
      <c r="C83" s="221"/>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v>197</v>
      </c>
      <c r="BU83" s="219">
        <v>593</v>
      </c>
      <c r="BV83" s="219">
        <v>987</v>
      </c>
      <c r="BW83" s="219">
        <v>1305</v>
      </c>
      <c r="BX83" s="219">
        <v>1682</v>
      </c>
      <c r="BY83" s="219">
        <v>2287</v>
      </c>
      <c r="BZ83" s="219">
        <v>3003</v>
      </c>
      <c r="CA83" s="219">
        <v>3701</v>
      </c>
      <c r="CB83" s="219">
        <v>4409</v>
      </c>
      <c r="CC83" s="219">
        <v>5128</v>
      </c>
      <c r="CD83" s="219">
        <v>5632</v>
      </c>
      <c r="CE83" s="220">
        <v>5969</v>
      </c>
    </row>
    <row r="84" spans="1:83" x14ac:dyDescent="0.35">
      <c r="B84" s="249" t="s">
        <v>359</v>
      </c>
      <c r="C84" s="221"/>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v>60</v>
      </c>
      <c r="BU84" s="219">
        <v>175</v>
      </c>
      <c r="BV84" s="219">
        <v>287</v>
      </c>
      <c r="BW84" s="219">
        <v>366</v>
      </c>
      <c r="BX84" s="219">
        <v>450</v>
      </c>
      <c r="BY84" s="219">
        <v>576</v>
      </c>
      <c r="BZ84" s="219">
        <v>736</v>
      </c>
      <c r="CA84" s="219">
        <v>868</v>
      </c>
      <c r="CB84" s="219">
        <v>996</v>
      </c>
      <c r="CC84" s="219">
        <v>1118</v>
      </c>
      <c r="CD84" s="219">
        <v>1200</v>
      </c>
      <c r="CE84" s="220">
        <v>1253</v>
      </c>
    </row>
    <row r="85" spans="1:83" x14ac:dyDescent="0.35">
      <c r="B85" s="221" t="s">
        <v>377</v>
      </c>
      <c r="C85" s="221"/>
      <c r="D85" s="219">
        <v>0</v>
      </c>
      <c r="E85" s="219">
        <v>0</v>
      </c>
      <c r="F85" s="219">
        <v>0</v>
      </c>
      <c r="G85" s="219">
        <v>0</v>
      </c>
      <c r="H85" s="219">
        <v>0</v>
      </c>
      <c r="I85" s="219">
        <v>0</v>
      </c>
      <c r="J85" s="219">
        <v>0</v>
      </c>
      <c r="K85" s="219">
        <v>0</v>
      </c>
      <c r="L85" s="219">
        <v>0</v>
      </c>
      <c r="M85" s="219">
        <v>0</v>
      </c>
      <c r="N85" s="219">
        <v>0</v>
      </c>
      <c r="O85" s="219">
        <v>0</v>
      </c>
      <c r="P85" s="219">
        <v>0</v>
      </c>
      <c r="Q85" s="219">
        <v>0</v>
      </c>
      <c r="R85" s="219">
        <v>0</v>
      </c>
      <c r="S85" s="219">
        <v>0</v>
      </c>
      <c r="T85" s="219">
        <v>0</v>
      </c>
      <c r="U85" s="219">
        <v>0</v>
      </c>
      <c r="V85" s="219">
        <v>0</v>
      </c>
      <c r="W85" s="219">
        <v>0</v>
      </c>
      <c r="X85" s="219">
        <v>0</v>
      </c>
      <c r="Y85" s="219">
        <v>0</v>
      </c>
      <c r="Z85" s="219">
        <v>0</v>
      </c>
      <c r="AA85" s="219">
        <v>130</v>
      </c>
      <c r="AB85" s="219">
        <v>123</v>
      </c>
      <c r="AC85" s="219">
        <v>110</v>
      </c>
      <c r="AD85" s="219">
        <v>98</v>
      </c>
      <c r="AE85" s="219">
        <v>93</v>
      </c>
      <c r="AF85" s="219">
        <v>79</v>
      </c>
      <c r="AG85" s="219">
        <v>72</v>
      </c>
      <c r="AH85" s="219">
        <v>63</v>
      </c>
      <c r="AI85" s="219">
        <v>55</v>
      </c>
      <c r="AJ85" s="219">
        <v>51</v>
      </c>
      <c r="AK85" s="219">
        <v>46</v>
      </c>
      <c r="AL85" s="219">
        <v>43</v>
      </c>
      <c r="AM85" s="219">
        <v>40</v>
      </c>
      <c r="AN85" s="219">
        <v>39</v>
      </c>
      <c r="AO85" s="219">
        <v>36</v>
      </c>
      <c r="AP85" s="219">
        <v>38</v>
      </c>
      <c r="AQ85" s="219">
        <v>37</v>
      </c>
      <c r="AR85" s="219">
        <v>36</v>
      </c>
      <c r="AS85" s="219">
        <v>35</v>
      </c>
      <c r="AT85" s="219">
        <v>32</v>
      </c>
      <c r="AU85" s="219">
        <v>31</v>
      </c>
      <c r="AV85" s="219">
        <v>29</v>
      </c>
      <c r="AW85" s="219">
        <v>28</v>
      </c>
      <c r="AX85" s="219">
        <v>27</v>
      </c>
      <c r="AY85" s="219">
        <v>28</v>
      </c>
      <c r="AZ85" s="219">
        <v>27</v>
      </c>
      <c r="BA85" s="219">
        <v>26</v>
      </c>
      <c r="BB85" s="219">
        <v>24</v>
      </c>
      <c r="BC85" s="219">
        <v>23</v>
      </c>
      <c r="BD85" s="219">
        <v>23</v>
      </c>
      <c r="BE85" s="219">
        <v>23</v>
      </c>
      <c r="BF85" s="219">
        <v>24</v>
      </c>
      <c r="BG85" s="219">
        <v>23</v>
      </c>
      <c r="BH85" s="219">
        <v>23</v>
      </c>
      <c r="BI85" s="219">
        <v>23</v>
      </c>
      <c r="BJ85" s="219">
        <v>23</v>
      </c>
      <c r="BK85" s="219">
        <v>25</v>
      </c>
      <c r="BL85" s="219">
        <v>26</v>
      </c>
      <c r="BM85" s="219">
        <v>28</v>
      </c>
      <c r="BN85" s="219">
        <v>29</v>
      </c>
      <c r="BO85" s="219">
        <v>33</v>
      </c>
      <c r="BP85" s="219">
        <v>35</v>
      </c>
      <c r="BQ85" s="219">
        <v>42</v>
      </c>
      <c r="BR85" s="219">
        <v>46</v>
      </c>
      <c r="BS85" s="219">
        <v>48</v>
      </c>
      <c r="BT85" s="219">
        <v>51</v>
      </c>
      <c r="BU85" s="219">
        <v>48</v>
      </c>
      <c r="BV85" s="219">
        <v>55</v>
      </c>
      <c r="BW85" s="219">
        <v>58</v>
      </c>
      <c r="BX85" s="219">
        <v>62</v>
      </c>
      <c r="BY85" s="219">
        <v>69</v>
      </c>
      <c r="BZ85" s="219">
        <v>64</v>
      </c>
      <c r="CA85" s="219">
        <v>66</v>
      </c>
      <c r="CB85" s="219">
        <v>67</v>
      </c>
      <c r="CC85" s="219">
        <v>67</v>
      </c>
      <c r="CD85" s="219">
        <v>67</v>
      </c>
      <c r="CE85" s="220">
        <v>68</v>
      </c>
    </row>
    <row r="86" spans="1:83" s="230" customFormat="1" ht="26.25" customHeight="1" x14ac:dyDescent="0.35">
      <c r="A86" s="250"/>
      <c r="B86" s="246" t="s">
        <v>267</v>
      </c>
      <c r="C86" s="209"/>
      <c r="D86" s="219">
        <v>0</v>
      </c>
      <c r="E86" s="219">
        <v>0</v>
      </c>
      <c r="F86" s="219">
        <v>0</v>
      </c>
      <c r="G86" s="219">
        <v>0</v>
      </c>
      <c r="H86" s="219">
        <v>0</v>
      </c>
      <c r="I86" s="219">
        <v>0</v>
      </c>
      <c r="J86" s="219">
        <v>0</v>
      </c>
      <c r="K86" s="219">
        <v>0</v>
      </c>
      <c r="L86" s="219">
        <v>0</v>
      </c>
      <c r="M86" s="219">
        <v>0</v>
      </c>
      <c r="N86" s="219">
        <v>0</v>
      </c>
      <c r="O86" s="219">
        <v>0</v>
      </c>
      <c r="P86" s="219">
        <v>0</v>
      </c>
      <c r="Q86" s="219">
        <v>0</v>
      </c>
      <c r="R86" s="219">
        <v>0</v>
      </c>
      <c r="S86" s="219">
        <v>0</v>
      </c>
      <c r="T86" s="219">
        <v>0</v>
      </c>
      <c r="U86" s="219">
        <v>0</v>
      </c>
      <c r="V86" s="219">
        <v>0</v>
      </c>
      <c r="W86" s="219">
        <v>0</v>
      </c>
      <c r="X86" s="219">
        <v>0</v>
      </c>
      <c r="Y86" s="219">
        <v>0</v>
      </c>
      <c r="Z86" s="219">
        <v>0</v>
      </c>
      <c r="AA86" s="219">
        <v>0</v>
      </c>
      <c r="AB86" s="219">
        <v>0</v>
      </c>
      <c r="AC86" s="219">
        <v>0</v>
      </c>
      <c r="AD86" s="219">
        <v>0</v>
      </c>
      <c r="AE86" s="219">
        <v>0</v>
      </c>
      <c r="AF86" s="219">
        <v>3</v>
      </c>
      <c r="AG86" s="219">
        <v>4</v>
      </c>
      <c r="AH86" s="219">
        <v>6</v>
      </c>
      <c r="AI86" s="219">
        <v>10</v>
      </c>
      <c r="AJ86" s="219">
        <v>14</v>
      </c>
      <c r="AK86" s="219">
        <v>17</v>
      </c>
      <c r="AL86" s="219">
        <v>19</v>
      </c>
      <c r="AM86" s="219">
        <v>21</v>
      </c>
      <c r="AN86" s="219">
        <v>24</v>
      </c>
      <c r="AO86" s="219">
        <v>27</v>
      </c>
      <c r="AP86" s="219">
        <v>29</v>
      </c>
      <c r="AQ86" s="219">
        <v>31</v>
      </c>
      <c r="AR86" s="219">
        <v>34</v>
      </c>
      <c r="AS86" s="219">
        <v>37</v>
      </c>
      <c r="AT86" s="219">
        <v>39</v>
      </c>
      <c r="AU86" s="219">
        <v>40</v>
      </c>
      <c r="AV86" s="219">
        <v>43</v>
      </c>
      <c r="AW86" s="219">
        <v>48</v>
      </c>
      <c r="AX86" s="219">
        <v>49</v>
      </c>
      <c r="AY86" s="219">
        <v>50</v>
      </c>
      <c r="AZ86" s="219">
        <v>36</v>
      </c>
      <c r="BA86" s="219">
        <v>37</v>
      </c>
      <c r="BB86" s="219">
        <v>39</v>
      </c>
      <c r="BC86" s="219">
        <v>40</v>
      </c>
      <c r="BD86" s="219">
        <v>41</v>
      </c>
      <c r="BE86" s="219">
        <v>41</v>
      </c>
      <c r="BF86" s="219">
        <v>41</v>
      </c>
      <c r="BG86" s="219">
        <v>41</v>
      </c>
      <c r="BH86" s="219">
        <v>42</v>
      </c>
      <c r="BI86" s="219">
        <v>42</v>
      </c>
      <c r="BJ86" s="219">
        <v>42</v>
      </c>
      <c r="BK86" s="219">
        <v>42</v>
      </c>
      <c r="BL86" s="219">
        <v>41</v>
      </c>
      <c r="BM86" s="219">
        <v>40</v>
      </c>
      <c r="BN86" s="219">
        <v>39</v>
      </c>
      <c r="BO86" s="219">
        <v>36</v>
      </c>
      <c r="BP86" s="219">
        <v>34</v>
      </c>
      <c r="BQ86" s="219">
        <v>31</v>
      </c>
      <c r="BR86" s="219">
        <v>29</v>
      </c>
      <c r="BS86" s="219">
        <v>38</v>
      </c>
      <c r="BT86" s="219">
        <v>34</v>
      </c>
      <c r="BU86" s="219">
        <v>30</v>
      </c>
      <c r="BV86" s="219">
        <v>27</v>
      </c>
      <c r="BW86" s="219">
        <v>18</v>
      </c>
      <c r="BX86" s="219">
        <v>15</v>
      </c>
      <c r="BY86" s="219">
        <v>13</v>
      </c>
      <c r="BZ86" s="219">
        <v>12</v>
      </c>
      <c r="CA86" s="219">
        <v>10</v>
      </c>
      <c r="CB86" s="219">
        <v>9</v>
      </c>
      <c r="CC86" s="219">
        <v>8</v>
      </c>
      <c r="CD86" s="219">
        <v>6</v>
      </c>
      <c r="CE86" s="220">
        <v>5</v>
      </c>
    </row>
    <row r="87" spans="1:83" s="230" customFormat="1" ht="15" customHeight="1" x14ac:dyDescent="0.35">
      <c r="A87" s="250"/>
      <c r="B87" s="246" t="s">
        <v>362</v>
      </c>
      <c r="C87" s="209"/>
      <c r="D87" s="219">
        <v>0</v>
      </c>
      <c r="E87" s="219">
        <v>0</v>
      </c>
      <c r="F87" s="219">
        <v>0</v>
      </c>
      <c r="G87" s="219">
        <v>0</v>
      </c>
      <c r="H87" s="219">
        <v>0</v>
      </c>
      <c r="I87" s="219">
        <v>0</v>
      </c>
      <c r="J87" s="219">
        <v>0</v>
      </c>
      <c r="K87" s="219">
        <v>0</v>
      </c>
      <c r="L87" s="219">
        <v>0</v>
      </c>
      <c r="M87" s="219">
        <v>0</v>
      </c>
      <c r="N87" s="219">
        <v>0</v>
      </c>
      <c r="O87" s="219">
        <v>0</v>
      </c>
      <c r="P87" s="219">
        <v>0</v>
      </c>
      <c r="Q87" s="219">
        <v>0</v>
      </c>
      <c r="R87" s="219">
        <v>0</v>
      </c>
      <c r="S87" s="219">
        <v>0</v>
      </c>
      <c r="T87" s="219">
        <v>0</v>
      </c>
      <c r="U87" s="219">
        <v>0</v>
      </c>
      <c r="V87" s="219">
        <v>0</v>
      </c>
      <c r="W87" s="219">
        <v>0</v>
      </c>
      <c r="X87" s="219">
        <v>0</v>
      </c>
      <c r="Y87" s="219">
        <v>0</v>
      </c>
      <c r="Z87" s="219">
        <v>0</v>
      </c>
      <c r="AA87" s="219">
        <v>0</v>
      </c>
      <c r="AB87" s="219">
        <v>0</v>
      </c>
      <c r="AC87" s="219">
        <v>0</v>
      </c>
      <c r="AD87" s="219">
        <v>0</v>
      </c>
      <c r="AE87" s="219">
        <v>0</v>
      </c>
      <c r="AF87" s="219">
        <v>0</v>
      </c>
      <c r="AG87" s="219">
        <v>0</v>
      </c>
      <c r="AH87" s="219">
        <v>0</v>
      </c>
      <c r="AI87" s="219">
        <v>0</v>
      </c>
      <c r="AJ87" s="219">
        <v>0</v>
      </c>
      <c r="AK87" s="219">
        <v>0</v>
      </c>
      <c r="AL87" s="219">
        <v>0</v>
      </c>
      <c r="AM87" s="219">
        <v>0</v>
      </c>
      <c r="AN87" s="219">
        <v>0</v>
      </c>
      <c r="AO87" s="219">
        <v>0</v>
      </c>
      <c r="AP87" s="219">
        <v>0</v>
      </c>
      <c r="AQ87" s="219">
        <v>0</v>
      </c>
      <c r="AR87" s="219">
        <v>0</v>
      </c>
      <c r="AS87" s="219">
        <v>0</v>
      </c>
      <c r="AT87" s="219">
        <v>0</v>
      </c>
      <c r="AU87" s="219">
        <v>0</v>
      </c>
      <c r="AV87" s="219">
        <v>0</v>
      </c>
      <c r="AW87" s="219">
        <v>0</v>
      </c>
      <c r="AX87" s="219">
        <v>0</v>
      </c>
      <c r="AY87" s="219">
        <v>0</v>
      </c>
      <c r="AZ87" s="219">
        <v>0</v>
      </c>
      <c r="BA87" s="219">
        <v>9759</v>
      </c>
      <c r="BB87" s="219">
        <v>9953</v>
      </c>
      <c r="BC87" s="219">
        <v>10084</v>
      </c>
      <c r="BD87" s="219">
        <v>11106</v>
      </c>
      <c r="BE87" s="219">
        <v>11202</v>
      </c>
      <c r="BF87" s="219">
        <v>11358</v>
      </c>
      <c r="BG87" s="219">
        <v>11486</v>
      </c>
      <c r="BH87" s="219">
        <v>11430</v>
      </c>
      <c r="BI87" s="219">
        <v>11555</v>
      </c>
      <c r="BJ87" s="219">
        <v>11750</v>
      </c>
      <c r="BK87" s="219">
        <v>12123</v>
      </c>
      <c r="BL87" s="219">
        <v>12421</v>
      </c>
      <c r="BM87" s="219">
        <v>12681</v>
      </c>
      <c r="BN87" s="219">
        <v>12783</v>
      </c>
      <c r="BO87" s="219">
        <v>12686</v>
      </c>
      <c r="BP87" s="219">
        <v>12683</v>
      </c>
      <c r="BQ87" s="219">
        <v>12585</v>
      </c>
      <c r="BR87" s="219">
        <v>12467</v>
      </c>
      <c r="BS87" s="219">
        <v>12215</v>
      </c>
      <c r="BT87" s="219">
        <v>12025</v>
      </c>
      <c r="BU87" s="219">
        <v>11808</v>
      </c>
      <c r="BV87" s="219">
        <v>11568</v>
      </c>
      <c r="BW87" s="219">
        <v>11391</v>
      </c>
      <c r="BX87" s="219">
        <v>11142</v>
      </c>
      <c r="BY87" s="219">
        <v>11256</v>
      </c>
      <c r="BZ87" s="219">
        <v>11503</v>
      </c>
      <c r="CA87" s="219">
        <v>11694</v>
      </c>
      <c r="CB87" s="219">
        <v>11899</v>
      </c>
      <c r="CC87" s="219">
        <v>12109</v>
      </c>
      <c r="CD87" s="219">
        <v>12160</v>
      </c>
      <c r="CE87" s="220">
        <v>12009</v>
      </c>
    </row>
    <row r="88" spans="1:83" ht="16" thickBot="1" x14ac:dyDescent="0.4">
      <c r="A88" s="251"/>
      <c r="B88" s="252"/>
      <c r="C88" s="252"/>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4"/>
    </row>
  </sheetData>
  <hyperlinks>
    <hyperlink ref="A1" location="Contents!A1" display="Contents page" xr:uid="{00000000-0004-0000-0A00-000000000000}"/>
    <hyperlink ref="B1" location="Notes!A1" display="Information relating to this table can be found in the 'Notes' tab" xr:uid="{00000000-0004-0000-0A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P111"/>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162" bestFit="1" customWidth="1"/>
    <col min="2" max="2" width="75.81640625" style="53" customWidth="1"/>
    <col min="3" max="3" width="25.81640625" style="53" customWidth="1"/>
    <col min="4" max="75" width="12.81640625" style="62" customWidth="1"/>
    <col min="76" max="83" width="12.81640625" style="53" customWidth="1"/>
    <col min="84" max="84" width="9" style="53" customWidth="1"/>
    <col min="85" max="16384" width="9" style="53"/>
  </cols>
  <sheetData>
    <row r="1" spans="1:83" s="15" customFormat="1" ht="25.5" customHeight="1" thickBot="1" x14ac:dyDescent="0.3">
      <c r="A1" s="45" t="s">
        <v>44</v>
      </c>
      <c r="B1" s="46" t="s">
        <v>88</v>
      </c>
      <c r="C1" s="111"/>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row>
    <row r="2" spans="1:83" ht="33" customHeight="1" x14ac:dyDescent="0.35">
      <c r="A2" s="48" t="s">
        <v>45</v>
      </c>
      <c r="B2" s="17" t="s">
        <v>378</v>
      </c>
      <c r="C2" s="255"/>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379</v>
      </c>
      <c r="C3" s="20"/>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4"/>
      <c r="B4" s="115" t="s">
        <v>219</v>
      </c>
      <c r="C4" s="115"/>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51"/>
    </row>
    <row r="5" spans="1:83" ht="27" customHeight="1" x14ac:dyDescent="0.35">
      <c r="A5" s="152"/>
      <c r="B5" s="83" t="s">
        <v>380</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256"/>
      <c r="BE5" s="155"/>
      <c r="BF5" s="158"/>
      <c r="BG5" s="158"/>
      <c r="BH5" s="257" t="s">
        <v>381</v>
      </c>
      <c r="BI5" s="158"/>
      <c r="BJ5" s="158"/>
      <c r="BK5" s="158"/>
      <c r="BL5" s="158"/>
      <c r="BM5" s="158"/>
      <c r="BN5" s="158"/>
      <c r="BO5" s="158"/>
      <c r="BP5" s="158"/>
      <c r="BQ5" s="158"/>
      <c r="BR5" s="158"/>
      <c r="BS5" s="158"/>
      <c r="BT5" s="158"/>
      <c r="BU5" s="158"/>
      <c r="BV5" s="158"/>
      <c r="BW5" s="158"/>
      <c r="BX5" s="158"/>
      <c r="BY5" s="158"/>
      <c r="BZ5" s="158"/>
      <c r="CA5" s="158"/>
      <c r="CB5" s="158"/>
      <c r="CC5" s="158"/>
      <c r="CD5" s="158"/>
      <c r="CE5" s="159"/>
    </row>
    <row r="6" spans="1:83" x14ac:dyDescent="0.35">
      <c r="A6" s="152"/>
      <c r="B6" s="74" t="s">
        <v>382</v>
      </c>
      <c r="AH6" s="158">
        <f>Pension_Credit!AH4</f>
        <v>561</v>
      </c>
      <c r="AI6" s="158">
        <f>Pension_Credit!AI4</f>
        <v>624</v>
      </c>
      <c r="AJ6" s="158">
        <f>Pension_Credit!AJ4</f>
        <v>729</v>
      </c>
      <c r="AK6" s="158">
        <f>Pension_Credit!AK4</f>
        <v>924.13</v>
      </c>
      <c r="AL6" s="158">
        <f>Pension_Credit!AL4</f>
        <v>941</v>
      </c>
      <c r="AM6" s="158">
        <f>Pension_Credit!AM4</f>
        <v>985</v>
      </c>
      <c r="AN6" s="158">
        <f>Pension_Credit!AN4</f>
        <v>1189</v>
      </c>
      <c r="AO6" s="158">
        <f>Pension_Credit!AO4</f>
        <v>1371</v>
      </c>
      <c r="AP6" s="158">
        <f>Pension_Credit!AP4</f>
        <v>1458</v>
      </c>
      <c r="AQ6" s="158">
        <f>Pension_Credit!AQ4</f>
        <v>1574</v>
      </c>
      <c r="AR6" s="158">
        <f>Pension_Credit!AR4</f>
        <v>1853.9770000000001</v>
      </c>
      <c r="AS6" s="158">
        <f>Pension_Credit!AS4</f>
        <v>2050.058</v>
      </c>
      <c r="AT6" s="158">
        <f>Pension_Credit!AT4</f>
        <v>2305.1849999999999</v>
      </c>
      <c r="AU6" s="158">
        <f>Pension_Credit!AU4</f>
        <v>2758</v>
      </c>
      <c r="AV6" s="158">
        <f>Pension_Credit!AV4</f>
        <v>3728</v>
      </c>
      <c r="AW6" s="158">
        <f>Pension_Credit!AW4</f>
        <v>3939</v>
      </c>
      <c r="AX6" s="158">
        <f>Pension_Credit!AX4</f>
        <v>3969</v>
      </c>
      <c r="AY6" s="158">
        <f>Pension_Credit!AY4</f>
        <v>3888</v>
      </c>
      <c r="AZ6" s="158">
        <f>Pension_Credit!AZ4</f>
        <v>3815</v>
      </c>
      <c r="BA6" s="158">
        <f>Pension_Credit!BA4</f>
        <v>3773</v>
      </c>
      <c r="BB6" s="158">
        <f>Pension_Credit!BB4</f>
        <v>3619</v>
      </c>
      <c r="BC6" s="158">
        <f>Pension_Credit!BC4</f>
        <v>3781</v>
      </c>
      <c r="BD6" s="158">
        <f>Pension_Credit!BD4</f>
        <v>4095</v>
      </c>
      <c r="BE6" s="158">
        <f>Pension_Credit!BE4</f>
        <v>4486</v>
      </c>
      <c r="BF6" s="158">
        <f>Pension_Credit!BF4</f>
        <v>4484</v>
      </c>
      <c r="BG6" s="158">
        <f>Pension_Credit!BG4</f>
        <v>4851.1851234350615</v>
      </c>
      <c r="BH6" s="238">
        <f>Pension_Credit!BH5</f>
        <v>5970.616</v>
      </c>
      <c r="BI6" s="158">
        <f>Pension_Credit!BI5</f>
        <v>6426.2752195999992</v>
      </c>
      <c r="BJ6" s="158">
        <f>Pension_Credit!BJ5</f>
        <v>6868.5436595999981</v>
      </c>
      <c r="BK6" s="158">
        <f>Pension_Credit!BK5</f>
        <v>7367.1248207140325</v>
      </c>
      <c r="BL6" s="158">
        <f>Pension_Credit!BL5</f>
        <v>7703.3184822999983</v>
      </c>
      <c r="BM6" s="158">
        <f>Pension_Credit!BM5</f>
        <v>8128.8851483600001</v>
      </c>
      <c r="BN6" s="158">
        <f>Pension_Credit!BN5</f>
        <v>8242.1568431600008</v>
      </c>
      <c r="BO6" s="158">
        <f>Pension_Credit!BO5</f>
        <v>8052.1531093099993</v>
      </c>
      <c r="BP6" s="158">
        <f>Pension_Credit!BP5</f>
        <v>7510.8751163199995</v>
      </c>
      <c r="BQ6" s="158">
        <f>Pension_Credit!BQ5</f>
        <v>7041.5234761999718</v>
      </c>
      <c r="BR6" s="158">
        <f>Pension_Credit!BR5</f>
        <v>6576.0799377400017</v>
      </c>
      <c r="BS6" s="158">
        <f>Pension_Credit!BS5</f>
        <v>6078.7060508699969</v>
      </c>
      <c r="BT6" s="158">
        <f>Pension_Credit!BT5</f>
        <v>5665.5855551100012</v>
      </c>
      <c r="BU6" s="158">
        <f>Pension_Credit!BU5</f>
        <v>5367.648018240001</v>
      </c>
      <c r="BV6" s="158">
        <f>Pension_Credit!BV5</f>
        <v>5139.8772267200002</v>
      </c>
      <c r="BW6" s="158">
        <f>Pension_Credit!BW5</f>
        <v>5060.8868007399979</v>
      </c>
      <c r="BX6" s="158">
        <f>Pension_Credit!BX5</f>
        <v>5071.0597975150431</v>
      </c>
      <c r="BY6" s="158">
        <f>Pension_Credit!BY5</f>
        <v>4834.2942617304216</v>
      </c>
      <c r="BZ6" s="158">
        <f>Pension_Credit!BZ5</f>
        <v>4905.0693921279026</v>
      </c>
      <c r="CA6" s="158">
        <f>Pension_Credit!CA5</f>
        <v>5377.3421243669018</v>
      </c>
      <c r="CB6" s="158">
        <f>Pension_Credit!CB5</f>
        <v>5283.1699946853259</v>
      </c>
      <c r="CC6" s="158">
        <f>Pension_Credit!CC5</f>
        <v>5102.193710774337</v>
      </c>
      <c r="CD6" s="158">
        <f>Pension_Credit!CD5</f>
        <v>4913.654467988923</v>
      </c>
      <c r="CE6" s="159">
        <f>Pension_Credit!CE5</f>
        <v>4699.9413100019092</v>
      </c>
    </row>
    <row r="7" spans="1:83" x14ac:dyDescent="0.35">
      <c r="A7" s="152"/>
      <c r="B7" s="74" t="s">
        <v>383</v>
      </c>
      <c r="AH7" s="158">
        <f>Incapacity_benefits!AH41</f>
        <v>130</v>
      </c>
      <c r="AI7" s="158">
        <f>Incapacity_benefits!AI41</f>
        <v>146</v>
      </c>
      <c r="AJ7" s="158">
        <f>Incapacity_benefits!AJ41</f>
        <v>172</v>
      </c>
      <c r="AK7" s="158">
        <f>Incapacity_benefits!AK41</f>
        <v>198</v>
      </c>
      <c r="AL7" s="158">
        <f>Incapacity_benefits!AL41</f>
        <v>259</v>
      </c>
      <c r="AM7" s="158">
        <f>Incapacity_benefits!AM41</f>
        <v>305</v>
      </c>
      <c r="AN7" s="158">
        <f>Incapacity_benefits!AN41</f>
        <v>353</v>
      </c>
      <c r="AO7" s="158">
        <f>Incapacity_benefits!AO41</f>
        <v>432</v>
      </c>
      <c r="AP7" s="158">
        <f>Incapacity_benefits!AP41</f>
        <v>539</v>
      </c>
      <c r="AQ7" s="158">
        <f>Incapacity_benefits!AQ41</f>
        <v>587</v>
      </c>
      <c r="AR7" s="158">
        <f>Incapacity_benefits!AR41</f>
        <v>772</v>
      </c>
      <c r="AS7" s="158">
        <f>Incapacity_benefits!AS41</f>
        <v>902</v>
      </c>
      <c r="AT7" s="158">
        <f>Incapacity_benefits!AT41</f>
        <v>1081.992</v>
      </c>
      <c r="AU7" s="158">
        <f>Incapacity_benefits!AU41</f>
        <v>1399</v>
      </c>
      <c r="AV7" s="158">
        <f>Incapacity_benefits!AV41</f>
        <v>1899</v>
      </c>
      <c r="AW7" s="158">
        <f>Incapacity_benefits!AW41</f>
        <v>2358</v>
      </c>
      <c r="AX7" s="158">
        <f>Incapacity_benefits!AX41</f>
        <v>2758</v>
      </c>
      <c r="AY7" s="158">
        <f>Incapacity_benefits!AY41</f>
        <v>3222</v>
      </c>
      <c r="AZ7" s="158">
        <f>Incapacity_benefits!AZ41</f>
        <v>3507</v>
      </c>
      <c r="BA7" s="158">
        <f>Incapacity_benefits!BA41</f>
        <v>3679</v>
      </c>
      <c r="BB7" s="158">
        <f>Incapacity_benefits!BB41</f>
        <v>3848</v>
      </c>
      <c r="BC7" s="158">
        <f>Incapacity_benefits!BC41</f>
        <v>4051</v>
      </c>
      <c r="BD7" s="158">
        <f>Incapacity_benefits!BD41</f>
        <v>4400</v>
      </c>
      <c r="BE7" s="158">
        <f>Incapacity_benefits!BE41</f>
        <v>4769</v>
      </c>
      <c r="BF7" s="158">
        <f>Incapacity_benefits!BF41</f>
        <v>4773</v>
      </c>
      <c r="BG7" s="158">
        <f>Incapacity_benefits!BG41</f>
        <v>5005</v>
      </c>
      <c r="BH7" s="238">
        <v>4716.6390675993789</v>
      </c>
      <c r="BI7" s="158">
        <v>4532.1900443650775</v>
      </c>
      <c r="BJ7" s="158">
        <v>4574.2510630700235</v>
      </c>
      <c r="BK7" s="158">
        <v>5056.8584049752199</v>
      </c>
      <c r="BL7" s="158">
        <v>5161.5598443521649</v>
      </c>
      <c r="BM7" s="158">
        <v>5671.3574190053178</v>
      </c>
      <c r="BN7" s="158">
        <v>5911.9173861293239</v>
      </c>
      <c r="BO7" s="158">
        <v>6197.8715380347094</v>
      </c>
      <c r="BP7" s="158">
        <v>6964.3078302746562</v>
      </c>
      <c r="BQ7" s="158">
        <v>7889.4777112593129</v>
      </c>
      <c r="BR7" s="158">
        <v>9186.3063078656032</v>
      </c>
      <c r="BS7" s="158">
        <v>10048.077982934486</v>
      </c>
      <c r="BT7" s="158">
        <v>10243.165080259876</v>
      </c>
      <c r="BU7" s="158">
        <v>10670.527998548816</v>
      </c>
      <c r="BV7" s="158">
        <v>10538.156249457021</v>
      </c>
      <c r="BW7" s="158">
        <v>9340.4381911359069</v>
      </c>
      <c r="BX7" s="158">
        <v>8861.3233051958268</v>
      </c>
      <c r="BY7" s="158">
        <v>8007.4170807863502</v>
      </c>
      <c r="BZ7" s="158">
        <v>7508.1882685686696</v>
      </c>
      <c r="CA7" s="158">
        <v>7937.822293984319</v>
      </c>
      <c r="CB7" s="158">
        <v>7902.3948326400923</v>
      </c>
      <c r="CC7" s="158">
        <v>7813.5301339230846</v>
      </c>
      <c r="CD7" s="158">
        <v>7553.4708500615379</v>
      </c>
      <c r="CE7" s="159">
        <v>6758.6453506889866</v>
      </c>
    </row>
    <row r="8" spans="1:83" x14ac:dyDescent="0.35">
      <c r="A8" s="152"/>
      <c r="B8" s="74" t="s">
        <v>384</v>
      </c>
      <c r="AH8" s="158">
        <f>Income_Support!AH26</f>
        <v>334</v>
      </c>
      <c r="AI8" s="158">
        <f>Income_Support!AI26</f>
        <v>355</v>
      </c>
      <c r="AJ8" s="158">
        <f>Income_Support!AJ26</f>
        <v>436</v>
      </c>
      <c r="AK8" s="158">
        <f>Income_Support!AK26</f>
        <v>564.62</v>
      </c>
      <c r="AL8" s="158">
        <f>Income_Support!AL26</f>
        <v>780</v>
      </c>
      <c r="AM8" s="158">
        <f>Income_Support!AM26</f>
        <v>956</v>
      </c>
      <c r="AN8" s="158">
        <f>Income_Support!AN26</f>
        <v>1086</v>
      </c>
      <c r="AO8" s="158">
        <f>Income_Support!AO26</f>
        <v>1313</v>
      </c>
      <c r="AP8" s="158">
        <f>Income_Support!AP26</f>
        <v>1483</v>
      </c>
      <c r="AQ8" s="158">
        <f>Income_Support!AQ26</f>
        <v>1596</v>
      </c>
      <c r="AR8" s="158">
        <f>Income_Support!AR26</f>
        <v>1762</v>
      </c>
      <c r="AS8" s="158">
        <f>Income_Support!AS26</f>
        <v>1930</v>
      </c>
      <c r="AT8" s="158">
        <f>Income_Support!AT26</f>
        <v>2286.4560000000001</v>
      </c>
      <c r="AU8" s="158">
        <f>Income_Support!AU26</f>
        <v>2860</v>
      </c>
      <c r="AV8" s="158">
        <f>Income_Support!AV26</f>
        <v>3448</v>
      </c>
      <c r="AW8" s="158">
        <f>Income_Support!AW26</f>
        <v>3735</v>
      </c>
      <c r="AX8" s="158">
        <f>Income_Support!AX26</f>
        <v>4051</v>
      </c>
      <c r="AY8" s="158">
        <f>Income_Support!AY26</f>
        <v>4265</v>
      </c>
      <c r="AZ8" s="158">
        <f>Income_Support!AZ26</f>
        <v>4313</v>
      </c>
      <c r="BA8" s="158">
        <f>Income_Support!BA26</f>
        <v>4106</v>
      </c>
      <c r="BB8" s="158">
        <f>Income_Support!BB26</f>
        <v>3941</v>
      </c>
      <c r="BC8" s="158">
        <f>Income_Support!BC26</f>
        <v>3963</v>
      </c>
      <c r="BD8" s="158">
        <f>Income_Support!BD26</f>
        <v>4334</v>
      </c>
      <c r="BE8" s="158">
        <f>Income_Support!BE26</f>
        <v>4520</v>
      </c>
      <c r="BF8" s="158">
        <f>Income_Support!BF26</f>
        <v>4626</v>
      </c>
      <c r="BG8" s="158">
        <f>Income_Support!BG26</f>
        <v>4854</v>
      </c>
      <c r="BH8" s="238">
        <f>Income_Support!BH7</f>
        <v>4596.7527005283919</v>
      </c>
      <c r="BI8" s="158">
        <f>Income_Support!BI7</f>
        <v>3943.0085425279776</v>
      </c>
      <c r="BJ8" s="158">
        <f>Income_Support!BJ7</f>
        <v>3604.4662883198689</v>
      </c>
      <c r="BK8" s="158">
        <f>Income_Support!BK7</f>
        <v>3385.7518830201843</v>
      </c>
      <c r="BL8" s="158">
        <f>Income_Support!BL7</f>
        <v>3061.3235328641586</v>
      </c>
      <c r="BM8" s="158">
        <f>Income_Support!BM7</f>
        <v>2842.3252079987501</v>
      </c>
      <c r="BN8" s="158">
        <f>Income_Support!BN7</f>
        <v>2586.2728269605445</v>
      </c>
      <c r="BO8" s="158">
        <f>Income_Support!BO7</f>
        <v>2304.3874099657314</v>
      </c>
      <c r="BP8" s="158">
        <f>Income_Support!BP7</f>
        <v>2110.4942592273346</v>
      </c>
      <c r="BQ8" s="158">
        <f>Income_Support!BQ7</f>
        <v>1856.5307370233604</v>
      </c>
      <c r="BR8" s="158">
        <f>Income_Support!BR7</f>
        <v>1698.8486351058339</v>
      </c>
      <c r="BS8" s="158">
        <f>Income_Support!BS7</f>
        <v>1558.3063089079885</v>
      </c>
      <c r="BT8" s="158">
        <f>Income_Support!BT7</f>
        <v>1397.3764508791817</v>
      </c>
      <c r="BU8" s="158">
        <f>Income_Support!BU7</f>
        <v>1344.4390144054084</v>
      </c>
      <c r="BV8" s="158">
        <f>Income_Support!BV7</f>
        <v>1123.5087164817194</v>
      </c>
      <c r="BW8" s="158">
        <f>Income_Support!BW7</f>
        <v>718.09541577300547</v>
      </c>
      <c r="BX8" s="158">
        <f>Income_Support!BX7</f>
        <v>564.09658415578986</v>
      </c>
      <c r="BY8" s="158">
        <f>Income_Support!BY7</f>
        <v>356.72877271895868</v>
      </c>
      <c r="BZ8" s="158">
        <f>Income_Support!BZ7</f>
        <v>259.1484005232698</v>
      </c>
      <c r="CA8" s="158">
        <f>Income_Support!CA7</f>
        <v>218.35089607236245</v>
      </c>
      <c r="CB8" s="158">
        <f>Income_Support!CB7</f>
        <v>157.98492862113292</v>
      </c>
      <c r="CC8" s="158">
        <f>Income_Support!CC7</f>
        <v>68.160303941222864</v>
      </c>
      <c r="CD8" s="158">
        <f>Income_Support!CD7</f>
        <v>4.4186655885808808</v>
      </c>
      <c r="CE8" s="159">
        <f>Income_Support!CE7</f>
        <v>0</v>
      </c>
    </row>
    <row r="9" spans="1:83" x14ac:dyDescent="0.35">
      <c r="A9" s="152"/>
      <c r="B9" s="74" t="s">
        <v>385</v>
      </c>
      <c r="AH9" s="158">
        <f>Income_Support!AH23+Table_1a!AH40</f>
        <v>515</v>
      </c>
      <c r="AI9" s="158">
        <f>Income_Support!AI23+Table_1a!AI40</f>
        <v>523</v>
      </c>
      <c r="AJ9" s="158">
        <f>Income_Support!AJ23+Table_1a!AJ40</f>
        <v>794</v>
      </c>
      <c r="AK9" s="158">
        <f>Income_Support!AK23+Table_1a!AK40</f>
        <v>1512.04</v>
      </c>
      <c r="AL9" s="158">
        <f>Income_Support!AL23+Table_1a!AL40</f>
        <v>2567</v>
      </c>
      <c r="AM9" s="158">
        <f>Income_Support!AM23+Table_1a!AM40</f>
        <v>3257</v>
      </c>
      <c r="AN9" s="158">
        <f>Income_Support!AN23+Table_1a!AN40</f>
        <v>3730</v>
      </c>
      <c r="AO9" s="158">
        <f>Income_Support!AO23+Table_1a!AO40</f>
        <v>4214</v>
      </c>
      <c r="AP9" s="158">
        <f>Income_Support!AP23+Table_1a!AP40</f>
        <v>4336</v>
      </c>
      <c r="AQ9" s="158">
        <f>Income_Support!AQ23+Table_1a!AQ40</f>
        <v>3985</v>
      </c>
      <c r="AR9" s="158">
        <f>Income_Support!AR23+Table_1a!AR40</f>
        <v>3045</v>
      </c>
      <c r="AS9" s="158">
        <f>Income_Support!AS23+Table_1a!AS40</f>
        <v>2631</v>
      </c>
      <c r="AT9" s="158">
        <f>Income_Support!AT23+Table_1a!AT40</f>
        <v>2940.4780000000001</v>
      </c>
      <c r="AU9" s="158">
        <f>Income_Support!AU23+Table_1a!AU40</f>
        <v>4200</v>
      </c>
      <c r="AV9" s="158">
        <f>Income_Support!AV23+Table_1a!AV40</f>
        <v>5379</v>
      </c>
      <c r="AW9" s="158">
        <f>Income_Support!AW23+Table_1a!AW40</f>
        <v>5737</v>
      </c>
      <c r="AX9" s="158">
        <f>Income_Support!AX23+Table_1a!AX40</f>
        <v>5183</v>
      </c>
      <c r="AY9" s="158">
        <f>Income_Support!AY23+Table_1a!AY40</f>
        <v>4823</v>
      </c>
      <c r="AZ9" s="158">
        <f>Income_Support!AZ23+Table_1a!AZ40</f>
        <v>4192.2150000000001</v>
      </c>
      <c r="BA9" s="158">
        <f>Table_1a!BA40</f>
        <v>3418.4580000000001</v>
      </c>
      <c r="BB9" s="158">
        <f>Table_1a!BB40</f>
        <v>3083.4490000000001</v>
      </c>
      <c r="BC9" s="158">
        <f>Table_1a!BC40</f>
        <v>2796.067</v>
      </c>
      <c r="BD9" s="158">
        <f>Table_1a!BD40</f>
        <v>2435.2660000000001</v>
      </c>
      <c r="BE9" s="158">
        <f>Table_1a!BE40</f>
        <v>2135.8090000000002</v>
      </c>
      <c r="BF9" s="158">
        <f>Table_1a!BF40</f>
        <v>2105.4681379400004</v>
      </c>
      <c r="BG9" s="158">
        <f>Table_1a!BG40</f>
        <v>2051.9794873882602</v>
      </c>
      <c r="BH9" s="238">
        <f>Table_1a!BH40</f>
        <v>1759.2470000000001</v>
      </c>
      <c r="BI9" s="158">
        <f>Table_1a!BI40</f>
        <v>1824.9606072800002</v>
      </c>
      <c r="BJ9" s="158">
        <f>Table_1a!BJ40</f>
        <v>1961.87288926</v>
      </c>
      <c r="BK9" s="158">
        <f>Table_1a!BK40</f>
        <v>1817.4577446102965</v>
      </c>
      <c r="BL9" s="158">
        <f>Table_1a!BL40</f>
        <v>2129.1275195499998</v>
      </c>
      <c r="BM9" s="158">
        <f>Table_1a!BM40</f>
        <v>3595.32545321</v>
      </c>
      <c r="BN9" s="158">
        <f>Table_1a!BN40</f>
        <v>3672.3248568335066</v>
      </c>
      <c r="BO9" s="158">
        <f>Table_1a!BO40</f>
        <v>4184.1081413699985</v>
      </c>
      <c r="BP9" s="158">
        <f>Table_1a!BP40</f>
        <v>4507.4715771600004</v>
      </c>
      <c r="BQ9" s="158">
        <f>Table_1a!BQ40</f>
        <v>3811.3202527161902</v>
      </c>
      <c r="BR9" s="158">
        <f>Table_1a!BR40</f>
        <v>2695.8303489699992</v>
      </c>
      <c r="BS9" s="158">
        <f>Table_1a!BS40</f>
        <v>2003.6174202700001</v>
      </c>
      <c r="BT9" s="158">
        <f>Table_1a!BT40</f>
        <v>1611.2098276999998</v>
      </c>
      <c r="BU9" s="158">
        <f>Table_1a!BU40</f>
        <v>1442.7194395999989</v>
      </c>
      <c r="BV9" s="158">
        <f>Table_1a!BV40</f>
        <v>1143.9083112699998</v>
      </c>
      <c r="BW9" s="158">
        <f>Table_1a!BW40</f>
        <v>602.98041054999987</v>
      </c>
      <c r="BX9" s="158">
        <f>Table_1a!BX40</f>
        <v>435.35880446500005</v>
      </c>
      <c r="BY9" s="158">
        <f>Table_1a!BY40</f>
        <v>300.02276639000007</v>
      </c>
      <c r="BZ9" s="158">
        <f>Table_1a!BZ40</f>
        <v>193.83405320783314</v>
      </c>
      <c r="CA9" s="158">
        <f>Table_1a!CA40</f>
        <v>139.29519614856667</v>
      </c>
      <c r="CB9" s="158">
        <f>Table_1a!CB40</f>
        <v>85.232356597862534</v>
      </c>
      <c r="CC9" s="158">
        <f>Table_1a!CC40</f>
        <v>0</v>
      </c>
      <c r="CD9" s="158">
        <f>Table_1a!CD40</f>
        <v>0</v>
      </c>
      <c r="CE9" s="159">
        <f>Table_1a!CE40</f>
        <v>0</v>
      </c>
    </row>
    <row r="10" spans="1:83" x14ac:dyDescent="0.35">
      <c r="A10" s="152"/>
      <c r="B10" s="74" t="s">
        <v>386</v>
      </c>
      <c r="AH10" s="158">
        <f>Income_Support!AH28</f>
        <v>21</v>
      </c>
      <c r="AI10" s="158">
        <f>Income_Support!AI28</f>
        <v>27</v>
      </c>
      <c r="AJ10" s="158">
        <f>Income_Support!AJ28</f>
        <v>34</v>
      </c>
      <c r="AK10" s="158">
        <f>Income_Support!AK28</f>
        <v>46.26</v>
      </c>
      <c r="AL10" s="158">
        <f>Income_Support!AL28</f>
        <v>65</v>
      </c>
      <c r="AM10" s="158">
        <f>Income_Support!AM28</f>
        <v>89</v>
      </c>
      <c r="AN10" s="158">
        <f>Income_Support!AN28</f>
        <v>112</v>
      </c>
      <c r="AO10" s="158">
        <f>Income_Support!AO28</f>
        <v>116</v>
      </c>
      <c r="AP10" s="158">
        <f>Income_Support!AP28</f>
        <v>149</v>
      </c>
      <c r="AQ10" s="158">
        <f>Income_Support!AQ28</f>
        <v>214</v>
      </c>
      <c r="AR10" s="158">
        <f>Income_Support!AR28</f>
        <v>149</v>
      </c>
      <c r="AS10" s="158">
        <f>Income_Support!AS28</f>
        <v>162</v>
      </c>
      <c r="AT10" s="158">
        <f>Income_Support!AT28</f>
        <v>281.07400000000001</v>
      </c>
      <c r="AU10" s="158">
        <f>Income_Support!AU28</f>
        <v>429.02289951173043</v>
      </c>
      <c r="AV10" s="158">
        <f>Income_Support!AV28</f>
        <v>335.98800000000119</v>
      </c>
      <c r="AW10" s="158">
        <f>Income_Support!AW28</f>
        <v>340.62299999999959</v>
      </c>
      <c r="AX10" s="158">
        <f>Income_Support!AX28</f>
        <v>426.04799999999886</v>
      </c>
      <c r="AY10" s="158">
        <f>Income_Support!AY28</f>
        <v>494.53299999999945</v>
      </c>
      <c r="AZ10" s="158">
        <f>Income_Support!AZ28</f>
        <v>450.69499999999999</v>
      </c>
      <c r="BA10" s="158">
        <f>Income_Support!BA28</f>
        <v>407.31700000000092</v>
      </c>
      <c r="BB10" s="158">
        <f>Income_Support!BB28</f>
        <v>382.68999999999869</v>
      </c>
      <c r="BC10" s="158">
        <f>Income_Support!BC28</f>
        <v>287.32200000000012</v>
      </c>
      <c r="BD10" s="158">
        <f>Income_Support!BD28</f>
        <v>292.22699999999895</v>
      </c>
      <c r="BE10" s="158">
        <f>Income_Support!BE28</f>
        <v>325.9071194121716</v>
      </c>
      <c r="BF10" s="158">
        <f>Income_Support!BF28</f>
        <v>354.31471095259985</v>
      </c>
      <c r="BG10" s="158">
        <f>Income_Support!BG28</f>
        <v>484.93625241992959</v>
      </c>
      <c r="BH10" s="238">
        <f>Income_Support!BH8+Income_Support!BH9</f>
        <v>715.52123187222992</v>
      </c>
      <c r="BI10" s="158">
        <f>Income_Support!BI8+Income_Support!BI9</f>
        <v>674.79741771194449</v>
      </c>
      <c r="BJ10" s="158">
        <f>Income_Support!BJ8+Income_Support!BJ9</f>
        <v>660.05349752010784</v>
      </c>
      <c r="BK10" s="158">
        <f>Income_Support!BK8+Income_Support!BK9</f>
        <v>585.37558126336353</v>
      </c>
      <c r="BL10" s="158">
        <f>Income_Support!BL8+Income_Support!BL9</f>
        <v>524.65819704367539</v>
      </c>
      <c r="BM10" s="158">
        <f>Income_Support!BM8+Income_Support!BM9</f>
        <v>546.51470718593077</v>
      </c>
      <c r="BN10" s="158">
        <f>Income_Support!BN8+Income_Support!BN9</f>
        <v>635.11132170833844</v>
      </c>
      <c r="BO10" s="158">
        <f>Income_Support!BO8+Income_Support!BO9</f>
        <v>650.5417949495594</v>
      </c>
      <c r="BP10" s="158">
        <f>Income_Support!BP8+Income_Support!BP9</f>
        <v>709.01270263800814</v>
      </c>
      <c r="BQ10" s="158">
        <f>Income_Support!BQ8+Income_Support!BQ9</f>
        <v>734.64551860732786</v>
      </c>
      <c r="BR10" s="158">
        <f>Income_Support!BR8+Income_Support!BR9</f>
        <v>734.78448517856361</v>
      </c>
      <c r="BS10" s="258">
        <f>Income_Support!BS8+Income_Support!BS9</f>
        <v>747.61129082752427</v>
      </c>
      <c r="BT10" s="158">
        <f>Income_Support!BT8+Income_Support!BT9</f>
        <v>734.77098234094808</v>
      </c>
      <c r="BU10" s="158">
        <f>Income_Support!BU8+Income_Support!BU9</f>
        <v>765.30026010577535</v>
      </c>
      <c r="BV10" s="158">
        <f>Income_Support!BV8+Income_Support!BV9</f>
        <v>712.70078714126032</v>
      </c>
      <c r="BW10" s="158">
        <f>Income_Support!BW8+Income_Support!BW9</f>
        <v>656.03542122109252</v>
      </c>
      <c r="BX10" s="158">
        <f>Income_Support!BX8+Income_Support!BX9</f>
        <v>515.34563801338027</v>
      </c>
      <c r="BY10" s="158">
        <f>Income_Support!BY8+Income_Support!BY9</f>
        <v>410.68196451935853</v>
      </c>
      <c r="BZ10" s="158">
        <f>Income_Support!BZ8+Income_Support!BZ9</f>
        <v>363.81000215866544</v>
      </c>
      <c r="CA10" s="158">
        <f>Income_Support!CA8+Income_Support!CA9</f>
        <v>368.53744778067988</v>
      </c>
      <c r="CB10" s="158">
        <f>Income_Support!CB8+Income_Support!CB9</f>
        <v>319.71986471513088</v>
      </c>
      <c r="CC10" s="158">
        <f>Income_Support!CC8+Income_Support!CC9</f>
        <v>166.36917733647397</v>
      </c>
      <c r="CD10" s="158">
        <f>Income_Support!CD8+Income_Support!CD9</f>
        <v>12.708441551220986</v>
      </c>
      <c r="CE10" s="159">
        <f>Income_Support!CE8+Income_Support!CE9</f>
        <v>0</v>
      </c>
    </row>
    <row r="11" spans="1:83" ht="26.25" customHeight="1" x14ac:dyDescent="0.35">
      <c r="A11" s="152"/>
      <c r="B11" s="76" t="s">
        <v>387</v>
      </c>
      <c r="AH11" s="158">
        <f t="shared" ref="AH11:BM11" si="0">SUM(AH7:AH10)</f>
        <v>1000</v>
      </c>
      <c r="AI11" s="158">
        <f t="shared" si="0"/>
        <v>1051</v>
      </c>
      <c r="AJ11" s="158">
        <f t="shared" si="0"/>
        <v>1436</v>
      </c>
      <c r="AK11" s="158">
        <f t="shared" si="0"/>
        <v>2320.92</v>
      </c>
      <c r="AL11" s="158">
        <f t="shared" si="0"/>
        <v>3671</v>
      </c>
      <c r="AM11" s="158">
        <f t="shared" si="0"/>
        <v>4607</v>
      </c>
      <c r="AN11" s="158">
        <f t="shared" si="0"/>
        <v>5281</v>
      </c>
      <c r="AO11" s="158">
        <f t="shared" si="0"/>
        <v>6075</v>
      </c>
      <c r="AP11" s="158">
        <f t="shared" si="0"/>
        <v>6507</v>
      </c>
      <c r="AQ11" s="158">
        <f t="shared" si="0"/>
        <v>6382</v>
      </c>
      <c r="AR11" s="158">
        <f t="shared" si="0"/>
        <v>5728</v>
      </c>
      <c r="AS11" s="158">
        <f t="shared" si="0"/>
        <v>5625</v>
      </c>
      <c r="AT11" s="158">
        <f t="shared" si="0"/>
        <v>6590</v>
      </c>
      <c r="AU11" s="158">
        <f t="shared" si="0"/>
        <v>8888.0228995117304</v>
      </c>
      <c r="AV11" s="158">
        <f t="shared" si="0"/>
        <v>11061.988000000001</v>
      </c>
      <c r="AW11" s="158">
        <f t="shared" si="0"/>
        <v>12170.623</v>
      </c>
      <c r="AX11" s="158">
        <f t="shared" si="0"/>
        <v>12418.047999999999</v>
      </c>
      <c r="AY11" s="158">
        <f t="shared" si="0"/>
        <v>12804.532999999999</v>
      </c>
      <c r="AZ11" s="158">
        <f t="shared" si="0"/>
        <v>12462.91</v>
      </c>
      <c r="BA11" s="158">
        <f t="shared" si="0"/>
        <v>11610.775000000001</v>
      </c>
      <c r="BB11" s="158">
        <f t="shared" si="0"/>
        <v>11255.138999999999</v>
      </c>
      <c r="BC11" s="158">
        <f t="shared" si="0"/>
        <v>11097.388999999999</v>
      </c>
      <c r="BD11" s="158">
        <f t="shared" si="0"/>
        <v>11461.492999999999</v>
      </c>
      <c r="BE11" s="158">
        <f t="shared" si="0"/>
        <v>11750.716119412173</v>
      </c>
      <c r="BF11" s="158">
        <f t="shared" si="0"/>
        <v>11858.782848892601</v>
      </c>
      <c r="BG11" s="158">
        <f t="shared" si="0"/>
        <v>12395.91573980819</v>
      </c>
      <c r="BH11" s="238">
        <f t="shared" si="0"/>
        <v>11788.16</v>
      </c>
      <c r="BI11" s="158">
        <f t="shared" si="0"/>
        <v>10974.956611885</v>
      </c>
      <c r="BJ11" s="158">
        <f t="shared" si="0"/>
        <v>10800.64373817</v>
      </c>
      <c r="BK11" s="158">
        <f t="shared" si="0"/>
        <v>10845.443613869065</v>
      </c>
      <c r="BL11" s="158">
        <f t="shared" si="0"/>
        <v>10876.669093809998</v>
      </c>
      <c r="BM11" s="158">
        <f t="shared" si="0"/>
        <v>12655.522787399997</v>
      </c>
      <c r="BN11" s="158">
        <f t="shared" ref="BN11:CE11" si="1">SUM(BN7:BN10)</f>
        <v>12805.626391631713</v>
      </c>
      <c r="BO11" s="158">
        <f t="shared" si="1"/>
        <v>13336.908884319999</v>
      </c>
      <c r="BP11" s="158">
        <f t="shared" si="1"/>
        <v>14291.2863693</v>
      </c>
      <c r="BQ11" s="158">
        <f t="shared" si="1"/>
        <v>14291.974219606191</v>
      </c>
      <c r="BR11" s="158">
        <f t="shared" si="1"/>
        <v>14315.76977712</v>
      </c>
      <c r="BS11" s="158">
        <f t="shared" si="1"/>
        <v>14357.613002939999</v>
      </c>
      <c r="BT11" s="158">
        <f t="shared" si="1"/>
        <v>13986.522341180005</v>
      </c>
      <c r="BU11" s="158">
        <f t="shared" si="1"/>
        <v>14222.98671266</v>
      </c>
      <c r="BV11" s="158">
        <f t="shared" si="1"/>
        <v>13518.27406435</v>
      </c>
      <c r="BW11" s="158">
        <f t="shared" si="1"/>
        <v>11317.549438680006</v>
      </c>
      <c r="BX11" s="158">
        <f t="shared" si="1"/>
        <v>10376.124331829997</v>
      </c>
      <c r="BY11" s="158">
        <f t="shared" si="1"/>
        <v>9074.8505844146694</v>
      </c>
      <c r="BZ11" s="158">
        <f t="shared" si="1"/>
        <v>8324.9807244584372</v>
      </c>
      <c r="CA11" s="158">
        <f t="shared" si="1"/>
        <v>8664.0058339859279</v>
      </c>
      <c r="CB11" s="158">
        <f t="shared" si="1"/>
        <v>8465.3319825742183</v>
      </c>
      <c r="CC11" s="158">
        <f t="shared" si="1"/>
        <v>8048.059615200782</v>
      </c>
      <c r="CD11" s="158">
        <f t="shared" si="1"/>
        <v>7570.5979572013393</v>
      </c>
      <c r="CE11" s="159">
        <f t="shared" si="1"/>
        <v>6758.6453506889866</v>
      </c>
    </row>
    <row r="12" spans="1:83" x14ac:dyDescent="0.35">
      <c r="A12" s="152"/>
      <c r="B12" s="76" t="s">
        <v>388</v>
      </c>
      <c r="AH12" s="158">
        <f t="shared" ref="AH12:BM12" si="2">AH11+AH6</f>
        <v>1561</v>
      </c>
      <c r="AI12" s="158">
        <f t="shared" si="2"/>
        <v>1675</v>
      </c>
      <c r="AJ12" s="158">
        <f t="shared" si="2"/>
        <v>2165</v>
      </c>
      <c r="AK12" s="158">
        <f t="shared" si="2"/>
        <v>3245.05</v>
      </c>
      <c r="AL12" s="158">
        <f t="shared" si="2"/>
        <v>4612</v>
      </c>
      <c r="AM12" s="158">
        <f t="shared" si="2"/>
        <v>5592</v>
      </c>
      <c r="AN12" s="158">
        <f t="shared" si="2"/>
        <v>6470</v>
      </c>
      <c r="AO12" s="158">
        <f t="shared" si="2"/>
        <v>7446</v>
      </c>
      <c r="AP12" s="158">
        <f t="shared" si="2"/>
        <v>7965</v>
      </c>
      <c r="AQ12" s="158">
        <f t="shared" si="2"/>
        <v>7956</v>
      </c>
      <c r="AR12" s="158">
        <f t="shared" si="2"/>
        <v>7581.9769999999999</v>
      </c>
      <c r="AS12" s="158">
        <f t="shared" si="2"/>
        <v>7675.058</v>
      </c>
      <c r="AT12" s="158">
        <f t="shared" si="2"/>
        <v>8895.1849999999995</v>
      </c>
      <c r="AU12" s="158">
        <f t="shared" si="2"/>
        <v>11646.02289951173</v>
      </c>
      <c r="AV12" s="158">
        <f t="shared" si="2"/>
        <v>14789.988000000001</v>
      </c>
      <c r="AW12" s="158">
        <f t="shared" si="2"/>
        <v>16109.623</v>
      </c>
      <c r="AX12" s="158">
        <f t="shared" si="2"/>
        <v>16387.047999999999</v>
      </c>
      <c r="AY12" s="158">
        <f t="shared" si="2"/>
        <v>16692.532999999999</v>
      </c>
      <c r="AZ12" s="158">
        <f t="shared" si="2"/>
        <v>16277.91</v>
      </c>
      <c r="BA12" s="158">
        <f t="shared" si="2"/>
        <v>15383.775000000001</v>
      </c>
      <c r="BB12" s="158">
        <f t="shared" si="2"/>
        <v>14874.138999999999</v>
      </c>
      <c r="BC12" s="158">
        <f t="shared" si="2"/>
        <v>14878.388999999999</v>
      </c>
      <c r="BD12" s="158">
        <f t="shared" si="2"/>
        <v>15556.492999999999</v>
      </c>
      <c r="BE12" s="158">
        <f t="shared" si="2"/>
        <v>16236.716119412173</v>
      </c>
      <c r="BF12" s="158">
        <f t="shared" si="2"/>
        <v>16342.782848892601</v>
      </c>
      <c r="BG12" s="158">
        <f t="shared" si="2"/>
        <v>17247.100863243249</v>
      </c>
      <c r="BH12" s="238">
        <f t="shared" si="2"/>
        <v>17758.775999999998</v>
      </c>
      <c r="BI12" s="158">
        <f t="shared" si="2"/>
        <v>17401.231831484998</v>
      </c>
      <c r="BJ12" s="158">
        <f t="shared" si="2"/>
        <v>17669.187397769998</v>
      </c>
      <c r="BK12" s="158">
        <f t="shared" si="2"/>
        <v>18212.568434583096</v>
      </c>
      <c r="BL12" s="158">
        <f t="shared" si="2"/>
        <v>18579.987576109997</v>
      </c>
      <c r="BM12" s="158">
        <f t="shared" si="2"/>
        <v>20784.407935759999</v>
      </c>
      <c r="BN12" s="158">
        <f t="shared" ref="BN12:CE12" si="3">BN11+BN6</f>
        <v>21047.783234791714</v>
      </c>
      <c r="BO12" s="158">
        <f t="shared" si="3"/>
        <v>21389.061993629999</v>
      </c>
      <c r="BP12" s="158">
        <f t="shared" si="3"/>
        <v>21802.161485619999</v>
      </c>
      <c r="BQ12" s="158">
        <f t="shared" si="3"/>
        <v>21333.497695806163</v>
      </c>
      <c r="BR12" s="158">
        <f t="shared" si="3"/>
        <v>20891.84971486</v>
      </c>
      <c r="BS12" s="158">
        <f t="shared" si="3"/>
        <v>20436.319053809995</v>
      </c>
      <c r="BT12" s="158">
        <f t="shared" si="3"/>
        <v>19652.107896290006</v>
      </c>
      <c r="BU12" s="158">
        <f t="shared" si="3"/>
        <v>19590.634730900001</v>
      </c>
      <c r="BV12" s="158">
        <f t="shared" si="3"/>
        <v>18658.15129107</v>
      </c>
      <c r="BW12" s="158">
        <f t="shared" si="3"/>
        <v>16378.436239420003</v>
      </c>
      <c r="BX12" s="158">
        <f t="shared" si="3"/>
        <v>15447.18412934504</v>
      </c>
      <c r="BY12" s="158">
        <f t="shared" si="3"/>
        <v>13909.144846145091</v>
      </c>
      <c r="BZ12" s="158">
        <f t="shared" si="3"/>
        <v>13230.050116586339</v>
      </c>
      <c r="CA12" s="158">
        <f t="shared" si="3"/>
        <v>14041.34795835283</v>
      </c>
      <c r="CB12" s="158">
        <f t="shared" si="3"/>
        <v>13748.501977259544</v>
      </c>
      <c r="CC12" s="158">
        <f t="shared" si="3"/>
        <v>13150.253325975118</v>
      </c>
      <c r="CD12" s="158">
        <f t="shared" si="3"/>
        <v>12484.252425190261</v>
      </c>
      <c r="CE12" s="159">
        <f t="shared" si="3"/>
        <v>11458.586660690897</v>
      </c>
    </row>
    <row r="13" spans="1:83" ht="25.5" customHeight="1" x14ac:dyDescent="0.35">
      <c r="A13" s="152"/>
      <c r="B13" s="83" t="s">
        <v>389</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3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9"/>
    </row>
    <row r="14" spans="1:83" x14ac:dyDescent="0.35">
      <c r="A14" s="152"/>
      <c r="B14" s="74" t="s">
        <v>382</v>
      </c>
      <c r="AH14" s="158"/>
      <c r="AI14" s="158"/>
      <c r="AJ14" s="158"/>
      <c r="AK14" s="158"/>
      <c r="AL14" s="158"/>
      <c r="AM14" s="158"/>
      <c r="AN14" s="158"/>
      <c r="AO14" s="158"/>
      <c r="AP14" s="158"/>
      <c r="AQ14" s="158"/>
      <c r="AR14" s="158"/>
      <c r="AS14" s="158"/>
      <c r="AT14" s="158"/>
      <c r="AU14" s="158"/>
      <c r="AV14" s="158"/>
      <c r="AW14" s="158"/>
      <c r="AX14" s="158"/>
      <c r="AY14" s="158"/>
      <c r="AZ14" s="158"/>
      <c r="BA14" s="158">
        <v>116.79592988181108</v>
      </c>
      <c r="BB14" s="158">
        <v>132.17847016496529</v>
      </c>
      <c r="BC14" s="158">
        <v>109.70071383436645</v>
      </c>
      <c r="BD14" s="158">
        <v>125.45522470816346</v>
      </c>
      <c r="BE14" s="158">
        <v>120.38742008976749</v>
      </c>
      <c r="BF14" s="158">
        <v>100.48672426926316</v>
      </c>
      <c r="BG14" s="158">
        <v>100.88002149801866</v>
      </c>
      <c r="BH14" s="238">
        <v>113.2</v>
      </c>
      <c r="BI14" s="158">
        <v>134.19999999999999</v>
      </c>
      <c r="BJ14" s="158">
        <v>142.69999999999999</v>
      </c>
      <c r="BK14" s="158">
        <v>168.4</v>
      </c>
      <c r="BL14" s="158">
        <v>172.2</v>
      </c>
      <c r="BM14" s="158">
        <v>168.9</v>
      </c>
      <c r="BN14" s="158">
        <v>139.4</v>
      </c>
      <c r="BO14" s="158">
        <v>99.9</v>
      </c>
      <c r="BP14" s="158">
        <v>92.5</v>
      </c>
      <c r="BQ14" s="158">
        <v>84.5</v>
      </c>
      <c r="BR14" s="158">
        <v>74.400000000000006</v>
      </c>
      <c r="BS14" s="158">
        <v>57.6</v>
      </c>
      <c r="BT14" s="158">
        <v>43.9</v>
      </c>
      <c r="BU14" s="158">
        <v>36.6</v>
      </c>
      <c r="BV14" s="158"/>
      <c r="BW14" s="158"/>
      <c r="BX14" s="158"/>
      <c r="BY14" s="158"/>
      <c r="BZ14" s="158"/>
      <c r="CA14" s="158"/>
      <c r="CB14" s="158"/>
      <c r="CC14" s="158"/>
      <c r="CD14" s="158"/>
      <c r="CE14" s="159"/>
    </row>
    <row r="15" spans="1:83" x14ac:dyDescent="0.35">
      <c r="A15" s="152"/>
      <c r="B15" s="74" t="s">
        <v>237</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f t="shared" ref="BL15:BU15" si="4">SUM(BL16:BL18)</f>
        <v>0.53912335720161619</v>
      </c>
      <c r="BM15" s="158">
        <f t="shared" si="4"/>
        <v>25.818976858893286</v>
      </c>
      <c r="BN15" s="158">
        <f t="shared" si="4"/>
        <v>51.262814380029717</v>
      </c>
      <c r="BO15" s="158">
        <f t="shared" si="4"/>
        <v>58.557757927338557</v>
      </c>
      <c r="BP15" s="158">
        <f t="shared" si="4"/>
        <v>93.411892766059182</v>
      </c>
      <c r="BQ15" s="158">
        <f t="shared" si="4"/>
        <v>95.057905838789424</v>
      </c>
      <c r="BR15" s="158">
        <f t="shared" si="4"/>
        <v>105.8671852550389</v>
      </c>
      <c r="BS15" s="158">
        <f t="shared" si="4"/>
        <v>104.14912872340737</v>
      </c>
      <c r="BT15" s="158">
        <f t="shared" si="4"/>
        <v>100.12463899641139</v>
      </c>
      <c r="BU15" s="158">
        <f t="shared" si="4"/>
        <v>84.126829353822686</v>
      </c>
      <c r="BV15" s="158"/>
      <c r="BW15" s="158"/>
      <c r="BX15" s="158"/>
      <c r="BY15" s="158"/>
      <c r="BZ15" s="158"/>
      <c r="CA15" s="158"/>
      <c r="CB15" s="158"/>
      <c r="CC15" s="158"/>
      <c r="CD15" s="158"/>
      <c r="CE15" s="159"/>
    </row>
    <row r="16" spans="1:83" x14ac:dyDescent="0.35">
      <c r="A16" s="152"/>
      <c r="B16" s="203" t="s">
        <v>390</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0.50070632121848613</v>
      </c>
      <c r="BM16" s="158">
        <v>18.127702347169819</v>
      </c>
      <c r="BN16" s="158">
        <v>23.491723461811898</v>
      </c>
      <c r="BO16" s="158">
        <v>20.478872923260425</v>
      </c>
      <c r="BP16" s="158">
        <v>24.791019055642863</v>
      </c>
      <c r="BQ16" s="158">
        <v>16.919910888119002</v>
      </c>
      <c r="BR16" s="158">
        <v>14.30736104551946</v>
      </c>
      <c r="BS16" s="158">
        <v>8.7309401826348978</v>
      </c>
      <c r="BT16" s="158">
        <v>6.1707266859640333</v>
      </c>
      <c r="BU16" s="158">
        <v>4.7167470619211738</v>
      </c>
      <c r="BV16" s="158"/>
      <c r="BW16" s="158"/>
      <c r="BX16" s="158"/>
      <c r="BY16" s="158"/>
      <c r="BZ16" s="158"/>
      <c r="CA16" s="158"/>
      <c r="CB16" s="158"/>
      <c r="CC16" s="158"/>
      <c r="CD16" s="158"/>
      <c r="CE16" s="159"/>
    </row>
    <row r="17" spans="1:94" x14ac:dyDescent="0.35">
      <c r="A17" s="152"/>
      <c r="B17" s="203" t="s">
        <v>391</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2.446881132976772E-2</v>
      </c>
      <c r="BM17" s="158">
        <v>2.3071630488921482</v>
      </c>
      <c r="BN17" s="158">
        <v>19.220413431936684</v>
      </c>
      <c r="BO17" s="158">
        <v>26.951099101044971</v>
      </c>
      <c r="BP17" s="158">
        <v>38.909879141890073</v>
      </c>
      <c r="BQ17" s="158">
        <v>27.341953510291905</v>
      </c>
      <c r="BR17" s="158">
        <v>22.912320425735729</v>
      </c>
      <c r="BS17" s="158">
        <v>17.868553690015474</v>
      </c>
      <c r="BT17" s="158">
        <v>15.091333181256125</v>
      </c>
      <c r="BU17" s="158">
        <v>12.094105242820552</v>
      </c>
      <c r="BV17" s="158"/>
      <c r="BW17" s="158"/>
      <c r="BX17" s="158"/>
      <c r="BY17" s="158"/>
      <c r="BZ17" s="158"/>
      <c r="CA17" s="158"/>
      <c r="CB17" s="158"/>
      <c r="CC17" s="158"/>
      <c r="CD17" s="158"/>
      <c r="CE17" s="159"/>
    </row>
    <row r="18" spans="1:94" x14ac:dyDescent="0.35">
      <c r="A18" s="152"/>
      <c r="B18" s="203" t="s">
        <v>392</v>
      </c>
      <c r="C18" s="259"/>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1.3948224653362337E-2</v>
      </c>
      <c r="BM18" s="158">
        <v>5.3841114628313225</v>
      </c>
      <c r="BN18" s="158">
        <v>8.5506774862811366</v>
      </c>
      <c r="BO18" s="158">
        <v>11.127785903033159</v>
      </c>
      <c r="BP18" s="158">
        <v>29.710994568526246</v>
      </c>
      <c r="BQ18" s="158">
        <v>50.796041440378517</v>
      </c>
      <c r="BR18" s="158">
        <v>68.647503783783719</v>
      </c>
      <c r="BS18" s="158">
        <v>77.549634850757002</v>
      </c>
      <c r="BT18" s="158">
        <v>78.862579129191232</v>
      </c>
      <c r="BU18" s="158">
        <v>67.315977049080956</v>
      </c>
      <c r="BV18" s="158"/>
      <c r="BW18" s="158"/>
      <c r="BX18" s="158"/>
      <c r="BY18" s="158"/>
      <c r="BZ18" s="158"/>
      <c r="CA18" s="158"/>
      <c r="CB18" s="158"/>
      <c r="CC18" s="158"/>
      <c r="CD18" s="158"/>
      <c r="CE18" s="159"/>
    </row>
    <row r="19" spans="1:94" ht="25.5" customHeight="1" x14ac:dyDescent="0.35">
      <c r="A19" s="152"/>
      <c r="B19" s="74" t="s">
        <v>393</v>
      </c>
      <c r="AH19" s="158"/>
      <c r="AI19" s="158"/>
      <c r="AJ19" s="158"/>
      <c r="AK19" s="158"/>
      <c r="AL19" s="158"/>
      <c r="AM19" s="158"/>
      <c r="AN19" s="158"/>
      <c r="AO19" s="158"/>
      <c r="AP19" s="158"/>
      <c r="AQ19" s="158"/>
      <c r="AR19" s="158"/>
      <c r="AS19" s="158"/>
      <c r="AT19" s="158"/>
      <c r="AU19" s="158"/>
      <c r="AV19" s="158"/>
      <c r="AW19" s="158"/>
      <c r="AX19" s="158"/>
      <c r="AY19" s="158"/>
      <c r="AZ19" s="158"/>
      <c r="BA19" s="158">
        <v>163.47866651108149</v>
      </c>
      <c r="BB19" s="158">
        <v>187.05371385383526</v>
      </c>
      <c r="BC19" s="158">
        <v>149.96755398000798</v>
      </c>
      <c r="BD19" s="158">
        <v>169.40724939581844</v>
      </c>
      <c r="BE19" s="158">
        <v>154.21051973578159</v>
      </c>
      <c r="BF19" s="158">
        <v>119.15920173857145</v>
      </c>
      <c r="BG19" s="158">
        <v>112.32029204902062</v>
      </c>
      <c r="BH19" s="238">
        <v>116.79585017902568</v>
      </c>
      <c r="BI19" s="158">
        <v>124.13452808126607</v>
      </c>
      <c r="BJ19" s="158">
        <v>123.21674183774292</v>
      </c>
      <c r="BK19" s="158">
        <v>134.48699999999999</v>
      </c>
      <c r="BL19" s="158">
        <v>129.953</v>
      </c>
      <c r="BM19" s="158">
        <v>121.925</v>
      </c>
      <c r="BN19" s="158">
        <v>95.212260665519551</v>
      </c>
      <c r="BO19" s="158">
        <v>59.030710077407292</v>
      </c>
      <c r="BP19" s="158">
        <v>36.975583583650085</v>
      </c>
      <c r="BQ19" s="158">
        <v>15.905182093178912</v>
      </c>
      <c r="BR19" s="158">
        <v>6.5732235105918706</v>
      </c>
      <c r="BS19" s="158">
        <v>2.3760664057247718</v>
      </c>
      <c r="BT19" s="158">
        <v>0.31261325864503853</v>
      </c>
      <c r="BU19" s="158">
        <v>0</v>
      </c>
      <c r="BV19" s="158"/>
      <c r="BW19" s="158"/>
      <c r="BX19" s="158"/>
      <c r="BY19" s="158"/>
      <c r="BZ19" s="158"/>
      <c r="CA19" s="158"/>
      <c r="CB19" s="158"/>
      <c r="CC19" s="158"/>
      <c r="CD19" s="158"/>
      <c r="CE19" s="159"/>
      <c r="CI19" s="260"/>
      <c r="CJ19" s="260"/>
      <c r="CK19" s="260"/>
      <c r="CL19" s="260"/>
      <c r="CM19" s="260"/>
      <c r="CN19" s="260"/>
      <c r="CO19" s="260"/>
      <c r="CP19" s="84"/>
    </row>
    <row r="20" spans="1:94" x14ac:dyDescent="0.35">
      <c r="A20" s="152"/>
      <c r="B20" s="74" t="s">
        <v>384</v>
      </c>
      <c r="AH20" s="158"/>
      <c r="AI20" s="158"/>
      <c r="AJ20" s="158"/>
      <c r="AK20" s="158"/>
      <c r="AL20" s="158"/>
      <c r="AM20" s="158"/>
      <c r="AN20" s="158"/>
      <c r="AO20" s="158"/>
      <c r="AP20" s="158"/>
      <c r="AQ20" s="158"/>
      <c r="AR20" s="158"/>
      <c r="AS20" s="158"/>
      <c r="AT20" s="158"/>
      <c r="AU20" s="158"/>
      <c r="AV20" s="158"/>
      <c r="AW20" s="158"/>
      <c r="AX20" s="158"/>
      <c r="AY20" s="158"/>
      <c r="AZ20" s="158"/>
      <c r="BA20" s="158">
        <v>203.36061820070574</v>
      </c>
      <c r="BB20" s="158">
        <v>198.40568887790511</v>
      </c>
      <c r="BC20" s="158">
        <v>140.66165186094764</v>
      </c>
      <c r="BD20" s="158">
        <v>138.41469909637487</v>
      </c>
      <c r="BE20" s="158">
        <v>114.8001021440505</v>
      </c>
      <c r="BF20" s="158">
        <v>74.862649640004904</v>
      </c>
      <c r="BG20" s="158">
        <v>62.973652575140854</v>
      </c>
      <c r="BH20" s="238">
        <v>61.77587354492487</v>
      </c>
      <c r="BI20" s="158">
        <v>63.70905671573847</v>
      </c>
      <c r="BJ20" s="158">
        <v>63.463436144717264</v>
      </c>
      <c r="BK20" s="158">
        <v>62.935000000000002</v>
      </c>
      <c r="BL20" s="158">
        <v>60.78</v>
      </c>
      <c r="BM20" s="158">
        <v>67.691999999999993</v>
      </c>
      <c r="BN20" s="158">
        <v>64.433555716356807</v>
      </c>
      <c r="BO20" s="158">
        <v>45.933912116105837</v>
      </c>
      <c r="BP20" s="158">
        <v>33.680927381063057</v>
      </c>
      <c r="BQ20" s="158">
        <v>27.841767534470925</v>
      </c>
      <c r="BR20" s="158">
        <v>27.199686350520878</v>
      </c>
      <c r="BS20" s="158">
        <v>22.810147633481726</v>
      </c>
      <c r="BT20" s="158">
        <v>17.770315272571533</v>
      </c>
      <c r="BU20" s="158">
        <v>13.647851726598063</v>
      </c>
      <c r="BV20" s="158"/>
      <c r="BW20" s="158"/>
      <c r="BX20" s="158"/>
      <c r="BY20" s="158"/>
      <c r="BZ20" s="158"/>
      <c r="CA20" s="158"/>
      <c r="CB20" s="158"/>
      <c r="CC20" s="158"/>
      <c r="CD20" s="158"/>
      <c r="CE20" s="159"/>
      <c r="CI20" s="84"/>
      <c r="CJ20" s="84"/>
      <c r="CK20" s="84"/>
      <c r="CL20" s="84"/>
      <c r="CM20" s="84"/>
      <c r="CN20" s="84"/>
      <c r="CO20" s="84"/>
      <c r="CP20" s="84"/>
    </row>
    <row r="21" spans="1:94" x14ac:dyDescent="0.35">
      <c r="A21" s="152"/>
      <c r="B21" s="74" t="s">
        <v>385</v>
      </c>
      <c r="AH21" s="158"/>
      <c r="AI21" s="158"/>
      <c r="AJ21" s="158"/>
      <c r="AK21" s="158"/>
      <c r="AL21" s="158"/>
      <c r="AM21" s="158"/>
      <c r="AN21" s="158"/>
      <c r="AO21" s="158"/>
      <c r="AP21" s="158"/>
      <c r="AQ21" s="158"/>
      <c r="AR21" s="158"/>
      <c r="AS21" s="158"/>
      <c r="AT21" s="158"/>
      <c r="AU21" s="158"/>
      <c r="AV21" s="158"/>
      <c r="AW21" s="158"/>
      <c r="AX21" s="158"/>
      <c r="AY21" s="158"/>
      <c r="AZ21" s="158"/>
      <c r="BA21" s="158">
        <v>144.44922362530784</v>
      </c>
      <c r="BB21" s="158">
        <v>118.34974127073058</v>
      </c>
      <c r="BC21" s="158">
        <v>74.90693985231799</v>
      </c>
      <c r="BD21" s="158">
        <v>65.80689248048904</v>
      </c>
      <c r="BE21" s="158">
        <v>44.158188736817465</v>
      </c>
      <c r="BF21" s="158">
        <v>29.341435221051537</v>
      </c>
      <c r="BG21" s="158">
        <v>26.164782709926769</v>
      </c>
      <c r="BH21" s="238">
        <v>22.270286626406381</v>
      </c>
      <c r="BI21" s="158">
        <v>20.989385162316275</v>
      </c>
      <c r="BJ21" s="158">
        <v>22.828368151564696</v>
      </c>
      <c r="BK21" s="158">
        <v>22.635999999999999</v>
      </c>
      <c r="BL21" s="158">
        <v>24.882000000000001</v>
      </c>
      <c r="BM21" s="158">
        <v>124.113</v>
      </c>
      <c r="BN21" s="158">
        <v>121.19978491441283</v>
      </c>
      <c r="BO21" s="158">
        <v>75.406614660501049</v>
      </c>
      <c r="BP21" s="158">
        <v>64.692109571851034</v>
      </c>
      <c r="BQ21" s="158">
        <v>43.402130616711688</v>
      </c>
      <c r="BR21" s="158">
        <v>25.514656454953286</v>
      </c>
      <c r="BS21" s="158">
        <v>15.109857198874606</v>
      </c>
      <c r="BT21" s="158">
        <v>9.0519190391507962</v>
      </c>
      <c r="BU21" s="158">
        <v>5.3306866764695657</v>
      </c>
      <c r="BV21" s="158"/>
      <c r="BW21" s="158"/>
      <c r="BX21" s="158"/>
      <c r="BY21" s="158"/>
      <c r="BZ21" s="158"/>
      <c r="CA21" s="158"/>
      <c r="CB21" s="158"/>
      <c r="CC21" s="158"/>
      <c r="CD21" s="158"/>
      <c r="CE21" s="159"/>
    </row>
    <row r="22" spans="1:94" x14ac:dyDescent="0.35">
      <c r="A22" s="152"/>
      <c r="B22" s="74" t="s">
        <v>386</v>
      </c>
      <c r="AH22" s="158"/>
      <c r="AI22" s="158"/>
      <c r="AJ22" s="158"/>
      <c r="AK22" s="158"/>
      <c r="AL22" s="158"/>
      <c r="AM22" s="158"/>
      <c r="AN22" s="158"/>
      <c r="AO22" s="158"/>
      <c r="AP22" s="158"/>
      <c r="AQ22" s="158"/>
      <c r="AR22" s="158"/>
      <c r="AS22" s="158"/>
      <c r="AT22" s="158"/>
      <c r="AU22" s="158"/>
      <c r="AV22" s="158"/>
      <c r="AW22" s="158"/>
      <c r="AX22" s="158"/>
      <c r="AY22" s="158"/>
      <c r="AZ22" s="158"/>
      <c r="BA22" s="158">
        <v>38.789312587174926</v>
      </c>
      <c r="BB22" s="158">
        <v>34.561682109675409</v>
      </c>
      <c r="BC22" s="158">
        <v>22.422254102716579</v>
      </c>
      <c r="BD22" s="158">
        <v>21.978699599733631</v>
      </c>
      <c r="BE22" s="158">
        <v>19.528754619871819</v>
      </c>
      <c r="BF22" s="158">
        <v>13.079704247052007</v>
      </c>
      <c r="BG22" s="158">
        <v>10.37376788383064</v>
      </c>
      <c r="BH22" s="238">
        <v>17.945685060334739</v>
      </c>
      <c r="BI22" s="158">
        <v>19.538175067930293</v>
      </c>
      <c r="BJ22" s="158">
        <v>20.399963952869477</v>
      </c>
      <c r="BK22" s="158">
        <v>23.855</v>
      </c>
      <c r="BL22" s="158">
        <v>24.017000000000003</v>
      </c>
      <c r="BM22" s="158">
        <v>24.642999999999997</v>
      </c>
      <c r="BN22" s="158">
        <v>18.39283910997651</v>
      </c>
      <c r="BO22" s="158">
        <v>14.946486557439496</v>
      </c>
      <c r="BP22" s="158">
        <v>17.950244579809109</v>
      </c>
      <c r="BQ22" s="158">
        <v>20.2149122285795</v>
      </c>
      <c r="BR22" s="158">
        <v>16.67174622935487</v>
      </c>
      <c r="BS22" s="158">
        <v>16.54973947382279</v>
      </c>
      <c r="BT22" s="158">
        <v>13.655624784625029</v>
      </c>
      <c r="BU22" s="158">
        <v>11.198373868441289</v>
      </c>
      <c r="BV22" s="158"/>
      <c r="BW22" s="158"/>
      <c r="BX22" s="158"/>
      <c r="BY22" s="158"/>
      <c r="BZ22" s="158"/>
      <c r="CA22" s="158"/>
      <c r="CB22" s="158"/>
      <c r="CC22" s="158"/>
      <c r="CD22" s="158"/>
      <c r="CE22" s="159"/>
    </row>
    <row r="23" spans="1:94" ht="26.25" customHeight="1" x14ac:dyDescent="0.35">
      <c r="A23" s="152"/>
      <c r="B23" s="76" t="s">
        <v>387</v>
      </c>
      <c r="AH23" s="158"/>
      <c r="AI23" s="158"/>
      <c r="AJ23" s="158"/>
      <c r="AK23" s="158"/>
      <c r="AL23" s="158"/>
      <c r="AM23" s="158"/>
      <c r="AN23" s="158"/>
      <c r="AO23" s="158"/>
      <c r="AP23" s="158"/>
      <c r="AQ23" s="158"/>
      <c r="AR23" s="158"/>
      <c r="AS23" s="158"/>
      <c r="AT23" s="158"/>
      <c r="AU23" s="158"/>
      <c r="AV23" s="158"/>
      <c r="AW23" s="158"/>
      <c r="AX23" s="158"/>
      <c r="AY23" s="158"/>
      <c r="AZ23" s="158"/>
      <c r="BA23" s="158">
        <f t="shared" ref="BA23:BU23" si="5">SUM(BA16:BA22)</f>
        <v>550.07782092426999</v>
      </c>
      <c r="BB23" s="158">
        <f t="shared" si="5"/>
        <v>538.37082611214635</v>
      </c>
      <c r="BC23" s="158">
        <f t="shared" si="5"/>
        <v>387.95839979599015</v>
      </c>
      <c r="BD23" s="158">
        <f t="shared" si="5"/>
        <v>395.60754057241604</v>
      </c>
      <c r="BE23" s="158">
        <f t="shared" si="5"/>
        <v>332.69756523652143</v>
      </c>
      <c r="BF23" s="158">
        <f t="shared" si="5"/>
        <v>236.44299084667989</v>
      </c>
      <c r="BG23" s="158">
        <f t="shared" si="5"/>
        <v>211.83249521791888</v>
      </c>
      <c r="BH23" s="238">
        <f t="shared" si="5"/>
        <v>218.78769541069167</v>
      </c>
      <c r="BI23" s="158">
        <f t="shared" si="5"/>
        <v>228.37114502725112</v>
      </c>
      <c r="BJ23" s="158">
        <f t="shared" si="5"/>
        <v>229.90851008689435</v>
      </c>
      <c r="BK23" s="158">
        <f t="shared" si="5"/>
        <v>243.91299999999998</v>
      </c>
      <c r="BL23" s="158">
        <f t="shared" si="5"/>
        <v>240.17112335720162</v>
      </c>
      <c r="BM23" s="158">
        <f t="shared" si="5"/>
        <v>364.19197685889327</v>
      </c>
      <c r="BN23" s="158">
        <f t="shared" si="5"/>
        <v>350.50125478629542</v>
      </c>
      <c r="BO23" s="158">
        <f t="shared" si="5"/>
        <v>253.87548133879224</v>
      </c>
      <c r="BP23" s="158">
        <f t="shared" si="5"/>
        <v>246.71075788243246</v>
      </c>
      <c r="BQ23" s="158">
        <f t="shared" si="5"/>
        <v>202.42189831173042</v>
      </c>
      <c r="BR23" s="158">
        <f t="shared" si="5"/>
        <v>181.82649780045983</v>
      </c>
      <c r="BS23" s="158">
        <f t="shared" si="5"/>
        <v>160.99493943531127</v>
      </c>
      <c r="BT23" s="158">
        <f t="shared" si="5"/>
        <v>140.91511135140379</v>
      </c>
      <c r="BU23" s="158">
        <f t="shared" si="5"/>
        <v>114.30374162533161</v>
      </c>
      <c r="BV23" s="158"/>
      <c r="BW23" s="158"/>
      <c r="BX23" s="158"/>
      <c r="BY23" s="158"/>
      <c r="BZ23" s="158"/>
      <c r="CA23" s="158"/>
      <c r="CB23" s="158"/>
      <c r="CC23" s="158"/>
      <c r="CD23" s="158"/>
      <c r="CE23" s="159"/>
    </row>
    <row r="24" spans="1:94" x14ac:dyDescent="0.35">
      <c r="A24" s="152"/>
      <c r="B24" s="76" t="s">
        <v>388</v>
      </c>
      <c r="AH24" s="158"/>
      <c r="AI24" s="158"/>
      <c r="AJ24" s="158"/>
      <c r="AK24" s="158"/>
      <c r="AL24" s="158"/>
      <c r="AM24" s="158"/>
      <c r="AN24" s="158"/>
      <c r="AO24" s="158"/>
      <c r="AP24" s="158"/>
      <c r="AQ24" s="158"/>
      <c r="AR24" s="158"/>
      <c r="AS24" s="158"/>
      <c r="AT24" s="158"/>
      <c r="AU24" s="158"/>
      <c r="AV24" s="158"/>
      <c r="AW24" s="158"/>
      <c r="AX24" s="158"/>
      <c r="AY24" s="158"/>
      <c r="AZ24" s="158"/>
      <c r="BA24" s="158">
        <f t="shared" ref="BA24:BU24" si="6">BA23+BA14</f>
        <v>666.87375080608103</v>
      </c>
      <c r="BB24" s="158">
        <f t="shared" si="6"/>
        <v>670.54929627711158</v>
      </c>
      <c r="BC24" s="158">
        <f t="shared" si="6"/>
        <v>497.65911363035661</v>
      </c>
      <c r="BD24" s="158">
        <f t="shared" si="6"/>
        <v>521.06276528057947</v>
      </c>
      <c r="BE24" s="158">
        <f t="shared" si="6"/>
        <v>453.08498532628892</v>
      </c>
      <c r="BF24" s="158">
        <f t="shared" si="6"/>
        <v>336.92971511594305</v>
      </c>
      <c r="BG24" s="158">
        <f t="shared" si="6"/>
        <v>312.71251671593757</v>
      </c>
      <c r="BH24" s="238">
        <f t="shared" si="6"/>
        <v>331.98769541069169</v>
      </c>
      <c r="BI24" s="158">
        <f t="shared" si="6"/>
        <v>362.57114502725108</v>
      </c>
      <c r="BJ24" s="158">
        <f t="shared" si="6"/>
        <v>372.60851008689434</v>
      </c>
      <c r="BK24" s="158">
        <f t="shared" si="6"/>
        <v>412.31299999999999</v>
      </c>
      <c r="BL24" s="158">
        <f t="shared" si="6"/>
        <v>412.37112335720161</v>
      </c>
      <c r="BM24" s="158">
        <f t="shared" si="6"/>
        <v>533.0919768588933</v>
      </c>
      <c r="BN24" s="158">
        <f t="shared" si="6"/>
        <v>489.90125478629545</v>
      </c>
      <c r="BO24" s="158">
        <f t="shared" si="6"/>
        <v>353.77548133879225</v>
      </c>
      <c r="BP24" s="158">
        <f t="shared" si="6"/>
        <v>339.21075788243246</v>
      </c>
      <c r="BQ24" s="158">
        <f t="shared" si="6"/>
        <v>286.92189831173039</v>
      </c>
      <c r="BR24" s="158">
        <f t="shared" si="6"/>
        <v>256.22649780045981</v>
      </c>
      <c r="BS24" s="158">
        <f t="shared" si="6"/>
        <v>218.59493943531126</v>
      </c>
      <c r="BT24" s="158">
        <f t="shared" si="6"/>
        <v>184.8151113514038</v>
      </c>
      <c r="BU24" s="158">
        <f t="shared" si="6"/>
        <v>150.90374162533161</v>
      </c>
      <c r="BV24" s="158"/>
      <c r="BW24" s="158"/>
      <c r="BX24" s="158"/>
      <c r="BY24" s="158"/>
      <c r="BZ24" s="158"/>
      <c r="CA24" s="158"/>
      <c r="CB24" s="158"/>
      <c r="CC24" s="158"/>
      <c r="CD24" s="158"/>
      <c r="CE24" s="159"/>
    </row>
    <row r="25" spans="1:94" ht="26.25" customHeight="1" x14ac:dyDescent="0.35">
      <c r="A25" s="152"/>
      <c r="B25" s="83" t="s">
        <v>394</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3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9"/>
    </row>
    <row r="26" spans="1:94" x14ac:dyDescent="0.35">
      <c r="A26" s="152"/>
      <c r="B26" s="74" t="s">
        <v>382</v>
      </c>
      <c r="AH26" s="158">
        <f>Income_Support!AH31</f>
        <v>2.8029816586538465</v>
      </c>
      <c r="AI26" s="158">
        <f>Income_Support!AI31</f>
        <v>3.1177550000000003</v>
      </c>
      <c r="AJ26" s="158">
        <f>Income_Support!AJ31</f>
        <v>4.417237692307693</v>
      </c>
      <c r="AK26" s="158">
        <f>Income_Support!AK31</f>
        <v>3.0525300000000004</v>
      </c>
      <c r="AL26" s="158">
        <f>Income_Support!AL31</f>
        <v>5.1579929999999994</v>
      </c>
      <c r="AM26" s="158">
        <f>Income_Support!AM31</f>
        <v>4.8207797499999998</v>
      </c>
      <c r="AN26" s="158">
        <f>Income_Support!AN31</f>
        <v>5.9772190000000007</v>
      </c>
      <c r="AO26" s="158">
        <f>Income_Support!AO31</f>
        <v>6.0103905714285712</v>
      </c>
      <c r="AP26" s="158">
        <f>Income_Support!AP31</f>
        <v>6.2181166666666661</v>
      </c>
      <c r="AQ26" s="158">
        <f>Income_Support!AQ31</f>
        <v>11.184782999999999</v>
      </c>
      <c r="AR26" s="158">
        <f>Income_Support!AR31</f>
        <v>20.375420333333334</v>
      </c>
      <c r="AS26" s="158">
        <f>Income_Support!AS31</f>
        <v>23.223578666666668</v>
      </c>
      <c r="AT26" s="158">
        <f>Income_Support!AT31</f>
        <v>27.424068666666663</v>
      </c>
      <c r="AU26" s="158">
        <f>Income_Support!AU31</f>
        <v>33.173434999999991</v>
      </c>
      <c r="AV26" s="158">
        <f>Income_Support!AV31</f>
        <v>38.794090666666669</v>
      </c>
      <c r="AW26" s="158">
        <f>Income_Support!AW31</f>
        <v>43.345056333333332</v>
      </c>
      <c r="AX26" s="158">
        <f>Income_Support!AX31</f>
        <v>43.463999999999999</v>
      </c>
      <c r="AY26" s="158">
        <f>Income_Support!AY31</f>
        <v>46.861000000000004</v>
      </c>
      <c r="AZ26" s="158">
        <f>Income_Support!AZ31</f>
        <v>50.704000000000001</v>
      </c>
      <c r="BA26" s="158">
        <f>Income_Support!BA31</f>
        <v>51.632000000000005</v>
      </c>
      <c r="BB26" s="158">
        <f>Income_Support!BB31</f>
        <v>53.134</v>
      </c>
      <c r="BC26" s="158">
        <f>Income_Support!BC31</f>
        <v>55.036000000000001</v>
      </c>
      <c r="BD26" s="158">
        <f>Income_Support!BD31</f>
        <v>63.141999999999996</v>
      </c>
      <c r="BE26" s="158">
        <f>Income_Support!BE31</f>
        <v>69.936000000000007</v>
      </c>
      <c r="BF26" s="158">
        <f>Income_Support!BF31</f>
        <v>78.903000000000006</v>
      </c>
      <c r="BG26" s="158">
        <f>Income_Support!BG31</f>
        <v>44.26</v>
      </c>
      <c r="BH26" s="238">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9">
        <v>0</v>
      </c>
    </row>
    <row r="27" spans="1:94" x14ac:dyDescent="0.35">
      <c r="A27" s="152"/>
      <c r="B27" s="74" t="s">
        <v>383</v>
      </c>
      <c r="AH27" s="158">
        <f>Income_Support!AH32+Income_Support!AH34</f>
        <v>7.5111414455503507</v>
      </c>
      <c r="AI27" s="158">
        <f>Income_Support!AI32+Income_Support!AI34</f>
        <v>8.4174038688524586</v>
      </c>
      <c r="AJ27" s="158">
        <f>Income_Support!AJ32+Income_Support!AJ34</f>
        <v>9.4816625866666655</v>
      </c>
      <c r="AK27" s="158">
        <f>Income_Support!AK32+Income_Support!AK34</f>
        <v>12.034947442955179</v>
      </c>
      <c r="AL27" s="158">
        <f>Income_Support!AL32+Income_Support!AL34</f>
        <v>13.745806388888887</v>
      </c>
      <c r="AM27" s="158">
        <f>Income_Support!AM32+Income_Support!AM34</f>
        <v>19.090701198757763</v>
      </c>
      <c r="AN27" s="158">
        <f>Income_Support!AN32+Income_Support!AN34</f>
        <v>21.007634551282052</v>
      </c>
      <c r="AO27" s="158">
        <f>Income_Support!AO32+Income_Support!AO34</f>
        <v>26.119155875576038</v>
      </c>
      <c r="AP27" s="158">
        <f>Income_Support!AP32+Income_Support!AP34</f>
        <v>32.606789188888889</v>
      </c>
      <c r="AQ27" s="158">
        <f>Income_Support!AQ32+Income_Support!AQ34</f>
        <v>38.531891107954536</v>
      </c>
      <c r="AR27" s="158">
        <f>Income_Support!AR32+Income_Support!AR34</f>
        <v>59.18475512688822</v>
      </c>
      <c r="AS27" s="158">
        <f>Income_Support!AS32+Income_Support!AS34</f>
        <v>88.33756571666666</v>
      </c>
      <c r="AT27" s="158">
        <f>Income_Support!AT32+Income_Support!AT34</f>
        <v>105.5033161810141</v>
      </c>
      <c r="AU27" s="158">
        <f>Income_Support!AU32+Income_Support!AU34</f>
        <v>176.29218303667017</v>
      </c>
      <c r="AV27" s="158">
        <f>Income_Support!AV32+Income_Support!AV34</f>
        <v>255.36242765825932</v>
      </c>
      <c r="AW27" s="158">
        <f>Income_Support!AW32+Income_Support!AW34</f>
        <v>326.26827882189571</v>
      </c>
      <c r="AX27" s="158">
        <f>Income_Support!AX32+Income_Support!AX34</f>
        <v>301.11099999999999</v>
      </c>
      <c r="AY27" s="158">
        <f>Income_Support!AY32+Income_Support!AY34</f>
        <v>349.55500000000001</v>
      </c>
      <c r="AZ27" s="158">
        <f>Income_Support!AZ32+Income_Support!AZ34</f>
        <v>383.83500000000004</v>
      </c>
      <c r="BA27" s="158">
        <f>Income_Support!BA32+Income_Support!BA34</f>
        <v>410.74400000000003</v>
      </c>
      <c r="BB27" s="158">
        <f>Income_Support!BB32+Income_Support!BB34</f>
        <v>430.81400000000002</v>
      </c>
      <c r="BC27" s="158">
        <f>Income_Support!BC32+Income_Support!BC34</f>
        <v>504.67800000000005</v>
      </c>
      <c r="BD27" s="158">
        <f>Income_Support!BD32+Income_Support!BD34</f>
        <v>645.44600000000003</v>
      </c>
      <c r="BE27" s="158">
        <f>Income_Support!BE32+Income_Support!BE34</f>
        <v>762.50800000000004</v>
      </c>
      <c r="BF27" s="158">
        <f>Income_Support!BF32+Income_Support!BF34</f>
        <v>868.03</v>
      </c>
      <c r="BG27" s="158">
        <f>Income_Support!BG32+Income_Support!BG34</f>
        <v>922.62299999999993</v>
      </c>
      <c r="BH27" s="238">
        <f>Income_Support!BH11</f>
        <v>762.85481436764269</v>
      </c>
      <c r="BI27" s="158">
        <f>Income_Support!BI11</f>
        <v>581.84828131173447</v>
      </c>
      <c r="BJ27" s="158">
        <f>Income_Support!BJ11</f>
        <v>473.61722956436608</v>
      </c>
      <c r="BK27" s="158">
        <f>Income_Support!BK11</f>
        <v>413.95084160102698</v>
      </c>
      <c r="BL27" s="158">
        <f>Income_Support!BL11</f>
        <v>361.9907599972754</v>
      </c>
      <c r="BM27" s="158">
        <f>Income_Support!BM11</f>
        <v>257.46548854574922</v>
      </c>
      <c r="BN27" s="158">
        <f>Income_Support!BN11</f>
        <v>205.60454345030763</v>
      </c>
      <c r="BO27" s="158">
        <f>Income_Support!BO11</f>
        <v>154.90300893745626</v>
      </c>
      <c r="BP27" s="158">
        <f>Income_Support!BP11</f>
        <v>76.267852899601877</v>
      </c>
      <c r="BQ27" s="158">
        <f>Income_Support!BQ11</f>
        <v>20.56193343208226</v>
      </c>
      <c r="BR27" s="158">
        <f>Income_Support!BR11</f>
        <v>6.1435737027836854</v>
      </c>
      <c r="BS27" s="158">
        <f>Income_Support!BS11</f>
        <v>2.054652867902226</v>
      </c>
      <c r="BT27" s="158">
        <f>Income_Support!BT11</f>
        <v>0.52378414252916405</v>
      </c>
      <c r="BU27" s="158">
        <f>Income_Support!BU11</f>
        <v>0</v>
      </c>
      <c r="BV27" s="158">
        <f>Income_Support!BV11</f>
        <v>0</v>
      </c>
      <c r="BW27" s="158">
        <f>Income_Support!BW11</f>
        <v>0</v>
      </c>
      <c r="BX27" s="158">
        <f>Income_Support!BX11</f>
        <v>0</v>
      </c>
      <c r="BY27" s="158">
        <f>Income_Support!BY11</f>
        <v>0</v>
      </c>
      <c r="BZ27" s="158">
        <f>Income_Support!BZ11</f>
        <v>0</v>
      </c>
      <c r="CA27" s="158">
        <f>Income_Support!CA11</f>
        <v>0</v>
      </c>
      <c r="CB27" s="158">
        <f>Income_Support!CB11</f>
        <v>0</v>
      </c>
      <c r="CC27" s="158">
        <f>Income_Support!CC11</f>
        <v>0</v>
      </c>
      <c r="CD27" s="158">
        <f>Income_Support!CD11</f>
        <v>0</v>
      </c>
      <c r="CE27" s="159">
        <f>Income_Support!CE11</f>
        <v>0</v>
      </c>
    </row>
    <row r="28" spans="1:94" x14ac:dyDescent="0.35">
      <c r="A28" s="152"/>
      <c r="B28" s="74" t="s">
        <v>384</v>
      </c>
      <c r="AH28" s="158">
        <f>Income_Support!AH33</f>
        <v>182.15085531267607</v>
      </c>
      <c r="AI28" s="158">
        <f>Income_Support!AI33</f>
        <v>193.603454</v>
      </c>
      <c r="AJ28" s="158">
        <f>Income_Support!AJ33</f>
        <v>246.08449246153847</v>
      </c>
      <c r="AK28" s="158">
        <f>Income_Support!AK33</f>
        <v>298.00780700000001</v>
      </c>
      <c r="AL28" s="158">
        <f>Income_Support!AL33</f>
        <v>372.96242025000004</v>
      </c>
      <c r="AM28" s="158">
        <f>Income_Support!AM33</f>
        <v>418.66883899999999</v>
      </c>
      <c r="AN28" s="158">
        <f>Income_Support!AN33</f>
        <v>472.97908750000005</v>
      </c>
      <c r="AO28" s="158">
        <f>Income_Support!AO33</f>
        <v>559.46277857142854</v>
      </c>
      <c r="AP28" s="158">
        <f>Income_Support!AP33</f>
        <v>619.10317680000003</v>
      </c>
      <c r="AQ28" s="158">
        <f>Income_Support!AQ33</f>
        <v>687.23668999999995</v>
      </c>
      <c r="AR28" s="158">
        <f>Income_Support!AR33</f>
        <v>786.62654500000008</v>
      </c>
      <c r="AS28" s="158">
        <f>Income_Support!AS33</f>
        <v>914.84584999999981</v>
      </c>
      <c r="AT28" s="158">
        <f>Income_Support!AT33</f>
        <v>1031.7429646666667</v>
      </c>
      <c r="AU28" s="158">
        <f>Income_Support!AU33</f>
        <v>1238.1339973333331</v>
      </c>
      <c r="AV28" s="158">
        <f>Income_Support!AV33</f>
        <v>1496.1980143333333</v>
      </c>
      <c r="AW28" s="158">
        <f>Income_Support!AW33</f>
        <v>1640.7096546666664</v>
      </c>
      <c r="AX28" s="158">
        <f>Income_Support!AX33</f>
        <v>1565.194</v>
      </c>
      <c r="AY28" s="158">
        <f>Income_Support!AY33</f>
        <v>1620.7080000000001</v>
      </c>
      <c r="AZ28" s="158">
        <f>Income_Support!AZ33</f>
        <v>1655.7110000000002</v>
      </c>
      <c r="BA28" s="158">
        <f>Income_Support!BA33</f>
        <v>1620.1309999999999</v>
      </c>
      <c r="BB28" s="158">
        <f>Income_Support!BB33</f>
        <v>1603.6470000000002</v>
      </c>
      <c r="BC28" s="158">
        <f>Income_Support!BC33</f>
        <v>1767.1590000000001</v>
      </c>
      <c r="BD28" s="158">
        <f>Income_Support!BD33</f>
        <v>2165.7539999999999</v>
      </c>
      <c r="BE28" s="158">
        <f>Income_Support!BE33</f>
        <v>2410.0329999999999</v>
      </c>
      <c r="BF28" s="158">
        <f>Income_Support!BF33</f>
        <v>2614.94</v>
      </c>
      <c r="BG28" s="158">
        <f>Income_Support!BG33</f>
        <v>2692.2280000000001</v>
      </c>
      <c r="BH28" s="238">
        <f>Income_Support!BH12</f>
        <v>2379.5925143374584</v>
      </c>
      <c r="BI28" s="158">
        <f>Income_Support!BI12</f>
        <v>1837.3630975898855</v>
      </c>
      <c r="BJ28" s="158">
        <f>Income_Support!BJ12</f>
        <v>1488.0812530592266</v>
      </c>
      <c r="BK28" s="158">
        <f>Income_Support!BK12</f>
        <v>1240.0749327219526</v>
      </c>
      <c r="BL28" s="158">
        <f>Income_Support!BL12</f>
        <v>1019.2297363963041</v>
      </c>
      <c r="BM28" s="158">
        <f>Income_Support!BM12</f>
        <v>573.42465157263109</v>
      </c>
      <c r="BN28" s="158">
        <f>Income_Support!BN12</f>
        <v>385.58487222799226</v>
      </c>
      <c r="BO28" s="158">
        <f>Income_Support!BO12</f>
        <v>257.83000969421636</v>
      </c>
      <c r="BP28" s="158">
        <f>Income_Support!BP12</f>
        <v>181.74617268748545</v>
      </c>
      <c r="BQ28" s="158">
        <f>Income_Support!BQ12</f>
        <v>126.36562807856818</v>
      </c>
      <c r="BR28" s="158">
        <f>Income_Support!BR12</f>
        <v>93.6580137692699</v>
      </c>
      <c r="BS28" s="158">
        <f>Income_Support!BS12</f>
        <v>62.818026950391548</v>
      </c>
      <c r="BT28" s="158">
        <f>Income_Support!BT12</f>
        <v>46.246929954277043</v>
      </c>
      <c r="BU28" s="158">
        <f>Income_Support!BU12</f>
        <v>33.264070762993541</v>
      </c>
      <c r="BV28" s="158">
        <f>Income_Support!BV12</f>
        <v>25.29741488734189</v>
      </c>
      <c r="BW28" s="158">
        <f>Income_Support!BW12</f>
        <v>13.972960794939921</v>
      </c>
      <c r="BX28" s="158">
        <f>Income_Support!BX12</f>
        <v>8.4216651556987863</v>
      </c>
      <c r="BY28" s="158">
        <f>Income_Support!BY12</f>
        <v>5.1883944602961058</v>
      </c>
      <c r="BZ28" s="158">
        <f>Income_Support!BZ12</f>
        <v>3.1133546369352243</v>
      </c>
      <c r="CA28" s="158">
        <f>Income_Support!CA12</f>
        <v>1.7907552020678494</v>
      </c>
      <c r="CB28" s="158">
        <f>Income_Support!CB12</f>
        <v>1.1142210346064485</v>
      </c>
      <c r="CC28" s="158">
        <f>Income_Support!CC12</f>
        <v>0.43297741734591683</v>
      </c>
      <c r="CD28" s="158">
        <f>Income_Support!CD12</f>
        <v>0</v>
      </c>
      <c r="CE28" s="159">
        <f>Income_Support!CE12</f>
        <v>0</v>
      </c>
    </row>
    <row r="29" spans="1:94" x14ac:dyDescent="0.35">
      <c r="A29" s="152"/>
      <c r="B29" s="74" t="s">
        <v>385</v>
      </c>
      <c r="AH29" s="158">
        <f>Income_Support!AH30+Table_2a!AH13</f>
        <v>93.471266166347988</v>
      </c>
      <c r="AI29" s="158">
        <f>Income_Support!AI30+Table_2a!AI13</f>
        <v>94.923246999999989</v>
      </c>
      <c r="AJ29" s="158">
        <f>Income_Support!AJ30+Table_2a!AJ13</f>
        <v>133.38773399999999</v>
      </c>
      <c r="AK29" s="158">
        <f>Income_Support!AK30+Table_2a!AK13</f>
        <v>247.07490900000002</v>
      </c>
      <c r="AL29" s="158">
        <f>Income_Support!AL30+Table_2a!AL13</f>
        <v>357.58954</v>
      </c>
      <c r="AM29" s="158">
        <f>Income_Support!AM30+Table_2a!AM13</f>
        <v>431.42880574999998</v>
      </c>
      <c r="AN29" s="158">
        <f>Income_Support!AN30+Table_2a!AN13</f>
        <v>509.44051474999986</v>
      </c>
      <c r="AO29" s="158">
        <f>Income_Support!AO30+Table_2a!AO13</f>
        <v>568.12316771428561</v>
      </c>
      <c r="AP29" s="158">
        <f>Income_Support!AP30+Table_2a!AP13</f>
        <v>574.2704686666666</v>
      </c>
      <c r="AQ29" s="158">
        <f>Income_Support!AQ30+Table_2a!AQ13</f>
        <v>536.17211133333342</v>
      </c>
      <c r="AR29" s="158">
        <f>Income_Support!AR30+Table_2a!AR13</f>
        <v>433.57405600000004</v>
      </c>
      <c r="AS29" s="158">
        <f>Income_Support!AS30+Table_2a!AS13</f>
        <v>354.685723</v>
      </c>
      <c r="AT29" s="158">
        <f>Income_Support!AT30+Table_2a!AT13</f>
        <v>376.53609799999998</v>
      </c>
      <c r="AU29" s="158">
        <f>Income_Support!AU30+Table_2a!AU13</f>
        <v>563.69445233333329</v>
      </c>
      <c r="AV29" s="158">
        <f>Income_Support!AV30+Table_2a!AV13</f>
        <v>715.69305299999996</v>
      </c>
      <c r="AW29" s="158">
        <f>Income_Support!AW30+Table_2a!AW13</f>
        <v>769.72457333333318</v>
      </c>
      <c r="AX29" s="158">
        <f>Income_Support!AX30+Table_2a!AX13</f>
        <v>820</v>
      </c>
      <c r="AY29" s="158">
        <f>Income_Support!AY30+Table_2a!AY13</f>
        <v>660</v>
      </c>
      <c r="AZ29" s="158">
        <f>Income_Support!AZ30+Table_2a!AZ13</f>
        <v>490</v>
      </c>
      <c r="BA29" s="158">
        <f>Table_2a!BA13</f>
        <v>330</v>
      </c>
      <c r="BB29" s="158">
        <f>Table_2a!BB13</f>
        <v>305</v>
      </c>
      <c r="BC29" s="158">
        <f>Table_2a!BC13</f>
        <v>285</v>
      </c>
      <c r="BD29" s="158">
        <f>Table_2a!BD13</f>
        <v>305</v>
      </c>
      <c r="BE29" s="158">
        <f>Table_2a!BE13</f>
        <v>284</v>
      </c>
      <c r="BF29" s="158">
        <f>Table_2a!BF13</f>
        <v>289.81299999999999</v>
      </c>
      <c r="BG29" s="158">
        <f>Table_2a!BG13</f>
        <v>255.8872903330878</v>
      </c>
      <c r="BH29" s="238">
        <f>Table_2a!BH13</f>
        <v>142.881</v>
      </c>
      <c r="BI29" s="158">
        <f>Table_2a!BI13</f>
        <v>24.123565300067376</v>
      </c>
      <c r="BJ29" s="158">
        <f>Table_2a!BJ13</f>
        <v>12.22461096189574</v>
      </c>
      <c r="BK29" s="158">
        <f>Table_2a!BK13</f>
        <v>0</v>
      </c>
      <c r="BL29" s="158">
        <f>Table_2a!BL13</f>
        <v>0</v>
      </c>
      <c r="BM29" s="158">
        <f>Table_2a!BM13</f>
        <v>0</v>
      </c>
      <c r="BN29" s="158">
        <f>Table_2a!BN13</f>
        <v>0</v>
      </c>
      <c r="BO29" s="158">
        <f>Table_2a!BO13</f>
        <v>0</v>
      </c>
      <c r="BP29" s="158">
        <f>Table_2a!BP13</f>
        <v>0</v>
      </c>
      <c r="BQ29" s="158">
        <f>Table_2a!BQ13</f>
        <v>0</v>
      </c>
      <c r="BR29" s="158">
        <f>Table_2a!BR13</f>
        <v>0</v>
      </c>
      <c r="BS29" s="158">
        <f>Table_2a!BS13</f>
        <v>0</v>
      </c>
      <c r="BT29" s="158">
        <f>Table_2a!BT13</f>
        <v>0</v>
      </c>
      <c r="BU29" s="158">
        <f>Table_2a!BU13</f>
        <v>0</v>
      </c>
      <c r="BV29" s="158">
        <f>Table_2a!BV13</f>
        <v>0</v>
      </c>
      <c r="BW29" s="158">
        <f>Table_2a!BW13</f>
        <v>0</v>
      </c>
      <c r="BX29" s="158">
        <f>Table_2a!BX13</f>
        <v>0</v>
      </c>
      <c r="BY29" s="158">
        <f>Table_2a!BY13</f>
        <v>0</v>
      </c>
      <c r="BZ29" s="158">
        <f>Table_2a!BZ13</f>
        <v>0</v>
      </c>
      <c r="CA29" s="158">
        <f>Table_2a!CA13</f>
        <v>0</v>
      </c>
      <c r="CB29" s="158">
        <f>Table_2a!CB13</f>
        <v>0</v>
      </c>
      <c r="CC29" s="158">
        <f>Table_2a!CC13</f>
        <v>0</v>
      </c>
      <c r="CD29" s="158">
        <f>Table_2a!CD13</f>
        <v>0</v>
      </c>
      <c r="CE29" s="159">
        <f>Table_2a!CE13</f>
        <v>0</v>
      </c>
    </row>
    <row r="30" spans="1:94" x14ac:dyDescent="0.35">
      <c r="A30" s="152"/>
      <c r="B30" s="74" t="s">
        <v>386</v>
      </c>
      <c r="AH30" s="158">
        <f>Income_Support!AH35</f>
        <v>1.5700192131147541</v>
      </c>
      <c r="AI30" s="158">
        <f>Income_Support!AI35</f>
        <v>2.0185961311475409</v>
      </c>
      <c r="AJ30" s="158">
        <f>Income_Support!AJ35</f>
        <v>2.5145194133333337</v>
      </c>
      <c r="AK30" s="158">
        <f>Income_Support!AK35</f>
        <v>4.1943370570448213</v>
      </c>
      <c r="AL30" s="158">
        <f>Income_Support!AL35</f>
        <v>6.0108461111111113</v>
      </c>
      <c r="AM30" s="158">
        <f>Income_Support!AM35</f>
        <v>8.9534398012422383</v>
      </c>
      <c r="AN30" s="158">
        <f>Income_Support!AN35</f>
        <v>11.366141948717949</v>
      </c>
      <c r="AO30" s="158">
        <f>Income_Support!AO35</f>
        <v>12.40421998156682</v>
      </c>
      <c r="AP30" s="158">
        <f>Income_Support!AP35</f>
        <v>13.377009744444447</v>
      </c>
      <c r="AQ30" s="158">
        <f>Income_Support!AQ35</f>
        <v>18.165157558712117</v>
      </c>
      <c r="AR30" s="158">
        <f>Income_Support!AR35</f>
        <v>22.602176873111784</v>
      </c>
      <c r="AS30" s="158">
        <f>Income_Support!AS35</f>
        <v>36.159565949999994</v>
      </c>
      <c r="AT30" s="158">
        <f>Income_Support!AT35</f>
        <v>60.108176818985882</v>
      </c>
      <c r="AU30" s="158">
        <f>Income_Support!AU35</f>
        <v>72.762087296663097</v>
      </c>
      <c r="AV30" s="158">
        <f>Income_Support!AV35</f>
        <v>82.914424675073988</v>
      </c>
      <c r="AW30" s="158">
        <f>Income_Support!AW35</f>
        <v>91.830058844770917</v>
      </c>
      <c r="AX30" s="158">
        <f>Income_Support!AX35</f>
        <v>56.148000000000003</v>
      </c>
      <c r="AY30" s="158">
        <f>Income_Support!AY35</f>
        <v>67.225999999999999</v>
      </c>
      <c r="AZ30" s="158">
        <f>Income_Support!AZ35</f>
        <v>72.277000000000001</v>
      </c>
      <c r="BA30" s="158">
        <f>Income_Support!BA35</f>
        <v>71.974000000000004</v>
      </c>
      <c r="BB30" s="158">
        <f>Income_Support!BB35</f>
        <v>72.932000000000002</v>
      </c>
      <c r="BC30" s="158">
        <f>Income_Support!BC35</f>
        <v>57.133000000000003</v>
      </c>
      <c r="BD30" s="158">
        <f>Income_Support!BD35</f>
        <v>70.122000000000014</v>
      </c>
      <c r="BE30" s="158">
        <f>Income_Support!BE35</f>
        <v>82.59</v>
      </c>
      <c r="BF30" s="158">
        <f>Income_Support!BF35</f>
        <v>93.134</v>
      </c>
      <c r="BG30" s="158">
        <f>Income_Support!BG35</f>
        <v>93.677999999999997</v>
      </c>
      <c r="BH30" s="238">
        <f>Income_Support!BH13+Income_Support!BH14</f>
        <v>135.55267129489889</v>
      </c>
      <c r="BI30" s="158">
        <f>Income_Support!BI13+Income_Support!BI14</f>
        <v>106.78862109838009</v>
      </c>
      <c r="BJ30" s="158">
        <f>Income_Support!BJ13+Income_Support!BJ14</f>
        <v>88.301517376407233</v>
      </c>
      <c r="BK30" s="158">
        <f>Income_Support!BK13+Income_Support!BK14</f>
        <v>83.486206160473344</v>
      </c>
      <c r="BL30" s="158">
        <f>Income_Support!BL13+Income_Support!BL14</f>
        <v>74.469583454151902</v>
      </c>
      <c r="BM30" s="158">
        <f>Income_Support!BM13+Income_Support!BM14</f>
        <v>46.082289627416799</v>
      </c>
      <c r="BN30" s="158">
        <f>Income_Support!BN13+Income_Support!BN14</f>
        <v>42.030298381239113</v>
      </c>
      <c r="BO30" s="158">
        <f>Income_Support!BO13+Income_Support!BO14</f>
        <v>38.324695975425612</v>
      </c>
      <c r="BP30" s="158">
        <f>Income_Support!BP13+Income_Support!BP14</f>
        <v>34.26120907045155</v>
      </c>
      <c r="BQ30" s="158">
        <f>Income_Support!BQ13+Income_Support!BQ14</f>
        <v>25.247131731818119</v>
      </c>
      <c r="BR30" s="158">
        <f>Income_Support!BR13+Income_Support!BR14</f>
        <v>19.689829310529547</v>
      </c>
      <c r="BS30" s="158">
        <f>Income_Support!BS13+Income_Support!BS14</f>
        <v>15.35212329400081</v>
      </c>
      <c r="BT30" s="158">
        <f>Income_Support!BT13+Income_Support!BT14</f>
        <v>12.403655026348911</v>
      </c>
      <c r="BU30" s="158">
        <f>Income_Support!BU13+Income_Support!BU14</f>
        <v>9.3437312563042951</v>
      </c>
      <c r="BV30" s="158">
        <f>Income_Support!BV13+Income_Support!BV14</f>
        <v>7.3839716360874892</v>
      </c>
      <c r="BW30" s="158">
        <f>Income_Support!BW13+Income_Support!BW14</f>
        <v>3.6841308978695588</v>
      </c>
      <c r="BX30" s="158">
        <f>Income_Support!BX13+Income_Support!BX14</f>
        <v>2.3560170094230699</v>
      </c>
      <c r="BY30" s="158">
        <f>Income_Support!BY13+Income_Support!BY14</f>
        <v>1.3616494247968451</v>
      </c>
      <c r="BZ30" s="158">
        <f>Income_Support!BZ13+Income_Support!BZ14</f>
        <v>0.80700895430719033</v>
      </c>
      <c r="CA30" s="158">
        <f>Income_Support!CA13+Income_Support!CA14</f>
        <v>0.47145260770350222</v>
      </c>
      <c r="CB30" s="158">
        <f>Income_Support!CB13+Income_Support!CB14</f>
        <v>0.20958306350736461</v>
      </c>
      <c r="CC30" s="158">
        <f>Income_Support!CC13+Income_Support!CC14</f>
        <v>6.4574097270898079E-2</v>
      </c>
      <c r="CD30" s="158">
        <f>Income_Support!CD13+Income_Support!CD14</f>
        <v>0</v>
      </c>
      <c r="CE30" s="159">
        <f>Income_Support!CE13+Income_Support!CE14</f>
        <v>0</v>
      </c>
    </row>
    <row r="31" spans="1:94" ht="26.25" customHeight="1" x14ac:dyDescent="0.35">
      <c r="A31" s="152"/>
      <c r="B31" s="76" t="s">
        <v>387</v>
      </c>
      <c r="AH31" s="158">
        <f t="shared" ref="AH31:BM31" si="7">SUM(AH27:AH30)</f>
        <v>284.70328213768914</v>
      </c>
      <c r="AI31" s="158">
        <f t="shared" si="7"/>
        <v>298.96270099999998</v>
      </c>
      <c r="AJ31" s="158">
        <f t="shared" si="7"/>
        <v>391.4684084615385</v>
      </c>
      <c r="AK31" s="158">
        <f t="shared" si="7"/>
        <v>561.31200049999995</v>
      </c>
      <c r="AL31" s="158">
        <f t="shared" si="7"/>
        <v>750.30861275000007</v>
      </c>
      <c r="AM31" s="158">
        <f t="shared" si="7"/>
        <v>878.14178574999994</v>
      </c>
      <c r="AN31" s="158">
        <f t="shared" si="7"/>
        <v>1014.7933787499999</v>
      </c>
      <c r="AO31" s="158">
        <f t="shared" si="7"/>
        <v>1166.1093221428569</v>
      </c>
      <c r="AP31" s="158">
        <f t="shared" si="7"/>
        <v>1239.3574444000001</v>
      </c>
      <c r="AQ31" s="158">
        <f t="shared" si="7"/>
        <v>1280.1058499999999</v>
      </c>
      <c r="AR31" s="158">
        <f t="shared" si="7"/>
        <v>1301.9875330000002</v>
      </c>
      <c r="AS31" s="158">
        <f t="shared" si="7"/>
        <v>1394.0287046666663</v>
      </c>
      <c r="AT31" s="158">
        <f t="shared" si="7"/>
        <v>1573.8905556666666</v>
      </c>
      <c r="AU31" s="158">
        <f t="shared" si="7"/>
        <v>2050.8827199999996</v>
      </c>
      <c r="AV31" s="158">
        <f t="shared" si="7"/>
        <v>2550.1679196666664</v>
      </c>
      <c r="AW31" s="158">
        <f t="shared" si="7"/>
        <v>2828.5325656666664</v>
      </c>
      <c r="AX31" s="158">
        <f t="shared" si="7"/>
        <v>2742.453</v>
      </c>
      <c r="AY31" s="158">
        <f t="shared" si="7"/>
        <v>2697.489</v>
      </c>
      <c r="AZ31" s="158">
        <f t="shared" si="7"/>
        <v>2601.8230000000003</v>
      </c>
      <c r="BA31" s="158">
        <f t="shared" si="7"/>
        <v>2432.8490000000002</v>
      </c>
      <c r="BB31" s="158">
        <f t="shared" si="7"/>
        <v>2412.393</v>
      </c>
      <c r="BC31" s="158">
        <f t="shared" si="7"/>
        <v>2613.9699999999998</v>
      </c>
      <c r="BD31" s="158">
        <f t="shared" si="7"/>
        <v>3186.3219999999997</v>
      </c>
      <c r="BE31" s="158">
        <f t="shared" si="7"/>
        <v>3539.1310000000003</v>
      </c>
      <c r="BF31" s="158">
        <f t="shared" si="7"/>
        <v>3865.9170000000004</v>
      </c>
      <c r="BG31" s="158">
        <f t="shared" si="7"/>
        <v>3964.416290333088</v>
      </c>
      <c r="BH31" s="238">
        <f t="shared" si="7"/>
        <v>3420.8809999999999</v>
      </c>
      <c r="BI31" s="158">
        <f t="shared" si="7"/>
        <v>2550.1235653000672</v>
      </c>
      <c r="BJ31" s="158">
        <f t="shared" si="7"/>
        <v>2062.2246109618955</v>
      </c>
      <c r="BK31" s="158">
        <f t="shared" si="7"/>
        <v>1737.5119804834528</v>
      </c>
      <c r="BL31" s="158">
        <f t="shared" si="7"/>
        <v>1455.6900798477316</v>
      </c>
      <c r="BM31" s="158">
        <f t="shared" si="7"/>
        <v>876.97242974579706</v>
      </c>
      <c r="BN31" s="158">
        <f t="shared" ref="BN31:CE31" si="8">SUM(BN27:BN30)</f>
        <v>633.219714059539</v>
      </c>
      <c r="BO31" s="158">
        <f t="shared" si="8"/>
        <v>451.05771460709821</v>
      </c>
      <c r="BP31" s="158">
        <f t="shared" si="8"/>
        <v>292.27523465753887</v>
      </c>
      <c r="BQ31" s="158">
        <f t="shared" si="8"/>
        <v>172.17469324246855</v>
      </c>
      <c r="BR31" s="158">
        <f t="shared" si="8"/>
        <v>119.49141678258313</v>
      </c>
      <c r="BS31" s="158">
        <f t="shared" si="8"/>
        <v>80.22480311229458</v>
      </c>
      <c r="BT31" s="158">
        <f t="shared" si="8"/>
        <v>59.174369123155117</v>
      </c>
      <c r="BU31" s="158">
        <f t="shared" si="8"/>
        <v>42.607802019297836</v>
      </c>
      <c r="BV31" s="158">
        <f t="shared" si="8"/>
        <v>32.681386523429381</v>
      </c>
      <c r="BW31" s="158">
        <f t="shared" si="8"/>
        <v>17.65709169280948</v>
      </c>
      <c r="BX31" s="158">
        <f t="shared" si="8"/>
        <v>10.777682165121856</v>
      </c>
      <c r="BY31" s="158">
        <f t="shared" si="8"/>
        <v>6.5500438850929505</v>
      </c>
      <c r="BZ31" s="158">
        <f t="shared" si="8"/>
        <v>3.9203635912424146</v>
      </c>
      <c r="CA31" s="158">
        <f t="shared" si="8"/>
        <v>2.2622078097713518</v>
      </c>
      <c r="CB31" s="158">
        <f t="shared" si="8"/>
        <v>1.3238040981138131</v>
      </c>
      <c r="CC31" s="158">
        <f t="shared" si="8"/>
        <v>0.4975515146168149</v>
      </c>
      <c r="CD31" s="158">
        <f t="shared" si="8"/>
        <v>0</v>
      </c>
      <c r="CE31" s="159">
        <f t="shared" si="8"/>
        <v>0</v>
      </c>
    </row>
    <row r="32" spans="1:94" x14ac:dyDescent="0.35">
      <c r="A32" s="152"/>
      <c r="B32" s="76" t="s">
        <v>388</v>
      </c>
      <c r="AH32" s="158">
        <f t="shared" ref="AH32:BM32" si="9">AH31+AH26</f>
        <v>287.50626379634298</v>
      </c>
      <c r="AI32" s="158">
        <f t="shared" si="9"/>
        <v>302.08045599999997</v>
      </c>
      <c r="AJ32" s="158">
        <f t="shared" si="9"/>
        <v>395.88564615384621</v>
      </c>
      <c r="AK32" s="158">
        <f t="shared" si="9"/>
        <v>564.3645305</v>
      </c>
      <c r="AL32" s="158">
        <f t="shared" si="9"/>
        <v>755.4666057500001</v>
      </c>
      <c r="AM32" s="158">
        <f t="shared" si="9"/>
        <v>882.96256549999998</v>
      </c>
      <c r="AN32" s="158">
        <f t="shared" si="9"/>
        <v>1020.7705977499999</v>
      </c>
      <c r="AO32" s="158">
        <f t="shared" si="9"/>
        <v>1172.1197127142855</v>
      </c>
      <c r="AP32" s="158">
        <f t="shared" si="9"/>
        <v>1245.5755610666668</v>
      </c>
      <c r="AQ32" s="158">
        <f t="shared" si="9"/>
        <v>1291.2906329999998</v>
      </c>
      <c r="AR32" s="158">
        <f t="shared" si="9"/>
        <v>1322.3629533333335</v>
      </c>
      <c r="AS32" s="158">
        <f t="shared" si="9"/>
        <v>1417.252283333333</v>
      </c>
      <c r="AT32" s="158">
        <f t="shared" si="9"/>
        <v>1601.3146243333333</v>
      </c>
      <c r="AU32" s="158">
        <f t="shared" si="9"/>
        <v>2084.0561549999998</v>
      </c>
      <c r="AV32" s="158">
        <f t="shared" si="9"/>
        <v>2588.9620103333332</v>
      </c>
      <c r="AW32" s="158">
        <f t="shared" si="9"/>
        <v>2871.877622</v>
      </c>
      <c r="AX32" s="158">
        <f t="shared" si="9"/>
        <v>2785.9169999999999</v>
      </c>
      <c r="AY32" s="158">
        <f t="shared" si="9"/>
        <v>2744.35</v>
      </c>
      <c r="AZ32" s="158">
        <f t="shared" si="9"/>
        <v>2652.5270000000005</v>
      </c>
      <c r="BA32" s="158">
        <f t="shared" si="9"/>
        <v>2484.4810000000002</v>
      </c>
      <c r="BB32" s="158">
        <f t="shared" si="9"/>
        <v>2465.527</v>
      </c>
      <c r="BC32" s="158">
        <f t="shared" si="9"/>
        <v>2669.0059999999999</v>
      </c>
      <c r="BD32" s="158">
        <f t="shared" si="9"/>
        <v>3249.4639999999995</v>
      </c>
      <c r="BE32" s="158">
        <f t="shared" si="9"/>
        <v>3609.0670000000005</v>
      </c>
      <c r="BF32" s="158">
        <f t="shared" si="9"/>
        <v>3944.82</v>
      </c>
      <c r="BG32" s="158">
        <f t="shared" si="9"/>
        <v>4008.6762903330882</v>
      </c>
      <c r="BH32" s="238">
        <f t="shared" si="9"/>
        <v>3420.8809999999999</v>
      </c>
      <c r="BI32" s="158">
        <f t="shared" si="9"/>
        <v>2550.1235653000672</v>
      </c>
      <c r="BJ32" s="158">
        <f t="shared" si="9"/>
        <v>2062.2246109618955</v>
      </c>
      <c r="BK32" s="158">
        <f t="shared" si="9"/>
        <v>1737.5119804834528</v>
      </c>
      <c r="BL32" s="158">
        <f t="shared" si="9"/>
        <v>1455.6900798477316</v>
      </c>
      <c r="BM32" s="158">
        <f t="shared" si="9"/>
        <v>876.97242974579706</v>
      </c>
      <c r="BN32" s="158">
        <f t="shared" ref="BN32:CE32" si="10">BN31+BN26</f>
        <v>633.219714059539</v>
      </c>
      <c r="BO32" s="158">
        <f t="shared" si="10"/>
        <v>451.05771460709821</v>
      </c>
      <c r="BP32" s="158">
        <f t="shared" si="10"/>
        <v>292.27523465753887</v>
      </c>
      <c r="BQ32" s="158">
        <f t="shared" si="10"/>
        <v>172.17469324246855</v>
      </c>
      <c r="BR32" s="158">
        <f t="shared" si="10"/>
        <v>119.49141678258313</v>
      </c>
      <c r="BS32" s="158">
        <f t="shared" si="10"/>
        <v>80.22480311229458</v>
      </c>
      <c r="BT32" s="158">
        <f t="shared" si="10"/>
        <v>59.174369123155117</v>
      </c>
      <c r="BU32" s="158">
        <f t="shared" si="10"/>
        <v>42.607802019297836</v>
      </c>
      <c r="BV32" s="158">
        <f t="shared" si="10"/>
        <v>32.681386523429381</v>
      </c>
      <c r="BW32" s="158">
        <f t="shared" si="10"/>
        <v>17.65709169280948</v>
      </c>
      <c r="BX32" s="158">
        <f t="shared" si="10"/>
        <v>10.777682165121856</v>
      </c>
      <c r="BY32" s="158">
        <f t="shared" si="10"/>
        <v>6.5500438850929505</v>
      </c>
      <c r="BZ32" s="158">
        <f t="shared" si="10"/>
        <v>3.9203635912424146</v>
      </c>
      <c r="CA32" s="158">
        <f t="shared" si="10"/>
        <v>2.2622078097713518</v>
      </c>
      <c r="CB32" s="158">
        <f t="shared" si="10"/>
        <v>1.3238040981138131</v>
      </c>
      <c r="CC32" s="158">
        <f t="shared" si="10"/>
        <v>0.4975515146168149</v>
      </c>
      <c r="CD32" s="158">
        <f t="shared" si="10"/>
        <v>0</v>
      </c>
      <c r="CE32" s="159">
        <f t="shared" si="10"/>
        <v>0</v>
      </c>
    </row>
    <row r="33" spans="1:83" ht="26.25" customHeight="1" x14ac:dyDescent="0.35">
      <c r="A33" s="152"/>
      <c r="B33" s="83" t="s">
        <v>395</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3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9"/>
    </row>
    <row r="34" spans="1:83" x14ac:dyDescent="0.35">
      <c r="A34" s="152"/>
      <c r="B34" s="74" t="s">
        <v>382</v>
      </c>
      <c r="AH34" s="158">
        <f>Income_Support!AH37</f>
        <v>0</v>
      </c>
      <c r="AI34" s="158">
        <f>Income_Support!AI37</f>
        <v>7.9208541951414011</v>
      </c>
      <c r="AJ34" s="158">
        <f>Income_Support!AJ37</f>
        <v>14.257537551254522</v>
      </c>
      <c r="AK34" s="158">
        <f>Income_Support!AK37</f>
        <v>18.217964648825223</v>
      </c>
      <c r="AL34" s="158">
        <f>Income_Support!AL37</f>
        <v>30.891331361051463</v>
      </c>
      <c r="AM34" s="158">
        <f>Income_Support!AM37</f>
        <v>82.376883629470569</v>
      </c>
      <c r="AN34" s="158">
        <f>Income_Support!AN37</f>
        <v>158.41708390282801</v>
      </c>
      <c r="AO34" s="158">
        <f>Income_Support!AO37</f>
        <v>275.64572599092071</v>
      </c>
      <c r="AP34" s="158">
        <f>Income_Support!AP37</f>
        <v>396.04270975706999</v>
      </c>
      <c r="AQ34" s="158">
        <f>Income_Support!AQ37</f>
        <v>531.48931649398799</v>
      </c>
      <c r="AR34" s="158">
        <f>Income_Support!AR37</f>
        <v>695.45099833341499</v>
      </c>
      <c r="AS34" s="158">
        <f>Income_Support!AS37</f>
        <v>875.25438856312473</v>
      </c>
      <c r="AT34" s="158">
        <f>Income_Support!AT37</f>
        <v>1012.7680845889809</v>
      </c>
      <c r="AU34" s="158">
        <f>Income_Support!AU37</f>
        <v>1284.9325956024427</v>
      </c>
      <c r="AV34" s="158">
        <f>Income_Support!AV37</f>
        <v>1549.3917064717893</v>
      </c>
      <c r="AW34" s="158">
        <f>Income_Support!AW37</f>
        <v>1694.465297394725</v>
      </c>
      <c r="AX34" s="158">
        <f>Income_Support!AX37</f>
        <v>1703.4202564991706</v>
      </c>
      <c r="AY34" s="158">
        <f>Income_Support!AY37</f>
        <v>1500.1314740626374</v>
      </c>
      <c r="AZ34" s="158">
        <f>Income_Support!AZ37</f>
        <v>1421.519831098472</v>
      </c>
      <c r="BA34" s="158">
        <f>Income_Support!BA37</f>
        <v>1299.9456455967315</v>
      </c>
      <c r="BB34" s="158">
        <f>Income_Support!BB37</f>
        <v>1181.8139462800841</v>
      </c>
      <c r="BC34" s="158">
        <f>Income_Support!BC37</f>
        <v>1112.7124440704331</v>
      </c>
      <c r="BD34" s="158">
        <f>Income_Support!BD37</f>
        <v>1077.816952234662</v>
      </c>
      <c r="BE34" s="158">
        <f>Income_Support!BE37</f>
        <v>1056.9938777475572</v>
      </c>
      <c r="BF34" s="158">
        <f>Income_Support!BF37</f>
        <v>607.92077511202979</v>
      </c>
      <c r="BG34" s="158">
        <f>Income_Support!BG37</f>
        <v>239.26332801532695</v>
      </c>
      <c r="BH34" s="23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9"/>
    </row>
    <row r="35" spans="1:83" x14ac:dyDescent="0.35">
      <c r="A35" s="152"/>
      <c r="B35" s="74" t="s">
        <v>383</v>
      </c>
      <c r="AH35" s="158">
        <f>Income_Support!AH38</f>
        <v>0</v>
      </c>
      <c r="AI35" s="158">
        <f>Income_Support!AI38</f>
        <v>2.0791458048585989</v>
      </c>
      <c r="AJ35" s="158">
        <f>Income_Support!AJ38</f>
        <v>3.7424624487454778</v>
      </c>
      <c r="AK35" s="158">
        <f>Income_Support!AK38</f>
        <v>4.7820353511747768</v>
      </c>
      <c r="AL35" s="158">
        <f>Income_Support!AL38</f>
        <v>8.1086686389485365</v>
      </c>
      <c r="AM35" s="158">
        <f>Income_Support!AM38</f>
        <v>21.623116370529431</v>
      </c>
      <c r="AN35" s="158">
        <f>Income_Support!AN38</f>
        <v>41.582916097171989</v>
      </c>
      <c r="AO35" s="158">
        <f>Income_Support!AO38</f>
        <v>72.35427400907929</v>
      </c>
      <c r="AP35" s="158">
        <f>Income_Support!AP38</f>
        <v>103.95729024293001</v>
      </c>
      <c r="AQ35" s="158">
        <f>Income_Support!AQ38</f>
        <v>139.51068350601201</v>
      </c>
      <c r="AR35" s="158">
        <f>Income_Support!AR38</f>
        <v>182.54900166658501</v>
      </c>
      <c r="AS35" s="158">
        <f>Income_Support!AS38</f>
        <v>229.74561143687527</v>
      </c>
      <c r="AT35" s="158">
        <f>Income_Support!AT38</f>
        <v>251.9138825897187</v>
      </c>
      <c r="AU35" s="158">
        <f>Income_Support!AU38</f>
        <v>322.46952062524298</v>
      </c>
      <c r="AV35" s="158">
        <f>Income_Support!AV38</f>
        <v>389.73388162224228</v>
      </c>
      <c r="AW35" s="158">
        <f>Income_Support!AW38</f>
        <v>462.72661970850959</v>
      </c>
      <c r="AX35" s="158">
        <f>Income_Support!AX38</f>
        <v>478.80049192921024</v>
      </c>
      <c r="AY35" s="158">
        <f>Income_Support!AY38</f>
        <v>480.76420050781519</v>
      </c>
      <c r="AZ35" s="158">
        <f>Income_Support!AZ38</f>
        <v>487.18098724935635</v>
      </c>
      <c r="BA35" s="158">
        <f>Income_Support!BA38</f>
        <v>493.93324999863</v>
      </c>
      <c r="BB35" s="158">
        <f>Income_Support!BB38</f>
        <v>496.25659195105163</v>
      </c>
      <c r="BC35" s="158">
        <f>Income_Support!BC38</f>
        <v>496.5127764741809</v>
      </c>
      <c r="BD35" s="158">
        <f>Income_Support!BD38</f>
        <v>485.25471579187501</v>
      </c>
      <c r="BE35" s="158">
        <f>Income_Support!BE38</f>
        <v>489.04849039406668</v>
      </c>
      <c r="BF35" s="158">
        <f>Income_Support!BF38</f>
        <v>147.12428187369665</v>
      </c>
      <c r="BG35" s="158">
        <f>Income_Support!BG38</f>
        <v>64.975747559198723</v>
      </c>
      <c r="BH35" s="23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9"/>
    </row>
    <row r="36" spans="1:83" ht="39" customHeight="1" x14ac:dyDescent="0.35">
      <c r="A36" s="152"/>
      <c r="B36" s="119" t="s">
        <v>396</v>
      </c>
      <c r="C36" s="167"/>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3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9"/>
    </row>
    <row r="37" spans="1:83" x14ac:dyDescent="0.35">
      <c r="A37" s="152"/>
      <c r="B37" s="74" t="s">
        <v>382</v>
      </c>
      <c r="AH37" s="158">
        <f t="shared" ref="AH37:BM37" si="11">AH6-AH26-AH34</f>
        <v>558.19701834134617</v>
      </c>
      <c r="AI37" s="158">
        <f t="shared" si="11"/>
        <v>612.96139080485864</v>
      </c>
      <c r="AJ37" s="158">
        <f t="shared" si="11"/>
        <v>710.32522475643782</v>
      </c>
      <c r="AK37" s="158">
        <f t="shared" si="11"/>
        <v>902.85950535117468</v>
      </c>
      <c r="AL37" s="158">
        <f t="shared" si="11"/>
        <v>904.9506756389485</v>
      </c>
      <c r="AM37" s="158">
        <f t="shared" si="11"/>
        <v>897.80233662052933</v>
      </c>
      <c r="AN37" s="158">
        <f t="shared" si="11"/>
        <v>1024.605697097172</v>
      </c>
      <c r="AO37" s="158">
        <f t="shared" si="11"/>
        <v>1089.3438834376507</v>
      </c>
      <c r="AP37" s="158">
        <f t="shared" si="11"/>
        <v>1055.7391735762633</v>
      </c>
      <c r="AQ37" s="158">
        <f t="shared" si="11"/>
        <v>1031.3259005060122</v>
      </c>
      <c r="AR37" s="158">
        <f t="shared" si="11"/>
        <v>1138.1505813332519</v>
      </c>
      <c r="AS37" s="158">
        <f t="shared" si="11"/>
        <v>1151.5800327702086</v>
      </c>
      <c r="AT37" s="158">
        <f t="shared" si="11"/>
        <v>1264.9928467443524</v>
      </c>
      <c r="AU37" s="158">
        <f t="shared" si="11"/>
        <v>1439.8939693975572</v>
      </c>
      <c r="AV37" s="158">
        <f t="shared" si="11"/>
        <v>2139.8142028615439</v>
      </c>
      <c r="AW37" s="158">
        <f t="shared" si="11"/>
        <v>2201.1896462719415</v>
      </c>
      <c r="AX37" s="158">
        <f t="shared" si="11"/>
        <v>2222.1157435008295</v>
      </c>
      <c r="AY37" s="158">
        <f t="shared" si="11"/>
        <v>2341.0075259373625</v>
      </c>
      <c r="AZ37" s="158">
        <f t="shared" si="11"/>
        <v>2342.7761689015279</v>
      </c>
      <c r="BA37" s="158">
        <f t="shared" si="11"/>
        <v>2421.4223544032684</v>
      </c>
      <c r="BB37" s="158">
        <f t="shared" si="11"/>
        <v>2384.0520537199159</v>
      </c>
      <c r="BC37" s="158">
        <f t="shared" si="11"/>
        <v>2613.2515559295671</v>
      </c>
      <c r="BD37" s="158">
        <f t="shared" si="11"/>
        <v>2954.0410477653381</v>
      </c>
      <c r="BE37" s="158">
        <f t="shared" si="11"/>
        <v>3359.0701222524431</v>
      </c>
      <c r="BF37" s="158">
        <f t="shared" si="11"/>
        <v>3797.17622488797</v>
      </c>
      <c r="BG37" s="158">
        <f t="shared" si="11"/>
        <v>4567.6617954197345</v>
      </c>
      <c r="BH37" s="238">
        <f t="shared" si="11"/>
        <v>5970.616</v>
      </c>
      <c r="BI37" s="158">
        <f t="shared" si="11"/>
        <v>6426.2752195999992</v>
      </c>
      <c r="BJ37" s="158">
        <f t="shared" si="11"/>
        <v>6868.5436595999981</v>
      </c>
      <c r="BK37" s="158">
        <f t="shared" si="11"/>
        <v>7367.1248207140325</v>
      </c>
      <c r="BL37" s="158">
        <f t="shared" si="11"/>
        <v>7703.3184822999983</v>
      </c>
      <c r="BM37" s="158">
        <f t="shared" si="11"/>
        <v>8128.8851483600001</v>
      </c>
      <c r="BN37" s="158">
        <f t="shared" ref="BN37:CE37" si="12">BN6-BN26-BN34</f>
        <v>8242.1568431600008</v>
      </c>
      <c r="BO37" s="158">
        <f t="shared" si="12"/>
        <v>8052.1531093099993</v>
      </c>
      <c r="BP37" s="158">
        <f t="shared" si="12"/>
        <v>7510.8751163199995</v>
      </c>
      <c r="BQ37" s="158">
        <f t="shared" si="12"/>
        <v>7041.5234761999718</v>
      </c>
      <c r="BR37" s="158">
        <f t="shared" si="12"/>
        <v>6576.0799377400017</v>
      </c>
      <c r="BS37" s="158">
        <f t="shared" si="12"/>
        <v>6078.7060508699969</v>
      </c>
      <c r="BT37" s="158">
        <f t="shared" si="12"/>
        <v>5665.5855551100012</v>
      </c>
      <c r="BU37" s="158">
        <f t="shared" si="12"/>
        <v>5367.648018240001</v>
      </c>
      <c r="BV37" s="158">
        <f t="shared" si="12"/>
        <v>5139.8772267200002</v>
      </c>
      <c r="BW37" s="158">
        <f t="shared" si="12"/>
        <v>5060.8868007399979</v>
      </c>
      <c r="BX37" s="158">
        <f t="shared" si="12"/>
        <v>5071.0597975150431</v>
      </c>
      <c r="BY37" s="158">
        <f t="shared" si="12"/>
        <v>4834.2942617304216</v>
      </c>
      <c r="BZ37" s="158">
        <f t="shared" si="12"/>
        <v>4905.0693921279026</v>
      </c>
      <c r="CA37" s="158">
        <f t="shared" si="12"/>
        <v>5377.3421243669018</v>
      </c>
      <c r="CB37" s="158">
        <f t="shared" si="12"/>
        <v>5283.1699946853259</v>
      </c>
      <c r="CC37" s="158">
        <f t="shared" si="12"/>
        <v>5102.193710774337</v>
      </c>
      <c r="CD37" s="158">
        <f t="shared" si="12"/>
        <v>4913.654467988923</v>
      </c>
      <c r="CE37" s="159">
        <f t="shared" si="12"/>
        <v>4699.9413100019092</v>
      </c>
    </row>
    <row r="38" spans="1:83" x14ac:dyDescent="0.35">
      <c r="A38" s="152"/>
      <c r="B38" s="74" t="s">
        <v>383</v>
      </c>
      <c r="AH38" s="158">
        <f t="shared" ref="AH38:BM38" si="13">AH7-AH27-AH35</f>
        <v>122.48885855444965</v>
      </c>
      <c r="AI38" s="158">
        <f t="shared" si="13"/>
        <v>135.50345032628894</v>
      </c>
      <c r="AJ38" s="158">
        <f t="shared" si="13"/>
        <v>158.77587496458787</v>
      </c>
      <c r="AK38" s="158">
        <f t="shared" si="13"/>
        <v>181.18301720587004</v>
      </c>
      <c r="AL38" s="158">
        <f t="shared" si="13"/>
        <v>237.14552497216258</v>
      </c>
      <c r="AM38" s="158">
        <f t="shared" si="13"/>
        <v>264.28618243071281</v>
      </c>
      <c r="AN38" s="158">
        <f t="shared" si="13"/>
        <v>290.40944935154596</v>
      </c>
      <c r="AO38" s="158">
        <f t="shared" si="13"/>
        <v>333.52657011534467</v>
      </c>
      <c r="AP38" s="158">
        <f t="shared" si="13"/>
        <v>402.43592056818107</v>
      </c>
      <c r="AQ38" s="158">
        <f t="shared" si="13"/>
        <v>408.95742538603349</v>
      </c>
      <c r="AR38" s="158">
        <f t="shared" si="13"/>
        <v>530.26624320652672</v>
      </c>
      <c r="AS38" s="158">
        <f t="shared" si="13"/>
        <v>583.9168228464581</v>
      </c>
      <c r="AT38" s="158">
        <f t="shared" si="13"/>
        <v>724.57480122926722</v>
      </c>
      <c r="AU38" s="158">
        <f t="shared" si="13"/>
        <v>900.23829633808691</v>
      </c>
      <c r="AV38" s="158">
        <f t="shared" si="13"/>
        <v>1253.9036907194984</v>
      </c>
      <c r="AW38" s="158">
        <f t="shared" si="13"/>
        <v>1569.0051014695946</v>
      </c>
      <c r="AX38" s="158">
        <f t="shared" si="13"/>
        <v>1978.0885080707899</v>
      </c>
      <c r="AY38" s="158">
        <f t="shared" si="13"/>
        <v>2391.6807994921851</v>
      </c>
      <c r="AZ38" s="158">
        <f t="shared" si="13"/>
        <v>2635.9840127506436</v>
      </c>
      <c r="BA38" s="158">
        <f t="shared" si="13"/>
        <v>2774.32275000137</v>
      </c>
      <c r="BB38" s="158">
        <f t="shared" si="13"/>
        <v>2920.9294080489485</v>
      </c>
      <c r="BC38" s="158">
        <f t="shared" si="13"/>
        <v>3049.8092235258191</v>
      </c>
      <c r="BD38" s="158">
        <f t="shared" si="13"/>
        <v>3269.2992842081248</v>
      </c>
      <c r="BE38" s="158">
        <f t="shared" si="13"/>
        <v>3517.4435096059333</v>
      </c>
      <c r="BF38" s="158">
        <f t="shared" si="13"/>
        <v>3757.8457181263038</v>
      </c>
      <c r="BG38" s="158">
        <f t="shared" si="13"/>
        <v>4017.4012524408013</v>
      </c>
      <c r="BH38" s="238">
        <f t="shared" si="13"/>
        <v>3953.7842532317363</v>
      </c>
      <c r="BI38" s="158">
        <f t="shared" si="13"/>
        <v>3950.3417630533431</v>
      </c>
      <c r="BJ38" s="158">
        <f t="shared" si="13"/>
        <v>4100.6338335056571</v>
      </c>
      <c r="BK38" s="158">
        <f t="shared" si="13"/>
        <v>4642.9075633741932</v>
      </c>
      <c r="BL38" s="158">
        <f t="shared" si="13"/>
        <v>4799.5690843548891</v>
      </c>
      <c r="BM38" s="158">
        <f t="shared" si="13"/>
        <v>5413.8919304595684</v>
      </c>
      <c r="BN38" s="158">
        <f t="shared" ref="BN38:CE38" si="14">BN7-BN27-BN35</f>
        <v>5706.3128426790163</v>
      </c>
      <c r="BO38" s="158">
        <f t="shared" si="14"/>
        <v>6042.9685290972529</v>
      </c>
      <c r="BP38" s="158">
        <f t="shared" si="14"/>
        <v>6888.0399773750541</v>
      </c>
      <c r="BQ38" s="158">
        <f t="shared" si="14"/>
        <v>7868.9157778272302</v>
      </c>
      <c r="BR38" s="158">
        <f t="shared" si="14"/>
        <v>9180.1627341628191</v>
      </c>
      <c r="BS38" s="158">
        <f t="shared" si="14"/>
        <v>10046.023330066584</v>
      </c>
      <c r="BT38" s="158">
        <f t="shared" si="14"/>
        <v>10242.641296117346</v>
      </c>
      <c r="BU38" s="158">
        <f t="shared" si="14"/>
        <v>10670.527998548816</v>
      </c>
      <c r="BV38" s="158">
        <f t="shared" si="14"/>
        <v>10538.156249457021</v>
      </c>
      <c r="BW38" s="158">
        <f t="shared" si="14"/>
        <v>9340.4381911359069</v>
      </c>
      <c r="BX38" s="158">
        <f t="shared" si="14"/>
        <v>8861.3233051958268</v>
      </c>
      <c r="BY38" s="158">
        <f t="shared" si="14"/>
        <v>8007.4170807863502</v>
      </c>
      <c r="BZ38" s="158">
        <f t="shared" si="14"/>
        <v>7508.1882685686696</v>
      </c>
      <c r="CA38" s="158">
        <f t="shared" si="14"/>
        <v>7937.822293984319</v>
      </c>
      <c r="CB38" s="158">
        <f t="shared" si="14"/>
        <v>7902.3948326400923</v>
      </c>
      <c r="CC38" s="158">
        <f t="shared" si="14"/>
        <v>7813.5301339230846</v>
      </c>
      <c r="CD38" s="158">
        <f t="shared" si="14"/>
        <v>7553.4708500615379</v>
      </c>
      <c r="CE38" s="159">
        <f t="shared" si="14"/>
        <v>6758.6453506889866</v>
      </c>
    </row>
    <row r="39" spans="1:83" x14ac:dyDescent="0.35">
      <c r="A39" s="152"/>
      <c r="B39" s="74" t="s">
        <v>384</v>
      </c>
      <c r="AH39" s="158">
        <f t="shared" ref="AH39:BM39" si="15">AH8-AH28</f>
        <v>151.84914468732393</v>
      </c>
      <c r="AI39" s="158">
        <f t="shared" si="15"/>
        <v>161.396546</v>
      </c>
      <c r="AJ39" s="158">
        <f t="shared" si="15"/>
        <v>189.91550753846153</v>
      </c>
      <c r="AK39" s="158">
        <f t="shared" si="15"/>
        <v>266.61219299999999</v>
      </c>
      <c r="AL39" s="158">
        <f t="shared" si="15"/>
        <v>407.03757974999996</v>
      </c>
      <c r="AM39" s="158">
        <f t="shared" si="15"/>
        <v>537.33116100000007</v>
      </c>
      <c r="AN39" s="158">
        <f t="shared" si="15"/>
        <v>613.02091249999989</v>
      </c>
      <c r="AO39" s="158">
        <f t="shared" si="15"/>
        <v>753.53722142857146</v>
      </c>
      <c r="AP39" s="158">
        <f t="shared" si="15"/>
        <v>863.89682319999997</v>
      </c>
      <c r="AQ39" s="158">
        <f t="shared" si="15"/>
        <v>908.76331000000005</v>
      </c>
      <c r="AR39" s="158">
        <f t="shared" si="15"/>
        <v>975.37345499999992</v>
      </c>
      <c r="AS39" s="158">
        <f t="shared" si="15"/>
        <v>1015.1541500000002</v>
      </c>
      <c r="AT39" s="158">
        <f t="shared" si="15"/>
        <v>1254.7130353333334</v>
      </c>
      <c r="AU39" s="158">
        <f t="shared" si="15"/>
        <v>1621.8660026666669</v>
      </c>
      <c r="AV39" s="158">
        <f t="shared" si="15"/>
        <v>1951.8019856666667</v>
      </c>
      <c r="AW39" s="158">
        <f t="shared" si="15"/>
        <v>2094.2903453333338</v>
      </c>
      <c r="AX39" s="158">
        <f t="shared" si="15"/>
        <v>2485.806</v>
      </c>
      <c r="AY39" s="158">
        <f t="shared" si="15"/>
        <v>2644.2919999999999</v>
      </c>
      <c r="AZ39" s="158">
        <f t="shared" si="15"/>
        <v>2657.2889999999998</v>
      </c>
      <c r="BA39" s="158">
        <f t="shared" si="15"/>
        <v>2485.8690000000001</v>
      </c>
      <c r="BB39" s="158">
        <f t="shared" si="15"/>
        <v>2337.3530000000001</v>
      </c>
      <c r="BC39" s="158">
        <f t="shared" si="15"/>
        <v>2195.8409999999999</v>
      </c>
      <c r="BD39" s="158">
        <f t="shared" si="15"/>
        <v>2168.2460000000001</v>
      </c>
      <c r="BE39" s="158">
        <f t="shared" si="15"/>
        <v>2109.9670000000001</v>
      </c>
      <c r="BF39" s="158">
        <f t="shared" si="15"/>
        <v>2011.06</v>
      </c>
      <c r="BG39" s="158">
        <f t="shared" si="15"/>
        <v>2161.7719999999999</v>
      </c>
      <c r="BH39" s="238">
        <f t="shared" si="15"/>
        <v>2217.1601861909335</v>
      </c>
      <c r="BI39" s="158">
        <f t="shared" si="15"/>
        <v>2105.6454449380922</v>
      </c>
      <c r="BJ39" s="158">
        <f t="shared" si="15"/>
        <v>2116.3850352606423</v>
      </c>
      <c r="BK39" s="158">
        <f t="shared" si="15"/>
        <v>2145.6769502982315</v>
      </c>
      <c r="BL39" s="158">
        <f t="shared" si="15"/>
        <v>2042.0937964678544</v>
      </c>
      <c r="BM39" s="158">
        <f t="shared" si="15"/>
        <v>2268.9005564261188</v>
      </c>
      <c r="BN39" s="158">
        <f t="shared" ref="BN39:CE39" si="16">BN8-BN28</f>
        <v>2200.6879547325525</v>
      </c>
      <c r="BO39" s="158">
        <f t="shared" si="16"/>
        <v>2046.557400271515</v>
      </c>
      <c r="BP39" s="158">
        <f t="shared" si="16"/>
        <v>1928.7480865398493</v>
      </c>
      <c r="BQ39" s="158">
        <f t="shared" si="16"/>
        <v>1730.1651089447923</v>
      </c>
      <c r="BR39" s="158">
        <f t="shared" si="16"/>
        <v>1605.1906213365639</v>
      </c>
      <c r="BS39" s="158">
        <f t="shared" si="16"/>
        <v>1495.4882819575969</v>
      </c>
      <c r="BT39" s="158">
        <f t="shared" si="16"/>
        <v>1351.1295209249047</v>
      </c>
      <c r="BU39" s="158">
        <f t="shared" si="16"/>
        <v>1311.174943642415</v>
      </c>
      <c r="BV39" s="158">
        <f t="shared" si="16"/>
        <v>1098.2113015943776</v>
      </c>
      <c r="BW39" s="158">
        <f t="shared" si="16"/>
        <v>704.12245497806555</v>
      </c>
      <c r="BX39" s="158">
        <f t="shared" si="16"/>
        <v>555.67491900009111</v>
      </c>
      <c r="BY39" s="158">
        <f t="shared" si="16"/>
        <v>351.5403782586626</v>
      </c>
      <c r="BZ39" s="158">
        <f t="shared" si="16"/>
        <v>256.03504588633456</v>
      </c>
      <c r="CA39" s="158">
        <f t="shared" si="16"/>
        <v>216.56014087029459</v>
      </c>
      <c r="CB39" s="158">
        <f t="shared" si="16"/>
        <v>156.87070758652646</v>
      </c>
      <c r="CC39" s="158">
        <f t="shared" si="16"/>
        <v>67.727326523876954</v>
      </c>
      <c r="CD39" s="158">
        <f t="shared" si="16"/>
        <v>4.4186655885808808</v>
      </c>
      <c r="CE39" s="159">
        <f t="shared" si="16"/>
        <v>0</v>
      </c>
    </row>
    <row r="40" spans="1:83" x14ac:dyDescent="0.35">
      <c r="A40" s="152"/>
      <c r="B40" s="74" t="s">
        <v>385</v>
      </c>
      <c r="AH40" s="158">
        <f t="shared" ref="AH40:BM40" si="17">AH9-AH29</f>
        <v>421.52873383365204</v>
      </c>
      <c r="AI40" s="158">
        <f t="shared" si="17"/>
        <v>428.076753</v>
      </c>
      <c r="AJ40" s="158">
        <f t="shared" si="17"/>
        <v>660.61226599999998</v>
      </c>
      <c r="AK40" s="158">
        <f t="shared" si="17"/>
        <v>1264.965091</v>
      </c>
      <c r="AL40" s="158">
        <f t="shared" si="17"/>
        <v>2209.4104600000001</v>
      </c>
      <c r="AM40" s="158">
        <f t="shared" si="17"/>
        <v>2825.5711942500002</v>
      </c>
      <c r="AN40" s="158">
        <f t="shared" si="17"/>
        <v>3220.5594852500003</v>
      </c>
      <c r="AO40" s="158">
        <f t="shared" si="17"/>
        <v>3645.8768322857145</v>
      </c>
      <c r="AP40" s="158">
        <f t="shared" si="17"/>
        <v>3761.7295313333334</v>
      </c>
      <c r="AQ40" s="158">
        <f t="shared" si="17"/>
        <v>3448.8278886666667</v>
      </c>
      <c r="AR40" s="158">
        <f t="shared" si="17"/>
        <v>2611.4259440000001</v>
      </c>
      <c r="AS40" s="158">
        <f t="shared" si="17"/>
        <v>2276.3142769999999</v>
      </c>
      <c r="AT40" s="158">
        <f t="shared" si="17"/>
        <v>2563.941902</v>
      </c>
      <c r="AU40" s="158">
        <f t="shared" si="17"/>
        <v>3636.3055476666668</v>
      </c>
      <c r="AV40" s="158">
        <f t="shared" si="17"/>
        <v>4663.306947</v>
      </c>
      <c r="AW40" s="158">
        <f t="shared" si="17"/>
        <v>4967.275426666667</v>
      </c>
      <c r="AX40" s="158">
        <f t="shared" si="17"/>
        <v>4363</v>
      </c>
      <c r="AY40" s="158">
        <f t="shared" si="17"/>
        <v>4163</v>
      </c>
      <c r="AZ40" s="158">
        <f t="shared" si="17"/>
        <v>3702.2150000000001</v>
      </c>
      <c r="BA40" s="158">
        <f t="shared" si="17"/>
        <v>3088.4580000000001</v>
      </c>
      <c r="BB40" s="158">
        <f t="shared" si="17"/>
        <v>2778.4490000000001</v>
      </c>
      <c r="BC40" s="158">
        <f t="shared" si="17"/>
        <v>2511.067</v>
      </c>
      <c r="BD40" s="158">
        <f t="shared" si="17"/>
        <v>2130.2660000000001</v>
      </c>
      <c r="BE40" s="158">
        <f t="shared" si="17"/>
        <v>1851.8090000000002</v>
      </c>
      <c r="BF40" s="158">
        <f t="shared" si="17"/>
        <v>1815.6551379400003</v>
      </c>
      <c r="BG40" s="158">
        <f t="shared" si="17"/>
        <v>1796.0921970551724</v>
      </c>
      <c r="BH40" s="238">
        <f t="shared" si="17"/>
        <v>1616.366</v>
      </c>
      <c r="BI40" s="158">
        <f t="shared" si="17"/>
        <v>1800.8370419799328</v>
      </c>
      <c r="BJ40" s="158">
        <f t="shared" si="17"/>
        <v>1949.6482782981043</v>
      </c>
      <c r="BK40" s="158">
        <f t="shared" si="17"/>
        <v>1817.4577446102965</v>
      </c>
      <c r="BL40" s="158">
        <f t="shared" si="17"/>
        <v>2129.1275195499998</v>
      </c>
      <c r="BM40" s="158">
        <f t="shared" si="17"/>
        <v>3595.32545321</v>
      </c>
      <c r="BN40" s="158">
        <f t="shared" ref="BN40:CE40" si="18">BN9-BN29</f>
        <v>3672.3248568335066</v>
      </c>
      <c r="BO40" s="158">
        <f t="shared" si="18"/>
        <v>4184.1081413699985</v>
      </c>
      <c r="BP40" s="158">
        <f t="shared" si="18"/>
        <v>4507.4715771600004</v>
      </c>
      <c r="BQ40" s="158">
        <f t="shared" si="18"/>
        <v>3811.3202527161902</v>
      </c>
      <c r="BR40" s="158">
        <f t="shared" si="18"/>
        <v>2695.8303489699992</v>
      </c>
      <c r="BS40" s="158">
        <f t="shared" si="18"/>
        <v>2003.6174202700001</v>
      </c>
      <c r="BT40" s="158">
        <f t="shared" si="18"/>
        <v>1611.2098276999998</v>
      </c>
      <c r="BU40" s="158">
        <f t="shared" si="18"/>
        <v>1442.7194395999989</v>
      </c>
      <c r="BV40" s="158">
        <f t="shared" si="18"/>
        <v>1143.9083112699998</v>
      </c>
      <c r="BW40" s="158">
        <f t="shared" si="18"/>
        <v>602.98041054999987</v>
      </c>
      <c r="BX40" s="158">
        <f t="shared" si="18"/>
        <v>435.35880446500005</v>
      </c>
      <c r="BY40" s="158">
        <f t="shared" si="18"/>
        <v>300.02276639000007</v>
      </c>
      <c r="BZ40" s="158">
        <f t="shared" si="18"/>
        <v>193.83405320783314</v>
      </c>
      <c r="CA40" s="158">
        <f t="shared" si="18"/>
        <v>139.29519614856667</v>
      </c>
      <c r="CB40" s="158">
        <f t="shared" si="18"/>
        <v>85.232356597862534</v>
      </c>
      <c r="CC40" s="158">
        <f t="shared" si="18"/>
        <v>0</v>
      </c>
      <c r="CD40" s="158">
        <f t="shared" si="18"/>
        <v>0</v>
      </c>
      <c r="CE40" s="159">
        <f t="shared" si="18"/>
        <v>0</v>
      </c>
    </row>
    <row r="41" spans="1:83" x14ac:dyDescent="0.35">
      <c r="A41" s="152"/>
      <c r="B41" s="74" t="s">
        <v>386</v>
      </c>
      <c r="AH41" s="158">
        <f t="shared" ref="AH41:BM41" si="19">AH10-AH30</f>
        <v>19.429980786885245</v>
      </c>
      <c r="AI41" s="158">
        <f t="shared" si="19"/>
        <v>24.98140386885246</v>
      </c>
      <c r="AJ41" s="158">
        <f t="shared" si="19"/>
        <v>31.485480586666668</v>
      </c>
      <c r="AK41" s="158">
        <f t="shared" si="19"/>
        <v>42.065662942955178</v>
      </c>
      <c r="AL41" s="158">
        <f t="shared" si="19"/>
        <v>58.989153888888886</v>
      </c>
      <c r="AM41" s="158">
        <f t="shared" si="19"/>
        <v>80.04656019875776</v>
      </c>
      <c r="AN41" s="158">
        <f t="shared" si="19"/>
        <v>100.63385805128205</v>
      </c>
      <c r="AO41" s="158">
        <f t="shared" si="19"/>
        <v>103.59578001843317</v>
      </c>
      <c r="AP41" s="158">
        <f t="shared" si="19"/>
        <v>135.62299025555555</v>
      </c>
      <c r="AQ41" s="158">
        <f t="shared" si="19"/>
        <v>195.83484244128789</v>
      </c>
      <c r="AR41" s="158">
        <f t="shared" si="19"/>
        <v>126.39782312688821</v>
      </c>
      <c r="AS41" s="158">
        <f t="shared" si="19"/>
        <v>125.84043405</v>
      </c>
      <c r="AT41" s="158">
        <f t="shared" si="19"/>
        <v>220.96582318101412</v>
      </c>
      <c r="AU41" s="158">
        <f t="shared" si="19"/>
        <v>356.26081221506735</v>
      </c>
      <c r="AV41" s="158">
        <f t="shared" si="19"/>
        <v>253.07357532492722</v>
      </c>
      <c r="AW41" s="158">
        <f t="shared" si="19"/>
        <v>248.79294115522868</v>
      </c>
      <c r="AX41" s="158">
        <f t="shared" si="19"/>
        <v>369.89999999999884</v>
      </c>
      <c r="AY41" s="158">
        <f t="shared" si="19"/>
        <v>427.30699999999945</v>
      </c>
      <c r="AZ41" s="158">
        <f t="shared" si="19"/>
        <v>378.41800000000001</v>
      </c>
      <c r="BA41" s="158">
        <f t="shared" si="19"/>
        <v>335.34300000000093</v>
      </c>
      <c r="BB41" s="158">
        <f t="shared" si="19"/>
        <v>309.75799999999867</v>
      </c>
      <c r="BC41" s="158">
        <f t="shared" si="19"/>
        <v>230.18900000000011</v>
      </c>
      <c r="BD41" s="158">
        <f t="shared" si="19"/>
        <v>222.10499999999894</v>
      </c>
      <c r="BE41" s="158">
        <f t="shared" si="19"/>
        <v>243.31711941217159</v>
      </c>
      <c r="BF41" s="158">
        <f t="shared" si="19"/>
        <v>261.18071095259984</v>
      </c>
      <c r="BG41" s="158">
        <f t="shared" si="19"/>
        <v>391.25825241992959</v>
      </c>
      <c r="BH41" s="238">
        <f t="shared" si="19"/>
        <v>579.968560577331</v>
      </c>
      <c r="BI41" s="158">
        <f t="shared" si="19"/>
        <v>568.00879661356441</v>
      </c>
      <c r="BJ41" s="158">
        <f t="shared" si="19"/>
        <v>571.75198014370062</v>
      </c>
      <c r="BK41" s="158">
        <f t="shared" si="19"/>
        <v>501.8893751028902</v>
      </c>
      <c r="BL41" s="158">
        <f t="shared" si="19"/>
        <v>450.18861358952347</v>
      </c>
      <c r="BM41" s="158">
        <f t="shared" si="19"/>
        <v>500.43241755851398</v>
      </c>
      <c r="BN41" s="158">
        <f t="shared" ref="BN41:CE41" si="20">BN10-BN30</f>
        <v>593.08102332709927</v>
      </c>
      <c r="BO41" s="158">
        <f t="shared" si="20"/>
        <v>612.21709897413382</v>
      </c>
      <c r="BP41" s="158">
        <f t="shared" si="20"/>
        <v>674.75149356755662</v>
      </c>
      <c r="BQ41" s="158">
        <f t="shared" si="20"/>
        <v>709.39838687550969</v>
      </c>
      <c r="BR41" s="158">
        <f t="shared" si="20"/>
        <v>715.09465586803412</v>
      </c>
      <c r="BS41" s="158">
        <f t="shared" si="20"/>
        <v>732.25916753352351</v>
      </c>
      <c r="BT41" s="158">
        <f t="shared" si="20"/>
        <v>722.36732731459915</v>
      </c>
      <c r="BU41" s="158">
        <f t="shared" si="20"/>
        <v>755.95652884947106</v>
      </c>
      <c r="BV41" s="158">
        <f t="shared" si="20"/>
        <v>705.31681550517283</v>
      </c>
      <c r="BW41" s="158">
        <f t="shared" si="20"/>
        <v>652.351290323223</v>
      </c>
      <c r="BX41" s="158">
        <f t="shared" si="20"/>
        <v>512.98962100395715</v>
      </c>
      <c r="BY41" s="158">
        <f t="shared" si="20"/>
        <v>409.32031509456169</v>
      </c>
      <c r="BZ41" s="158">
        <f t="shared" si="20"/>
        <v>363.00299320435823</v>
      </c>
      <c r="CA41" s="158">
        <f t="shared" si="20"/>
        <v>368.06599517297639</v>
      </c>
      <c r="CB41" s="158">
        <f t="shared" si="20"/>
        <v>319.51028165162353</v>
      </c>
      <c r="CC41" s="158">
        <f t="shared" si="20"/>
        <v>166.30460323920306</v>
      </c>
      <c r="CD41" s="158">
        <f t="shared" si="20"/>
        <v>12.708441551220986</v>
      </c>
      <c r="CE41" s="159">
        <f t="shared" si="20"/>
        <v>0</v>
      </c>
    </row>
    <row r="42" spans="1:83" ht="26.25" customHeight="1" x14ac:dyDescent="0.35">
      <c r="A42" s="152"/>
      <c r="B42" s="76" t="s">
        <v>387</v>
      </c>
      <c r="AH42" s="158">
        <f t="shared" ref="AH42:BM42" si="21">SUM(AH38:AH41)</f>
        <v>715.29671786231086</v>
      </c>
      <c r="AI42" s="158">
        <f t="shared" si="21"/>
        <v>749.95815319514134</v>
      </c>
      <c r="AJ42" s="158">
        <f t="shared" si="21"/>
        <v>1040.789129089716</v>
      </c>
      <c r="AK42" s="158">
        <f t="shared" si="21"/>
        <v>1754.8259641488253</v>
      </c>
      <c r="AL42" s="158">
        <f t="shared" si="21"/>
        <v>2912.5827186110514</v>
      </c>
      <c r="AM42" s="158">
        <f t="shared" si="21"/>
        <v>3707.2350978794707</v>
      </c>
      <c r="AN42" s="158">
        <f t="shared" si="21"/>
        <v>4224.6237051528278</v>
      </c>
      <c r="AO42" s="158">
        <f t="shared" si="21"/>
        <v>4836.5364038480639</v>
      </c>
      <c r="AP42" s="158">
        <f t="shared" si="21"/>
        <v>5163.6852653570695</v>
      </c>
      <c r="AQ42" s="158">
        <f t="shared" si="21"/>
        <v>4962.3834664939886</v>
      </c>
      <c r="AR42" s="158">
        <f t="shared" si="21"/>
        <v>4243.4634653334151</v>
      </c>
      <c r="AS42" s="158">
        <f t="shared" si="21"/>
        <v>4001.2256838964586</v>
      </c>
      <c r="AT42" s="158">
        <f t="shared" si="21"/>
        <v>4764.1955617436151</v>
      </c>
      <c r="AU42" s="158">
        <f t="shared" si="21"/>
        <v>6514.6706588864881</v>
      </c>
      <c r="AV42" s="158">
        <f t="shared" si="21"/>
        <v>8122.086198711092</v>
      </c>
      <c r="AW42" s="158">
        <f t="shared" si="21"/>
        <v>8879.3638146248231</v>
      </c>
      <c r="AX42" s="158">
        <f t="shared" si="21"/>
        <v>9196.7945080707887</v>
      </c>
      <c r="AY42" s="158">
        <f t="shared" si="21"/>
        <v>9626.2797994921839</v>
      </c>
      <c r="AZ42" s="158">
        <f t="shared" si="21"/>
        <v>9373.9060127506436</v>
      </c>
      <c r="BA42" s="158">
        <f t="shared" si="21"/>
        <v>8683.992750001371</v>
      </c>
      <c r="BB42" s="158">
        <f t="shared" si="21"/>
        <v>8346.4894080489466</v>
      </c>
      <c r="BC42" s="158">
        <f t="shared" si="21"/>
        <v>7986.9062235258198</v>
      </c>
      <c r="BD42" s="158">
        <f t="shared" si="21"/>
        <v>7789.9162842081232</v>
      </c>
      <c r="BE42" s="158">
        <f t="shared" si="21"/>
        <v>7722.5366290181055</v>
      </c>
      <c r="BF42" s="158">
        <f t="shared" si="21"/>
        <v>7845.7415670189039</v>
      </c>
      <c r="BG42" s="158">
        <f t="shared" si="21"/>
        <v>8366.5237019159031</v>
      </c>
      <c r="BH42" s="238">
        <f t="shared" si="21"/>
        <v>8367.2790000000005</v>
      </c>
      <c r="BI42" s="158">
        <f t="shared" si="21"/>
        <v>8424.8330465849322</v>
      </c>
      <c r="BJ42" s="158">
        <f t="shared" si="21"/>
        <v>8738.4191272081043</v>
      </c>
      <c r="BK42" s="158">
        <f t="shared" si="21"/>
        <v>9107.9316333856113</v>
      </c>
      <c r="BL42" s="158">
        <f t="shared" si="21"/>
        <v>9420.9790139622673</v>
      </c>
      <c r="BM42" s="158">
        <f t="shared" si="21"/>
        <v>11778.5503576542</v>
      </c>
      <c r="BN42" s="158">
        <f t="shared" ref="BN42:CE42" si="22">SUM(BN38:BN41)</f>
        <v>12172.406677572175</v>
      </c>
      <c r="BO42" s="158">
        <f t="shared" si="22"/>
        <v>12885.8511697129</v>
      </c>
      <c r="BP42" s="158">
        <f t="shared" si="22"/>
        <v>13999.011134642462</v>
      </c>
      <c r="BQ42" s="158">
        <f t="shared" si="22"/>
        <v>14119.799526363722</v>
      </c>
      <c r="BR42" s="158">
        <f t="shared" si="22"/>
        <v>14196.278360337416</v>
      </c>
      <c r="BS42" s="158">
        <f t="shared" si="22"/>
        <v>14277.388199827705</v>
      </c>
      <c r="BT42" s="158">
        <f t="shared" si="22"/>
        <v>13927.347972056852</v>
      </c>
      <c r="BU42" s="158">
        <f t="shared" si="22"/>
        <v>14180.3789106407</v>
      </c>
      <c r="BV42" s="158">
        <f t="shared" si="22"/>
        <v>13485.592677826571</v>
      </c>
      <c r="BW42" s="158">
        <f t="shared" si="22"/>
        <v>11299.892346987195</v>
      </c>
      <c r="BX42" s="158">
        <f t="shared" si="22"/>
        <v>10365.346649664876</v>
      </c>
      <c r="BY42" s="158">
        <f t="shared" si="22"/>
        <v>9068.3005405295735</v>
      </c>
      <c r="BZ42" s="158">
        <f t="shared" si="22"/>
        <v>8321.0603608671954</v>
      </c>
      <c r="CA42" s="158">
        <f t="shared" si="22"/>
        <v>8661.7436261761559</v>
      </c>
      <c r="CB42" s="158">
        <f t="shared" si="22"/>
        <v>8464.0081784761041</v>
      </c>
      <c r="CC42" s="158">
        <f t="shared" si="22"/>
        <v>8047.5620636861649</v>
      </c>
      <c r="CD42" s="158">
        <f t="shared" si="22"/>
        <v>7570.5979572013393</v>
      </c>
      <c r="CE42" s="159">
        <f t="shared" si="22"/>
        <v>6758.6453506889866</v>
      </c>
    </row>
    <row r="43" spans="1:83" x14ac:dyDescent="0.35">
      <c r="A43" s="152"/>
      <c r="B43" s="76" t="s">
        <v>388</v>
      </c>
      <c r="AH43" s="158">
        <f t="shared" ref="AH43:BM43" si="23">AH42+AH37</f>
        <v>1273.4937362036571</v>
      </c>
      <c r="AI43" s="158">
        <f t="shared" si="23"/>
        <v>1362.9195439999999</v>
      </c>
      <c r="AJ43" s="158">
        <f t="shared" si="23"/>
        <v>1751.1143538461538</v>
      </c>
      <c r="AK43" s="158">
        <f t="shared" si="23"/>
        <v>2657.6854695000002</v>
      </c>
      <c r="AL43" s="158">
        <f t="shared" si="23"/>
        <v>3817.5333942500001</v>
      </c>
      <c r="AM43" s="158">
        <f t="shared" si="23"/>
        <v>4605.0374345</v>
      </c>
      <c r="AN43" s="158">
        <f t="shared" si="23"/>
        <v>5249.22940225</v>
      </c>
      <c r="AO43" s="158">
        <f t="shared" si="23"/>
        <v>5925.8802872857141</v>
      </c>
      <c r="AP43" s="158">
        <f t="shared" si="23"/>
        <v>6219.4244389333326</v>
      </c>
      <c r="AQ43" s="158">
        <f t="shared" si="23"/>
        <v>5993.7093670000013</v>
      </c>
      <c r="AR43" s="158">
        <f t="shared" si="23"/>
        <v>5381.6140466666675</v>
      </c>
      <c r="AS43" s="158">
        <f t="shared" si="23"/>
        <v>5152.8057166666676</v>
      </c>
      <c r="AT43" s="158">
        <f t="shared" si="23"/>
        <v>6029.1884084879675</v>
      </c>
      <c r="AU43" s="158">
        <f t="shared" si="23"/>
        <v>7954.5646282840453</v>
      </c>
      <c r="AV43" s="158">
        <f t="shared" si="23"/>
        <v>10261.900401572635</v>
      </c>
      <c r="AW43" s="158">
        <f t="shared" si="23"/>
        <v>11080.553460896765</v>
      </c>
      <c r="AX43" s="158">
        <f t="shared" si="23"/>
        <v>11418.910251571619</v>
      </c>
      <c r="AY43" s="158">
        <f t="shared" si="23"/>
        <v>11967.287325429546</v>
      </c>
      <c r="AZ43" s="158">
        <f t="shared" si="23"/>
        <v>11716.682181652171</v>
      </c>
      <c r="BA43" s="158">
        <f t="shared" si="23"/>
        <v>11105.415104404639</v>
      </c>
      <c r="BB43" s="158">
        <f t="shared" si="23"/>
        <v>10730.541461768862</v>
      </c>
      <c r="BC43" s="158">
        <f t="shared" si="23"/>
        <v>10600.157779455387</v>
      </c>
      <c r="BD43" s="158">
        <f t="shared" si="23"/>
        <v>10743.957331973461</v>
      </c>
      <c r="BE43" s="158">
        <f t="shared" si="23"/>
        <v>11081.606751270549</v>
      </c>
      <c r="BF43" s="158">
        <f t="shared" si="23"/>
        <v>11642.917791906873</v>
      </c>
      <c r="BG43" s="158">
        <f t="shared" si="23"/>
        <v>12934.185497335639</v>
      </c>
      <c r="BH43" s="238">
        <f t="shared" si="23"/>
        <v>14337.895</v>
      </c>
      <c r="BI43" s="158">
        <f t="shared" si="23"/>
        <v>14851.108266184932</v>
      </c>
      <c r="BJ43" s="158">
        <f t="shared" si="23"/>
        <v>15606.962786808102</v>
      </c>
      <c r="BK43" s="158">
        <f t="shared" si="23"/>
        <v>16475.056454099642</v>
      </c>
      <c r="BL43" s="158">
        <f t="shared" si="23"/>
        <v>17124.297496262265</v>
      </c>
      <c r="BM43" s="158">
        <f t="shared" si="23"/>
        <v>19907.435506014201</v>
      </c>
      <c r="BN43" s="158">
        <f t="shared" ref="BN43:CE43" si="24">BN42+BN37</f>
        <v>20414.563520732176</v>
      </c>
      <c r="BO43" s="158">
        <f t="shared" si="24"/>
        <v>20938.004279022898</v>
      </c>
      <c r="BP43" s="158">
        <f t="shared" si="24"/>
        <v>21509.88625096246</v>
      </c>
      <c r="BQ43" s="158">
        <f t="shared" si="24"/>
        <v>21161.323002563695</v>
      </c>
      <c r="BR43" s="158">
        <f t="shared" si="24"/>
        <v>20772.358298077415</v>
      </c>
      <c r="BS43" s="158">
        <f t="shared" si="24"/>
        <v>20356.094250697701</v>
      </c>
      <c r="BT43" s="158">
        <f t="shared" si="24"/>
        <v>19592.933527166853</v>
      </c>
      <c r="BU43" s="158">
        <f t="shared" si="24"/>
        <v>19548.026928880703</v>
      </c>
      <c r="BV43" s="158">
        <f t="shared" si="24"/>
        <v>18625.469904546571</v>
      </c>
      <c r="BW43" s="158">
        <f t="shared" si="24"/>
        <v>16360.779147727193</v>
      </c>
      <c r="BX43" s="158">
        <f t="shared" si="24"/>
        <v>15436.406447179919</v>
      </c>
      <c r="BY43" s="158">
        <f t="shared" si="24"/>
        <v>13902.594802259995</v>
      </c>
      <c r="BZ43" s="158">
        <f t="shared" si="24"/>
        <v>13226.129752995097</v>
      </c>
      <c r="CA43" s="158">
        <f t="shared" si="24"/>
        <v>14039.085750543058</v>
      </c>
      <c r="CB43" s="158">
        <f t="shared" si="24"/>
        <v>13747.17817316143</v>
      </c>
      <c r="CC43" s="158">
        <f t="shared" si="24"/>
        <v>13149.755774460502</v>
      </c>
      <c r="CD43" s="158">
        <f t="shared" si="24"/>
        <v>12484.252425190261</v>
      </c>
      <c r="CE43" s="159">
        <f t="shared" si="24"/>
        <v>11458.586660690897</v>
      </c>
    </row>
    <row r="44" spans="1:83" ht="26.25" customHeight="1" x14ac:dyDescent="0.35">
      <c r="A44" s="152"/>
      <c r="B44" s="83" t="s">
        <v>397</v>
      </c>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9"/>
    </row>
    <row r="45" spans="1:83" x14ac:dyDescent="0.35">
      <c r="A45" s="152"/>
      <c r="B45" s="74" t="s">
        <v>398</v>
      </c>
      <c r="AH45" s="158">
        <v>24</v>
      </c>
      <c r="AI45" s="158">
        <v>27</v>
      </c>
      <c r="AJ45" s="158">
        <v>42</v>
      </c>
      <c r="AK45" s="158">
        <v>66</v>
      </c>
      <c r="AL45" s="158">
        <v>94</v>
      </c>
      <c r="AM45" s="158">
        <v>123</v>
      </c>
      <c r="AN45" s="158">
        <v>126</v>
      </c>
      <c r="AO45" s="158">
        <v>130</v>
      </c>
      <c r="AP45" s="158">
        <v>161</v>
      </c>
      <c r="AQ45" s="158">
        <v>179.708</v>
      </c>
      <c r="AR45" s="158">
        <v>394.245</v>
      </c>
      <c r="AS45" s="158">
        <v>425.16500000000002</v>
      </c>
      <c r="AT45" s="158">
        <v>494.35300000000001</v>
      </c>
      <c r="AU45" s="158">
        <v>626.245</v>
      </c>
      <c r="AV45" s="158">
        <v>928.67899999999997</v>
      </c>
      <c r="AW45" s="158">
        <v>1207.7750000000001</v>
      </c>
      <c r="AX45" s="158">
        <v>1440.797</v>
      </c>
      <c r="AY45" s="158">
        <v>1739.5630000000001</v>
      </c>
      <c r="AZ45" s="158">
        <v>2083.6799999999998</v>
      </c>
      <c r="BA45" s="158">
        <v>2326.3319999999999</v>
      </c>
      <c r="BB45" s="158">
        <v>2428.9789999999998</v>
      </c>
      <c r="BC45" s="158">
        <v>1895.7190000000001</v>
      </c>
      <c r="BD45" s="158">
        <v>1.71</v>
      </c>
      <c r="BE45" s="158">
        <v>0</v>
      </c>
      <c r="BF45" s="158">
        <v>0</v>
      </c>
      <c r="BG45" s="158">
        <v>8.5208560000000017E-2</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9">
        <v>0</v>
      </c>
    </row>
    <row r="46" spans="1:83" x14ac:dyDescent="0.35">
      <c r="A46" s="152"/>
      <c r="B46" s="203" t="s">
        <v>399</v>
      </c>
      <c r="AH46" s="158">
        <v>14.511966970103668</v>
      </c>
      <c r="AI46" s="158">
        <v>16.133326530612248</v>
      </c>
      <c r="AJ46" s="158">
        <v>24.717428571428567</v>
      </c>
      <c r="AK46" s="158">
        <v>38.256555984555987</v>
      </c>
      <c r="AL46" s="158">
        <v>53.688094574692514</v>
      </c>
      <c r="AM46" s="158">
        <v>69.433802484230412</v>
      </c>
      <c r="AN46" s="158">
        <v>70.79400989192159</v>
      </c>
      <c r="AO46" s="158">
        <v>72.922577563434828</v>
      </c>
      <c r="AP46" s="158">
        <v>90.311245126833001</v>
      </c>
      <c r="AQ46" s="158">
        <v>101.14080485724621</v>
      </c>
      <c r="AR46" s="158">
        <v>214.69849528659114</v>
      </c>
      <c r="AS46" s="158">
        <v>246.22674990624449</v>
      </c>
      <c r="AT46" s="158">
        <v>290.78532291356805</v>
      </c>
      <c r="AU46" s="158">
        <v>374.87953670196288</v>
      </c>
      <c r="AV46" s="158">
        <v>515.91282807874779</v>
      </c>
      <c r="AW46" s="158">
        <v>639.46872373484587</v>
      </c>
      <c r="AX46" s="158">
        <v>746.17943712198155</v>
      </c>
      <c r="AY46" s="158">
        <v>868.26822643117271</v>
      </c>
      <c r="AZ46" s="158">
        <v>1014.3606606667142</v>
      </c>
      <c r="BA46" s="158">
        <v>1119.2241017635679</v>
      </c>
      <c r="BB46" s="158">
        <v>1161.318333432162</v>
      </c>
      <c r="BC46" s="158">
        <v>952.99214417084886</v>
      </c>
      <c r="BD46" s="158">
        <v>0.85962981144998363</v>
      </c>
      <c r="BE46" s="158">
        <v>0</v>
      </c>
      <c r="BF46" s="158">
        <v>0</v>
      </c>
      <c r="BG46" s="158">
        <v>4.2834981501008555E-2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9">
        <v>0</v>
      </c>
    </row>
    <row r="47" spans="1:83" x14ac:dyDescent="0.35">
      <c r="A47" s="152"/>
      <c r="B47" s="203" t="s">
        <v>400</v>
      </c>
      <c r="AH47" s="158">
        <v>9.4880330298963322</v>
      </c>
      <c r="AI47" s="158">
        <v>10.866673469387752</v>
      </c>
      <c r="AJ47" s="158">
        <v>17.282571428571433</v>
      </c>
      <c r="AK47" s="158">
        <v>27.743444015444013</v>
      </c>
      <c r="AL47" s="158">
        <v>40.311905425307486</v>
      </c>
      <c r="AM47" s="158">
        <v>53.566197515769588</v>
      </c>
      <c r="AN47" s="158">
        <v>55.20599010807841</v>
      </c>
      <c r="AO47" s="158">
        <v>57.077422436565172</v>
      </c>
      <c r="AP47" s="158">
        <v>70.688754873166999</v>
      </c>
      <c r="AQ47" s="158">
        <v>78.567195142753789</v>
      </c>
      <c r="AR47" s="158">
        <v>179.54650471340884</v>
      </c>
      <c r="AS47" s="158">
        <v>178.93825009375556</v>
      </c>
      <c r="AT47" s="158">
        <v>203.56767708643196</v>
      </c>
      <c r="AU47" s="158">
        <v>251.36546329803713</v>
      </c>
      <c r="AV47" s="158">
        <v>412.76617192125207</v>
      </c>
      <c r="AW47" s="158">
        <v>568.30627626515411</v>
      </c>
      <c r="AX47" s="158">
        <v>694.61756287801848</v>
      </c>
      <c r="AY47" s="158">
        <v>871.2947735688274</v>
      </c>
      <c r="AZ47" s="158">
        <v>1069.3193393332856</v>
      </c>
      <c r="BA47" s="158">
        <v>1207.107898236432</v>
      </c>
      <c r="BB47" s="158">
        <v>1267.660666567838</v>
      </c>
      <c r="BC47" s="158">
        <v>942.7268558291513</v>
      </c>
      <c r="BD47" s="158">
        <v>0.85037018855001634</v>
      </c>
      <c r="BE47" s="158">
        <v>0</v>
      </c>
      <c r="BF47" s="158">
        <v>0</v>
      </c>
      <c r="BG47" s="158">
        <v>4.2373578498991461E-2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9">
        <v>0</v>
      </c>
    </row>
    <row r="48" spans="1:83" x14ac:dyDescent="0.35">
      <c r="A48" s="152"/>
      <c r="B48" s="203" t="s">
        <v>401</v>
      </c>
      <c r="AH48" s="158">
        <v>13.756276951258759</v>
      </c>
      <c r="AI48" s="158">
        <v>14.721428571428573</v>
      </c>
      <c r="AJ48" s="158">
        <v>22.033333333333331</v>
      </c>
      <c r="AK48" s="158">
        <v>32.202197802197801</v>
      </c>
      <c r="AL48" s="158">
        <v>41.401985111662533</v>
      </c>
      <c r="AM48" s="158">
        <v>50.329731447640235</v>
      </c>
      <c r="AN48" s="158">
        <v>51.097730029457637</v>
      </c>
      <c r="AO48" s="158">
        <v>53.433919597989942</v>
      </c>
      <c r="AP48" s="158">
        <v>66.668636363636352</v>
      </c>
      <c r="AQ48" s="158">
        <v>77.651036790439605</v>
      </c>
      <c r="AR48" s="158">
        <v>134.98114050144258</v>
      </c>
      <c r="AS48" s="158">
        <v>173.14325355946306</v>
      </c>
      <c r="AT48" s="158">
        <v>199.74592724262308</v>
      </c>
      <c r="AU48" s="158">
        <v>245.91611603384013</v>
      </c>
      <c r="AV48" s="158">
        <v>404.6508545365192</v>
      </c>
      <c r="AW48" s="158">
        <v>552.73875902745692</v>
      </c>
      <c r="AX48" s="158">
        <v>656.20748239800935</v>
      </c>
      <c r="AY48" s="158">
        <v>792.96442475354183</v>
      </c>
      <c r="AZ48" s="158">
        <v>949.43287308560286</v>
      </c>
      <c r="BA48" s="158">
        <v>1104.2454763063374</v>
      </c>
      <c r="BB48" s="158">
        <v>1220.2878674290116</v>
      </c>
      <c r="BC48" s="158">
        <v>970.71840220705849</v>
      </c>
      <c r="BD48" s="158">
        <v>0.8756194709100189</v>
      </c>
      <c r="BE48" s="158">
        <v>0</v>
      </c>
      <c r="BF48" s="158">
        <v>0</v>
      </c>
      <c r="BG48" s="158">
        <v>4.3631739312400351E-2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9">
        <v>0</v>
      </c>
    </row>
    <row r="49" spans="1:83" x14ac:dyDescent="0.35">
      <c r="A49" s="152"/>
      <c r="B49" s="203" t="s">
        <v>402</v>
      </c>
      <c r="AH49" s="158">
        <v>10.243723048741241</v>
      </c>
      <c r="AI49" s="158">
        <v>12.278571428571427</v>
      </c>
      <c r="AJ49" s="158">
        <v>19.966666666666669</v>
      </c>
      <c r="AK49" s="158">
        <v>33.797802197802199</v>
      </c>
      <c r="AL49" s="158">
        <v>52.598014888337467</v>
      </c>
      <c r="AM49" s="158">
        <v>72.670268552359772</v>
      </c>
      <c r="AN49" s="158">
        <v>74.902269970542363</v>
      </c>
      <c r="AO49" s="158">
        <v>76.566080402010058</v>
      </c>
      <c r="AP49" s="158">
        <v>94.331363636363648</v>
      </c>
      <c r="AQ49" s="158">
        <v>102.05696320956039</v>
      </c>
      <c r="AR49" s="158">
        <v>259.26385949855739</v>
      </c>
      <c r="AS49" s="158">
        <v>252.02174644053699</v>
      </c>
      <c r="AT49" s="158">
        <v>294.60707275737695</v>
      </c>
      <c r="AU49" s="158">
        <v>380.32888396615988</v>
      </c>
      <c r="AV49" s="158">
        <v>524.02814546348088</v>
      </c>
      <c r="AW49" s="158">
        <v>655.03624097254328</v>
      </c>
      <c r="AX49" s="158">
        <v>784.58951760199068</v>
      </c>
      <c r="AY49" s="158">
        <v>946.59857524645815</v>
      </c>
      <c r="AZ49" s="158">
        <v>1134.2471269143971</v>
      </c>
      <c r="BA49" s="158">
        <v>1222.0865236936625</v>
      </c>
      <c r="BB49" s="158">
        <v>1208.691132570988</v>
      </c>
      <c r="BC49" s="158">
        <v>925.00059779294145</v>
      </c>
      <c r="BD49" s="158">
        <v>0.83438052908998106</v>
      </c>
      <c r="BE49" s="158">
        <v>0</v>
      </c>
      <c r="BF49" s="158">
        <v>0</v>
      </c>
      <c r="BG49" s="158">
        <v>4.1576820687599665E-2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9">
        <v>0</v>
      </c>
    </row>
    <row r="50" spans="1:83" ht="26.25" customHeight="1" x14ac:dyDescent="0.35">
      <c r="A50" s="152"/>
      <c r="B50" s="74" t="s">
        <v>234</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2.8769999999999998</v>
      </c>
      <c r="AW50" s="158">
        <v>7.2039999999999997</v>
      </c>
      <c r="AX50" s="158">
        <v>11.369</v>
      </c>
      <c r="AY50" s="158">
        <v>19.163</v>
      </c>
      <c r="AZ50" s="158">
        <v>34.027000000000001</v>
      </c>
      <c r="BA50" s="158">
        <v>42.026000000000003</v>
      </c>
      <c r="BB50" s="158">
        <v>48.832000000000001</v>
      </c>
      <c r="BC50" s="158">
        <v>39.287999999999997</v>
      </c>
      <c r="BD50" s="158">
        <v>-6.0999999999999999E-2</v>
      </c>
      <c r="BE50" s="158">
        <v>-8.6436562195121955E-2</v>
      </c>
      <c r="BF50" s="158">
        <v>-0.14737339999999999</v>
      </c>
      <c r="BG50" s="158">
        <v>8.5208560000000017E-2</v>
      </c>
      <c r="BH50" s="158">
        <v>-2.9000000000000001E-2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9">
        <v>0</v>
      </c>
    </row>
    <row r="51" spans="1:83" x14ac:dyDescent="0.35">
      <c r="A51" s="152"/>
      <c r="B51" s="203" t="s">
        <v>399</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0.65355075911120464</v>
      </c>
      <c r="AW51" s="158">
        <v>1.6217743773994191</v>
      </c>
      <c r="AX51" s="158">
        <v>2.5752797853609004</v>
      </c>
      <c r="AY51" s="158">
        <v>4.0695107580942906</v>
      </c>
      <c r="AZ51" s="158">
        <v>7.3852964480226744</v>
      </c>
      <c r="BA51" s="158">
        <v>9.2967079417926204</v>
      </c>
      <c r="BB51" s="158">
        <v>10.80366474213008</v>
      </c>
      <c r="BC51" s="158">
        <v>9.355921533335783</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9">
        <v>0</v>
      </c>
    </row>
    <row r="52" spans="1:83" x14ac:dyDescent="0.35">
      <c r="A52" s="152"/>
      <c r="B52" s="203" t="s">
        <v>400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2.2234492408887951</v>
      </c>
      <c r="AW52" s="158">
        <v>5.5822256226005811</v>
      </c>
      <c r="AX52" s="158">
        <v>8.7937202146390998</v>
      </c>
      <c r="AY52" s="158">
        <v>15.09348924190571</v>
      </c>
      <c r="AZ52" s="158">
        <v>26.641703551977329</v>
      </c>
      <c r="BA52" s="158">
        <v>32.729292058207385</v>
      </c>
      <c r="BB52" s="158">
        <v>38.028335257869927</v>
      </c>
      <c r="BC52" s="158">
        <v>29.932078466664212</v>
      </c>
      <c r="BD52" s="158">
        <v>-6.0999999999999999E-2</v>
      </c>
      <c r="BE52" s="158">
        <v>-8.6436562195121955E-2</v>
      </c>
      <c r="BF52" s="158">
        <v>-0.14737339999999999</v>
      </c>
      <c r="BG52" s="158">
        <v>8.5208560000000017E-2</v>
      </c>
      <c r="BH52" s="158">
        <v>-2.9000000000000001E-2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9">
        <v>0</v>
      </c>
    </row>
    <row r="53" spans="1:83" x14ac:dyDescent="0.35">
      <c r="A53" s="152"/>
      <c r="B53" s="74" t="s">
        <v>337</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3.1930000000000001</v>
      </c>
      <c r="BA53" s="158">
        <v>23.582999999999998</v>
      </c>
      <c r="BB53" s="158">
        <v>32.392000000000003</v>
      </c>
      <c r="BC53" s="158">
        <v>27.45</v>
      </c>
      <c r="BD53" s="158">
        <v>4.1689999999999996</v>
      </c>
      <c r="BE53" s="158">
        <v>6.0000000000000001E-3</v>
      </c>
      <c r="BF53" s="158">
        <v>4.2999999999999997E-2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9">
        <v>0</v>
      </c>
    </row>
    <row r="54" spans="1:83" x14ac:dyDescent="0.35">
      <c r="A54" s="152"/>
      <c r="B54" s="74" t="s">
        <v>403</v>
      </c>
      <c r="AH54" s="158">
        <f>Table_1a!AH36</f>
        <v>0</v>
      </c>
      <c r="AI54" s="158">
        <f>Table_1a!AI36</f>
        <v>0</v>
      </c>
      <c r="AJ54" s="158">
        <f>Table_1a!AJ36</f>
        <v>0</v>
      </c>
      <c r="AK54" s="158">
        <f>Table_1a!AK36</f>
        <v>0</v>
      </c>
      <c r="AL54" s="158">
        <f>Table_1a!AL36</f>
        <v>0</v>
      </c>
      <c r="AM54" s="158">
        <f>Table_1a!AM36</f>
        <v>0</v>
      </c>
      <c r="AN54" s="158">
        <f>Table_1a!AN36</f>
        <v>0</v>
      </c>
      <c r="AO54" s="158">
        <f>Table_1a!AO36</f>
        <v>0</v>
      </c>
      <c r="AP54" s="158">
        <f>Table_1a!AP36</f>
        <v>0</v>
      </c>
      <c r="AQ54" s="158">
        <f>Table_1a!AQ36</f>
        <v>0</v>
      </c>
      <c r="AR54" s="158">
        <f>Table_1a!AR36</f>
        <v>0</v>
      </c>
      <c r="AS54" s="158">
        <f>Table_1a!AS36</f>
        <v>0</v>
      </c>
      <c r="AT54" s="158">
        <f>Table_1a!AT36</f>
        <v>0</v>
      </c>
      <c r="AU54" s="158">
        <f>Table_1a!AU36</f>
        <v>0</v>
      </c>
      <c r="AV54" s="158">
        <f>Table_1a!AV36</f>
        <v>0</v>
      </c>
      <c r="AW54" s="158">
        <f>Table_1a!AW36</f>
        <v>0</v>
      </c>
      <c r="AX54" s="158">
        <f>Table_1a!AX36</f>
        <v>0</v>
      </c>
      <c r="AY54" s="158">
        <f>Table_1a!AY36</f>
        <v>0</v>
      </c>
      <c r="AZ54" s="158">
        <f>Table_1a!AZ36</f>
        <v>0</v>
      </c>
      <c r="BA54" s="158">
        <f>Table_1a!BA36</f>
        <v>0</v>
      </c>
      <c r="BB54" s="158">
        <f>Table_1a!BB36</f>
        <v>0</v>
      </c>
      <c r="BC54" s="158">
        <f>Table_1a!BC36</f>
        <v>0</v>
      </c>
      <c r="BD54" s="158">
        <f>Table_1a!BD36</f>
        <v>0</v>
      </c>
      <c r="BE54" s="158">
        <f>Table_1a!BE36</f>
        <v>0</v>
      </c>
      <c r="BF54" s="158">
        <f>Table_1a!BF36</f>
        <v>0</v>
      </c>
      <c r="BG54" s="158">
        <f>Table_1a!BG36</f>
        <v>0</v>
      </c>
      <c r="BH54" s="158">
        <f>Table_1a!BH36</f>
        <v>0</v>
      </c>
      <c r="BI54" s="158">
        <f>Table_1a!BI36</f>
        <v>0</v>
      </c>
      <c r="BJ54" s="158">
        <f>Table_1a!BJ36</f>
        <v>0</v>
      </c>
      <c r="BK54" s="158">
        <f>Table_1a!BK36</f>
        <v>0</v>
      </c>
      <c r="BL54" s="158">
        <f>Table_1a!BL36</f>
        <v>90.849720650000009</v>
      </c>
      <c r="BM54" s="158">
        <f>Table_1a!BM36</f>
        <v>106.96880001999999</v>
      </c>
      <c r="BN54" s="158">
        <f>Table_1a!BN36</f>
        <v>109.92031101000002</v>
      </c>
      <c r="BO54" s="158">
        <f>Table_1a!BO36</f>
        <v>115.96021940000001</v>
      </c>
      <c r="BP54" s="158">
        <f>Table_1a!BP36</f>
        <v>110.02752643000001</v>
      </c>
      <c r="BQ54" s="158">
        <f>Table_1a!BQ36</f>
        <v>101.38309716000001</v>
      </c>
      <c r="BR54" s="158">
        <f>Table_1a!BR36</f>
        <v>15.698963300000001</v>
      </c>
      <c r="BS54" s="158">
        <f>Table_1a!BS36</f>
        <v>0</v>
      </c>
      <c r="BT54" s="158">
        <f>Table_1a!BT36</f>
        <v>0</v>
      </c>
      <c r="BU54" s="158">
        <f>Table_1a!BU36</f>
        <v>0</v>
      </c>
      <c r="BV54" s="158">
        <f>Table_1a!BV36</f>
        <v>0</v>
      </c>
      <c r="BW54" s="158">
        <f>Table_1a!BW36</f>
        <v>0</v>
      </c>
      <c r="BX54" s="158">
        <f>Table_1a!BX36</f>
        <v>0</v>
      </c>
      <c r="BY54" s="158">
        <f>Table_1a!BY36</f>
        <v>0</v>
      </c>
      <c r="BZ54" s="158">
        <f>Table_1a!BZ36</f>
        <v>0</v>
      </c>
      <c r="CA54" s="158">
        <f>Table_1a!CA36</f>
        <v>0</v>
      </c>
      <c r="CB54" s="158">
        <f>Table_1a!CB36</f>
        <v>0</v>
      </c>
      <c r="CC54" s="158">
        <f>Table_1a!CC36</f>
        <v>0</v>
      </c>
      <c r="CD54" s="158">
        <f>Table_1a!CD36</f>
        <v>0</v>
      </c>
      <c r="CE54" s="159">
        <f>Table_1a!CE36</f>
        <v>0</v>
      </c>
    </row>
    <row r="55" spans="1:83" ht="26.25" customHeight="1" x14ac:dyDescent="0.35">
      <c r="A55" s="152"/>
      <c r="B55" s="83" t="s">
        <v>404</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57" t="s">
        <v>381</v>
      </c>
      <c r="BM55" s="158"/>
      <c r="BN55" s="158"/>
      <c r="BO55" s="158"/>
      <c r="BP55" s="158"/>
      <c r="BQ55" s="158"/>
      <c r="BR55" s="158"/>
      <c r="BS55" s="158"/>
      <c r="BT55" s="158"/>
      <c r="BU55" s="158"/>
      <c r="BV55" s="158"/>
      <c r="BW55" s="158"/>
      <c r="BX55" s="158"/>
      <c r="BY55" s="158"/>
      <c r="BZ55" s="158"/>
      <c r="CA55" s="158"/>
      <c r="CB55" s="158"/>
      <c r="CC55" s="158"/>
      <c r="CD55" s="158"/>
      <c r="CE55" s="159"/>
    </row>
    <row r="56" spans="1:83" x14ac:dyDescent="0.35">
      <c r="A56" s="152"/>
      <c r="B56" s="74" t="s">
        <v>405</v>
      </c>
      <c r="AH56" s="158">
        <f>Council_Tax_Benefit!AH19</f>
        <v>189.0604099893182</v>
      </c>
      <c r="AI56" s="158">
        <f>Council_Tax_Benefit!AI19</f>
        <v>217.24186395918002</v>
      </c>
      <c r="AJ56" s="158">
        <f>Council_Tax_Benefit!AJ19</f>
        <v>291.64676658977385</v>
      </c>
      <c r="AK56" s="158">
        <f>Council_Tax_Benefit!AK19</f>
        <v>435.79447132057123</v>
      </c>
      <c r="AL56" s="158">
        <f>Council_Tax_Benefit!AL19</f>
        <v>531.64070822038082</v>
      </c>
      <c r="AM56" s="158">
        <f>Council_Tax_Benefit!AM19</f>
        <v>599.91337522552976</v>
      </c>
      <c r="AN56" s="158">
        <f>Council_Tax_Benefit!AN19</f>
        <v>667.59777746960162</v>
      </c>
      <c r="AO56" s="158">
        <f>Council_Tax_Benefit!AO19</f>
        <v>730.54411349699535</v>
      </c>
      <c r="AP56" s="158">
        <f>Council_Tax_Benefit!AP19</f>
        <v>805.60849456809274</v>
      </c>
      <c r="AQ56" s="158">
        <f>Council_Tax_Benefit!AQ19</f>
        <v>838.18835992187337</v>
      </c>
      <c r="AR56" s="158">
        <f>Council_Tax_Benefit!AR19</f>
        <v>760.26900000000001</v>
      </c>
      <c r="AS56" s="158">
        <f>Council_Tax_Benefit!AS19</f>
        <v>936.29321192193368</v>
      </c>
      <c r="AT56" s="158">
        <f>Council_Tax_Benefit!AT19</f>
        <v>1162.117</v>
      </c>
      <c r="AU56" s="158">
        <f>Council_Tax_Benefit!AU19</f>
        <v>670.327</v>
      </c>
      <c r="AV56" s="158">
        <f>Council_Tax_Benefit!AV19</f>
        <v>724.20100000000002</v>
      </c>
      <c r="AW56" s="158">
        <f>Council_Tax_Benefit!AW19</f>
        <v>941.47799999999995</v>
      </c>
      <c r="AX56" s="158">
        <f>Council_Tax_Benefit!AX19</f>
        <v>973.24916299999973</v>
      </c>
      <c r="AY56" s="158">
        <f>Council_Tax_Benefit!AY19</f>
        <v>991.50290500000006</v>
      </c>
      <c r="AZ56" s="158">
        <f>Council_Tax_Benefit!AZ19</f>
        <v>1035.1050220000002</v>
      </c>
      <c r="BA56" s="158">
        <f>Council_Tax_Benefit!BA19</f>
        <v>1079.5440269999999</v>
      </c>
      <c r="BB56" s="158">
        <f>Council_Tax_Benefit!BB19</f>
        <v>1124.7226409999994</v>
      </c>
      <c r="BC56" s="158">
        <f>Council_Tax_Benefit!BC19</f>
        <v>1163.735510948489</v>
      </c>
      <c r="BD56" s="158">
        <f>Council_Tax_Benefit!BD19</f>
        <v>1229.3620240181656</v>
      </c>
      <c r="BE56" s="158">
        <f>Council_Tax_Benefit!BE19</f>
        <v>1349.4457237699216</v>
      </c>
      <c r="BF56" s="158">
        <f>Council_Tax_Benefit!BF19</f>
        <v>1430.8457317625675</v>
      </c>
      <c r="BG56" s="158">
        <f>Council_Tax_Benefit!BG19</f>
        <v>1612.517104499429</v>
      </c>
      <c r="BH56" s="158">
        <f>Council_Tax_Benefit!BH19</f>
        <v>1828.5273484448542</v>
      </c>
      <c r="BI56" s="158">
        <f>Council_Tax_Benefit!BI19</f>
        <v>1843.2959341159444</v>
      </c>
      <c r="BJ56" s="158">
        <f>Council_Tax_Benefit!BJ19</f>
        <v>2003.9939900362206</v>
      </c>
      <c r="BK56" s="158">
        <f>Council_Tax_Benefit!BK19</f>
        <v>2046.6136160962108</v>
      </c>
      <c r="BL56" s="238">
        <f>Council_Tax_Benefit!BL11+Council_Tax_Benefit!BL14</f>
        <v>1951.6371495119893</v>
      </c>
      <c r="BM56" s="158">
        <f>Council_Tax_Benefit!BM11+Council_Tax_Benefit!BM14</f>
        <v>2006.7896813621428</v>
      </c>
      <c r="BN56" s="158">
        <f>Council_Tax_Benefit!BN11+Council_Tax_Benefit!BN14</f>
        <v>2033.5200871314812</v>
      </c>
      <c r="BO56" s="158">
        <f>Council_Tax_Benefit!BO11+Council_Tax_Benefit!BO14</f>
        <v>1982.7831259442928</v>
      </c>
      <c r="BP56" s="158">
        <f>Council_Tax_Benefit!BP11+Council_Tax_Benefit!BP14</f>
        <v>1921.059573258301</v>
      </c>
      <c r="BQ56" s="158">
        <f>Council_Tax_Benefit!BQ11+Council_Tax_Benefit!BQ14</f>
        <v>0</v>
      </c>
      <c r="BR56" s="158">
        <f>Council_Tax_Benefit!BR11+Council_Tax_Benefit!BR14</f>
        <v>0</v>
      </c>
      <c r="BS56" s="158">
        <f>Council_Tax_Benefit!BS11+Council_Tax_Benefit!BS14</f>
        <v>0</v>
      </c>
      <c r="BT56" s="158">
        <f>Council_Tax_Benefit!BT11+Council_Tax_Benefit!BT14</f>
        <v>0</v>
      </c>
      <c r="BU56" s="158">
        <f>Council_Tax_Benefit!BU11+Council_Tax_Benefit!BU14</f>
        <v>0</v>
      </c>
      <c r="BV56" s="158">
        <f>Council_Tax_Benefit!BV11+Council_Tax_Benefit!BV14</f>
        <v>0</v>
      </c>
      <c r="BW56" s="158">
        <f>Council_Tax_Benefit!BW11+Council_Tax_Benefit!BW14</f>
        <v>0</v>
      </c>
      <c r="BX56" s="158">
        <f>Council_Tax_Benefit!BX11+Council_Tax_Benefit!BX14</f>
        <v>0</v>
      </c>
      <c r="BY56" s="158">
        <f>Council_Tax_Benefit!BY11+Council_Tax_Benefit!BY14</f>
        <v>0</v>
      </c>
      <c r="BZ56" s="158">
        <f>Council_Tax_Benefit!BZ11+Council_Tax_Benefit!BZ14</f>
        <v>0</v>
      </c>
      <c r="CA56" s="158">
        <f>Council_Tax_Benefit!CA11+Council_Tax_Benefit!CA14</f>
        <v>0</v>
      </c>
      <c r="CB56" s="158">
        <f>Council_Tax_Benefit!CB11+Council_Tax_Benefit!CB14</f>
        <v>0</v>
      </c>
      <c r="CC56" s="158">
        <f>Council_Tax_Benefit!CC11+Council_Tax_Benefit!CC14</f>
        <v>0</v>
      </c>
      <c r="CD56" s="158">
        <f>Council_Tax_Benefit!CD11+Council_Tax_Benefit!CD14</f>
        <v>0</v>
      </c>
      <c r="CE56" s="159">
        <f>Council_Tax_Benefit!CE11+Council_Tax_Benefit!CE14</f>
        <v>0</v>
      </c>
    </row>
    <row r="57" spans="1:83" x14ac:dyDescent="0.35">
      <c r="A57" s="152"/>
      <c r="B57" s="74" t="s">
        <v>406</v>
      </c>
      <c r="AH57" s="158">
        <f>Council_Tax_Benefit!AH20</f>
        <v>27.502827272667155</v>
      </c>
      <c r="AI57" s="158">
        <f>Council_Tax_Benefit!AI20</f>
        <v>31.585852043726426</v>
      </c>
      <c r="AJ57" s="158">
        <f>Council_Tax_Benefit!AJ20</f>
        <v>42.384582121077884</v>
      </c>
      <c r="AK57" s="158">
        <f>Council_Tax_Benefit!AK20</f>
        <v>63.213077234706887</v>
      </c>
      <c r="AL57" s="158">
        <f>Council_Tax_Benefit!AL20</f>
        <v>76.776376134597115</v>
      </c>
      <c r="AM57" s="158">
        <f>Council_Tax_Benefit!AM20</f>
        <v>86.294927523123278</v>
      </c>
      <c r="AN57" s="158">
        <f>Council_Tax_Benefit!AN20</f>
        <v>96.19980924653629</v>
      </c>
      <c r="AO57" s="158">
        <f>Council_Tax_Benefit!AO20</f>
        <v>104.64116166965778</v>
      </c>
      <c r="AP57" s="158">
        <f>Council_Tax_Benefit!AP20</f>
        <v>116.03413200590694</v>
      </c>
      <c r="AQ57" s="158">
        <f>Council_Tax_Benefit!AQ20</f>
        <v>120.6229520803748</v>
      </c>
      <c r="AR57" s="158">
        <f>Council_Tax_Benefit!AR20</f>
        <v>83.058999999999997</v>
      </c>
      <c r="AS57" s="158">
        <f>Council_Tax_Benefit!AS20</f>
        <v>114.8284154022263</v>
      </c>
      <c r="AT57" s="158">
        <f>Council_Tax_Benefit!AT20</f>
        <v>166.71700000000001</v>
      </c>
      <c r="AU57" s="158">
        <f>Council_Tax_Benefit!AU20</f>
        <v>112.279</v>
      </c>
      <c r="AV57" s="158">
        <f>Council_Tax_Benefit!AV20</f>
        <v>146.14699999999999</v>
      </c>
      <c r="AW57" s="158">
        <f>Council_Tax_Benefit!AW20</f>
        <v>188.857</v>
      </c>
      <c r="AX57" s="158">
        <f>Council_Tax_Benefit!AX20</f>
        <v>237.89668399999994</v>
      </c>
      <c r="AY57" s="158">
        <f>Council_Tax_Benefit!AY20</f>
        <v>279.43384600000002</v>
      </c>
      <c r="AZ57" s="158">
        <f>Council_Tax_Benefit!AZ20</f>
        <v>318.77796300000006</v>
      </c>
      <c r="BA57" s="158">
        <f>Council_Tax_Benefit!BA20</f>
        <v>366.771837</v>
      </c>
      <c r="BB57" s="158">
        <f>Council_Tax_Benefit!BB20</f>
        <v>408.74446599999976</v>
      </c>
      <c r="BC57" s="158">
        <f>Council_Tax_Benefit!BC20</f>
        <v>444.9005951357899</v>
      </c>
      <c r="BD57" s="158">
        <f>Council_Tax_Benefit!BD20</f>
        <v>486.32011499999982</v>
      </c>
      <c r="BE57" s="158">
        <f>Council_Tax_Benefit!BE20</f>
        <v>528.76477520781191</v>
      </c>
      <c r="BF57" s="158">
        <f>Council_Tax_Benefit!BF20</f>
        <v>593.43878223860281</v>
      </c>
      <c r="BG57" s="158">
        <f>Council_Tax_Benefit!BG20</f>
        <v>700.71103272999665</v>
      </c>
      <c r="BH57" s="158">
        <f>Council_Tax_Benefit!BH20</f>
        <v>750.02694315173312</v>
      </c>
      <c r="BI57" s="158">
        <f>Council_Tax_Benefit!BI20</f>
        <v>839.96132516636135</v>
      </c>
      <c r="BJ57" s="158">
        <f>Council_Tax_Benefit!BJ20</f>
        <v>805.30950638016247</v>
      </c>
      <c r="BK57" s="158">
        <f>Council_Tax_Benefit!BK20</f>
        <v>828.09404862651547</v>
      </c>
      <c r="BL57" s="238">
        <f>Council_Tax_Benefit!BL7</f>
        <v>944.21315574012146</v>
      </c>
      <c r="BM57" s="158">
        <f>Council_Tax_Benefit!BM7</f>
        <v>1026.3094368543275</v>
      </c>
      <c r="BN57" s="158">
        <f>Council_Tax_Benefit!BN7</f>
        <v>1083.9569208671562</v>
      </c>
      <c r="BO57" s="158">
        <f>Council_Tax_Benefit!BO7</f>
        <v>1097.3255047744601</v>
      </c>
      <c r="BP57" s="158">
        <f>Council_Tax_Benefit!BP7</f>
        <v>1110.9613710199749</v>
      </c>
      <c r="BQ57" s="158">
        <f>Council_Tax_Benefit!BQ7</f>
        <v>0</v>
      </c>
      <c r="BR57" s="158">
        <f>Council_Tax_Benefit!BR7</f>
        <v>0</v>
      </c>
      <c r="BS57" s="158">
        <f>Council_Tax_Benefit!BS7</f>
        <v>0</v>
      </c>
      <c r="BT57" s="158">
        <f>Council_Tax_Benefit!BT7</f>
        <v>0</v>
      </c>
      <c r="BU57" s="158">
        <f>Council_Tax_Benefit!BU7</f>
        <v>0</v>
      </c>
      <c r="BV57" s="158">
        <f>Council_Tax_Benefit!BV7</f>
        <v>0</v>
      </c>
      <c r="BW57" s="158">
        <f>Council_Tax_Benefit!BW7</f>
        <v>0</v>
      </c>
      <c r="BX57" s="158">
        <f>Council_Tax_Benefit!BX7</f>
        <v>0</v>
      </c>
      <c r="BY57" s="158">
        <f>Council_Tax_Benefit!BY7</f>
        <v>0</v>
      </c>
      <c r="BZ57" s="158">
        <f>Council_Tax_Benefit!BZ7</f>
        <v>0</v>
      </c>
      <c r="CA57" s="158">
        <f>Council_Tax_Benefit!CA7</f>
        <v>0</v>
      </c>
      <c r="CB57" s="158">
        <f>Council_Tax_Benefit!CB7</f>
        <v>0</v>
      </c>
      <c r="CC57" s="158">
        <f>Council_Tax_Benefit!CC7</f>
        <v>0</v>
      </c>
      <c r="CD57" s="158">
        <f>Council_Tax_Benefit!CD7</f>
        <v>0</v>
      </c>
      <c r="CE57" s="159">
        <f>Council_Tax_Benefit!CE7</f>
        <v>0</v>
      </c>
    </row>
    <row r="58" spans="1:83" x14ac:dyDescent="0.35">
      <c r="A58" s="152"/>
      <c r="B58" s="74" t="s">
        <v>407</v>
      </c>
      <c r="AH58" s="158">
        <f>Council_Tax_Benefit!AH21</f>
        <v>88.945632781705058</v>
      </c>
      <c r="AI58" s="158">
        <f>Council_Tax_Benefit!AI21</f>
        <v>102.63989716099778</v>
      </c>
      <c r="AJ58" s="158">
        <f>Council_Tax_Benefit!AJ21</f>
        <v>138.3856917255178</v>
      </c>
      <c r="AK58" s="158">
        <f>Council_Tax_Benefit!AK21</f>
        <v>205.51754927689734</v>
      </c>
      <c r="AL58" s="158">
        <f>Council_Tax_Benefit!AL21</f>
        <v>249.99250242525952</v>
      </c>
      <c r="AM58" s="158">
        <f>Council_Tax_Benefit!AM21</f>
        <v>281.05739095461479</v>
      </c>
      <c r="AN58" s="158">
        <f>Council_Tax_Benefit!AN21</f>
        <v>312.24655644943772</v>
      </c>
      <c r="AO58" s="158">
        <f>Council_Tax_Benefit!AO21</f>
        <v>341.18609501439198</v>
      </c>
      <c r="AP58" s="158">
        <f>Council_Tax_Benefit!AP21</f>
        <v>377.30402508543466</v>
      </c>
      <c r="AQ58" s="158">
        <f>Council_Tax_Benefit!AQ21</f>
        <v>392.27715570427546</v>
      </c>
      <c r="AR58" s="158">
        <f>Council_Tax_Benefit!AR21</f>
        <v>216.39</v>
      </c>
      <c r="AS58" s="158">
        <f>Council_Tax_Benefit!AS21</f>
        <v>243.14730758287362</v>
      </c>
      <c r="AT58" s="158">
        <f>Council_Tax_Benefit!AT21</f>
        <v>222.857</v>
      </c>
      <c r="AU58" s="158">
        <f>Council_Tax_Benefit!AU21</f>
        <v>185.916</v>
      </c>
      <c r="AV58" s="158">
        <f>Council_Tax_Benefit!AV21</f>
        <v>219.042</v>
      </c>
      <c r="AW58" s="158">
        <f>Council_Tax_Benefit!AW21</f>
        <v>306.87099999999998</v>
      </c>
      <c r="AX58" s="158">
        <f>Council_Tax_Benefit!AX21</f>
        <v>345.70058699999993</v>
      </c>
      <c r="AY58" s="158">
        <f>Council_Tax_Benefit!AY21</f>
        <v>383.72152899999998</v>
      </c>
      <c r="AZ58" s="158">
        <f>Council_Tax_Benefit!AZ21</f>
        <v>408.69452700000005</v>
      </c>
      <c r="BA58" s="158">
        <f>Council_Tax_Benefit!BA21</f>
        <v>423.69869799999998</v>
      </c>
      <c r="BB58" s="158">
        <f>Council_Tax_Benefit!BB21</f>
        <v>442.26725699999969</v>
      </c>
      <c r="BC58" s="158">
        <f>Council_Tax_Benefit!BC21</f>
        <v>458.38614234181148</v>
      </c>
      <c r="BD58" s="158">
        <f>Council_Tax_Benefit!BD21</f>
        <v>449.61359899999985</v>
      </c>
      <c r="BE58" s="158">
        <f>Council_Tax_Benefit!BE21</f>
        <v>447.65738801479245</v>
      </c>
      <c r="BF58" s="158">
        <f>Council_Tax_Benefit!BF21</f>
        <v>456.77495423193301</v>
      </c>
      <c r="BG58" s="158">
        <f>Council_Tax_Benefit!BG21</f>
        <v>524.55682653580504</v>
      </c>
      <c r="BH58" s="158">
        <f>Council_Tax_Benefit!BH21</f>
        <v>571.40950903414523</v>
      </c>
      <c r="BI58" s="158">
        <f>Council_Tax_Benefit!BI21</f>
        <v>632.58899092529441</v>
      </c>
      <c r="BJ58" s="158">
        <f>Council_Tax_Benefit!BJ21</f>
        <v>623.4840715467576</v>
      </c>
      <c r="BK58" s="158">
        <f>Council_Tax_Benefit!BK21</f>
        <v>618.93076704709995</v>
      </c>
      <c r="BL58" s="238">
        <f>Council_Tax_Benefit!BL8</f>
        <v>548.72375959129954</v>
      </c>
      <c r="BM58" s="158">
        <f>Council_Tax_Benefit!BM8</f>
        <v>539.7901437571029</v>
      </c>
      <c r="BN58" s="158">
        <f>Council_Tax_Benefit!BN8</f>
        <v>504.78300198133326</v>
      </c>
      <c r="BO58" s="158">
        <f>Council_Tax_Benefit!BO8</f>
        <v>443.73935361736528</v>
      </c>
      <c r="BP58" s="158">
        <f>Council_Tax_Benefit!BP8</f>
        <v>399.82414747873798</v>
      </c>
      <c r="BQ58" s="158">
        <f>Council_Tax_Benefit!BQ8</f>
        <v>0</v>
      </c>
      <c r="BR58" s="158">
        <f>Council_Tax_Benefit!BR8</f>
        <v>0</v>
      </c>
      <c r="BS58" s="158">
        <f>Council_Tax_Benefit!BS8</f>
        <v>0</v>
      </c>
      <c r="BT58" s="158">
        <f>Council_Tax_Benefit!BT8</f>
        <v>0</v>
      </c>
      <c r="BU58" s="158">
        <f>Council_Tax_Benefit!BU8</f>
        <v>0</v>
      </c>
      <c r="BV58" s="158">
        <f>Council_Tax_Benefit!BV8</f>
        <v>0</v>
      </c>
      <c r="BW58" s="158">
        <f>Council_Tax_Benefit!BW8</f>
        <v>0</v>
      </c>
      <c r="BX58" s="158">
        <f>Council_Tax_Benefit!BX8</f>
        <v>0</v>
      </c>
      <c r="BY58" s="158">
        <f>Council_Tax_Benefit!BY8</f>
        <v>0</v>
      </c>
      <c r="BZ58" s="158">
        <f>Council_Tax_Benefit!BZ8</f>
        <v>0</v>
      </c>
      <c r="CA58" s="158">
        <f>Council_Tax_Benefit!CA8</f>
        <v>0</v>
      </c>
      <c r="CB58" s="158">
        <f>Council_Tax_Benefit!CB8</f>
        <v>0</v>
      </c>
      <c r="CC58" s="158">
        <f>Council_Tax_Benefit!CC8</f>
        <v>0</v>
      </c>
      <c r="CD58" s="158">
        <f>Council_Tax_Benefit!CD8</f>
        <v>0</v>
      </c>
      <c r="CE58" s="159">
        <f>Council_Tax_Benefit!CE8</f>
        <v>0</v>
      </c>
    </row>
    <row r="59" spans="1:83" x14ac:dyDescent="0.35">
      <c r="A59" s="152"/>
      <c r="B59" s="74" t="s">
        <v>408</v>
      </c>
      <c r="AH59" s="158">
        <f>Council_Tax_Benefit!AH22</f>
        <v>73.242794596669199</v>
      </c>
      <c r="AI59" s="158">
        <f>Council_Tax_Benefit!AI22</f>
        <v>85.168081893459714</v>
      </c>
      <c r="AJ59" s="158">
        <f>Council_Tax_Benefit!AJ22</f>
        <v>115.30566723086193</v>
      </c>
      <c r="AK59" s="158">
        <f>Council_Tax_Benefit!AK22</f>
        <v>169.32691721496712</v>
      </c>
      <c r="AL59" s="158">
        <f>Council_Tax_Benefit!AL22</f>
        <v>204.21808645897408</v>
      </c>
      <c r="AM59" s="158">
        <f>Council_Tax_Benefit!AM22</f>
        <v>227.83044737490729</v>
      </c>
      <c r="AN59" s="158">
        <f>Council_Tax_Benefit!AN22</f>
        <v>252.51033820403745</v>
      </c>
      <c r="AO59" s="158">
        <f>Council_Tax_Benefit!AO22</f>
        <v>274.82477751762963</v>
      </c>
      <c r="AP59" s="158">
        <f>Council_Tax_Benefit!AP22</f>
        <v>305.30618267506998</v>
      </c>
      <c r="AQ59" s="158">
        <f>Council_Tax_Benefit!AQ22</f>
        <v>317.94417999582299</v>
      </c>
      <c r="AR59" s="158">
        <f>Council_Tax_Benefit!AR22</f>
        <v>223.36600000000001</v>
      </c>
      <c r="AS59" s="158">
        <f>Council_Tax_Benefit!AS22</f>
        <v>286.63975529133552</v>
      </c>
      <c r="AT59" s="158">
        <f>Council_Tax_Benefit!AT22</f>
        <v>372.90100000000001</v>
      </c>
      <c r="AU59" s="158">
        <f>Council_Tax_Benefit!AU22</f>
        <v>327.95400000000001</v>
      </c>
      <c r="AV59" s="158">
        <f>Council_Tax_Benefit!AV22</f>
        <v>480.35</v>
      </c>
      <c r="AW59" s="158">
        <f>Council_Tax_Benefit!AW22</f>
        <v>380.02</v>
      </c>
      <c r="AX59" s="158">
        <f>Council_Tax_Benefit!AX22</f>
        <v>382.28165999999993</v>
      </c>
      <c r="AY59" s="158">
        <f>Council_Tax_Benefit!AY22</f>
        <v>366.89570099999997</v>
      </c>
      <c r="AZ59" s="158">
        <f>Council_Tax_Benefit!AZ22</f>
        <v>361.93527000000006</v>
      </c>
      <c r="BA59" s="158">
        <f>Council_Tax_Benefit!BA22</f>
        <v>314.93220000000008</v>
      </c>
      <c r="BB59" s="158">
        <f>Council_Tax_Benefit!BB22</f>
        <v>270.82839699999982</v>
      </c>
      <c r="BC59" s="158">
        <f>Council_Tax_Benefit!BC22</f>
        <v>249.93090682948699</v>
      </c>
      <c r="BD59" s="158">
        <f>Council_Tax_Benefit!BD22</f>
        <v>226.13233899999992</v>
      </c>
      <c r="BE59" s="158">
        <f>Council_Tax_Benefit!BE22</f>
        <v>192.60883676756498</v>
      </c>
      <c r="BF59" s="158">
        <f>Council_Tax_Benefit!BF22</f>
        <v>192.05057165464862</v>
      </c>
      <c r="BG59" s="158">
        <f>Council_Tax_Benefit!BG22</f>
        <v>171.31617186991193</v>
      </c>
      <c r="BH59" s="158">
        <f>Council_Tax_Benefit!BH22</f>
        <v>217.85321717670377</v>
      </c>
      <c r="BI59" s="158">
        <f>Council_Tax_Benefit!BI22</f>
        <v>241.13550347906477</v>
      </c>
      <c r="BJ59" s="158">
        <f>Council_Tax_Benefit!BJ22</f>
        <v>243.50566881771863</v>
      </c>
      <c r="BK59" s="158">
        <f>Council_Tax_Benefit!BK22</f>
        <v>242.59360966221021</v>
      </c>
      <c r="BL59" s="238">
        <f>Council_Tax_Benefit!BL6</f>
        <v>308.02755006718922</v>
      </c>
      <c r="BM59" s="158">
        <f>Council_Tax_Benefit!BM6</f>
        <v>515.48243622450877</v>
      </c>
      <c r="BN59" s="158">
        <f>Council_Tax_Benefit!BN6</f>
        <v>559.64886740375289</v>
      </c>
      <c r="BO59" s="158">
        <f>Council_Tax_Benefit!BO6</f>
        <v>588.23789220306298</v>
      </c>
      <c r="BP59" s="158">
        <f>Council_Tax_Benefit!BP6</f>
        <v>620.96731151552888</v>
      </c>
      <c r="BQ59" s="158">
        <f>Council_Tax_Benefit!BQ6</f>
        <v>0</v>
      </c>
      <c r="BR59" s="158">
        <f>Council_Tax_Benefit!BR6</f>
        <v>0</v>
      </c>
      <c r="BS59" s="158">
        <f>Council_Tax_Benefit!BS6</f>
        <v>0</v>
      </c>
      <c r="BT59" s="158">
        <f>Council_Tax_Benefit!BT6</f>
        <v>0</v>
      </c>
      <c r="BU59" s="158">
        <f>Council_Tax_Benefit!BU6</f>
        <v>0</v>
      </c>
      <c r="BV59" s="158">
        <f>Council_Tax_Benefit!BV6</f>
        <v>0</v>
      </c>
      <c r="BW59" s="158">
        <f>Council_Tax_Benefit!BW6</f>
        <v>0</v>
      </c>
      <c r="BX59" s="158">
        <f>Council_Tax_Benefit!BX6</f>
        <v>0</v>
      </c>
      <c r="BY59" s="158">
        <f>Council_Tax_Benefit!BY6</f>
        <v>0</v>
      </c>
      <c r="BZ59" s="158">
        <f>Council_Tax_Benefit!BZ6</f>
        <v>0</v>
      </c>
      <c r="CA59" s="158">
        <f>Council_Tax_Benefit!CA6</f>
        <v>0</v>
      </c>
      <c r="CB59" s="158">
        <f>Council_Tax_Benefit!CB6</f>
        <v>0</v>
      </c>
      <c r="CC59" s="158">
        <f>Council_Tax_Benefit!CC6</f>
        <v>0</v>
      </c>
      <c r="CD59" s="158">
        <f>Council_Tax_Benefit!CD6</f>
        <v>0</v>
      </c>
      <c r="CE59" s="159">
        <f>Council_Tax_Benefit!CE6</f>
        <v>0</v>
      </c>
    </row>
    <row r="60" spans="1:83" x14ac:dyDescent="0.35">
      <c r="A60" s="152"/>
      <c r="B60" s="74" t="s">
        <v>409</v>
      </c>
      <c r="AH60" s="158">
        <f>Council_Tax_Benefit!AH23</f>
        <v>7.2483353596404072</v>
      </c>
      <c r="AI60" s="158">
        <f>Council_Tax_Benefit!AI23</f>
        <v>8.3643049426361529</v>
      </c>
      <c r="AJ60" s="158">
        <f>Council_Tax_Benefit!AJ23</f>
        <v>11.277292332768525</v>
      </c>
      <c r="AK60" s="158">
        <f>Council_Tax_Benefit!AK23</f>
        <v>16.747984952857394</v>
      </c>
      <c r="AL60" s="158">
        <f>Council_Tax_Benefit!AL23</f>
        <v>20.372326760788525</v>
      </c>
      <c r="AM60" s="158">
        <f>Council_Tax_Benefit!AM23</f>
        <v>22.903858921824849</v>
      </c>
      <c r="AN60" s="158">
        <f>Council_Tax_Benefit!AN23</f>
        <v>25.445518630386744</v>
      </c>
      <c r="AO60" s="158">
        <f>Council_Tax_Benefit!AO23</f>
        <v>27.803852301325378</v>
      </c>
      <c r="AP60" s="158">
        <f>Council_Tax_Benefit!AP23</f>
        <v>30.747165665495459</v>
      </c>
      <c r="AQ60" s="158">
        <f>Council_Tax_Benefit!AQ23</f>
        <v>31.967352297653349</v>
      </c>
      <c r="AR60" s="158">
        <f>Council_Tax_Benefit!AR23</f>
        <v>82.050000000000196</v>
      </c>
      <c r="AS60" s="158">
        <f>Council_Tax_Benefit!AS23</f>
        <v>118.75330980163085</v>
      </c>
      <c r="AT60" s="158">
        <f>Council_Tax_Benefit!AT23</f>
        <v>198.21799999999985</v>
      </c>
      <c r="AU60" s="158">
        <f>Council_Tax_Benefit!AU23</f>
        <v>107.69100000000003</v>
      </c>
      <c r="AV60" s="158">
        <f>Council_Tax_Benefit!AV23</f>
        <v>122.83600000000021</v>
      </c>
      <c r="AW60" s="158">
        <f>Council_Tax_Benefit!AW23</f>
        <v>122.67399999999998</v>
      </c>
      <c r="AX60" s="158">
        <f>Council_Tax_Benefit!AX23</f>
        <v>138.08320000000001</v>
      </c>
      <c r="AY60" s="158">
        <f>Council_Tax_Benefit!AY23</f>
        <v>167.11695100000003</v>
      </c>
      <c r="AZ60" s="158">
        <f>Council_Tax_Benefit!AZ23</f>
        <v>186.09901000000005</v>
      </c>
      <c r="BA60" s="158">
        <f>Council_Tax_Benefit!BA23</f>
        <v>209.73186299999998</v>
      </c>
      <c r="BB60" s="158">
        <f>Council_Tax_Benefit!BB23</f>
        <v>205.84185399999987</v>
      </c>
      <c r="BC60" s="158">
        <f>Council_Tax_Benefit!BC23</f>
        <v>193.93417053751386</v>
      </c>
      <c r="BD60" s="158">
        <f>Council_Tax_Benefit!BD23</f>
        <v>183.09040199999998</v>
      </c>
      <c r="BE60" s="158">
        <f>Council_Tax_Benefit!BE23</f>
        <v>167.34613042003627</v>
      </c>
      <c r="BF60" s="158">
        <f>Council_Tax_Benefit!BF23</f>
        <v>160.82925848722746</v>
      </c>
      <c r="BG60" s="158">
        <f>Council_Tax_Benefit!BG23</f>
        <v>217.02985962485695</v>
      </c>
      <c r="BH60" s="158">
        <f>Council_Tax_Benefit!BH23</f>
        <v>189.16794511091098</v>
      </c>
      <c r="BI60" s="158">
        <f>Council_Tax_Benefit!BI23</f>
        <v>217.10782131333502</v>
      </c>
      <c r="BJ60" s="158">
        <f>Council_Tax_Benefit!BJ23</f>
        <v>264.73346821914066</v>
      </c>
      <c r="BK60" s="158">
        <f>Council_Tax_Benefit!BK23</f>
        <v>290.45553756796437</v>
      </c>
      <c r="BL60" s="238">
        <f>SUM(Council_Tax_Benefit!BL9:BL10,Council_Tax_Benefit!BL12:BL13,Council_Tax_Benefit!BL15)</f>
        <v>481.84204708940024</v>
      </c>
      <c r="BM60" s="158">
        <f>SUM(Council_Tax_Benefit!BM9:BM10,Council_Tax_Benefit!BM12:BM13,Council_Tax_Benefit!BM15)</f>
        <v>609.30652680191724</v>
      </c>
      <c r="BN60" s="158">
        <f>SUM(Council_Tax_Benefit!BN9:BN10,Council_Tax_Benefit!BN12:BN13,Council_Tax_Benefit!BN15)</f>
        <v>742.86444761627672</v>
      </c>
      <c r="BO60" s="158">
        <f>SUM(Council_Tax_Benefit!BO9:BO10,Council_Tax_Benefit!BO12:BO13,Council_Tax_Benefit!BO15)</f>
        <v>806.2930184608191</v>
      </c>
      <c r="BP60" s="158">
        <f>SUM(Council_Tax_Benefit!BP9:BP10,Council_Tax_Benefit!BP12:BP13,Council_Tax_Benefit!BP15)</f>
        <v>859.13568672745646</v>
      </c>
      <c r="BQ60" s="158">
        <f>SUM(Council_Tax_Benefit!BQ9:BQ10,Council_Tax_Benefit!BQ12:BQ13,Council_Tax_Benefit!BQ15)</f>
        <v>0</v>
      </c>
      <c r="BR60" s="158">
        <f>SUM(Council_Tax_Benefit!BR9:BR10,Council_Tax_Benefit!BR12:BR13,Council_Tax_Benefit!BR15)</f>
        <v>0</v>
      </c>
      <c r="BS60" s="158">
        <f>SUM(Council_Tax_Benefit!BS9:BS10,Council_Tax_Benefit!BS12:BS13,Council_Tax_Benefit!BS15)</f>
        <v>0</v>
      </c>
      <c r="BT60" s="158">
        <f>SUM(Council_Tax_Benefit!BT9:BT10,Council_Tax_Benefit!BT12:BT13,Council_Tax_Benefit!BT15)</f>
        <v>0</v>
      </c>
      <c r="BU60" s="158">
        <f>SUM(Council_Tax_Benefit!BU9:BU10,Council_Tax_Benefit!BU12:BU13,Council_Tax_Benefit!BU15)</f>
        <v>0</v>
      </c>
      <c r="BV60" s="158">
        <f>SUM(Council_Tax_Benefit!BV9:BV10,Council_Tax_Benefit!BV12:BV13,Council_Tax_Benefit!BV15)</f>
        <v>0</v>
      </c>
      <c r="BW60" s="158">
        <f>SUM(Council_Tax_Benefit!BW9:BW10,Council_Tax_Benefit!BW12:BW13,Council_Tax_Benefit!BW15)</f>
        <v>0</v>
      </c>
      <c r="BX60" s="158">
        <f>SUM(Council_Tax_Benefit!BX9:BX10,Council_Tax_Benefit!BX12:BX13,Council_Tax_Benefit!BX15)</f>
        <v>0</v>
      </c>
      <c r="BY60" s="158">
        <f>SUM(Council_Tax_Benefit!BY9:BY10,Council_Tax_Benefit!BY12:BY13,Council_Tax_Benefit!BY15)</f>
        <v>0</v>
      </c>
      <c r="BZ60" s="158">
        <f>SUM(Council_Tax_Benefit!BZ9:BZ10,Council_Tax_Benefit!BZ12:BZ13,Council_Tax_Benefit!BZ15)</f>
        <v>0</v>
      </c>
      <c r="CA60" s="158">
        <f>SUM(Council_Tax_Benefit!CA9:CA10,Council_Tax_Benefit!CA12:CA13,Council_Tax_Benefit!CA15)</f>
        <v>0</v>
      </c>
      <c r="CB60" s="158">
        <f>SUM(Council_Tax_Benefit!CB9:CB10,Council_Tax_Benefit!CB12:CB13,Council_Tax_Benefit!CB15)</f>
        <v>0</v>
      </c>
      <c r="CC60" s="158">
        <f>SUM(Council_Tax_Benefit!CC9:CC10,Council_Tax_Benefit!CC12:CC13,Council_Tax_Benefit!CC15)</f>
        <v>0</v>
      </c>
      <c r="CD60" s="158">
        <f>SUM(Council_Tax_Benefit!CD9:CD10,Council_Tax_Benefit!CD12:CD13,Council_Tax_Benefit!CD15)</f>
        <v>0</v>
      </c>
      <c r="CE60" s="159">
        <f>SUM(Council_Tax_Benefit!CE9:CE10,Council_Tax_Benefit!CE12:CE13,Council_Tax_Benefit!CE15)</f>
        <v>0</v>
      </c>
    </row>
    <row r="61" spans="1:83" ht="26.25" customHeight="1" x14ac:dyDescent="0.35">
      <c r="A61" s="152"/>
      <c r="B61" s="76" t="s">
        <v>410</v>
      </c>
      <c r="AH61" s="158">
        <f>Council_Tax_Benefit!AH16</f>
        <v>189.0604099893182</v>
      </c>
      <c r="AI61" s="158">
        <f>Council_Tax_Benefit!AI16</f>
        <v>217.24186395918002</v>
      </c>
      <c r="AJ61" s="158">
        <f>Council_Tax_Benefit!AJ16</f>
        <v>291.64676658977385</v>
      </c>
      <c r="AK61" s="158">
        <f>Council_Tax_Benefit!AK16</f>
        <v>435.79447132057123</v>
      </c>
      <c r="AL61" s="158">
        <f>Council_Tax_Benefit!AL16</f>
        <v>531.64070822038082</v>
      </c>
      <c r="AM61" s="158">
        <f>Council_Tax_Benefit!AM16</f>
        <v>599.91337522552976</v>
      </c>
      <c r="AN61" s="158">
        <f>Council_Tax_Benefit!AN16</f>
        <v>667.59777746960162</v>
      </c>
      <c r="AO61" s="158">
        <f>Council_Tax_Benefit!AO16</f>
        <v>730.54411349699535</v>
      </c>
      <c r="AP61" s="158">
        <f>Council_Tax_Benefit!AP16</f>
        <v>805.60849456809274</v>
      </c>
      <c r="AQ61" s="158">
        <f>Council_Tax_Benefit!AQ16</f>
        <v>838.18835992187337</v>
      </c>
      <c r="AR61" s="158">
        <f>Council_Tax_Benefit!AR16</f>
        <v>760.26900000000001</v>
      </c>
      <c r="AS61" s="158">
        <f>Council_Tax_Benefit!AS16</f>
        <v>936.29321192193368</v>
      </c>
      <c r="AT61" s="158">
        <f>Council_Tax_Benefit!AT16</f>
        <v>1162.117</v>
      </c>
      <c r="AU61" s="158">
        <f>Council_Tax_Benefit!AU16</f>
        <v>670.327</v>
      </c>
      <c r="AV61" s="158">
        <f>Council_Tax_Benefit!AV16</f>
        <v>724.20100000000002</v>
      </c>
      <c r="AW61" s="158">
        <f>Council_Tax_Benefit!AW16</f>
        <v>941.47799999999995</v>
      </c>
      <c r="AX61" s="158">
        <f>Council_Tax_Benefit!AX16</f>
        <v>973.24916299999973</v>
      </c>
      <c r="AY61" s="158">
        <f>Council_Tax_Benefit!AY16</f>
        <v>991.50290500000006</v>
      </c>
      <c r="AZ61" s="158">
        <f>Council_Tax_Benefit!AZ16</f>
        <v>1035.1050220000002</v>
      </c>
      <c r="BA61" s="158">
        <f>Council_Tax_Benefit!BA16</f>
        <v>1079.5440269999999</v>
      </c>
      <c r="BB61" s="158">
        <f>Council_Tax_Benefit!BB16</f>
        <v>1124.7226409999994</v>
      </c>
      <c r="BC61" s="158">
        <f>Council_Tax_Benefit!BC16</f>
        <v>1163.735510948489</v>
      </c>
      <c r="BD61" s="158">
        <f>Council_Tax_Benefit!BD16</f>
        <v>1229.3620240181656</v>
      </c>
      <c r="BE61" s="158">
        <f>Council_Tax_Benefit!BE16</f>
        <v>1349.4457237699216</v>
      </c>
      <c r="BF61" s="158">
        <f>Council_Tax_Benefit!BF16</f>
        <v>1430.8457317625675</v>
      </c>
      <c r="BG61" s="158">
        <f>Council_Tax_Benefit!BG16</f>
        <v>1612.517104499429</v>
      </c>
      <c r="BH61" s="158">
        <f>Council_Tax_Benefit!BH16</f>
        <v>1828.5273484448542</v>
      </c>
      <c r="BI61" s="158">
        <f>Council_Tax_Benefit!BI16</f>
        <v>1843.2959341159444</v>
      </c>
      <c r="BJ61" s="158">
        <f>Council_Tax_Benefit!BJ16</f>
        <v>2003.9939900362206</v>
      </c>
      <c r="BK61" s="158">
        <f>Council_Tax_Benefit!BK16</f>
        <v>2046.6136160962108</v>
      </c>
      <c r="BL61" s="158">
        <f>Council_Tax_Benefit!BL16</f>
        <v>2162.8252108384918</v>
      </c>
      <c r="BM61" s="158">
        <f>Council_Tax_Benefit!BM16</f>
        <v>2239.7459853678515</v>
      </c>
      <c r="BN61" s="158">
        <f>Council_Tax_Benefit!BN16</f>
        <v>2273.0145576027198</v>
      </c>
      <c r="BO61" s="158">
        <f>Council_Tax_Benefit!BO16</f>
        <v>2227.1295013956719</v>
      </c>
      <c r="BP61" s="158">
        <f>Council_Tax_Benefit!BP16</f>
        <v>2136.5856605519407</v>
      </c>
      <c r="BQ61" s="158">
        <f>Council_Tax_Benefit!BQ16</f>
        <v>0</v>
      </c>
      <c r="BR61" s="158">
        <f>Council_Tax_Benefit!BR16</f>
        <v>0</v>
      </c>
      <c r="BS61" s="158">
        <f>Council_Tax_Benefit!BS16</f>
        <v>0</v>
      </c>
      <c r="BT61" s="158">
        <f>Council_Tax_Benefit!BT16</f>
        <v>0</v>
      </c>
      <c r="BU61" s="158">
        <f>Council_Tax_Benefit!BU16</f>
        <v>0</v>
      </c>
      <c r="BV61" s="158">
        <f>Council_Tax_Benefit!BV16</f>
        <v>0</v>
      </c>
      <c r="BW61" s="158">
        <f>Council_Tax_Benefit!BW16</f>
        <v>0</v>
      </c>
      <c r="BX61" s="158">
        <f>Council_Tax_Benefit!BX16</f>
        <v>0</v>
      </c>
      <c r="BY61" s="158">
        <f>Council_Tax_Benefit!BY16</f>
        <v>0</v>
      </c>
      <c r="BZ61" s="158">
        <f>Council_Tax_Benefit!BZ16</f>
        <v>0</v>
      </c>
      <c r="CA61" s="158">
        <f>Council_Tax_Benefit!CA16</f>
        <v>0</v>
      </c>
      <c r="CB61" s="158">
        <f>Council_Tax_Benefit!CB16</f>
        <v>0</v>
      </c>
      <c r="CC61" s="158">
        <f>Council_Tax_Benefit!CC16</f>
        <v>0</v>
      </c>
      <c r="CD61" s="158">
        <f>Council_Tax_Benefit!CD16</f>
        <v>0</v>
      </c>
      <c r="CE61" s="159">
        <f>Council_Tax_Benefit!CE16</f>
        <v>0</v>
      </c>
    </row>
    <row r="62" spans="1:83" x14ac:dyDescent="0.35">
      <c r="A62" s="152"/>
      <c r="B62" s="76" t="s">
        <v>387</v>
      </c>
      <c r="AH62" s="158">
        <f>Council_Tax_Benefit!AH17</f>
        <v>196.93959001068183</v>
      </c>
      <c r="AI62" s="158">
        <f>Council_Tax_Benefit!AI17</f>
        <v>227.75813604082006</v>
      </c>
      <c r="AJ62" s="158">
        <f>Council_Tax_Benefit!AJ17</f>
        <v>307.35323341022615</v>
      </c>
      <c r="AK62" s="158">
        <f>Council_Tax_Benefit!AK17</f>
        <v>454.80552867942873</v>
      </c>
      <c r="AL62" s="158">
        <f>Council_Tax_Benefit!AL17</f>
        <v>551.35929177961918</v>
      </c>
      <c r="AM62" s="158">
        <f>Council_Tax_Benefit!AM17</f>
        <v>618.08662477447024</v>
      </c>
      <c r="AN62" s="158">
        <f>Council_Tax_Benefit!AN17</f>
        <v>686.40222253039815</v>
      </c>
      <c r="AO62" s="158">
        <f>Council_Tax_Benefit!AO17</f>
        <v>748.45588650300476</v>
      </c>
      <c r="AP62" s="158">
        <f>Council_Tax_Benefit!AP17</f>
        <v>829.39150543190704</v>
      </c>
      <c r="AQ62" s="158">
        <f>Council_Tax_Benefit!AQ17</f>
        <v>862.81164007812663</v>
      </c>
      <c r="AR62" s="158">
        <f>Council_Tax_Benefit!AR17</f>
        <v>604.86500000000012</v>
      </c>
      <c r="AS62" s="158">
        <f>Council_Tax_Benefit!AS17</f>
        <v>763.36878807806625</v>
      </c>
      <c r="AT62" s="158">
        <f>Council_Tax_Benefit!AT17</f>
        <v>960.69299999999987</v>
      </c>
      <c r="AU62" s="158">
        <f>Council_Tax_Benefit!AU17</f>
        <v>733.84</v>
      </c>
      <c r="AV62" s="158">
        <f>Council_Tax_Benefit!AV17</f>
        <v>968.37500000000023</v>
      </c>
      <c r="AW62" s="158">
        <f>Council_Tax_Benefit!AW17</f>
        <v>998.42199999999991</v>
      </c>
      <c r="AX62" s="158">
        <f>Council_Tax_Benefit!AX17</f>
        <v>1103.9621309999998</v>
      </c>
      <c r="AY62" s="158">
        <f>Council_Tax_Benefit!AY17</f>
        <v>1197.1680269999999</v>
      </c>
      <c r="AZ62" s="158">
        <f>Council_Tax_Benefit!AZ17</f>
        <v>1275.5067700000002</v>
      </c>
      <c r="BA62" s="158">
        <f>Council_Tax_Benefit!BA17</f>
        <v>1315.1345980000001</v>
      </c>
      <c r="BB62" s="158">
        <f>Council_Tax_Benefit!BB17</f>
        <v>1327.6819739999989</v>
      </c>
      <c r="BC62" s="158">
        <f>Council_Tax_Benefit!BC17</f>
        <v>1347.1518148446023</v>
      </c>
      <c r="BD62" s="158">
        <f>Council_Tax_Benefit!BD17</f>
        <v>1345.1564549999996</v>
      </c>
      <c r="BE62" s="158">
        <f>Council_Tax_Benefit!BE17</f>
        <v>1336.3771304102056</v>
      </c>
      <c r="BF62" s="158">
        <f>Council_Tax_Benefit!BF17</f>
        <v>1403.0935666124119</v>
      </c>
      <c r="BG62" s="158">
        <f>Council_Tax_Benefit!BG17</f>
        <v>1613.6138907605705</v>
      </c>
      <c r="BH62" s="158">
        <f>Council_Tax_Benefit!BH17</f>
        <v>1728.4576144734931</v>
      </c>
      <c r="BI62" s="158">
        <f>Council_Tax_Benefit!BI17</f>
        <v>1930.7936408840555</v>
      </c>
      <c r="BJ62" s="158">
        <f>Council_Tax_Benefit!BJ17</f>
        <v>1937.0327149637794</v>
      </c>
      <c r="BK62" s="158">
        <f>Council_Tax_Benefit!BK17</f>
        <v>1980.0739629037898</v>
      </c>
      <c r="BL62" s="158">
        <f>Council_Tax_Benefit!BL17</f>
        <v>2071.6184511615079</v>
      </c>
      <c r="BM62" s="158">
        <f>Council_Tax_Benefit!BM17</f>
        <v>2457.9322396321481</v>
      </c>
      <c r="BN62" s="158">
        <f>Council_Tax_Benefit!BN17</f>
        <v>2651.7587673972803</v>
      </c>
      <c r="BO62" s="158">
        <f>Council_Tax_Benefit!BO17</f>
        <v>2691.2493936043288</v>
      </c>
      <c r="BP62" s="158">
        <f>Council_Tax_Benefit!BP17</f>
        <v>2775.3624294480583</v>
      </c>
      <c r="BQ62" s="158">
        <f>Council_Tax_Benefit!BQ17</f>
        <v>0</v>
      </c>
      <c r="BR62" s="158">
        <f>Council_Tax_Benefit!BR17</f>
        <v>0</v>
      </c>
      <c r="BS62" s="158">
        <f>Council_Tax_Benefit!BS17</f>
        <v>0</v>
      </c>
      <c r="BT62" s="158">
        <f>Council_Tax_Benefit!BT17</f>
        <v>0</v>
      </c>
      <c r="BU62" s="158">
        <f>Council_Tax_Benefit!BU17</f>
        <v>0</v>
      </c>
      <c r="BV62" s="158">
        <f>Council_Tax_Benefit!BV17</f>
        <v>0</v>
      </c>
      <c r="BW62" s="158">
        <f>Council_Tax_Benefit!BW17</f>
        <v>0</v>
      </c>
      <c r="BX62" s="158">
        <f>Council_Tax_Benefit!BX17</f>
        <v>0</v>
      </c>
      <c r="BY62" s="158">
        <f>Council_Tax_Benefit!BY17</f>
        <v>0</v>
      </c>
      <c r="BZ62" s="158">
        <f>Council_Tax_Benefit!BZ17</f>
        <v>0</v>
      </c>
      <c r="CA62" s="158">
        <f>Council_Tax_Benefit!CA17</f>
        <v>0</v>
      </c>
      <c r="CB62" s="158">
        <f>Council_Tax_Benefit!CB17</f>
        <v>0</v>
      </c>
      <c r="CC62" s="158">
        <f>Council_Tax_Benefit!CC17</f>
        <v>0</v>
      </c>
      <c r="CD62" s="158">
        <f>Council_Tax_Benefit!CD17</f>
        <v>0</v>
      </c>
      <c r="CE62" s="159">
        <f>Council_Tax_Benefit!CE17</f>
        <v>0</v>
      </c>
    </row>
    <row r="63" spans="1:83" s="109" customFormat="1" x14ac:dyDescent="0.35">
      <c r="A63" s="170"/>
      <c r="B63" s="83" t="s">
        <v>137</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57">
        <f t="shared" ref="AH63:BK63" si="25">AH62+AH56</f>
        <v>386</v>
      </c>
      <c r="AI63" s="57">
        <f t="shared" si="25"/>
        <v>445.00000000000011</v>
      </c>
      <c r="AJ63" s="57">
        <f t="shared" si="25"/>
        <v>599</v>
      </c>
      <c r="AK63" s="57">
        <f t="shared" si="25"/>
        <v>890.59999999999991</v>
      </c>
      <c r="AL63" s="57">
        <f t="shared" si="25"/>
        <v>1083</v>
      </c>
      <c r="AM63" s="57">
        <f t="shared" si="25"/>
        <v>1218</v>
      </c>
      <c r="AN63" s="57">
        <f t="shared" si="25"/>
        <v>1353.9999999999998</v>
      </c>
      <c r="AO63" s="57">
        <f t="shared" si="25"/>
        <v>1479</v>
      </c>
      <c r="AP63" s="57">
        <f t="shared" si="25"/>
        <v>1634.9999999999998</v>
      </c>
      <c r="AQ63" s="57">
        <f t="shared" si="25"/>
        <v>1701</v>
      </c>
      <c r="AR63" s="57">
        <f t="shared" si="25"/>
        <v>1365.134</v>
      </c>
      <c r="AS63" s="57">
        <f t="shared" si="25"/>
        <v>1699.6619999999998</v>
      </c>
      <c r="AT63" s="57">
        <f t="shared" si="25"/>
        <v>2122.81</v>
      </c>
      <c r="AU63" s="57">
        <f t="shared" si="25"/>
        <v>1404.1669999999999</v>
      </c>
      <c r="AV63" s="57">
        <f t="shared" si="25"/>
        <v>1692.5760000000002</v>
      </c>
      <c r="AW63" s="57">
        <f t="shared" si="25"/>
        <v>1939.8999999999999</v>
      </c>
      <c r="AX63" s="57">
        <f t="shared" si="25"/>
        <v>2077.2112939999997</v>
      </c>
      <c r="AY63" s="57">
        <f t="shared" si="25"/>
        <v>2188.670932</v>
      </c>
      <c r="AZ63" s="57">
        <f t="shared" si="25"/>
        <v>2310.6117920000006</v>
      </c>
      <c r="BA63" s="57">
        <f t="shared" si="25"/>
        <v>2394.678625</v>
      </c>
      <c r="BB63" s="57">
        <f t="shared" si="25"/>
        <v>2452.4046149999986</v>
      </c>
      <c r="BC63" s="57">
        <f t="shared" si="25"/>
        <v>2510.8873257930913</v>
      </c>
      <c r="BD63" s="57">
        <f t="shared" si="25"/>
        <v>2574.5184790181652</v>
      </c>
      <c r="BE63" s="57">
        <f t="shared" si="25"/>
        <v>2685.8228541801273</v>
      </c>
      <c r="BF63" s="57">
        <f t="shared" si="25"/>
        <v>2833.9392983749794</v>
      </c>
      <c r="BG63" s="57">
        <f t="shared" si="25"/>
        <v>3226.1309952599995</v>
      </c>
      <c r="BH63" s="57">
        <f t="shared" si="25"/>
        <v>3556.9849629183473</v>
      </c>
      <c r="BI63" s="57">
        <f t="shared" si="25"/>
        <v>3774.089575</v>
      </c>
      <c r="BJ63" s="57">
        <f t="shared" si="25"/>
        <v>3941.0267050000002</v>
      </c>
      <c r="BK63" s="57">
        <f t="shared" si="25"/>
        <v>4026.6875790000004</v>
      </c>
      <c r="BL63" s="57">
        <f t="shared" ref="BL63:CE63" si="26">BL62+BL61</f>
        <v>4234.4436619999997</v>
      </c>
      <c r="BM63" s="57">
        <f t="shared" si="26"/>
        <v>4697.6782249999997</v>
      </c>
      <c r="BN63" s="57">
        <f t="shared" si="26"/>
        <v>4924.7733250000001</v>
      </c>
      <c r="BO63" s="57">
        <f t="shared" si="26"/>
        <v>4918.3788950000007</v>
      </c>
      <c r="BP63" s="57">
        <f t="shared" si="26"/>
        <v>4911.948089999999</v>
      </c>
      <c r="BQ63" s="57">
        <f t="shared" si="26"/>
        <v>0</v>
      </c>
      <c r="BR63" s="57">
        <f t="shared" si="26"/>
        <v>0</v>
      </c>
      <c r="BS63" s="57">
        <f t="shared" si="26"/>
        <v>0</v>
      </c>
      <c r="BT63" s="57">
        <f t="shared" si="26"/>
        <v>0</v>
      </c>
      <c r="BU63" s="57">
        <f t="shared" si="26"/>
        <v>0</v>
      </c>
      <c r="BV63" s="57">
        <f t="shared" si="26"/>
        <v>0</v>
      </c>
      <c r="BW63" s="57">
        <f t="shared" si="26"/>
        <v>0</v>
      </c>
      <c r="BX63" s="57">
        <f t="shared" si="26"/>
        <v>0</v>
      </c>
      <c r="BY63" s="57">
        <f t="shared" si="26"/>
        <v>0</v>
      </c>
      <c r="BZ63" s="57">
        <f t="shared" si="26"/>
        <v>0</v>
      </c>
      <c r="CA63" s="57">
        <f t="shared" si="26"/>
        <v>0</v>
      </c>
      <c r="CB63" s="57">
        <f t="shared" si="26"/>
        <v>0</v>
      </c>
      <c r="CC63" s="57">
        <f t="shared" si="26"/>
        <v>0</v>
      </c>
      <c r="CD63" s="57">
        <f t="shared" si="26"/>
        <v>0</v>
      </c>
      <c r="CE63" s="58">
        <f t="shared" si="26"/>
        <v>0</v>
      </c>
    </row>
    <row r="64" spans="1:83" ht="26.25" customHeight="1" x14ac:dyDescent="0.35">
      <c r="A64" s="152"/>
      <c r="B64" s="83" t="s">
        <v>369</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57" t="s">
        <v>381</v>
      </c>
      <c r="BM64" s="158"/>
      <c r="BN64" s="158"/>
      <c r="BO64" s="158"/>
      <c r="BP64" s="158"/>
      <c r="BQ64" s="158"/>
      <c r="BR64" s="158"/>
      <c r="BS64" s="158"/>
      <c r="BT64" s="158"/>
      <c r="BU64" s="158"/>
      <c r="BV64" s="158"/>
      <c r="BW64" s="158"/>
      <c r="BX64" s="158"/>
      <c r="BY64" s="158"/>
      <c r="BZ64" s="158"/>
      <c r="CA64" s="158"/>
      <c r="CB64" s="158"/>
      <c r="CC64" s="158"/>
      <c r="CD64" s="158"/>
      <c r="CE64" s="159"/>
    </row>
    <row r="65" spans="1:83" x14ac:dyDescent="0.35">
      <c r="A65" s="152"/>
      <c r="B65" s="74" t="s">
        <v>405</v>
      </c>
      <c r="AH65" s="158">
        <f>Housing_benefits!AH33</f>
        <v>320.9395900106818</v>
      </c>
      <c r="AI65" s="158">
        <f>Housing_benefits!AI33</f>
        <v>352.75813604081998</v>
      </c>
      <c r="AJ65" s="158">
        <f>Housing_benefits!AJ33</f>
        <v>455.35323341022615</v>
      </c>
      <c r="AK65" s="158">
        <f>Housing_benefits!AK33</f>
        <v>736.40552867942881</v>
      </c>
      <c r="AL65" s="158">
        <f>Housing_benefits!AL33</f>
        <v>946.35929177961918</v>
      </c>
      <c r="AM65" s="158">
        <f>Housing_benefits!AM33</f>
        <v>1119.0866247744702</v>
      </c>
      <c r="AN65" s="158">
        <f>Housing_benefits!AN33</f>
        <v>1260.4022225303984</v>
      </c>
      <c r="AO65" s="158">
        <f>Housing_benefits!AO33</f>
        <v>1413.4558865030046</v>
      </c>
      <c r="AP65" s="158">
        <f>Housing_benefits!AP33</f>
        <v>1518.3915054319073</v>
      </c>
      <c r="AQ65" s="158">
        <f>Housing_benefits!AQ33</f>
        <v>1572.8116400781266</v>
      </c>
      <c r="AR65" s="158">
        <f>Housing_benefits!AR33</f>
        <v>1819.8820000000001</v>
      </c>
      <c r="AS65" s="158">
        <f>Housing_benefits!AS33</f>
        <v>2044.9829999999999</v>
      </c>
      <c r="AT65" s="158">
        <f>Housing_benefits!AT33</f>
        <v>2323.52</v>
      </c>
      <c r="AU65" s="158">
        <f>Housing_benefits!AU33</f>
        <v>2573.1280000000002</v>
      </c>
      <c r="AV65" s="158">
        <f>Housing_benefits!AV33</f>
        <v>2807.8249999999998</v>
      </c>
      <c r="AW65" s="158">
        <f>Housing_benefits!AW33</f>
        <v>3189.0050000000001</v>
      </c>
      <c r="AX65" s="158">
        <f>Housing_benefits!AX33</f>
        <v>3402.2148963971672</v>
      </c>
      <c r="AY65" s="158">
        <f>Housing_benefits!AY33</f>
        <v>3614.8473488867526</v>
      </c>
      <c r="AZ65" s="158">
        <f>Housing_benefits!AZ33</f>
        <v>3751.9206727282358</v>
      </c>
      <c r="BA65" s="158">
        <f>Housing_benefits!BA33</f>
        <v>3788.0146137757624</v>
      </c>
      <c r="BB65" s="158">
        <f>Housing_benefits!BB33</f>
        <v>3851.7417929521921</v>
      </c>
      <c r="BC65" s="158">
        <f>Housing_benefits!BC33</f>
        <v>3997.2728888889624</v>
      </c>
      <c r="BD65" s="158">
        <f>Housing_benefits!BD33</f>
        <v>4207.3417317175063</v>
      </c>
      <c r="BE65" s="158">
        <f>Housing_benefits!BE33</f>
        <v>4458.6120397296809</v>
      </c>
      <c r="BF65" s="158">
        <f>Housing_benefits!BF33</f>
        <v>4782.8062827579006</v>
      </c>
      <c r="BG65" s="158">
        <f>Housing_benefits!BG33</f>
        <v>4439.9426964228405</v>
      </c>
      <c r="BH65" s="158">
        <f>Housing_benefits!BH33</f>
        <v>4548.4601171225586</v>
      </c>
      <c r="BI65" s="158">
        <f>Housing_benefits!BI33</f>
        <v>4563.9384927414358</v>
      </c>
      <c r="BJ65" s="158">
        <f>Housing_benefits!BJ33</f>
        <v>4861.4789099542368</v>
      </c>
      <c r="BK65" s="158">
        <f>Housing_benefits!BK33</f>
        <v>4923.6027084858815</v>
      </c>
      <c r="BL65" s="238">
        <f>Housing_benefits!BL25+Housing_benefits!BL28</f>
        <v>4882.1578166048466</v>
      </c>
      <c r="BM65" s="158">
        <f>Housing_benefits!BM25+Housing_benefits!BM28</f>
        <v>5125.0099036320935</v>
      </c>
      <c r="BN65" s="158">
        <f>Housing_benefits!BN25+Housing_benefits!BN28</f>
        <v>5232.2329732898997</v>
      </c>
      <c r="BO65" s="158">
        <f>Housing_benefits!BO25+Housing_benefits!BO28</f>
        <v>5468.3170610229809</v>
      </c>
      <c r="BP65" s="158">
        <f>Housing_benefits!BP25+Housing_benefits!BP28</f>
        <v>5700.6891313261458</v>
      </c>
      <c r="BQ65" s="158">
        <f>Housing_benefits!BQ25+Housing_benefits!BQ28</f>
        <v>5896.2725098941992</v>
      </c>
      <c r="BR65" s="158">
        <f>Housing_benefits!BR25+Housing_benefits!BR28</f>
        <v>6004.6254088499054</v>
      </c>
      <c r="BS65" s="158">
        <f>Housing_benefits!BS25+Housing_benefits!BS28</f>
        <v>6044.6823176369771</v>
      </c>
      <c r="BT65" s="158">
        <f>Housing_benefits!BT25+Housing_benefits!BT28</f>
        <v>5964.4625042826092</v>
      </c>
      <c r="BU65" s="158">
        <f>Housing_benefits!BU25+Housing_benefits!BU28</f>
        <v>5863.0338190235789</v>
      </c>
      <c r="BV65" s="158">
        <f>Housing_benefits!BV25+Housing_benefits!BV28</f>
        <v>5738.4007169214565</v>
      </c>
      <c r="BW65" s="158">
        <f>Housing_benefits!BW25+Housing_benefits!BW28</f>
        <v>5688.2451137314456</v>
      </c>
      <c r="BX65" s="158">
        <f>Housing_benefits!BX25+Housing_benefits!BX28</f>
        <v>5463.9086887620397</v>
      </c>
      <c r="BY65" s="158">
        <f>Housing_benefits!BY25+Housing_benefits!BY28</f>
        <v>5168.6547915375086</v>
      </c>
      <c r="BZ65" s="158">
        <f>Housing_benefits!BZ25+Housing_benefits!BZ28</f>
        <v>5496.1592801248253</v>
      </c>
      <c r="CA65" s="158">
        <f>Housing_benefits!CA25+Housing_benefits!CA28</f>
        <v>5646.5447165518362</v>
      </c>
      <c r="CB65" s="158">
        <f>Housing_benefits!CB25+Housing_benefits!CB28</f>
        <v>5854.2738697016548</v>
      </c>
      <c r="CC65" s="158">
        <f>Housing_benefits!CC25+Housing_benefits!CC28</f>
        <v>5766.4488609521213</v>
      </c>
      <c r="CD65" s="158">
        <f>Housing_benefits!CD25+Housing_benefits!CD28</f>
        <v>5598.5109718718741</v>
      </c>
      <c r="CE65" s="159">
        <f>Housing_benefits!CE25+Housing_benefits!CE28</f>
        <v>5600.7122163997092</v>
      </c>
    </row>
    <row r="66" spans="1:83" x14ac:dyDescent="0.35">
      <c r="A66" s="152"/>
      <c r="B66" s="74" t="s">
        <v>406</v>
      </c>
      <c r="AH66" s="158">
        <f>Housing_benefits!AH34</f>
        <v>51.497172727332845</v>
      </c>
      <c r="AI66" s="158">
        <f>Housing_benefits!AI34</f>
        <v>56.414147956273574</v>
      </c>
      <c r="AJ66" s="158">
        <f>Housing_benefits!AJ34</f>
        <v>72.615417878922116</v>
      </c>
      <c r="AK66" s="158">
        <f>Housing_benefits!AK34</f>
        <v>117.78692276529311</v>
      </c>
      <c r="AL66" s="158">
        <f>Housing_benefits!AL34</f>
        <v>151.22362386540289</v>
      </c>
      <c r="AM66" s="158">
        <f>Housing_benefits!AM34</f>
        <v>178.70507247687672</v>
      </c>
      <c r="AN66" s="158">
        <f>Housing_benefits!AN34</f>
        <v>201.80019075346371</v>
      </c>
      <c r="AO66" s="158">
        <f>Housing_benefits!AO34</f>
        <v>225.35883833034222</v>
      </c>
      <c r="AP66" s="158">
        <f>Housing_benefits!AP34</f>
        <v>242.96586799409306</v>
      </c>
      <c r="AQ66" s="158">
        <f>Housing_benefits!AQ34</f>
        <v>251.3770479196252</v>
      </c>
      <c r="AR66" s="158">
        <f>Housing_benefits!AR34</f>
        <v>219.61099999999999</v>
      </c>
      <c r="AS66" s="158">
        <f>Housing_benefits!AS34</f>
        <v>302.30599999999998</v>
      </c>
      <c r="AT66" s="158">
        <f>Housing_benefits!AT34</f>
        <v>415.50300000000004</v>
      </c>
      <c r="AU66" s="158">
        <f>Housing_benefits!AU34</f>
        <v>549.82100000000003</v>
      </c>
      <c r="AV66" s="158">
        <f>Housing_benefits!AV34</f>
        <v>722.96500000000003</v>
      </c>
      <c r="AW66" s="158">
        <f>Housing_benefits!AW34</f>
        <v>963.53300000000002</v>
      </c>
      <c r="AX66" s="158">
        <f>Housing_benefits!AX34</f>
        <v>1237.7020586775143</v>
      </c>
      <c r="AY66" s="158">
        <f>Housing_benefits!AY34</f>
        <v>1440.7675679371928</v>
      </c>
      <c r="AZ66" s="158">
        <f>Housing_benefits!AZ34</f>
        <v>1632.1173192887268</v>
      </c>
      <c r="BA66" s="158">
        <f>Housing_benefits!BA34</f>
        <v>1783.2014949487759</v>
      </c>
      <c r="BB66" s="158">
        <f>Housing_benefits!BB34</f>
        <v>1966.2753495570933</v>
      </c>
      <c r="BC66" s="158">
        <f>Housing_benefits!BC34</f>
        <v>2143.4684371455282</v>
      </c>
      <c r="BD66" s="158">
        <f>Housing_benefits!BD34</f>
        <v>2303.1767229957381</v>
      </c>
      <c r="BE66" s="158">
        <f>Housing_benefits!BE34</f>
        <v>2531.7035246192022</v>
      </c>
      <c r="BF66" s="158">
        <f>Housing_benefits!BF34</f>
        <v>2999.4614887041653</v>
      </c>
      <c r="BG66" s="158">
        <f>Housing_benefits!BG34</f>
        <v>2966.6712049912694</v>
      </c>
      <c r="BH66" s="158">
        <f>Housing_benefits!BH34</f>
        <v>3201.5130041258617</v>
      </c>
      <c r="BI66" s="158">
        <f>Housing_benefits!BI34</f>
        <v>3472.5465205192463</v>
      </c>
      <c r="BJ66" s="158">
        <f>Housing_benefits!BJ34</f>
        <v>3760.9241738617989</v>
      </c>
      <c r="BK66" s="158">
        <f>Housing_benefits!BK34</f>
        <v>3996.4280011900032</v>
      </c>
      <c r="BL66" s="238">
        <f>Housing_benefits!BL21</f>
        <v>4476.9210732179572</v>
      </c>
      <c r="BM66" s="158">
        <f>Housing_benefits!BM21</f>
        <v>5069.1288261388017</v>
      </c>
      <c r="BN66" s="158">
        <f>Housing_benefits!BN21</f>
        <v>5380.0316400709962</v>
      </c>
      <c r="BO66" s="158">
        <f>Housing_benefits!BO21</f>
        <v>5751.430097558853</v>
      </c>
      <c r="BP66" s="158">
        <f>Housing_benefits!BP21</f>
        <v>6054.4950272257229</v>
      </c>
      <c r="BQ66" s="158">
        <f>Housing_benefits!BQ21</f>
        <v>6194.2714010260988</v>
      </c>
      <c r="BR66" s="158">
        <f>Housing_benefits!BR21</f>
        <v>6678.1472903271933</v>
      </c>
      <c r="BS66" s="158">
        <f>Housing_benefits!BS21</f>
        <v>6946.5151764190032</v>
      </c>
      <c r="BT66" s="158">
        <f>Housing_benefits!BT21</f>
        <v>6870.0617211736808</v>
      </c>
      <c r="BU66" s="158">
        <f>Housing_benefits!BU21</f>
        <v>6679.3883075615377</v>
      </c>
      <c r="BV66" s="158">
        <f>Housing_benefits!BV21</f>
        <v>6268.7171839573311</v>
      </c>
      <c r="BW66" s="158">
        <f>Housing_benefits!BW21</f>
        <v>5671.6524736438696</v>
      </c>
      <c r="BX66" s="158">
        <f>Housing_benefits!BX21</f>
        <v>5375.6338814978753</v>
      </c>
      <c r="BY66" s="158">
        <f>Housing_benefits!BY21</f>
        <v>5018.613925382333</v>
      </c>
      <c r="BZ66" s="158">
        <f>Housing_benefits!BZ21</f>
        <v>4666.8170379446146</v>
      </c>
      <c r="CA66" s="158">
        <f>Housing_benefits!CA21</f>
        <v>4404.3774535126458</v>
      </c>
      <c r="CB66" s="158">
        <f>Housing_benefits!CB21</f>
        <v>4382.6668885692652</v>
      </c>
      <c r="CC66" s="158">
        <f>Housing_benefits!CC21</f>
        <v>3721.0121370471229</v>
      </c>
      <c r="CD66" s="158">
        <f>Housing_benefits!CD21</f>
        <v>2197.7566145799665</v>
      </c>
      <c r="CE66" s="159">
        <f>Housing_benefits!CE21</f>
        <v>2127.2136492617656</v>
      </c>
    </row>
    <row r="67" spans="1:83" x14ac:dyDescent="0.35">
      <c r="A67" s="152"/>
      <c r="B67" s="74" t="s">
        <v>407</v>
      </c>
      <c r="AH67" s="158">
        <f>Housing_benefits!AH35</f>
        <v>168.08730332909167</v>
      </c>
      <c r="AI67" s="158">
        <f>Housing_benefits!AI35</f>
        <v>184.99751749637238</v>
      </c>
      <c r="AJ67" s="158">
        <f>Housing_benefits!AJ35</f>
        <v>239.23474572028033</v>
      </c>
      <c r="AK67" s="158">
        <f>Housing_benefits!AK35</f>
        <v>386.48978982576017</v>
      </c>
      <c r="AL67" s="158">
        <f>Housing_benefits!AL35</f>
        <v>497.02647197775968</v>
      </c>
      <c r="AM67" s="158">
        <f>Housing_benefits!AM35</f>
        <v>587.578235170884</v>
      </c>
      <c r="AN67" s="158">
        <f>Housing_benefits!AN35</f>
        <v>661.2712513369687</v>
      </c>
      <c r="AO67" s="158">
        <f>Housing_benefits!AO35</f>
        <v>741.87435234499264</v>
      </c>
      <c r="AP67" s="158">
        <f>Housing_benefits!AP35</f>
        <v>797.59674087542669</v>
      </c>
      <c r="AQ67" s="158">
        <f>Housing_benefits!AQ35</f>
        <v>825.30668435995631</v>
      </c>
      <c r="AR67" s="158">
        <f>Housing_benefits!AR35</f>
        <v>605.18799999999999</v>
      </c>
      <c r="AS67" s="158">
        <f>Housing_benefits!AS35</f>
        <v>725.47699999999998</v>
      </c>
      <c r="AT67" s="158">
        <f>Housing_benefits!AT35</f>
        <v>943.97500000000002</v>
      </c>
      <c r="AU67" s="158">
        <f>Housing_benefits!AU35</f>
        <v>1292.8490000000002</v>
      </c>
      <c r="AV67" s="158">
        <f>Housing_benefits!AV35</f>
        <v>1634.97</v>
      </c>
      <c r="AW67" s="158">
        <f>Housing_benefits!AW35</f>
        <v>1949.7149999999999</v>
      </c>
      <c r="AX67" s="158">
        <f>Housing_benefits!AX35</f>
        <v>2178.8338293619486</v>
      </c>
      <c r="AY67" s="158">
        <f>Housing_benefits!AY35</f>
        <v>2410.3410278276319</v>
      </c>
      <c r="AZ67" s="158">
        <f>Housing_benefits!AZ35</f>
        <v>2602.0677779938896</v>
      </c>
      <c r="BA67" s="158">
        <f>Housing_benefits!BA35</f>
        <v>2613.3758641330728</v>
      </c>
      <c r="BB67" s="158">
        <f>Housing_benefits!BB35</f>
        <v>2654.0090183747411</v>
      </c>
      <c r="BC67" s="158">
        <f>Housing_benefits!BC35</f>
        <v>2717.25314288246</v>
      </c>
      <c r="BD67" s="158">
        <f>Housing_benefits!BD35</f>
        <v>2631.7231073019957</v>
      </c>
      <c r="BE67" s="158">
        <f>Housing_benefits!BE35</f>
        <v>2676.4827117072482</v>
      </c>
      <c r="BF67" s="158">
        <f>Housing_benefits!BF35</f>
        <v>2863.2198953002007</v>
      </c>
      <c r="BG67" s="158">
        <f>Housing_benefits!BG35</f>
        <v>3002.8396047330152</v>
      </c>
      <c r="BH67" s="158">
        <f>Housing_benefits!BH35</f>
        <v>3231.1334929200289</v>
      </c>
      <c r="BI67" s="158">
        <f>Housing_benefits!BI35</f>
        <v>3522.8486328112713</v>
      </c>
      <c r="BJ67" s="158">
        <f>Housing_benefits!BJ35</f>
        <v>3676.4928151004046</v>
      </c>
      <c r="BK67" s="158">
        <f>Housing_benefits!BK35</f>
        <v>3930.1189148811586</v>
      </c>
      <c r="BL67" s="238">
        <f>Housing_benefits!BL22</f>
        <v>3278.6721206416673</v>
      </c>
      <c r="BM67" s="158">
        <f>Housing_benefits!BM22</f>
        <v>3414.699558166159</v>
      </c>
      <c r="BN67" s="158">
        <f>Housing_benefits!BN22</f>
        <v>3246.9003947534702</v>
      </c>
      <c r="BO67" s="158">
        <f>Housing_benefits!BO22</f>
        <v>3003.0285087410157</v>
      </c>
      <c r="BP67" s="158">
        <f>Housing_benefits!BP22</f>
        <v>2754.4785976389271</v>
      </c>
      <c r="BQ67" s="158">
        <f>Housing_benefits!BQ22</f>
        <v>2504.5623245995998</v>
      </c>
      <c r="BR67" s="158">
        <f>Housing_benefits!BR22</f>
        <v>2378.8444446022886</v>
      </c>
      <c r="BS67" s="158">
        <f>Housing_benefits!BS22</f>
        <v>2256.0112500659761</v>
      </c>
      <c r="BT67" s="158">
        <f>Housing_benefits!BT22</f>
        <v>2088.7413831652643</v>
      </c>
      <c r="BU67" s="158">
        <f>Housing_benefits!BU22</f>
        <v>1868.0857479177519</v>
      </c>
      <c r="BV67" s="158">
        <f>Housing_benefits!BV22</f>
        <v>1624.7547253145538</v>
      </c>
      <c r="BW67" s="158">
        <f>Housing_benefits!BW22</f>
        <v>1152.8931130425635</v>
      </c>
      <c r="BX67" s="158">
        <f>Housing_benefits!BX22</f>
        <v>1014.4568118234671</v>
      </c>
      <c r="BY67" s="158">
        <f>Housing_benefits!BY22</f>
        <v>881.61217781703272</v>
      </c>
      <c r="BZ67" s="158">
        <f>Housing_benefits!BZ22</f>
        <v>444.70812132956581</v>
      </c>
      <c r="CA67" s="158">
        <f>Housing_benefits!CA22</f>
        <v>339.27239761148292</v>
      </c>
      <c r="CB67" s="158">
        <f>Housing_benefits!CB22</f>
        <v>261.84688543720148</v>
      </c>
      <c r="CC67" s="158">
        <f>Housing_benefits!CC22</f>
        <v>124.65150539815477</v>
      </c>
      <c r="CD67" s="158">
        <f>Housing_benefits!CD22</f>
        <v>9.3255124256419144</v>
      </c>
      <c r="CE67" s="159">
        <f>Housing_benefits!CE22</f>
        <v>0</v>
      </c>
    </row>
    <row r="68" spans="1:83" x14ac:dyDescent="0.35">
      <c r="A68" s="152"/>
      <c r="B68" s="74" t="s">
        <v>408</v>
      </c>
      <c r="AH68" s="158">
        <f>Housing_benefits!AH36</f>
        <v>167.7572054033308</v>
      </c>
      <c r="AI68" s="158">
        <f>Housing_benefits!AI36</f>
        <v>184.83191810654029</v>
      </c>
      <c r="AJ68" s="158">
        <f>Housing_benefits!AJ36</f>
        <v>238.69433276913807</v>
      </c>
      <c r="AK68" s="158">
        <f>Housing_benefits!AK36</f>
        <v>385.67308278503288</v>
      </c>
      <c r="AL68" s="158">
        <f>Housing_benefits!AL36</f>
        <v>495.78191354102592</v>
      </c>
      <c r="AM68" s="158">
        <f>Housing_benefits!AM36</f>
        <v>586.16955262509271</v>
      </c>
      <c r="AN68" s="158">
        <f>Housing_benefits!AN36</f>
        <v>659.48966179596255</v>
      </c>
      <c r="AO68" s="158">
        <f>Housing_benefits!AO36</f>
        <v>740.17522248237037</v>
      </c>
      <c r="AP68" s="158">
        <f>Housing_benefits!AP36</f>
        <v>795.69381732493002</v>
      </c>
      <c r="AQ68" s="158">
        <f>Housing_benefits!AQ36</f>
        <v>824.05582000417701</v>
      </c>
      <c r="AR68" s="158">
        <f>Housing_benefits!AR36</f>
        <v>827.64699999999993</v>
      </c>
      <c r="AS68" s="158">
        <f>Housing_benefits!AS36</f>
        <v>856.07600000000002</v>
      </c>
      <c r="AT68" s="158">
        <f>Housing_benefits!AT36</f>
        <v>998.779</v>
      </c>
      <c r="AU68" s="158">
        <f>Housing_benefits!AU36</f>
        <v>1447.0230000000001</v>
      </c>
      <c r="AV68" s="158">
        <f>Housing_benefits!AV36</f>
        <v>2057.3580000000002</v>
      </c>
      <c r="AW68" s="158">
        <f>Housing_benefits!AW36</f>
        <v>2331.1950000000002</v>
      </c>
      <c r="AX68" s="158">
        <f>Housing_benefits!AX36</f>
        <v>2407.7275243945537</v>
      </c>
      <c r="AY68" s="158">
        <f>Housing_benefits!AY36</f>
        <v>2329.3000610574099</v>
      </c>
      <c r="AZ68" s="158">
        <f>Housing_benefits!AZ36</f>
        <v>2177.215384967817</v>
      </c>
      <c r="BA68" s="158">
        <f>Housing_benefits!BA36</f>
        <v>1713.8246039972835</v>
      </c>
      <c r="BB68" s="158">
        <f>Housing_benefits!BB36</f>
        <v>1410.9078789879757</v>
      </c>
      <c r="BC68" s="158">
        <f>Housing_benefits!BC36</f>
        <v>1214.0820612666143</v>
      </c>
      <c r="BD68" s="158">
        <f>Housing_benefits!BD36</f>
        <v>1085.7342355085079</v>
      </c>
      <c r="BE68" s="158">
        <f>Housing_benefits!BE36</f>
        <v>1001.1096309288404</v>
      </c>
      <c r="BF68" s="158">
        <f>Housing_benefits!BF36</f>
        <v>1053.6159987005542</v>
      </c>
      <c r="BG68" s="158">
        <f>Housing_benefits!BG36</f>
        <v>956.77120862113122</v>
      </c>
      <c r="BH68" s="158">
        <f>Housing_benefits!BH36</f>
        <v>1087.8137888204469</v>
      </c>
      <c r="BI68" s="158">
        <f>Housing_benefits!BI36</f>
        <v>1160.1935787766724</v>
      </c>
      <c r="BJ68" s="158">
        <f>Housing_benefits!BJ36</f>
        <v>1245.1512127626136</v>
      </c>
      <c r="BK68" s="158">
        <f>Housing_benefits!BK36</f>
        <v>1315.7849954177275</v>
      </c>
      <c r="BL68" s="238">
        <f>Housing_benefits!BL20</f>
        <v>1646.9585583274306</v>
      </c>
      <c r="BM68" s="158">
        <f>Housing_benefits!BM20</f>
        <v>2732.7185734874533</v>
      </c>
      <c r="BN68" s="158">
        <f>Housing_benefits!BN20</f>
        <v>3068.8441160952298</v>
      </c>
      <c r="BO68" s="158">
        <f>Housing_benefits!BO20</f>
        <v>3399.1006602323869</v>
      </c>
      <c r="BP68" s="158">
        <f>Housing_benefits!BP20</f>
        <v>3644.1718667287919</v>
      </c>
      <c r="BQ68" s="158">
        <f>Housing_benefits!BQ20</f>
        <v>3241.9422918321306</v>
      </c>
      <c r="BR68" s="158">
        <f>Housing_benefits!BR20</f>
        <v>2411.6856133845986</v>
      </c>
      <c r="BS68" s="158">
        <f>Housing_benefits!BS20</f>
        <v>1916.7666369866961</v>
      </c>
      <c r="BT68" s="158">
        <f>Housing_benefits!BT20</f>
        <v>1636.6315206723273</v>
      </c>
      <c r="BU68" s="158">
        <f>Housing_benefits!BU20</f>
        <v>1451.7127921035253</v>
      </c>
      <c r="BV68" s="158">
        <f>Housing_benefits!BV20</f>
        <v>1105.4230032394248</v>
      </c>
      <c r="BW68" s="158">
        <f>Housing_benefits!BW20</f>
        <v>528.59602467016248</v>
      </c>
      <c r="BX68" s="158">
        <f>Housing_benefits!BX20</f>
        <v>439.20964668274263</v>
      </c>
      <c r="BY68" s="158">
        <f>Housing_benefits!BY20</f>
        <v>375.22483173572169</v>
      </c>
      <c r="BZ68" s="158">
        <f>Housing_benefits!BZ20</f>
        <v>159.92013644989498</v>
      </c>
      <c r="CA68" s="158">
        <f>Housing_benefits!CA20</f>
        <v>87.138694907294365</v>
      </c>
      <c r="CB68" s="158">
        <f>Housing_benefits!CB20</f>
        <v>15</v>
      </c>
      <c r="CC68" s="158">
        <f>Housing_benefits!CC20</f>
        <v>6</v>
      </c>
      <c r="CD68" s="158">
        <f>Housing_benefits!CD20</f>
        <v>0</v>
      </c>
      <c r="CE68" s="58">
        <f>Housing_benefits!CE20</f>
        <v>0</v>
      </c>
    </row>
    <row r="69" spans="1:83" x14ac:dyDescent="0.35">
      <c r="A69" s="152"/>
      <c r="B69" s="74" t="s">
        <v>409</v>
      </c>
      <c r="AH69" s="158">
        <f>Housing_benefits!AH37</f>
        <v>12.718728529562867</v>
      </c>
      <c r="AI69" s="158">
        <f>Housing_benefits!AI37</f>
        <v>13.998280399993689</v>
      </c>
      <c r="AJ69" s="158">
        <f>Housing_benefits!AJ37</f>
        <v>18.102270221433344</v>
      </c>
      <c r="AK69" s="158">
        <f>Housing_benefits!AK37</f>
        <v>29.244675944485095</v>
      </c>
      <c r="AL69" s="158">
        <f>Housing_benefits!AL37</f>
        <v>37.608698836192275</v>
      </c>
      <c r="AM69" s="158">
        <f>Housing_benefits!AM37</f>
        <v>44.460514952676363</v>
      </c>
      <c r="AN69" s="158">
        <f>Housing_benefits!AN37</f>
        <v>50.036673583206834</v>
      </c>
      <c r="AO69" s="158">
        <f>Housing_benefits!AO37</f>
        <v>56.135700339289997</v>
      </c>
      <c r="AP69" s="158">
        <f>Housing_benefits!AP37</f>
        <v>60.352068373643192</v>
      </c>
      <c r="AQ69" s="158">
        <f>Housing_benefits!AQ37</f>
        <v>62.448807638114886</v>
      </c>
      <c r="AR69" s="158">
        <f>Housing_benefits!AR37</f>
        <v>251.12099999999964</v>
      </c>
      <c r="AS69" s="158">
        <f>Housing_benefits!AS37</f>
        <v>303.69499999999999</v>
      </c>
      <c r="AT69" s="158">
        <f>Housing_benefits!AT37</f>
        <v>413.56399999999968</v>
      </c>
      <c r="AU69" s="158">
        <f>Housing_benefits!AU37</f>
        <v>495.83100000000047</v>
      </c>
      <c r="AV69" s="158">
        <f>Housing_benefits!AV37</f>
        <v>588.97799999999972</v>
      </c>
      <c r="AW69" s="158">
        <f>Housing_benefits!AW37</f>
        <v>783.39700000000119</v>
      </c>
      <c r="AX69" s="158">
        <f>Housing_benefits!AX37</f>
        <v>876.75761116881586</v>
      </c>
      <c r="AY69" s="158">
        <f>Housing_benefits!AY37</f>
        <v>1079.4106882910114</v>
      </c>
      <c r="AZ69" s="158">
        <f>Housing_benefits!AZ37</f>
        <v>1216.4408100213277</v>
      </c>
      <c r="BA69" s="158">
        <f>Housing_benefits!BA37</f>
        <v>1277.9795461451065</v>
      </c>
      <c r="BB69" s="158">
        <f>Housing_benefits!BB37</f>
        <v>1181.8701801279974</v>
      </c>
      <c r="BC69" s="158">
        <f>Housing_benefits!BC37</f>
        <v>992.02728649103301</v>
      </c>
      <c r="BD69" s="158">
        <f>Housing_benefits!BD37</f>
        <v>934.39317727625121</v>
      </c>
      <c r="BE69" s="158">
        <f>Housing_benefits!BE37</f>
        <v>920.78722401502739</v>
      </c>
      <c r="BF69" s="158">
        <f>Housing_benefits!BF37</f>
        <v>937.11675053717931</v>
      </c>
      <c r="BG69" s="158">
        <f>Housing_benefits!BG37</f>
        <v>981.1484059417445</v>
      </c>
      <c r="BH69" s="158">
        <f>Housing_benefits!BH37</f>
        <v>1088.6496584511015</v>
      </c>
      <c r="BI69" s="158">
        <f>Housing_benefits!BI37</f>
        <v>1208.6779101513739</v>
      </c>
      <c r="BJ69" s="158">
        <f>Housing_benefits!BJ37</f>
        <v>1296.5004743209502</v>
      </c>
      <c r="BK69" s="158">
        <f>Housing_benefits!BK37</f>
        <v>1565.8659750252277</v>
      </c>
      <c r="BL69" s="238">
        <f>SUM(Housing_benefits!BL23:BL24,Housing_benefits!BL26:BL27,Housing_benefits!BL29)</f>
        <v>2818.731593208101</v>
      </c>
      <c r="BM69" s="158">
        <f>SUM(Housing_benefits!BM23:BM24,Housing_benefits!BM26:BM27,Housing_benefits!BM29)</f>
        <v>3647.6743165754906</v>
      </c>
      <c r="BN69" s="158">
        <f>SUM(Housing_benefits!BN23:BN24,Housing_benefits!BN26:BN27,Housing_benefits!BN29)</f>
        <v>4498.9811767903993</v>
      </c>
      <c r="BO69" s="158">
        <f>SUM(Housing_benefits!BO23:BO24,Housing_benefits!BO26:BO27,Housing_benefits!BO29)</f>
        <v>5198.4137954447706</v>
      </c>
      <c r="BP69" s="158">
        <f>SUM(Housing_benefits!BP23:BP24,Housing_benefits!BP26:BP27,Housing_benefits!BP29)</f>
        <v>5745.7969890804134</v>
      </c>
      <c r="BQ69" s="158">
        <f>SUM(Housing_benefits!BQ23:BQ24,Housing_benefits!BQ26:BQ27,Housing_benefits!BQ29)</f>
        <v>6332.7591456479722</v>
      </c>
      <c r="BR69" s="158">
        <f>SUM(Housing_benefits!BR23:BR24,Housing_benefits!BR26:BR27,Housing_benefits!BR29)</f>
        <v>6843.2627978360115</v>
      </c>
      <c r="BS69" s="158">
        <f>SUM(Housing_benefits!BS23:BS24,Housing_benefits!BS26:BS27,Housing_benefits!BS29)</f>
        <v>7079.7382658913511</v>
      </c>
      <c r="BT69" s="158">
        <f>SUM(Housing_benefits!BT23:BT24,Housing_benefits!BT26:BT27,Housing_benefits!BT29)</f>
        <v>6880.7027897061271</v>
      </c>
      <c r="BU69" s="158">
        <f>SUM(Housing_benefits!BU23:BU24,Housing_benefits!BU26:BU27,Housing_benefits!BU29)</f>
        <v>6438.9995473936051</v>
      </c>
      <c r="BV69" s="158">
        <f>SUM(Housing_benefits!BV23:BV24,Housing_benefits!BV26:BV27,Housing_benefits!BV29)</f>
        <v>5992.526321567233</v>
      </c>
      <c r="BW69" s="158">
        <f>SUM(Housing_benefits!BW23:BW24,Housing_benefits!BW26:BW27,Housing_benefits!BW29)</f>
        <v>5343.6018399119548</v>
      </c>
      <c r="BX69" s="158">
        <f>SUM(Housing_benefits!BX23:BX24,Housing_benefits!BX26:BX27,Housing_benefits!BX29)</f>
        <v>5041.0866742338749</v>
      </c>
      <c r="BY69" s="158">
        <f>SUM(Housing_benefits!BY23:BY24,Housing_benefits!BY26:BY27,Housing_benefits!BY29)</f>
        <v>4681.6517607228834</v>
      </c>
      <c r="BZ69" s="158">
        <f>SUM(Housing_benefits!BZ23:BZ24,Housing_benefits!BZ26:BZ27,Housing_benefits!BZ29)</f>
        <v>4009.3987103224522</v>
      </c>
      <c r="CA69" s="158">
        <f>SUM(Housing_benefits!CA23:CA24,Housing_benefits!CA26:CA27,Housing_benefits!CA29)</f>
        <v>3798.7163679554033</v>
      </c>
      <c r="CB69" s="158">
        <f>SUM(Housing_benefits!CB23:CB24,Housing_benefits!CB26:CB27,Housing_benefits!CB29)</f>
        <v>3647.3286932523952</v>
      </c>
      <c r="CC69" s="158">
        <f>SUM(Housing_benefits!CC23:CC24,Housing_benefits!CC26:CC27,Housing_benefits!CC29)</f>
        <v>2782.4285702173866</v>
      </c>
      <c r="CD69" s="158">
        <f>SUM(Housing_benefits!CD23:CD24,Housing_benefits!CD26:CD27,Housing_benefits!CD29)</f>
        <v>2992.8103207940262</v>
      </c>
      <c r="CE69" s="159">
        <f>SUM(Housing_benefits!CE23:CE24,Housing_benefits!CE26:CE27,Housing_benefits!CE29)</f>
        <v>2689.4206456384063</v>
      </c>
    </row>
    <row r="70" spans="1:83" ht="26.25" customHeight="1" x14ac:dyDescent="0.35">
      <c r="A70" s="152"/>
      <c r="B70" s="76" t="s">
        <v>410</v>
      </c>
      <c r="AH70" s="158">
        <f>Housing_benefits!AH30</f>
        <v>320.9395900106818</v>
      </c>
      <c r="AI70" s="158">
        <f>Housing_benefits!AI30</f>
        <v>352.75813604081998</v>
      </c>
      <c r="AJ70" s="158">
        <f>Housing_benefits!AJ30</f>
        <v>455.35323341022615</v>
      </c>
      <c r="AK70" s="158">
        <f>Housing_benefits!AK30</f>
        <v>736.40552867942881</v>
      </c>
      <c r="AL70" s="158">
        <f>Housing_benefits!AL30</f>
        <v>946.35929177961918</v>
      </c>
      <c r="AM70" s="158">
        <f>Housing_benefits!AM30</f>
        <v>1119.0866247744702</v>
      </c>
      <c r="AN70" s="158">
        <f>Housing_benefits!AN30</f>
        <v>1260.4022225303984</v>
      </c>
      <c r="AO70" s="158">
        <f>Housing_benefits!AO30</f>
        <v>1413.4558865030046</v>
      </c>
      <c r="AP70" s="158">
        <f>Housing_benefits!AP30</f>
        <v>1518.3915054319073</v>
      </c>
      <c r="AQ70" s="158">
        <f>Housing_benefits!AQ30</f>
        <v>1572.8116400781266</v>
      </c>
      <c r="AR70" s="158">
        <f>Housing_benefits!AR30</f>
        <v>1819.8820000000001</v>
      </c>
      <c r="AS70" s="158">
        <f>Housing_benefits!AS30</f>
        <v>2044.9829999999999</v>
      </c>
      <c r="AT70" s="158">
        <f>Housing_benefits!AT30</f>
        <v>2323.52</v>
      </c>
      <c r="AU70" s="158">
        <f>Housing_benefits!AU30</f>
        <v>2573.1280000000002</v>
      </c>
      <c r="AV70" s="158">
        <f>Housing_benefits!AV30</f>
        <v>2807.8249999999998</v>
      </c>
      <c r="AW70" s="158">
        <f>Housing_benefits!AW30</f>
        <v>3189.0050000000001</v>
      </c>
      <c r="AX70" s="158">
        <f>Housing_benefits!AX30</f>
        <v>3402.2148963971672</v>
      </c>
      <c r="AY70" s="158">
        <f>Housing_benefits!AY30</f>
        <v>3614.8473488867526</v>
      </c>
      <c r="AZ70" s="158">
        <f>Housing_benefits!AZ30</f>
        <v>3751.9206727282358</v>
      </c>
      <c r="BA70" s="158">
        <f>Housing_benefits!BA30</f>
        <v>3788.0146137757624</v>
      </c>
      <c r="BB70" s="158">
        <f>Housing_benefits!BB30</f>
        <v>3851.7417929521921</v>
      </c>
      <c r="BC70" s="158">
        <f>Housing_benefits!BC30</f>
        <v>3997.2728888889624</v>
      </c>
      <c r="BD70" s="158">
        <f>Housing_benefits!BD30</f>
        <v>4207.3417317175063</v>
      </c>
      <c r="BE70" s="158">
        <f>Housing_benefits!BE30</f>
        <v>4458.6120397296809</v>
      </c>
      <c r="BF70" s="158">
        <f>Housing_benefits!BF30</f>
        <v>4782.8062827579006</v>
      </c>
      <c r="BG70" s="158">
        <f>Housing_benefits!BG30</f>
        <v>4439.9426964228405</v>
      </c>
      <c r="BH70" s="158">
        <f>Housing_benefits!BH30</f>
        <v>4548.4601171225586</v>
      </c>
      <c r="BI70" s="158">
        <f>Housing_benefits!BI30</f>
        <v>4563.9384927414358</v>
      </c>
      <c r="BJ70" s="158">
        <f>Housing_benefits!BJ30</f>
        <v>4861.4789099542368</v>
      </c>
      <c r="BK70" s="158">
        <f>Housing_benefits!BK30</f>
        <v>4923.6027084858815</v>
      </c>
      <c r="BL70" s="158">
        <f>Housing_benefits!BL30</f>
        <v>5503.9442212258709</v>
      </c>
      <c r="BM70" s="158">
        <f>Housing_benefits!BM30</f>
        <v>5762.4397376097304</v>
      </c>
      <c r="BN70" s="158">
        <f>Housing_benefits!BN30</f>
        <v>5948.9797621593234</v>
      </c>
      <c r="BO70" s="158">
        <f>Housing_benefits!BO30</f>
        <v>6241.622946717006</v>
      </c>
      <c r="BP70" s="158">
        <f>Housing_benefits!BP30</f>
        <v>6427.139962759471</v>
      </c>
      <c r="BQ70" s="158">
        <f>Housing_benefits!BQ30</f>
        <v>6544.0581409153201</v>
      </c>
      <c r="BR70" s="158">
        <f>Housing_benefits!BR30</f>
        <v>6578.0549409279665</v>
      </c>
      <c r="BS70" s="158">
        <f>Housing_benefits!BS30</f>
        <v>6527.4880116677159</v>
      </c>
      <c r="BT70" s="158">
        <f>Housing_benefits!BT30</f>
        <v>6329.2889150000001</v>
      </c>
      <c r="BU70" s="158">
        <f>Housing_benefits!BU30</f>
        <v>6088.1434402404884</v>
      </c>
      <c r="BV70" s="158">
        <f>Housing_benefits!BV30</f>
        <v>5834.4756976856261</v>
      </c>
      <c r="BW70" s="158">
        <f>Housing_benefits!BW30</f>
        <v>5767.3977925525187</v>
      </c>
      <c r="BX70" s="158">
        <f>Housing_benefits!BX30</f>
        <v>5562.932235204551</v>
      </c>
      <c r="BY70" s="158">
        <f>Housing_benefits!BY30</f>
        <v>5200.0929098580464</v>
      </c>
      <c r="BZ70" s="158">
        <f>Housing_benefits!BZ30</f>
        <v>5496.1592801248307</v>
      </c>
      <c r="CA70" s="158">
        <f>Housing_benefits!CA30</f>
        <v>5654.397613965959</v>
      </c>
      <c r="CB70" s="158">
        <f>Housing_benefits!CB30</f>
        <v>5849.5559453304104</v>
      </c>
      <c r="CC70" s="158">
        <f>Housing_benefits!CC30</f>
        <v>5770.2668011566175</v>
      </c>
      <c r="CD70" s="158">
        <f>Housing_benefits!CD30</f>
        <v>5600.8273971934368</v>
      </c>
      <c r="CE70" s="159">
        <f>Housing_benefits!CE30</f>
        <v>5603.3417720730076</v>
      </c>
    </row>
    <row r="71" spans="1:83" x14ac:dyDescent="0.35">
      <c r="A71" s="152"/>
      <c r="B71" s="76" t="s">
        <v>387</v>
      </c>
      <c r="AH71" s="158">
        <f>Housing_benefits!AH31</f>
        <v>400.06040998931815</v>
      </c>
      <c r="AI71" s="158">
        <f>Housing_benefits!AI31</f>
        <v>440.24186395917997</v>
      </c>
      <c r="AJ71" s="158">
        <f>Housing_benefits!AJ31</f>
        <v>568.64676658977396</v>
      </c>
      <c r="AK71" s="158">
        <f>Housing_benefits!AK31</f>
        <v>919.19447132057121</v>
      </c>
      <c r="AL71" s="158">
        <f>Housing_benefits!AL31</f>
        <v>1181.6407082203809</v>
      </c>
      <c r="AM71" s="158">
        <f>Housing_benefits!AM31</f>
        <v>1396.9133752255298</v>
      </c>
      <c r="AN71" s="158">
        <f>Housing_benefits!AN31</f>
        <v>1572.5977774696016</v>
      </c>
      <c r="AO71" s="158">
        <f>Housing_benefits!AO31</f>
        <v>1763.5441134969951</v>
      </c>
      <c r="AP71" s="158">
        <f>Housing_benefits!AP31</f>
        <v>1896.6084945680932</v>
      </c>
      <c r="AQ71" s="158">
        <f>Housing_benefits!AQ31</f>
        <v>1963.1883599218736</v>
      </c>
      <c r="AR71" s="158">
        <f>Housing_benefits!AR31</f>
        <v>1903.5669999999996</v>
      </c>
      <c r="AS71" s="158">
        <f>Housing_benefits!AS31</f>
        <v>2187.5540000000001</v>
      </c>
      <c r="AT71" s="158">
        <f>Housing_benefits!AT31</f>
        <v>2771.8209999999999</v>
      </c>
      <c r="AU71" s="158">
        <f>Housing_benefits!AU31</f>
        <v>3785.5240000000008</v>
      </c>
      <c r="AV71" s="158">
        <f>Housing_benefits!AV31</f>
        <v>5004.2709999999997</v>
      </c>
      <c r="AW71" s="158">
        <f>Housing_benefits!AW31</f>
        <v>6027.8400000000011</v>
      </c>
      <c r="AX71" s="158">
        <f>Housing_benefits!AX31</f>
        <v>6701.0210236028324</v>
      </c>
      <c r="AY71" s="158">
        <f>Housing_benefits!AY31</f>
        <v>7259.8193451132465</v>
      </c>
      <c r="AZ71" s="158">
        <f>Housing_benefits!AZ31</f>
        <v>7627.8412922717607</v>
      </c>
      <c r="BA71" s="158">
        <f>Housing_benefits!BA31</f>
        <v>7388.3815092242394</v>
      </c>
      <c r="BB71" s="158">
        <f>Housing_benefits!BB31</f>
        <v>7213.0624270478074</v>
      </c>
      <c r="BC71" s="158">
        <f>Housing_benefits!BC31</f>
        <v>7066.8309277856351</v>
      </c>
      <c r="BD71" s="158">
        <f>Housing_benefits!BD31</f>
        <v>6955.0272430824934</v>
      </c>
      <c r="BE71" s="158">
        <f>Housing_benefits!BE31</f>
        <v>7130.0830912703177</v>
      </c>
      <c r="BF71" s="158">
        <f>Housing_benefits!BF31</f>
        <v>7853.4141332420995</v>
      </c>
      <c r="BG71" s="158">
        <f>Housing_benefits!BG31</f>
        <v>7907.4304242871603</v>
      </c>
      <c r="BH71" s="158">
        <f>Housing_benefits!BH31</f>
        <v>8609.1099443174389</v>
      </c>
      <c r="BI71" s="158">
        <f>Housing_benefits!BI31</f>
        <v>9364.2666422585644</v>
      </c>
      <c r="BJ71" s="158">
        <f>Housing_benefits!BJ31</f>
        <v>9979.0686760457666</v>
      </c>
      <c r="BK71" s="158">
        <f>Housing_benefits!BK31</f>
        <v>10808.197886514117</v>
      </c>
      <c r="BL71" s="158">
        <f>Housing_benefits!BL31</f>
        <v>11599.496940774132</v>
      </c>
      <c r="BM71" s="158">
        <f>Housing_benefits!BM31</f>
        <v>14226.791440390265</v>
      </c>
      <c r="BN71" s="158">
        <f>Housing_benefits!BN31</f>
        <v>15478.01053884067</v>
      </c>
      <c r="BO71" s="158">
        <f>Housing_benefits!BO31</f>
        <v>16578.667176283001</v>
      </c>
      <c r="BP71" s="158">
        <f>Housing_benefits!BP31</f>
        <v>17472.491649240532</v>
      </c>
      <c r="BQ71" s="158">
        <f>Housing_benefits!BQ31</f>
        <v>17625.749532084679</v>
      </c>
      <c r="BR71" s="158">
        <f>Housing_benefits!BR31</f>
        <v>17738.510614072031</v>
      </c>
      <c r="BS71" s="158">
        <f>Housing_benefits!BS31</f>
        <v>17716.225635332288</v>
      </c>
      <c r="BT71" s="158">
        <f>Housing_benefits!BT31</f>
        <v>17111.31100400001</v>
      </c>
      <c r="BU71" s="158">
        <f>Housing_benefits!BU31</f>
        <v>16213.076773759509</v>
      </c>
      <c r="BV71" s="158">
        <f>Housing_benefits!BV31</f>
        <v>14895.346253314372</v>
      </c>
      <c r="BW71" s="158">
        <f>Housing_benefits!BW31</f>
        <v>12617.590772447478</v>
      </c>
      <c r="BX71" s="158">
        <f>Housing_benefits!BX31</f>
        <v>11771.363467795447</v>
      </c>
      <c r="BY71" s="158">
        <f>Housing_benefits!BY31</f>
        <v>10925.664577337437</v>
      </c>
      <c r="BZ71" s="158">
        <f>Housing_benefits!BZ31</f>
        <v>9280.8440060465236</v>
      </c>
      <c r="CA71" s="158">
        <f>Housing_benefits!CA31</f>
        <v>8621.6520165726924</v>
      </c>
      <c r="CB71" s="158">
        <f>Housing_benefits!CB31</f>
        <v>8311.8597969406801</v>
      </c>
      <c r="CC71" s="158">
        <f>Housing_benefits!CC31</f>
        <v>6630.495507705853</v>
      </c>
      <c r="CD71" s="158">
        <f>Housing_benefits!CD31</f>
        <v>5197.5253768637085</v>
      </c>
      <c r="CE71" s="159">
        <f>Housing_benefits!CE31</f>
        <v>4812.0085806980351</v>
      </c>
    </row>
    <row r="72" spans="1:83" s="109" customFormat="1" x14ac:dyDescent="0.35">
      <c r="A72" s="170"/>
      <c r="B72" s="83" t="s">
        <v>137</v>
      </c>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57">
        <f t="shared" ref="AH72:BL72" si="27">SUM(AH70:AH71)</f>
        <v>721</v>
      </c>
      <c r="AI72" s="57">
        <f t="shared" si="27"/>
        <v>793</v>
      </c>
      <c r="AJ72" s="57">
        <f t="shared" si="27"/>
        <v>1024</v>
      </c>
      <c r="AK72" s="57">
        <f t="shared" si="27"/>
        <v>1655.6</v>
      </c>
      <c r="AL72" s="57">
        <f t="shared" si="27"/>
        <v>2128</v>
      </c>
      <c r="AM72" s="57">
        <f t="shared" si="27"/>
        <v>2516</v>
      </c>
      <c r="AN72" s="57">
        <f t="shared" si="27"/>
        <v>2833</v>
      </c>
      <c r="AO72" s="57">
        <f t="shared" si="27"/>
        <v>3177</v>
      </c>
      <c r="AP72" s="57">
        <f t="shared" si="27"/>
        <v>3415.0000000000005</v>
      </c>
      <c r="AQ72" s="57">
        <f t="shared" si="27"/>
        <v>3536</v>
      </c>
      <c r="AR72" s="57">
        <f t="shared" si="27"/>
        <v>3723.4489999999996</v>
      </c>
      <c r="AS72" s="57">
        <f t="shared" si="27"/>
        <v>4232.5370000000003</v>
      </c>
      <c r="AT72" s="57">
        <f t="shared" si="27"/>
        <v>5095.3410000000003</v>
      </c>
      <c r="AU72" s="57">
        <f t="shared" si="27"/>
        <v>6358.652000000001</v>
      </c>
      <c r="AV72" s="57">
        <f t="shared" si="27"/>
        <v>7812.0959999999995</v>
      </c>
      <c r="AW72" s="57">
        <f t="shared" si="27"/>
        <v>9216.8450000000012</v>
      </c>
      <c r="AX72" s="57">
        <f t="shared" si="27"/>
        <v>10103.235919999999</v>
      </c>
      <c r="AY72" s="57">
        <f t="shared" si="27"/>
        <v>10874.666694</v>
      </c>
      <c r="AZ72" s="57">
        <f t="shared" si="27"/>
        <v>11379.761964999996</v>
      </c>
      <c r="BA72" s="57">
        <f t="shared" si="27"/>
        <v>11176.396123000002</v>
      </c>
      <c r="BB72" s="57">
        <f t="shared" si="27"/>
        <v>11064.80422</v>
      </c>
      <c r="BC72" s="57">
        <f t="shared" si="27"/>
        <v>11064.103816674597</v>
      </c>
      <c r="BD72" s="57">
        <f t="shared" si="27"/>
        <v>11162.3689748</v>
      </c>
      <c r="BE72" s="57">
        <f t="shared" si="27"/>
        <v>11588.695130999999</v>
      </c>
      <c r="BF72" s="57">
        <f t="shared" si="27"/>
        <v>12636.220416</v>
      </c>
      <c r="BG72" s="57">
        <f t="shared" si="27"/>
        <v>12347.373120710001</v>
      </c>
      <c r="BH72" s="57">
        <f t="shared" si="27"/>
        <v>13157.570061439998</v>
      </c>
      <c r="BI72" s="57">
        <f t="shared" si="27"/>
        <v>13928.205135</v>
      </c>
      <c r="BJ72" s="57">
        <f t="shared" si="27"/>
        <v>14840.547586000004</v>
      </c>
      <c r="BK72" s="57">
        <f t="shared" si="27"/>
        <v>15731.800594999999</v>
      </c>
      <c r="BL72" s="57">
        <f t="shared" si="27"/>
        <v>17103.441162000003</v>
      </c>
      <c r="BM72" s="57">
        <f t="shared" ref="BM72:CE72" si="28">BM71+BM70</f>
        <v>19989.231177999995</v>
      </c>
      <c r="BN72" s="57">
        <f t="shared" si="28"/>
        <v>21426.990300999994</v>
      </c>
      <c r="BO72" s="57">
        <f t="shared" si="28"/>
        <v>22820.290123000006</v>
      </c>
      <c r="BP72" s="57">
        <f t="shared" si="28"/>
        <v>23899.631612000005</v>
      </c>
      <c r="BQ72" s="57">
        <f t="shared" si="28"/>
        <v>24169.807672999999</v>
      </c>
      <c r="BR72" s="57">
        <f t="shared" si="28"/>
        <v>24316.565554999997</v>
      </c>
      <c r="BS72" s="57">
        <f t="shared" si="28"/>
        <v>24243.713647000004</v>
      </c>
      <c r="BT72" s="57">
        <f t="shared" si="28"/>
        <v>23440.599919000011</v>
      </c>
      <c r="BU72" s="57">
        <f t="shared" si="28"/>
        <v>22301.220213999997</v>
      </c>
      <c r="BV72" s="57">
        <f t="shared" si="28"/>
        <v>20729.821950999998</v>
      </c>
      <c r="BW72" s="57">
        <f t="shared" si="28"/>
        <v>18384.988564999996</v>
      </c>
      <c r="BX72" s="57">
        <f t="shared" si="28"/>
        <v>17334.295702999996</v>
      </c>
      <c r="BY72" s="57">
        <f t="shared" si="28"/>
        <v>16125.757487195482</v>
      </c>
      <c r="BZ72" s="57">
        <f t="shared" si="28"/>
        <v>14777.003286171355</v>
      </c>
      <c r="CA72" s="57">
        <f t="shared" si="28"/>
        <v>14276.049630538651</v>
      </c>
      <c r="CB72" s="57">
        <f t="shared" si="28"/>
        <v>14161.41574227109</v>
      </c>
      <c r="CC72" s="57">
        <f t="shared" si="28"/>
        <v>12400.762308862471</v>
      </c>
      <c r="CD72" s="57">
        <f t="shared" si="28"/>
        <v>10798.352774057144</v>
      </c>
      <c r="CE72" s="58">
        <f t="shared" si="28"/>
        <v>10415.350352771042</v>
      </c>
    </row>
    <row r="73" spans="1:83" ht="26.25" customHeight="1" x14ac:dyDescent="0.35">
      <c r="A73" s="152"/>
      <c r="B73" s="83" t="s">
        <v>348</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9"/>
    </row>
    <row r="74" spans="1:83" x14ac:dyDescent="0.35">
      <c r="A74" s="152"/>
      <c r="B74" s="74" t="s">
        <v>230</v>
      </c>
      <c r="AH74" s="158">
        <f t="shared" ref="AH74:BM74" si="29">SUM(AH75:AH76)</f>
        <v>0</v>
      </c>
      <c r="AI74" s="158">
        <f t="shared" si="29"/>
        <v>0</v>
      </c>
      <c r="AJ74" s="158">
        <f t="shared" si="29"/>
        <v>0</v>
      </c>
      <c r="AK74" s="158">
        <f t="shared" si="29"/>
        <v>0</v>
      </c>
      <c r="AL74" s="158">
        <f t="shared" si="29"/>
        <v>0</v>
      </c>
      <c r="AM74" s="158">
        <f t="shared" si="29"/>
        <v>0</v>
      </c>
      <c r="AN74" s="158">
        <f t="shared" si="29"/>
        <v>0</v>
      </c>
      <c r="AO74" s="158">
        <f t="shared" si="29"/>
        <v>0</v>
      </c>
      <c r="AP74" s="158">
        <f t="shared" si="29"/>
        <v>0</v>
      </c>
      <c r="AQ74" s="158">
        <f t="shared" si="29"/>
        <v>0</v>
      </c>
      <c r="AR74" s="158">
        <f t="shared" si="29"/>
        <v>0</v>
      </c>
      <c r="AS74" s="158">
        <f t="shared" si="29"/>
        <v>0</v>
      </c>
      <c r="AT74" s="158">
        <f t="shared" si="29"/>
        <v>0</v>
      </c>
      <c r="AU74" s="158">
        <f t="shared" si="29"/>
        <v>0</v>
      </c>
      <c r="AV74" s="158">
        <f t="shared" si="29"/>
        <v>0</v>
      </c>
      <c r="AW74" s="158">
        <f t="shared" si="29"/>
        <v>0</v>
      </c>
      <c r="AX74" s="158">
        <f t="shared" si="29"/>
        <v>0</v>
      </c>
      <c r="AY74" s="158">
        <f t="shared" si="29"/>
        <v>0</v>
      </c>
      <c r="AZ74" s="158">
        <f t="shared" si="29"/>
        <v>0</v>
      </c>
      <c r="BA74" s="158">
        <f t="shared" si="29"/>
        <v>0</v>
      </c>
      <c r="BB74" s="158">
        <f t="shared" si="29"/>
        <v>0</v>
      </c>
      <c r="BC74" s="158">
        <f t="shared" si="29"/>
        <v>0</v>
      </c>
      <c r="BD74" s="158">
        <f t="shared" si="29"/>
        <v>0</v>
      </c>
      <c r="BE74" s="158">
        <f t="shared" si="29"/>
        <v>0</v>
      </c>
      <c r="BF74" s="158">
        <f t="shared" si="29"/>
        <v>0</v>
      </c>
      <c r="BG74" s="158">
        <f t="shared" si="29"/>
        <v>0</v>
      </c>
      <c r="BH74" s="158">
        <f t="shared" si="29"/>
        <v>0</v>
      </c>
      <c r="BI74" s="158">
        <f t="shared" si="29"/>
        <v>0</v>
      </c>
      <c r="BJ74" s="158">
        <f t="shared" si="29"/>
        <v>3.4359999999999999</v>
      </c>
      <c r="BK74" s="158">
        <f t="shared" si="29"/>
        <v>3.99</v>
      </c>
      <c r="BL74" s="158">
        <f t="shared" si="29"/>
        <v>211.09399999999999</v>
      </c>
      <c r="BM74" s="158">
        <f t="shared" si="29"/>
        <v>298.26100000000002</v>
      </c>
      <c r="BN74" s="158">
        <f t="shared" ref="BN74:CE74" si="30">SUM(BN75:BN76)</f>
        <v>435.41003044000001</v>
      </c>
      <c r="BO74" s="158">
        <f t="shared" si="30"/>
        <v>128.72999999999999</v>
      </c>
      <c r="BP74" s="158">
        <f t="shared" si="30"/>
        <v>141.73699999999999</v>
      </c>
      <c r="BQ74" s="158">
        <f t="shared" si="30"/>
        <v>8.4069999999999965</v>
      </c>
      <c r="BR74" s="158">
        <f t="shared" si="30"/>
        <v>11.036000000000001</v>
      </c>
      <c r="BS74" s="158">
        <f t="shared" si="30"/>
        <v>3.7847469900000021</v>
      </c>
      <c r="BT74" s="158">
        <f t="shared" si="30"/>
        <v>3.1778794199999973</v>
      </c>
      <c r="BU74" s="158">
        <f t="shared" si="30"/>
        <v>114.2644971</v>
      </c>
      <c r="BV74" s="158">
        <f t="shared" si="30"/>
        <v>26.955252089999995</v>
      </c>
      <c r="BW74" s="158">
        <f t="shared" si="30"/>
        <v>0.22715072999999819</v>
      </c>
      <c r="BX74" s="158">
        <f t="shared" si="30"/>
        <v>98.735709330000006</v>
      </c>
      <c r="BY74" s="158">
        <f t="shared" si="30"/>
        <v>0.21862261999998722</v>
      </c>
      <c r="BZ74" s="158">
        <f t="shared" si="30"/>
        <v>16.571577059570757</v>
      </c>
      <c r="CA74" s="158">
        <f t="shared" si="30"/>
        <v>16.998843506300862</v>
      </c>
      <c r="CB74" s="158">
        <f t="shared" si="30"/>
        <v>16.998843506300862</v>
      </c>
      <c r="CC74" s="158">
        <f t="shared" si="30"/>
        <v>16.998843506300858</v>
      </c>
      <c r="CD74" s="158">
        <f t="shared" si="30"/>
        <v>16.998843506300858</v>
      </c>
      <c r="CE74" s="159">
        <f t="shared" si="30"/>
        <v>16.998843506300858</v>
      </c>
    </row>
    <row r="75" spans="1:83" x14ac:dyDescent="0.35">
      <c r="A75" s="152"/>
      <c r="B75" s="203" t="s">
        <v>411</v>
      </c>
      <c r="AH75" s="158">
        <f>Table_2a!AH85</f>
        <v>0</v>
      </c>
      <c r="AI75" s="158">
        <f>Table_2a!AI85</f>
        <v>0</v>
      </c>
      <c r="AJ75" s="158">
        <f>Table_2a!AJ85</f>
        <v>0</v>
      </c>
      <c r="AK75" s="158">
        <f>Table_2a!AK85</f>
        <v>0</v>
      </c>
      <c r="AL75" s="158">
        <f>Table_2a!AL85</f>
        <v>0</v>
      </c>
      <c r="AM75" s="158">
        <f>Table_2a!AM85</f>
        <v>0</v>
      </c>
      <c r="AN75" s="158">
        <f>Table_2a!AN85</f>
        <v>0</v>
      </c>
      <c r="AO75" s="158">
        <f>Table_2a!AO85</f>
        <v>0</v>
      </c>
      <c r="AP75" s="158">
        <f>Table_2a!AP85</f>
        <v>0</v>
      </c>
      <c r="AQ75" s="158">
        <f>Table_2a!AQ85</f>
        <v>0</v>
      </c>
      <c r="AR75" s="158">
        <f>Table_2a!AR85</f>
        <v>0</v>
      </c>
      <c r="AS75" s="158">
        <f>Table_2a!AS85</f>
        <v>0</v>
      </c>
      <c r="AT75" s="158">
        <f>Table_2a!AT85</f>
        <v>0</v>
      </c>
      <c r="AU75" s="158">
        <f>Table_2a!AU85</f>
        <v>0</v>
      </c>
      <c r="AV75" s="158">
        <f>Table_2a!AV85</f>
        <v>0</v>
      </c>
      <c r="AW75" s="158">
        <f>Table_2a!AW85</f>
        <v>0</v>
      </c>
      <c r="AX75" s="158">
        <f>Table_2a!AX85</f>
        <v>0</v>
      </c>
      <c r="AY75" s="158">
        <f>Table_2a!AY85</f>
        <v>0</v>
      </c>
      <c r="AZ75" s="158">
        <f>Table_2a!AZ85</f>
        <v>0</v>
      </c>
      <c r="BA75" s="158">
        <f>Table_2a!BA85</f>
        <v>0</v>
      </c>
      <c r="BB75" s="158">
        <f>Table_2a!BB85</f>
        <v>0</v>
      </c>
      <c r="BC75" s="158">
        <f>Table_2a!BC85</f>
        <v>0</v>
      </c>
      <c r="BD75" s="158">
        <f>Table_2a!BD85</f>
        <v>0</v>
      </c>
      <c r="BE75" s="158">
        <f>Table_2a!BE85</f>
        <v>0</v>
      </c>
      <c r="BF75" s="158">
        <f>Table_2a!BF85</f>
        <v>0</v>
      </c>
      <c r="BG75" s="158">
        <f>Table_2a!BG85</f>
        <v>0</v>
      </c>
      <c r="BH75" s="158">
        <f>Table_2a!BH85</f>
        <v>0</v>
      </c>
      <c r="BI75" s="158">
        <f>Table_2a!BI85</f>
        <v>0</v>
      </c>
      <c r="BJ75" s="158">
        <f>Table_2a!BJ85</f>
        <v>2.3854757613040265</v>
      </c>
      <c r="BK75" s="158">
        <f>Table_2a!BK85</f>
        <v>2.7799798323037712</v>
      </c>
      <c r="BL75" s="158">
        <f>Table_2a!BL85</f>
        <v>145.43650100833483</v>
      </c>
      <c r="BM75" s="158">
        <f>Table_2a!BM85</f>
        <v>193.92315446943357</v>
      </c>
      <c r="BN75" s="158">
        <f>Table_2a!BN85</f>
        <v>266.81067065860327</v>
      </c>
      <c r="BO75" s="158">
        <f>Table_2a!BO85</f>
        <v>77.89376230618096</v>
      </c>
      <c r="BP75" s="158">
        <f>Table_2a!BP85</f>
        <v>83.761185046642368</v>
      </c>
      <c r="BQ75" s="158">
        <f>Table_2a!BQ85</f>
        <v>4.8547000187328013</v>
      </c>
      <c r="BR75" s="158">
        <f>Table_2a!BR85</f>
        <v>6.144183842691306</v>
      </c>
      <c r="BS75" s="158">
        <f>Table_2a!BS85</f>
        <v>1.8738021637673685</v>
      </c>
      <c r="BT75" s="158">
        <f>Table_2a!BT85</f>
        <v>1.5587465546696961</v>
      </c>
      <c r="BU75" s="158">
        <f>Table_2a!BU85</f>
        <v>54.094519769972067</v>
      </c>
      <c r="BV75" s="158">
        <f>Table_2a!BV85</f>
        <v>20.090436254533998</v>
      </c>
      <c r="BW75" s="158">
        <f>Table_2a!BW85</f>
        <v>10.24445929038221</v>
      </c>
      <c r="BX75" s="158">
        <f>Table_2a!BX85</f>
        <v>42.667721208615234</v>
      </c>
      <c r="BY75" s="158">
        <f>Table_2a!BY85</f>
        <v>3.0494338237993515</v>
      </c>
      <c r="BZ75" s="158">
        <f>Table_2a!BZ85</f>
        <v>9.4086305378536892</v>
      </c>
      <c r="CA75" s="158">
        <f>Table_2a!CA85</f>
        <v>9.6596422853372861</v>
      </c>
      <c r="CB75" s="158">
        <f>Table_2a!CB85</f>
        <v>7.196682249132901</v>
      </c>
      <c r="CC75" s="158">
        <f>Table_2a!CC85</f>
        <v>6.7327105573805195</v>
      </c>
      <c r="CD75" s="158">
        <f>Table_2a!CD85</f>
        <v>6.7327105573805195</v>
      </c>
      <c r="CE75" s="159">
        <f>Table_2a!CE85</f>
        <v>6.7327105573805204</v>
      </c>
    </row>
    <row r="76" spans="1:83" x14ac:dyDescent="0.35">
      <c r="A76" s="152"/>
      <c r="B76" s="203" t="s">
        <v>412</v>
      </c>
      <c r="AH76" s="158">
        <f>Table_2a!AH28</f>
        <v>0</v>
      </c>
      <c r="AI76" s="158">
        <f>Table_2a!AI28</f>
        <v>0</v>
      </c>
      <c r="AJ76" s="158">
        <f>Table_2a!AJ28</f>
        <v>0</v>
      </c>
      <c r="AK76" s="158">
        <f>Table_2a!AK28</f>
        <v>0</v>
      </c>
      <c r="AL76" s="158">
        <f>Table_2a!AL28</f>
        <v>0</v>
      </c>
      <c r="AM76" s="158">
        <f>Table_2a!AM28</f>
        <v>0</v>
      </c>
      <c r="AN76" s="158">
        <f>Table_2a!AN28</f>
        <v>0</v>
      </c>
      <c r="AO76" s="158">
        <f>Table_2a!AO28</f>
        <v>0</v>
      </c>
      <c r="AP76" s="158">
        <f>Table_2a!AP28</f>
        <v>0</v>
      </c>
      <c r="AQ76" s="158">
        <f>Table_2a!AQ28</f>
        <v>0</v>
      </c>
      <c r="AR76" s="158">
        <f>Table_2a!AR28</f>
        <v>0</v>
      </c>
      <c r="AS76" s="158">
        <f>Table_2a!AS28</f>
        <v>0</v>
      </c>
      <c r="AT76" s="158">
        <f>Table_2a!AT28</f>
        <v>0</v>
      </c>
      <c r="AU76" s="158">
        <f>Table_2a!AU28</f>
        <v>0</v>
      </c>
      <c r="AV76" s="158">
        <f>Table_2a!AV28</f>
        <v>0</v>
      </c>
      <c r="AW76" s="158">
        <f>Table_2a!AW28</f>
        <v>0</v>
      </c>
      <c r="AX76" s="158">
        <f>Table_2a!AX28</f>
        <v>0</v>
      </c>
      <c r="AY76" s="158">
        <f>Table_2a!AY28</f>
        <v>0</v>
      </c>
      <c r="AZ76" s="158">
        <f>Table_2a!AZ28</f>
        <v>0</v>
      </c>
      <c r="BA76" s="158">
        <f>Table_2a!BA28</f>
        <v>0</v>
      </c>
      <c r="BB76" s="158">
        <f>Table_2a!BB28</f>
        <v>0</v>
      </c>
      <c r="BC76" s="158">
        <f>Table_2a!BC28</f>
        <v>0</v>
      </c>
      <c r="BD76" s="158">
        <f>Table_2a!BD28</f>
        <v>0</v>
      </c>
      <c r="BE76" s="158">
        <f>Table_2a!BE28</f>
        <v>0</v>
      </c>
      <c r="BF76" s="158">
        <f>Table_2a!BF28</f>
        <v>0</v>
      </c>
      <c r="BG76" s="158">
        <f>Table_2a!BG28</f>
        <v>0</v>
      </c>
      <c r="BH76" s="158">
        <f>Table_2a!BH28</f>
        <v>0</v>
      </c>
      <c r="BI76" s="158">
        <f>Table_2a!BI28</f>
        <v>0</v>
      </c>
      <c r="BJ76" s="158">
        <f>Table_2a!BJ28</f>
        <v>1.0505242386959734</v>
      </c>
      <c r="BK76" s="158">
        <f>Table_2a!BK28</f>
        <v>1.210020167696229</v>
      </c>
      <c r="BL76" s="158">
        <f>Table_2a!BL28</f>
        <v>65.657498991665165</v>
      </c>
      <c r="BM76" s="158">
        <f>Table_2a!BM28</f>
        <v>104.33784553056645</v>
      </c>
      <c r="BN76" s="158">
        <f>Table_2a!BN28</f>
        <v>168.59935978139674</v>
      </c>
      <c r="BO76" s="158">
        <f>Table_2a!BO28</f>
        <v>50.836237693819029</v>
      </c>
      <c r="BP76" s="158">
        <f>Table_2a!BP28</f>
        <v>57.975814953357627</v>
      </c>
      <c r="BQ76" s="158">
        <f>Table_2a!BQ28</f>
        <v>3.5522999812671952</v>
      </c>
      <c r="BR76" s="158">
        <f>Table_2a!BR28</f>
        <v>4.8918161573086953</v>
      </c>
      <c r="BS76" s="158">
        <f>Table_2a!BS28</f>
        <v>1.9109448262326334</v>
      </c>
      <c r="BT76" s="158">
        <f>Table_2a!BT28</f>
        <v>1.6191328653303012</v>
      </c>
      <c r="BU76" s="158">
        <f>Table_2a!BU28</f>
        <v>60.169977330027926</v>
      </c>
      <c r="BV76" s="158">
        <f>Table_2a!BV28</f>
        <v>6.8648158354659987</v>
      </c>
      <c r="BW76" s="158">
        <f>Table_2a!BW28</f>
        <v>-10.017308560382212</v>
      </c>
      <c r="BX76" s="158">
        <f>Table_2a!BX28</f>
        <v>56.067988121384772</v>
      </c>
      <c r="BY76" s="158">
        <f>Table_2a!BY28</f>
        <v>-2.8308112037993642</v>
      </c>
      <c r="BZ76" s="158">
        <f>Table_2a!BZ28</f>
        <v>7.1629465217170685</v>
      </c>
      <c r="CA76" s="158">
        <f>Table_2a!CA28</f>
        <v>7.3392012209635755</v>
      </c>
      <c r="CB76" s="158">
        <f>Table_2a!CB28</f>
        <v>9.8021612571679597</v>
      </c>
      <c r="CC76" s="158">
        <f>Table_2a!CC28</f>
        <v>10.266132948920339</v>
      </c>
      <c r="CD76" s="158">
        <f>Table_2a!CD28</f>
        <v>10.266132948920339</v>
      </c>
      <c r="CE76" s="159">
        <f>Table_2a!CE28</f>
        <v>10.266132948920339</v>
      </c>
    </row>
    <row r="77" spans="1:83" x14ac:dyDescent="0.35">
      <c r="A77" s="152"/>
      <c r="B77" s="74" t="s">
        <v>235</v>
      </c>
      <c r="AH77" s="158">
        <f>Table_1a!AH18</f>
        <v>0</v>
      </c>
      <c r="AI77" s="158">
        <f>Table_1a!AI18</f>
        <v>0</v>
      </c>
      <c r="AJ77" s="158">
        <f>Table_1a!AJ18</f>
        <v>0</v>
      </c>
      <c r="AK77" s="158">
        <f>Table_1a!AK18</f>
        <v>0</v>
      </c>
      <c r="AL77" s="158">
        <f>Table_1a!AL18</f>
        <v>0</v>
      </c>
      <c r="AM77" s="158">
        <f>Table_1a!AM18</f>
        <v>0</v>
      </c>
      <c r="AN77" s="158">
        <f>Table_1a!AN18</f>
        <v>0</v>
      </c>
      <c r="AO77" s="158">
        <f>Table_1a!AO18</f>
        <v>0</v>
      </c>
      <c r="AP77" s="158">
        <f>Table_1a!AP18</f>
        <v>0</v>
      </c>
      <c r="AQ77" s="158">
        <f>Table_1a!AQ18</f>
        <v>0</v>
      </c>
      <c r="AR77" s="158">
        <f>Table_1a!AR18</f>
        <v>0</v>
      </c>
      <c r="AS77" s="158">
        <f>Table_1a!AS18</f>
        <v>0</v>
      </c>
      <c r="AT77" s="158">
        <f>Table_1a!AT18</f>
        <v>0</v>
      </c>
      <c r="AU77" s="158">
        <f>Table_1a!AU18</f>
        <v>0</v>
      </c>
      <c r="AV77" s="158">
        <f>Table_1a!AV18</f>
        <v>0</v>
      </c>
      <c r="AW77" s="158">
        <f>Table_1a!AW18</f>
        <v>0</v>
      </c>
      <c r="AX77" s="158">
        <f>Table_1a!AX18</f>
        <v>0</v>
      </c>
      <c r="AY77" s="158">
        <f>Table_1a!AY18</f>
        <v>0</v>
      </c>
      <c r="AZ77" s="158">
        <f>Table_1a!AZ18</f>
        <v>0</v>
      </c>
      <c r="BA77" s="158">
        <f>Table_1a!BA18</f>
        <v>0</v>
      </c>
      <c r="BB77" s="158">
        <f>Table_1a!BB18</f>
        <v>0</v>
      </c>
      <c r="BC77" s="158">
        <f>Table_1a!BC18</f>
        <v>0</v>
      </c>
      <c r="BD77" s="158">
        <f>Table_1a!BD18</f>
        <v>0</v>
      </c>
      <c r="BE77" s="158">
        <f>Table_1a!BE18</f>
        <v>6.8540000000000001</v>
      </c>
      <c r="BF77" s="158">
        <f>Table_1a!BF18</f>
        <v>13.107519600000002</v>
      </c>
      <c r="BG77" s="158">
        <f>Table_1a!BG18</f>
        <v>14.986460219999998</v>
      </c>
      <c r="BH77" s="158">
        <f>Table_1a!BH18</f>
        <v>16.622024122071426</v>
      </c>
      <c r="BI77" s="158">
        <f>Table_1a!BI18</f>
        <v>17.693564299999998</v>
      </c>
      <c r="BJ77" s="158">
        <f>Table_1a!BJ18</f>
        <v>19.498030839999998</v>
      </c>
      <c r="BK77" s="158">
        <f>Table_1a!BK18</f>
        <v>20.507303</v>
      </c>
      <c r="BL77" s="158">
        <f>Table_1a!BL18</f>
        <v>21.180479929999997</v>
      </c>
      <c r="BM77" s="158">
        <f>Table_1a!BM18</f>
        <v>21.798681950000002</v>
      </c>
      <c r="BN77" s="158">
        <f>Table_1a!BN18</f>
        <v>21.362664119999998</v>
      </c>
      <c r="BO77" s="158">
        <f>Table_1a!BO18</f>
        <v>22.339751259999996</v>
      </c>
      <c r="BP77" s="158">
        <f>Table_1a!BP18</f>
        <v>56.572572000000001</v>
      </c>
      <c r="BQ77" s="158">
        <f>Table_1a!BQ18</f>
        <v>176.393889</v>
      </c>
      <c r="BR77" s="158">
        <f>Table_1a!BR18</f>
        <v>199.78361200000001</v>
      </c>
      <c r="BS77" s="158">
        <f>Table_1a!BS18</f>
        <v>161</v>
      </c>
      <c r="BT77" s="158">
        <f>Table_1a!BT18</f>
        <v>184</v>
      </c>
      <c r="BU77" s="158">
        <f>Table_1a!BU18</f>
        <v>164</v>
      </c>
      <c r="BV77" s="158">
        <f>Table_1a!BV18</f>
        <v>154</v>
      </c>
      <c r="BW77" s="158">
        <f>Table_1a!BW18</f>
        <v>132.03678999000002</v>
      </c>
      <c r="BX77" s="158">
        <f>Table_1a!BX18</f>
        <v>171.42592472999999</v>
      </c>
      <c r="BY77" s="158">
        <f>Table_1a!BY18</f>
        <v>140</v>
      </c>
      <c r="BZ77" s="158">
        <f>Table_1a!BZ18</f>
        <v>100</v>
      </c>
      <c r="CA77" s="158">
        <f>Table_1a!CA18</f>
        <v>100</v>
      </c>
      <c r="CB77" s="158">
        <f>Table_1a!CB18</f>
        <v>100</v>
      </c>
      <c r="CC77" s="158">
        <f>Table_1a!CC18</f>
        <v>0</v>
      </c>
      <c r="CD77" s="158">
        <f>Table_1a!CD18</f>
        <v>0</v>
      </c>
      <c r="CE77" s="159">
        <f>Table_1a!CE18</f>
        <v>0</v>
      </c>
    </row>
    <row r="78" spans="1:83" x14ac:dyDescent="0.35">
      <c r="A78" s="152"/>
      <c r="B78" s="74" t="s">
        <v>241</v>
      </c>
      <c r="AH78" s="158">
        <f t="shared" ref="AH78:BM78" si="31">SUM(AH79:AH80)</f>
        <v>0</v>
      </c>
      <c r="AI78" s="158">
        <f t="shared" si="31"/>
        <v>0</v>
      </c>
      <c r="AJ78" s="158">
        <f t="shared" si="31"/>
        <v>0</v>
      </c>
      <c r="AK78" s="158">
        <f t="shared" si="31"/>
        <v>0</v>
      </c>
      <c r="AL78" s="158">
        <f t="shared" si="31"/>
        <v>0</v>
      </c>
      <c r="AM78" s="158">
        <f t="shared" si="31"/>
        <v>0</v>
      </c>
      <c r="AN78" s="158">
        <f t="shared" si="31"/>
        <v>0</v>
      </c>
      <c r="AO78" s="158">
        <f t="shared" si="31"/>
        <v>0</v>
      </c>
      <c r="AP78" s="158">
        <f t="shared" si="31"/>
        <v>0</v>
      </c>
      <c r="AQ78" s="158">
        <f t="shared" si="31"/>
        <v>0</v>
      </c>
      <c r="AR78" s="158">
        <f t="shared" si="31"/>
        <v>0</v>
      </c>
      <c r="AS78" s="158">
        <f t="shared" si="31"/>
        <v>0</v>
      </c>
      <c r="AT78" s="158">
        <f t="shared" si="31"/>
        <v>0</v>
      </c>
      <c r="AU78" s="158">
        <f t="shared" si="31"/>
        <v>0</v>
      </c>
      <c r="AV78" s="158">
        <f t="shared" si="31"/>
        <v>0</v>
      </c>
      <c r="AW78" s="158">
        <f t="shared" si="31"/>
        <v>0</v>
      </c>
      <c r="AX78" s="158">
        <f t="shared" si="31"/>
        <v>0</v>
      </c>
      <c r="AY78" s="158">
        <f t="shared" si="31"/>
        <v>0</v>
      </c>
      <c r="AZ78" s="158">
        <f t="shared" si="31"/>
        <v>0</v>
      </c>
      <c r="BA78" s="158">
        <f t="shared" si="31"/>
        <v>0</v>
      </c>
      <c r="BB78" s="158">
        <f t="shared" si="31"/>
        <v>0</v>
      </c>
      <c r="BC78" s="158">
        <f t="shared" si="31"/>
        <v>0</v>
      </c>
      <c r="BD78" s="158">
        <f t="shared" si="31"/>
        <v>0</v>
      </c>
      <c r="BE78" s="158">
        <f t="shared" si="31"/>
        <v>0</v>
      </c>
      <c r="BF78" s="158">
        <f t="shared" si="31"/>
        <v>0</v>
      </c>
      <c r="BG78" s="158">
        <f t="shared" si="31"/>
        <v>0</v>
      </c>
      <c r="BH78" s="158">
        <f t="shared" si="31"/>
        <v>0</v>
      </c>
      <c r="BI78" s="158">
        <f t="shared" si="31"/>
        <v>0</v>
      </c>
      <c r="BJ78" s="158">
        <f t="shared" si="31"/>
        <v>46.637999999999998</v>
      </c>
      <c r="BK78" s="158">
        <f t="shared" si="31"/>
        <v>46.658999999999999</v>
      </c>
      <c r="BL78" s="158">
        <f t="shared" si="31"/>
        <v>50.039000000000001</v>
      </c>
      <c r="BM78" s="158">
        <f t="shared" si="31"/>
        <v>47.561</v>
      </c>
      <c r="BN78" s="158">
        <f t="shared" ref="BN78:CE78" si="32">SUM(BN79:BN80)</f>
        <v>44.601999999999997</v>
      </c>
      <c r="BO78" s="158">
        <f t="shared" si="32"/>
        <v>46.558457389804701</v>
      </c>
      <c r="BP78" s="158">
        <f t="shared" si="32"/>
        <v>43.945999999999998</v>
      </c>
      <c r="BQ78" s="158">
        <f t="shared" si="32"/>
        <v>44.098999999999997</v>
      </c>
      <c r="BR78" s="158">
        <f t="shared" si="32"/>
        <v>44.164999999999999</v>
      </c>
      <c r="BS78" s="158">
        <f t="shared" si="32"/>
        <v>39.841999999999999</v>
      </c>
      <c r="BT78" s="158">
        <f t="shared" si="32"/>
        <v>38.499000000000002</v>
      </c>
      <c r="BU78" s="158">
        <f t="shared" si="32"/>
        <v>36.994</v>
      </c>
      <c r="BV78" s="158">
        <f t="shared" si="32"/>
        <v>44.322000000000003</v>
      </c>
      <c r="BW78" s="158">
        <f t="shared" si="32"/>
        <v>33.988</v>
      </c>
      <c r="BX78" s="158">
        <f t="shared" si="32"/>
        <v>62.020754029999992</v>
      </c>
      <c r="BY78" s="158">
        <f t="shared" si="32"/>
        <v>48.520351089999991</v>
      </c>
      <c r="BZ78" s="158">
        <f t="shared" si="32"/>
        <v>42.084693598158729</v>
      </c>
      <c r="CA78" s="158">
        <f t="shared" si="32"/>
        <v>47.437987830280619</v>
      </c>
      <c r="CB78" s="158">
        <f t="shared" si="32"/>
        <v>48.50820639169882</v>
      </c>
      <c r="CC78" s="158">
        <f t="shared" si="32"/>
        <v>49.805858267788835</v>
      </c>
      <c r="CD78" s="158">
        <f t="shared" si="32"/>
        <v>53.209186594106733</v>
      </c>
      <c r="CE78" s="159">
        <f t="shared" si="32"/>
        <v>54.726493922011208</v>
      </c>
    </row>
    <row r="79" spans="1:83" x14ac:dyDescent="0.35">
      <c r="A79" s="152"/>
      <c r="B79" s="203" t="s">
        <v>411</v>
      </c>
      <c r="AH79" s="158">
        <f>Table_2a!AH90</f>
        <v>0</v>
      </c>
      <c r="AI79" s="158">
        <f>Table_2a!AI90</f>
        <v>0</v>
      </c>
      <c r="AJ79" s="158">
        <f>Table_2a!AJ90</f>
        <v>0</v>
      </c>
      <c r="AK79" s="158">
        <f>Table_2a!AK90</f>
        <v>0</v>
      </c>
      <c r="AL79" s="158">
        <f>Table_2a!AL90</f>
        <v>0</v>
      </c>
      <c r="AM79" s="158">
        <f>Table_2a!AM90</f>
        <v>0</v>
      </c>
      <c r="AN79" s="158">
        <f>Table_2a!AN90</f>
        <v>0</v>
      </c>
      <c r="AO79" s="158">
        <f>Table_2a!AO90</f>
        <v>0</v>
      </c>
      <c r="AP79" s="158">
        <f>Table_2a!AP90</f>
        <v>0</v>
      </c>
      <c r="AQ79" s="158">
        <f>Table_2a!AQ90</f>
        <v>0</v>
      </c>
      <c r="AR79" s="158">
        <f>Table_2a!AR90</f>
        <v>0</v>
      </c>
      <c r="AS79" s="158">
        <f>Table_2a!AS90</f>
        <v>0</v>
      </c>
      <c r="AT79" s="158">
        <f>Table_2a!AT90</f>
        <v>0</v>
      </c>
      <c r="AU79" s="158">
        <f>Table_2a!AU90</f>
        <v>0</v>
      </c>
      <c r="AV79" s="158">
        <f>Table_2a!AV90</f>
        <v>0</v>
      </c>
      <c r="AW79" s="158">
        <f>Table_2a!AW90</f>
        <v>0</v>
      </c>
      <c r="AX79" s="158">
        <f>Table_2a!AX90</f>
        <v>0</v>
      </c>
      <c r="AY79" s="158">
        <f>Table_2a!AY90</f>
        <v>0</v>
      </c>
      <c r="AZ79" s="158">
        <f>Table_2a!AZ90</f>
        <v>0</v>
      </c>
      <c r="BA79" s="158">
        <f>Table_2a!BA90</f>
        <v>0</v>
      </c>
      <c r="BB79" s="158">
        <f>Table_2a!BB90</f>
        <v>0</v>
      </c>
      <c r="BC79" s="158">
        <f>Table_2a!BC90</f>
        <v>0</v>
      </c>
      <c r="BD79" s="158">
        <f>Table_2a!BD90</f>
        <v>0</v>
      </c>
      <c r="BE79" s="158">
        <f>Table_2a!BE90</f>
        <v>0</v>
      </c>
      <c r="BF79" s="158">
        <f>Table_2a!BF90</f>
        <v>0</v>
      </c>
      <c r="BG79" s="158">
        <f>Table_2a!BG90</f>
        <v>0</v>
      </c>
      <c r="BH79" s="158">
        <f>Table_2a!BH90</f>
        <v>0</v>
      </c>
      <c r="BI79" s="158">
        <f>Table_2a!BI90</f>
        <v>0</v>
      </c>
      <c r="BJ79" s="158">
        <f>Table_2a!BJ90</f>
        <v>22.992533999999999</v>
      </c>
      <c r="BK79" s="158">
        <f>Table_2a!BK90</f>
        <v>22.396319999999999</v>
      </c>
      <c r="BL79" s="158">
        <f>Table_2a!BL90</f>
        <v>23.618407999999999</v>
      </c>
      <c r="BM79" s="158">
        <f>Table_2a!BM90</f>
        <v>22.115864999999999</v>
      </c>
      <c r="BN79" s="158">
        <f>Table_2a!BN90</f>
        <v>20.338511999999998</v>
      </c>
      <c r="BO79" s="158">
        <f>Table_2a!BO90</f>
        <v>21.323773484530555</v>
      </c>
      <c r="BP79" s="158">
        <f>Table_2a!BP90</f>
        <v>18.545211999999999</v>
      </c>
      <c r="BQ79" s="158">
        <f>Table_2a!BQ90</f>
        <v>17.904194</v>
      </c>
      <c r="BR79" s="158">
        <f>Table_2a!BR90</f>
        <v>16.738534999999999</v>
      </c>
      <c r="BS79" s="158">
        <f>Table_2a!BS90</f>
        <v>14.297962929999997</v>
      </c>
      <c r="BT79" s="158">
        <f>Table_2a!BT90</f>
        <v>13.080097299999998</v>
      </c>
      <c r="BU79" s="158">
        <f>Table_2a!BU90</f>
        <v>11.470037099999999</v>
      </c>
      <c r="BV79" s="158">
        <f>Table_2a!BV90</f>
        <v>12.475959119999999</v>
      </c>
      <c r="BW79" s="158">
        <f>Table_2a!BW90</f>
        <v>9.6425249466657483</v>
      </c>
      <c r="BX79" s="158">
        <f>Table_2a!BX90</f>
        <v>14.784030843881922</v>
      </c>
      <c r="BY79" s="158">
        <f>Table_2a!BY90</f>
        <v>11.565908513843006</v>
      </c>
      <c r="BZ79" s="158">
        <f>Table_2a!BZ90</f>
        <v>10.031825925714223</v>
      </c>
      <c r="CA79" s="158">
        <f>Table_2a!CA90</f>
        <v>11.307903075724091</v>
      </c>
      <c r="CB79" s="158">
        <f>Table_2a!CB90</f>
        <v>11.563013553968972</v>
      </c>
      <c r="CC79" s="158">
        <f>Table_2a!CC90</f>
        <v>11.872337838408605</v>
      </c>
      <c r="CD79" s="158">
        <f>Table_2a!CD90</f>
        <v>12.683597097265775</v>
      </c>
      <c r="CE79" s="159">
        <f>Table_2a!CE90</f>
        <v>13.045281160709074</v>
      </c>
    </row>
    <row r="80" spans="1:83" x14ac:dyDescent="0.35">
      <c r="A80" s="152"/>
      <c r="B80" s="203" t="s">
        <v>412</v>
      </c>
      <c r="AH80" s="158">
        <f>Table_2a!AH38</f>
        <v>0</v>
      </c>
      <c r="AI80" s="158">
        <f>Table_2a!AI38</f>
        <v>0</v>
      </c>
      <c r="AJ80" s="158">
        <f>Table_2a!AJ38</f>
        <v>0</v>
      </c>
      <c r="AK80" s="158">
        <f>Table_2a!AK38</f>
        <v>0</v>
      </c>
      <c r="AL80" s="158">
        <f>Table_2a!AL38</f>
        <v>0</v>
      </c>
      <c r="AM80" s="158">
        <f>Table_2a!AM38</f>
        <v>0</v>
      </c>
      <c r="AN80" s="158">
        <f>Table_2a!AN38</f>
        <v>0</v>
      </c>
      <c r="AO80" s="158">
        <f>Table_2a!AO38</f>
        <v>0</v>
      </c>
      <c r="AP80" s="158">
        <f>Table_2a!AP38</f>
        <v>0</v>
      </c>
      <c r="AQ80" s="158">
        <f>Table_2a!AQ38</f>
        <v>0</v>
      </c>
      <c r="AR80" s="158">
        <f>Table_2a!AR38</f>
        <v>0</v>
      </c>
      <c r="AS80" s="158">
        <f>Table_2a!AS38</f>
        <v>0</v>
      </c>
      <c r="AT80" s="158">
        <f>Table_2a!AT38</f>
        <v>0</v>
      </c>
      <c r="AU80" s="158">
        <f>Table_2a!AU38</f>
        <v>0</v>
      </c>
      <c r="AV80" s="158">
        <f>Table_2a!AV38</f>
        <v>0</v>
      </c>
      <c r="AW80" s="158">
        <f>Table_2a!AW38</f>
        <v>0</v>
      </c>
      <c r="AX80" s="158">
        <f>Table_2a!AX38</f>
        <v>0</v>
      </c>
      <c r="AY80" s="158">
        <f>Table_2a!AY38</f>
        <v>0</v>
      </c>
      <c r="AZ80" s="158">
        <f>Table_2a!AZ38</f>
        <v>0</v>
      </c>
      <c r="BA80" s="158">
        <f>Table_2a!BA38</f>
        <v>0</v>
      </c>
      <c r="BB80" s="158">
        <f>Table_2a!BB38</f>
        <v>0</v>
      </c>
      <c r="BC80" s="158">
        <f>Table_2a!BC38</f>
        <v>0</v>
      </c>
      <c r="BD80" s="158">
        <f>Table_2a!BD38</f>
        <v>0</v>
      </c>
      <c r="BE80" s="158">
        <f>Table_2a!BE38</f>
        <v>0</v>
      </c>
      <c r="BF80" s="158">
        <f>Table_2a!BF38</f>
        <v>0</v>
      </c>
      <c r="BG80" s="158">
        <f>Table_2a!BG38</f>
        <v>0</v>
      </c>
      <c r="BH80" s="158">
        <f>Table_2a!BH38</f>
        <v>0</v>
      </c>
      <c r="BI80" s="158">
        <f>Table_2a!BI38</f>
        <v>0</v>
      </c>
      <c r="BJ80" s="158">
        <f>Table_2a!BJ38</f>
        <v>23.645465999999999</v>
      </c>
      <c r="BK80" s="158">
        <f>Table_2a!BK38</f>
        <v>24.26268</v>
      </c>
      <c r="BL80" s="158">
        <f>Table_2a!BL38</f>
        <v>26.420592000000003</v>
      </c>
      <c r="BM80" s="158">
        <f>Table_2a!BM38</f>
        <v>25.445135000000001</v>
      </c>
      <c r="BN80" s="158">
        <f>Table_2a!BN38</f>
        <v>24.263487999999999</v>
      </c>
      <c r="BO80" s="158">
        <f>Table_2a!BO38</f>
        <v>25.234683905274146</v>
      </c>
      <c r="BP80" s="158">
        <f>Table_2a!BP38</f>
        <v>25.400787999999999</v>
      </c>
      <c r="BQ80" s="158">
        <f>Table_2a!BQ38</f>
        <v>26.194805999999996</v>
      </c>
      <c r="BR80" s="158">
        <f>Table_2a!BR38</f>
        <v>27.426465</v>
      </c>
      <c r="BS80" s="158">
        <f>Table_2a!BS38</f>
        <v>25.544037070000002</v>
      </c>
      <c r="BT80" s="158">
        <f>Table_2a!BT38</f>
        <v>25.418902700000004</v>
      </c>
      <c r="BU80" s="158">
        <f>Table_2a!BU38</f>
        <v>25.523962900000001</v>
      </c>
      <c r="BV80" s="158">
        <f>Table_2a!BV38</f>
        <v>31.846040880000004</v>
      </c>
      <c r="BW80" s="158">
        <f>Table_2a!BW38</f>
        <v>24.345475053334251</v>
      </c>
      <c r="BX80" s="158">
        <f>Table_2a!BX38</f>
        <v>47.23672318611807</v>
      </c>
      <c r="BY80" s="158">
        <f>Table_2a!BY38</f>
        <v>36.954442576156985</v>
      </c>
      <c r="BZ80" s="158">
        <f>Table_2a!BZ38</f>
        <v>32.052867672444506</v>
      </c>
      <c r="CA80" s="158">
        <f>Table_2a!CA38</f>
        <v>36.130084754556528</v>
      </c>
      <c r="CB80" s="158">
        <f>Table_2a!CB38</f>
        <v>36.945192837729849</v>
      </c>
      <c r="CC80" s="158">
        <f>Table_2a!CC38</f>
        <v>37.933520429380231</v>
      </c>
      <c r="CD80" s="158">
        <f>Table_2a!CD38</f>
        <v>40.525589496840958</v>
      </c>
      <c r="CE80" s="159">
        <f>Table_2a!CE38</f>
        <v>41.681212761302135</v>
      </c>
    </row>
    <row r="81" spans="1:83" x14ac:dyDescent="0.35">
      <c r="A81" s="152"/>
      <c r="B81" s="74" t="s">
        <v>248</v>
      </c>
      <c r="AH81" s="158">
        <f>Table_1a!AH33</f>
        <v>0</v>
      </c>
      <c r="AI81" s="158">
        <f>Table_1a!AI33</f>
        <v>0</v>
      </c>
      <c r="AJ81" s="158">
        <f>Table_1a!AJ33</f>
        <v>0</v>
      </c>
      <c r="AK81" s="158">
        <f>Table_1a!AK33</f>
        <v>0</v>
      </c>
      <c r="AL81" s="158">
        <f>Table_1a!AL33</f>
        <v>0</v>
      </c>
      <c r="AM81" s="158">
        <f>Table_1a!AM33</f>
        <v>0</v>
      </c>
      <c r="AN81" s="158">
        <f>Table_1a!AN33</f>
        <v>0</v>
      </c>
      <c r="AO81" s="158">
        <f>Table_1a!AO33</f>
        <v>0</v>
      </c>
      <c r="AP81" s="158">
        <f>Table_1a!AP33</f>
        <v>0</v>
      </c>
      <c r="AQ81" s="158">
        <f>Table_1a!AQ33</f>
        <v>0</v>
      </c>
      <c r="AR81" s="158">
        <f>Table_1a!AR33</f>
        <v>1.2749999999999999</v>
      </c>
      <c r="AS81" s="158">
        <f>Table_1a!AS33</f>
        <v>10.731</v>
      </c>
      <c r="AT81" s="158">
        <f>Table_1a!AT33</f>
        <v>24.417000000000002</v>
      </c>
      <c r="AU81" s="158">
        <f>Table_1a!AU33</f>
        <v>45.9</v>
      </c>
      <c r="AV81" s="158">
        <f>Table_1a!AV33</f>
        <v>86.460999999999999</v>
      </c>
      <c r="AW81" s="158">
        <f>Table_1a!AW33</f>
        <v>112.84399999999999</v>
      </c>
      <c r="AX81" s="158">
        <f>Table_1a!AX33</f>
        <v>101.313</v>
      </c>
      <c r="AY81" s="158">
        <f>Table_1a!AY33</f>
        <v>104.523</v>
      </c>
      <c r="AZ81" s="158">
        <f>Table_1a!AZ33</f>
        <v>109.417</v>
      </c>
      <c r="BA81" s="158">
        <f>Table_1a!BA33</f>
        <v>107.491</v>
      </c>
      <c r="BB81" s="158">
        <f>Table_1a!BB33</f>
        <v>112.054</v>
      </c>
      <c r="BC81" s="158">
        <f>Table_1a!BC33</f>
        <v>125.285</v>
      </c>
      <c r="BD81" s="158">
        <f>Table_1a!BD33</f>
        <v>132.35599999999999</v>
      </c>
      <c r="BE81" s="158">
        <f>Table_1a!BE33</f>
        <v>148.73699999999999</v>
      </c>
      <c r="BF81" s="158">
        <f>Table_1a!BF33</f>
        <v>168.34100000000001</v>
      </c>
      <c r="BG81" s="158">
        <f>Table_1a!BG33</f>
        <v>189.08099999999999</v>
      </c>
      <c r="BH81" s="158">
        <f>Table_1a!BH33</f>
        <v>209.41499999999999</v>
      </c>
      <c r="BI81" s="158">
        <f>Table_1a!BI33</f>
        <v>231.1134238570055</v>
      </c>
      <c r="BJ81" s="158">
        <f>Table_1a!BJ33</f>
        <v>259.31581324546704</v>
      </c>
      <c r="BK81" s="158">
        <f>Table_1a!BK33</f>
        <v>296.238</v>
      </c>
      <c r="BL81" s="158">
        <f>Table_1a!BL33</f>
        <v>324.96100000000001</v>
      </c>
      <c r="BM81" s="158">
        <f>Table_1a!BM33</f>
        <v>341.1</v>
      </c>
      <c r="BN81" s="158">
        <f>Table_1a!BN33</f>
        <v>349.83600000000001</v>
      </c>
      <c r="BO81" s="158">
        <f>Table_1a!BO33</f>
        <v>325.97800000000001</v>
      </c>
      <c r="BP81" s="158">
        <f>Table_1a!BP33</f>
        <v>304.01600000000002</v>
      </c>
      <c r="BQ81" s="158">
        <f>Table_1a!BQ33</f>
        <v>285.58</v>
      </c>
      <c r="BR81" s="158">
        <f>Table_1a!BR33</f>
        <v>271.61900000000003</v>
      </c>
      <c r="BS81" s="158">
        <f>Table_1a!BS33</f>
        <v>0</v>
      </c>
      <c r="BT81" s="158">
        <f>Table_1a!BT33</f>
        <v>0</v>
      </c>
      <c r="BU81" s="158">
        <f>Table_1a!BU33</f>
        <v>0</v>
      </c>
      <c r="BV81" s="158">
        <f>Table_1a!BV33</f>
        <v>0</v>
      </c>
      <c r="BW81" s="158">
        <f>Table_1a!BW33</f>
        <v>0</v>
      </c>
      <c r="BX81" s="158">
        <f>Table_1a!BX33</f>
        <v>0</v>
      </c>
      <c r="BY81" s="158">
        <f>Table_1a!BY33</f>
        <v>0</v>
      </c>
      <c r="BZ81" s="158">
        <f>Table_1a!BZ33</f>
        <v>0</v>
      </c>
      <c r="CA81" s="158">
        <f>Table_1a!CA33</f>
        <v>0</v>
      </c>
      <c r="CB81" s="158">
        <f>Table_1a!CB33</f>
        <v>0</v>
      </c>
      <c r="CC81" s="158">
        <f>Table_1a!CC33</f>
        <v>0</v>
      </c>
      <c r="CD81" s="158">
        <f>Table_1a!CD33</f>
        <v>0</v>
      </c>
      <c r="CE81" s="159">
        <f>Table_1a!CE33</f>
        <v>0</v>
      </c>
    </row>
    <row r="82" spans="1:83" x14ac:dyDescent="0.35">
      <c r="A82" s="152"/>
      <c r="B82" s="74" t="s">
        <v>32</v>
      </c>
      <c r="AH82" s="158">
        <f>Table_1a!AH58</f>
        <v>0</v>
      </c>
      <c r="AI82" s="158">
        <f>Table_1a!AI58</f>
        <v>0</v>
      </c>
      <c r="AJ82" s="158">
        <f>Table_1a!AJ58</f>
        <v>0</v>
      </c>
      <c r="AK82" s="158">
        <f>Table_1a!AK58</f>
        <v>0</v>
      </c>
      <c r="AL82" s="158">
        <f>Table_1a!AL58</f>
        <v>0</v>
      </c>
      <c r="AM82" s="158">
        <f>Table_1a!AM58</f>
        <v>0</v>
      </c>
      <c r="AN82" s="158">
        <f>Table_1a!AN58</f>
        <v>0</v>
      </c>
      <c r="AO82" s="158">
        <f>Table_1a!AO58</f>
        <v>0</v>
      </c>
      <c r="AP82" s="158">
        <f>Table_1a!AP58</f>
        <v>0</v>
      </c>
      <c r="AQ82" s="158">
        <f>Table_1a!AQ58</f>
        <v>0</v>
      </c>
      <c r="AR82" s="158">
        <f>Table_1a!AR58</f>
        <v>118</v>
      </c>
      <c r="AS82" s="158">
        <f>Table_1a!AS58</f>
        <v>93</v>
      </c>
      <c r="AT82" s="158">
        <f>Table_1a!AT58</f>
        <v>98.4</v>
      </c>
      <c r="AU82" s="158">
        <f>Table_1a!AU58</f>
        <v>126.66799999999999</v>
      </c>
      <c r="AV82" s="158">
        <f>Table_1a!AV58</f>
        <v>127.428</v>
      </c>
      <c r="AW82" s="158">
        <f>Table_1a!AW58</f>
        <v>139.703</v>
      </c>
      <c r="AX82" s="158">
        <f>Table_1a!AX58</f>
        <v>134.45699999999999</v>
      </c>
      <c r="AY82" s="158">
        <f>Table_1a!AY58</f>
        <v>137.58500000000001</v>
      </c>
      <c r="AZ82" s="158">
        <f>Table_1a!AZ58</f>
        <v>134.505</v>
      </c>
      <c r="BA82" s="158">
        <f>Table_1a!BA58</f>
        <v>128.536</v>
      </c>
      <c r="BB82" s="158">
        <f>Table_1a!BB58</f>
        <v>142.53099999999998</v>
      </c>
      <c r="BC82" s="158">
        <f>Table_1a!BC58</f>
        <v>129.44200000000001</v>
      </c>
      <c r="BD82" s="158">
        <f>Table_1a!BD58</f>
        <v>126.22099999999999</v>
      </c>
      <c r="BE82" s="158">
        <f>Table_1a!BE58</f>
        <v>136</v>
      </c>
      <c r="BF82" s="158">
        <f>Table_1a!BF58</f>
        <v>135.53100000000001</v>
      </c>
      <c r="BG82" s="158">
        <f>Table_1a!BG58</f>
        <v>154.86799999999999</v>
      </c>
      <c r="BH82" s="158">
        <f>Table_1a!BH58</f>
        <v>160.81200000000001</v>
      </c>
      <c r="BI82" s="158">
        <f>Table_1a!BI58</f>
        <v>190.72200000000001</v>
      </c>
      <c r="BJ82" s="158">
        <f>Table_1a!BJ58</f>
        <v>272.476</v>
      </c>
      <c r="BK82" s="158">
        <f>Table_1a!BK58</f>
        <v>234.56</v>
      </c>
      <c r="BL82" s="158">
        <f>Table_1a!BL58</f>
        <v>217.55500000000001</v>
      </c>
      <c r="BM82" s="158">
        <f>Table_1a!BM58</f>
        <v>270.00200000000001</v>
      </c>
      <c r="BN82" s="158">
        <f>Table_1a!BN58</f>
        <v>273.28648482000006</v>
      </c>
      <c r="BO82" s="158">
        <f>Table_1a!BO58</f>
        <v>126.68199999999999</v>
      </c>
      <c r="BP82" s="158">
        <f>Table_1a!BP58</f>
        <v>96.879000000000005</v>
      </c>
      <c r="BQ82" s="158">
        <f>Table_1a!BQ58</f>
        <v>8.7829999999999995</v>
      </c>
      <c r="BR82" s="158">
        <f>Table_1a!BR58</f>
        <v>0</v>
      </c>
      <c r="BS82" s="158">
        <f>Table_1a!BS58</f>
        <v>0</v>
      </c>
      <c r="BT82" s="158">
        <f>Table_1a!BT58</f>
        <v>0</v>
      </c>
      <c r="BU82" s="158">
        <f>Table_1a!BU58</f>
        <v>0</v>
      </c>
      <c r="BV82" s="158">
        <f>Table_1a!BV58</f>
        <v>0</v>
      </c>
      <c r="BW82" s="158">
        <f>Table_1a!BW58</f>
        <v>0</v>
      </c>
      <c r="BX82" s="158">
        <f>Table_1a!BX58</f>
        <v>0</v>
      </c>
      <c r="BY82" s="158">
        <f>Table_1a!BY58</f>
        <v>0</v>
      </c>
      <c r="BZ82" s="158">
        <f>Table_1a!BZ58</f>
        <v>0</v>
      </c>
      <c r="CA82" s="158">
        <f>Table_1a!CA58</f>
        <v>0</v>
      </c>
      <c r="CB82" s="158">
        <f>Table_1a!CB58</f>
        <v>0</v>
      </c>
      <c r="CC82" s="158">
        <f>Table_1a!CC58</f>
        <v>0</v>
      </c>
      <c r="CD82" s="158">
        <f>Table_1a!CD58</f>
        <v>0</v>
      </c>
      <c r="CE82" s="159">
        <f>Table_1a!CE58</f>
        <v>0</v>
      </c>
    </row>
    <row r="83" spans="1:83" x14ac:dyDescent="0.35">
      <c r="A83" s="152"/>
      <c r="B83" s="203" t="s">
        <v>411</v>
      </c>
      <c r="AH83" s="158">
        <f>Table_2a!AH110</f>
        <v>0</v>
      </c>
      <c r="AI83" s="158">
        <f>Table_2a!AI110</f>
        <v>0</v>
      </c>
      <c r="AJ83" s="158">
        <f>Table_2a!AJ110</f>
        <v>0</v>
      </c>
      <c r="AK83" s="158">
        <f>Table_2a!AK110</f>
        <v>0</v>
      </c>
      <c r="AL83" s="158">
        <f>Table_2a!AL110</f>
        <v>0</v>
      </c>
      <c r="AM83" s="158">
        <f>Table_2a!AM110</f>
        <v>0</v>
      </c>
      <c r="AN83" s="158">
        <f>Table_2a!AN110</f>
        <v>0</v>
      </c>
      <c r="AO83" s="158">
        <f>Table_2a!AO110</f>
        <v>0</v>
      </c>
      <c r="AP83" s="158">
        <f>Table_2a!AP110</f>
        <v>0</v>
      </c>
      <c r="AQ83" s="158">
        <f>Table_2a!AQ110</f>
        <v>0</v>
      </c>
      <c r="AR83" s="158">
        <f>Table_2a!AR110</f>
        <v>0</v>
      </c>
      <c r="AS83" s="158">
        <f>Table_2a!AS110</f>
        <v>0</v>
      </c>
      <c r="AT83" s="158">
        <f>Table_2a!AT110</f>
        <v>0</v>
      </c>
      <c r="AU83" s="158">
        <f>Table_2a!AU110</f>
        <v>0</v>
      </c>
      <c r="AV83" s="158">
        <f>Table_2a!AV110</f>
        <v>0</v>
      </c>
      <c r="AW83" s="158">
        <f>Table_2a!AW110</f>
        <v>0</v>
      </c>
      <c r="AX83" s="158">
        <f>Table_2a!AX110</f>
        <v>0</v>
      </c>
      <c r="AY83" s="158">
        <f>Table_2a!AY110</f>
        <v>0</v>
      </c>
      <c r="AZ83" s="158">
        <f>Table_2a!AZ110</f>
        <v>0</v>
      </c>
      <c r="BA83" s="158">
        <f>Table_2a!BA110</f>
        <v>0</v>
      </c>
      <c r="BB83" s="158">
        <f>Table_2a!BB110</f>
        <v>0</v>
      </c>
      <c r="BC83" s="158">
        <f>Table_2a!BC110</f>
        <v>0</v>
      </c>
      <c r="BD83" s="158">
        <f>Table_2a!BD110</f>
        <v>0</v>
      </c>
      <c r="BE83" s="158">
        <f>Table_2a!BE110</f>
        <v>0</v>
      </c>
      <c r="BF83" s="158">
        <f>Table_2a!BF110</f>
        <v>0</v>
      </c>
      <c r="BG83" s="158">
        <f>Table_2a!BG110</f>
        <v>0</v>
      </c>
      <c r="BH83" s="158">
        <f>Table_2a!BH110</f>
        <v>0</v>
      </c>
      <c r="BI83" s="158">
        <f>Table_2a!BI110</f>
        <v>0</v>
      </c>
      <c r="BJ83" s="158">
        <f>Table_2a!BJ110</f>
        <v>19.951376999999997</v>
      </c>
      <c r="BK83" s="158">
        <f>Table_2a!BK110</f>
        <v>17.527673000000004</v>
      </c>
      <c r="BL83" s="158">
        <f>Table_2a!BL110</f>
        <v>14.842842999999998</v>
      </c>
      <c r="BM83" s="158">
        <f>Table_2a!BM110</f>
        <v>15.344812999999997</v>
      </c>
      <c r="BN83" s="158">
        <f>Table_2a!BN110</f>
        <v>15.454585269990007</v>
      </c>
      <c r="BO83" s="158">
        <f>Table_2a!BO110</f>
        <v>9.8689252387300055</v>
      </c>
      <c r="BP83" s="158">
        <f>Table_2a!BP110</f>
        <v>8.0439209999999992</v>
      </c>
      <c r="BQ83" s="158">
        <f>Table_2a!BQ110</f>
        <v>0.56211199999999995</v>
      </c>
      <c r="BR83" s="158">
        <f>Table_2a!BR110</f>
        <v>0</v>
      </c>
      <c r="BS83" s="158">
        <f>Table_2a!BS110</f>
        <v>0</v>
      </c>
      <c r="BT83" s="158">
        <f>Table_2a!BT110</f>
        <v>0</v>
      </c>
      <c r="BU83" s="158">
        <f>Table_2a!BU110</f>
        <v>0</v>
      </c>
      <c r="BV83" s="158">
        <f>Table_2a!BV110</f>
        <v>0</v>
      </c>
      <c r="BW83" s="158">
        <f>Table_2a!BW110</f>
        <v>0</v>
      </c>
      <c r="BX83" s="158">
        <f>Table_2a!BX110</f>
        <v>0</v>
      </c>
      <c r="BY83" s="158">
        <f>Table_2a!BY110</f>
        <v>0</v>
      </c>
      <c r="BZ83" s="158">
        <f>Table_2a!BZ110</f>
        <v>0</v>
      </c>
      <c r="CA83" s="158">
        <f>Table_2a!CA110</f>
        <v>0</v>
      </c>
      <c r="CB83" s="158">
        <f>Table_2a!CB110</f>
        <v>0</v>
      </c>
      <c r="CC83" s="158">
        <f>Table_2a!CC110</f>
        <v>0</v>
      </c>
      <c r="CD83" s="158">
        <f>Table_2a!CD110</f>
        <v>0</v>
      </c>
      <c r="CE83" s="159">
        <f>Table_2a!CE110</f>
        <v>0</v>
      </c>
    </row>
    <row r="84" spans="1:83" x14ac:dyDescent="0.35">
      <c r="A84" s="152"/>
      <c r="B84" s="203" t="s">
        <v>412</v>
      </c>
      <c r="AH84" s="158">
        <f>Table_2a!AH62</f>
        <v>0</v>
      </c>
      <c r="AI84" s="158">
        <f>Table_2a!AI62</f>
        <v>0</v>
      </c>
      <c r="AJ84" s="158">
        <f>Table_2a!AJ62</f>
        <v>0</v>
      </c>
      <c r="AK84" s="158">
        <f>Table_2a!AK62</f>
        <v>0</v>
      </c>
      <c r="AL84" s="158">
        <f>Table_2a!AL62</f>
        <v>0</v>
      </c>
      <c r="AM84" s="158">
        <f>Table_2a!AM62</f>
        <v>0</v>
      </c>
      <c r="AN84" s="158">
        <f>Table_2a!AN62</f>
        <v>0</v>
      </c>
      <c r="AO84" s="158">
        <f>Table_2a!AO62</f>
        <v>0</v>
      </c>
      <c r="AP84" s="158">
        <f>Table_2a!AP62</f>
        <v>0</v>
      </c>
      <c r="AQ84" s="158">
        <f>Table_2a!AQ62</f>
        <v>0</v>
      </c>
      <c r="AR84" s="158">
        <f>Table_2a!AR62</f>
        <v>0</v>
      </c>
      <c r="AS84" s="158">
        <f>Table_2a!AS62</f>
        <v>0</v>
      </c>
      <c r="AT84" s="158">
        <f>Table_2a!AT62</f>
        <v>0</v>
      </c>
      <c r="AU84" s="158">
        <f>Table_2a!AU62</f>
        <v>0</v>
      </c>
      <c r="AV84" s="158">
        <f>Table_2a!AV62</f>
        <v>0</v>
      </c>
      <c r="AW84" s="158">
        <f>Table_2a!AW62</f>
        <v>0</v>
      </c>
      <c r="AX84" s="158">
        <f>Table_2a!AX62</f>
        <v>0</v>
      </c>
      <c r="AY84" s="158">
        <f>Table_2a!AY62</f>
        <v>0</v>
      </c>
      <c r="AZ84" s="158">
        <f>Table_2a!AZ62</f>
        <v>0</v>
      </c>
      <c r="BA84" s="158">
        <f>Table_2a!BA62</f>
        <v>0</v>
      </c>
      <c r="BB84" s="158">
        <f>Table_2a!BB62</f>
        <v>0</v>
      </c>
      <c r="BC84" s="158">
        <f>Table_2a!BC62</f>
        <v>0</v>
      </c>
      <c r="BD84" s="158">
        <f>Table_2a!BD62</f>
        <v>0</v>
      </c>
      <c r="BE84" s="158">
        <f>Table_2a!BE62</f>
        <v>0</v>
      </c>
      <c r="BF84" s="158">
        <f>Table_2a!BF62</f>
        <v>0</v>
      </c>
      <c r="BG84" s="158">
        <f>Table_2a!BG62</f>
        <v>0</v>
      </c>
      <c r="BH84" s="158">
        <f>Table_2a!BH62</f>
        <v>0</v>
      </c>
      <c r="BI84" s="158">
        <f>Table_2a!BI62</f>
        <v>0</v>
      </c>
      <c r="BJ84" s="158">
        <f>Table_2a!BJ62</f>
        <v>252.52462299999999</v>
      </c>
      <c r="BK84" s="158">
        <f>Table_2a!BK62</f>
        <v>217.03232700000001</v>
      </c>
      <c r="BL84" s="158">
        <f>Table_2a!BL62</f>
        <v>202.71215699999999</v>
      </c>
      <c r="BM84" s="158">
        <f>Table_2a!BM62</f>
        <v>254.65718699999999</v>
      </c>
      <c r="BN84" s="158">
        <f>Table_2a!BN62</f>
        <v>257.83189955001012</v>
      </c>
      <c r="BO84" s="158">
        <f>Table_2a!BO62</f>
        <v>116.81307476126997</v>
      </c>
      <c r="BP84" s="158">
        <f>Table_2a!BP62</f>
        <v>88.835079000000007</v>
      </c>
      <c r="BQ84" s="158">
        <f>Table_2a!BQ62</f>
        <v>8.2208879999999986</v>
      </c>
      <c r="BR84" s="158">
        <f>Table_2a!BR62</f>
        <v>0</v>
      </c>
      <c r="BS84" s="158">
        <f>Table_2a!BS62</f>
        <v>0</v>
      </c>
      <c r="BT84" s="158">
        <f>Table_2a!BT62</f>
        <v>0</v>
      </c>
      <c r="BU84" s="158">
        <f>Table_2a!BU62</f>
        <v>0</v>
      </c>
      <c r="BV84" s="158">
        <f>Table_2a!BV62</f>
        <v>0</v>
      </c>
      <c r="BW84" s="158">
        <f>Table_2a!BW62</f>
        <v>0</v>
      </c>
      <c r="BX84" s="158">
        <f>Table_2a!BX62</f>
        <v>0</v>
      </c>
      <c r="BY84" s="158">
        <f>Table_2a!BY62</f>
        <v>0</v>
      </c>
      <c r="BZ84" s="158">
        <f>Table_2a!BZ62</f>
        <v>0</v>
      </c>
      <c r="CA84" s="158">
        <f>Table_2a!CA62</f>
        <v>0</v>
      </c>
      <c r="CB84" s="158">
        <f>Table_2a!CB62</f>
        <v>0</v>
      </c>
      <c r="CC84" s="158">
        <f>Table_2a!CC62</f>
        <v>0</v>
      </c>
      <c r="CD84" s="158">
        <f>Table_2a!CD62</f>
        <v>0</v>
      </c>
      <c r="CE84" s="159">
        <f>Table_2a!CE62</f>
        <v>0</v>
      </c>
    </row>
    <row r="85" spans="1:83" x14ac:dyDescent="0.35">
      <c r="A85" s="152"/>
      <c r="B85" s="74" t="s">
        <v>274</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6.3246354783961998</v>
      </c>
      <c r="BW85" s="158">
        <v>7.2606378499366624</v>
      </c>
      <c r="BX85" s="158">
        <v>0.22503914832372748</v>
      </c>
      <c r="BY85" s="158">
        <v>3.6686753599999999</v>
      </c>
      <c r="BZ85" s="158">
        <v>0</v>
      </c>
      <c r="CA85" s="158">
        <v>0</v>
      </c>
      <c r="CB85" s="158">
        <v>0</v>
      </c>
      <c r="CC85" s="158">
        <v>0</v>
      </c>
      <c r="CD85" s="158">
        <v>0</v>
      </c>
      <c r="CE85" s="159">
        <v>0</v>
      </c>
    </row>
    <row r="86" spans="1:83" x14ac:dyDescent="0.35">
      <c r="A86" s="152"/>
      <c r="B86" s="74" t="s">
        <v>275</v>
      </c>
      <c r="AH86" s="158">
        <f t="shared" ref="AH86:BM86" si="33">SUM(AH87:AH88)</f>
        <v>0</v>
      </c>
      <c r="AI86" s="158">
        <f t="shared" si="33"/>
        <v>0</v>
      </c>
      <c r="AJ86" s="158">
        <f t="shared" si="33"/>
        <v>0</v>
      </c>
      <c r="AK86" s="158">
        <f t="shared" si="33"/>
        <v>0</v>
      </c>
      <c r="AL86" s="158">
        <f t="shared" si="33"/>
        <v>0</v>
      </c>
      <c r="AM86" s="158">
        <f t="shared" si="33"/>
        <v>0</v>
      </c>
      <c r="AN86" s="158">
        <f t="shared" si="33"/>
        <v>0</v>
      </c>
      <c r="AO86" s="158">
        <f t="shared" si="33"/>
        <v>0</v>
      </c>
      <c r="AP86" s="158">
        <f t="shared" si="33"/>
        <v>0</v>
      </c>
      <c r="AQ86" s="158">
        <f t="shared" si="33"/>
        <v>0</v>
      </c>
      <c r="AR86" s="158">
        <f t="shared" si="33"/>
        <v>0</v>
      </c>
      <c r="AS86" s="158">
        <f t="shared" si="33"/>
        <v>0</v>
      </c>
      <c r="AT86" s="158">
        <f t="shared" si="33"/>
        <v>0</v>
      </c>
      <c r="AU86" s="158">
        <f t="shared" si="33"/>
        <v>0</v>
      </c>
      <c r="AV86" s="158">
        <f t="shared" si="33"/>
        <v>0</v>
      </c>
      <c r="AW86" s="158">
        <f t="shared" si="33"/>
        <v>0</v>
      </c>
      <c r="AX86" s="158">
        <f t="shared" si="33"/>
        <v>0</v>
      </c>
      <c r="AY86" s="158">
        <f t="shared" si="33"/>
        <v>0</v>
      </c>
      <c r="AZ86" s="158">
        <f t="shared" si="33"/>
        <v>0</v>
      </c>
      <c r="BA86" s="158">
        <f t="shared" si="33"/>
        <v>0</v>
      </c>
      <c r="BB86" s="158">
        <f t="shared" si="33"/>
        <v>0</v>
      </c>
      <c r="BC86" s="158">
        <f t="shared" si="33"/>
        <v>0</v>
      </c>
      <c r="BD86" s="158">
        <f t="shared" si="33"/>
        <v>0</v>
      </c>
      <c r="BE86" s="158">
        <f t="shared" si="33"/>
        <v>0</v>
      </c>
      <c r="BF86" s="158">
        <f t="shared" si="33"/>
        <v>0</v>
      </c>
      <c r="BG86" s="158">
        <f t="shared" si="33"/>
        <v>0</v>
      </c>
      <c r="BH86" s="158">
        <f t="shared" si="33"/>
        <v>0</v>
      </c>
      <c r="BI86" s="158">
        <f t="shared" si="33"/>
        <v>0</v>
      </c>
      <c r="BJ86" s="158">
        <f t="shared" si="33"/>
        <v>120.111</v>
      </c>
      <c r="BK86" s="158">
        <f t="shared" si="33"/>
        <v>123.071</v>
      </c>
      <c r="BL86" s="158">
        <f t="shared" si="33"/>
        <v>133.291</v>
      </c>
      <c r="BM86" s="158">
        <f t="shared" si="33"/>
        <v>138.81399999999999</v>
      </c>
      <c r="BN86" s="158">
        <f t="shared" ref="BN86:CE86" si="34">SUM(BN87:BN88)</f>
        <v>130.89869660000002</v>
      </c>
      <c r="BO86" s="158">
        <f t="shared" si="34"/>
        <v>46.04</v>
      </c>
      <c r="BP86" s="158">
        <f t="shared" si="34"/>
        <v>39.037999999999997</v>
      </c>
      <c r="BQ86" s="158">
        <f t="shared" si="34"/>
        <v>37.116999999999997</v>
      </c>
      <c r="BR86" s="158">
        <f t="shared" si="34"/>
        <v>33.851999999999997</v>
      </c>
      <c r="BS86" s="158">
        <f t="shared" si="34"/>
        <v>30.114000000000001</v>
      </c>
      <c r="BT86" s="158">
        <f t="shared" si="34"/>
        <v>27.888000000000002</v>
      </c>
      <c r="BU86" s="158">
        <f t="shared" si="34"/>
        <v>25.614000000000001</v>
      </c>
      <c r="BV86" s="158">
        <f t="shared" si="34"/>
        <v>24.831</v>
      </c>
      <c r="BW86" s="158">
        <f t="shared" si="34"/>
        <v>25.919</v>
      </c>
      <c r="BX86" s="158">
        <f t="shared" si="34"/>
        <v>27.905347539999973</v>
      </c>
      <c r="BY86" s="158">
        <f t="shared" si="34"/>
        <v>25.654237789999986</v>
      </c>
      <c r="BZ86" s="158">
        <f t="shared" si="34"/>
        <v>24.558356167488114</v>
      </c>
      <c r="CA86" s="158">
        <f t="shared" si="34"/>
        <v>27.876140266614456</v>
      </c>
      <c r="CB86" s="158">
        <f t="shared" si="34"/>
        <v>28.231172443369982</v>
      </c>
      <c r="CC86" s="158">
        <f t="shared" si="34"/>
        <v>28.715468506884907</v>
      </c>
      <c r="CD86" s="158">
        <f t="shared" si="34"/>
        <v>27.86541985180892</v>
      </c>
      <c r="CE86" s="159">
        <f t="shared" si="34"/>
        <v>25.572984044964702</v>
      </c>
    </row>
    <row r="87" spans="1:83" x14ac:dyDescent="0.35">
      <c r="A87" s="152"/>
      <c r="B87" s="203" t="s">
        <v>411</v>
      </c>
      <c r="AH87" s="158">
        <f>Table_2a!AH122</f>
        <v>0</v>
      </c>
      <c r="AI87" s="158">
        <f>Table_2a!AI122</f>
        <v>0</v>
      </c>
      <c r="AJ87" s="158">
        <f>Table_2a!AJ122</f>
        <v>0</v>
      </c>
      <c r="AK87" s="158">
        <f>Table_2a!AK122</f>
        <v>0</v>
      </c>
      <c r="AL87" s="158">
        <f>Table_2a!AL122</f>
        <v>0</v>
      </c>
      <c r="AM87" s="158">
        <f>Table_2a!AM122</f>
        <v>0</v>
      </c>
      <c r="AN87" s="158">
        <f>Table_2a!AN122</f>
        <v>0</v>
      </c>
      <c r="AO87" s="158">
        <f>Table_2a!AO122</f>
        <v>0</v>
      </c>
      <c r="AP87" s="158">
        <f>Table_2a!AP122</f>
        <v>0</v>
      </c>
      <c r="AQ87" s="158">
        <f>Table_2a!AQ122</f>
        <v>0</v>
      </c>
      <c r="AR87" s="158">
        <f>Table_2a!AR122</f>
        <v>0</v>
      </c>
      <c r="AS87" s="158">
        <f>Table_2a!AS122</f>
        <v>0</v>
      </c>
      <c r="AT87" s="158">
        <f>Table_2a!AT122</f>
        <v>0</v>
      </c>
      <c r="AU87" s="158">
        <f>Table_2a!AU122</f>
        <v>0</v>
      </c>
      <c r="AV87" s="158">
        <f>Table_2a!AV122</f>
        <v>0</v>
      </c>
      <c r="AW87" s="158">
        <f>Table_2a!AW122</f>
        <v>0</v>
      </c>
      <c r="AX87" s="158">
        <f>Table_2a!AX122</f>
        <v>0</v>
      </c>
      <c r="AY87" s="158">
        <f>Table_2a!AY122</f>
        <v>0</v>
      </c>
      <c r="AZ87" s="158">
        <f>Table_2a!AZ122</f>
        <v>0</v>
      </c>
      <c r="BA87" s="158">
        <f>Table_2a!BA122</f>
        <v>0</v>
      </c>
      <c r="BB87" s="158">
        <f>Table_2a!BB122</f>
        <v>0</v>
      </c>
      <c r="BC87" s="158">
        <f>Table_2a!BC122</f>
        <v>0</v>
      </c>
      <c r="BD87" s="158">
        <f>Table_2a!BD122</f>
        <v>0</v>
      </c>
      <c r="BE87" s="158">
        <f>Table_2a!BE122</f>
        <v>0</v>
      </c>
      <c r="BF87" s="158">
        <f>Table_2a!BF122</f>
        <v>0</v>
      </c>
      <c r="BG87" s="158">
        <f>Table_2a!BG122</f>
        <v>0</v>
      </c>
      <c r="BH87" s="158">
        <f>Table_2a!BH122</f>
        <v>0</v>
      </c>
      <c r="BI87" s="158">
        <f>Table_2a!BI122</f>
        <v>0</v>
      </c>
      <c r="BJ87" s="158">
        <f>Table_2a!BJ122</f>
        <v>0.24022200000000002</v>
      </c>
      <c r="BK87" s="158">
        <f>Table_2a!BK122</f>
        <v>0</v>
      </c>
      <c r="BL87" s="158">
        <f>Table_2a!BL122</f>
        <v>0</v>
      </c>
      <c r="BM87" s="158">
        <f>Table_2a!BM122</f>
        <v>0</v>
      </c>
      <c r="BN87" s="158">
        <f>Table_2a!BN122</f>
        <v>0</v>
      </c>
      <c r="BO87" s="158">
        <f>Table_2a!BO122</f>
        <v>0</v>
      </c>
      <c r="BP87" s="158">
        <f>Table_2a!BP122</f>
        <v>0</v>
      </c>
      <c r="BQ87" s="158">
        <f>Table_2a!BQ122</f>
        <v>0</v>
      </c>
      <c r="BR87" s="158">
        <f>Table_2a!BR122</f>
        <v>0</v>
      </c>
      <c r="BS87" s="158">
        <f>Table_2a!BS122</f>
        <v>4.9999999999990052E-3</v>
      </c>
      <c r="BT87" s="158">
        <f>Table_2a!BT122</f>
        <v>7.5000000000002842E-3</v>
      </c>
      <c r="BU87" s="158">
        <f>Table_2a!BU122</f>
        <v>3.4999999999989484E-3</v>
      </c>
      <c r="BV87" s="158">
        <f>Table_2a!BV122</f>
        <v>4.0000000000013358E-3</v>
      </c>
      <c r="BW87" s="158">
        <f>Table_2a!BW122</f>
        <v>4.2251202216974093E-3</v>
      </c>
      <c r="BX87" s="158">
        <f>Table_2a!BX122</f>
        <v>2.214402566309559E-3</v>
      </c>
      <c r="BY87" s="158">
        <f>Table_2a!BY122</f>
        <v>2.0357678727158657E-3</v>
      </c>
      <c r="BZ87" s="158">
        <f>Table_2a!BZ122</f>
        <v>1.9488052189160499E-3</v>
      </c>
      <c r="CA87" s="158">
        <f>Table_2a!CA122</f>
        <v>2.2120848506439472E-3</v>
      </c>
      <c r="CB87" s="158">
        <f>Table_2a!CB122</f>
        <v>2.2402580945772854E-3</v>
      </c>
      <c r="CC87" s="158">
        <f>Table_2a!CC122</f>
        <v>2.2786889524759601E-3</v>
      </c>
      <c r="CD87" s="158">
        <f>Table_2a!CD122</f>
        <v>2.2112341422264592E-3</v>
      </c>
      <c r="CE87" s="159">
        <f>Table_2a!CE122</f>
        <v>2.0293200583232363E-3</v>
      </c>
    </row>
    <row r="88" spans="1:83" x14ac:dyDescent="0.35">
      <c r="A88" s="152"/>
      <c r="B88" s="203" t="s">
        <v>412</v>
      </c>
      <c r="AH88" s="158">
        <f>Table_2a!AH66</f>
        <v>0</v>
      </c>
      <c r="AI88" s="158">
        <f>Table_2a!AI66</f>
        <v>0</v>
      </c>
      <c r="AJ88" s="158">
        <f>Table_2a!AJ66</f>
        <v>0</v>
      </c>
      <c r="AK88" s="158">
        <f>Table_2a!AK66</f>
        <v>0</v>
      </c>
      <c r="AL88" s="158">
        <f>Table_2a!AL66</f>
        <v>0</v>
      </c>
      <c r="AM88" s="158">
        <f>Table_2a!AM66</f>
        <v>0</v>
      </c>
      <c r="AN88" s="158">
        <f>Table_2a!AN66</f>
        <v>0</v>
      </c>
      <c r="AO88" s="158">
        <f>Table_2a!AO66</f>
        <v>0</v>
      </c>
      <c r="AP88" s="158">
        <f>Table_2a!AP66</f>
        <v>0</v>
      </c>
      <c r="AQ88" s="158">
        <f>Table_2a!AQ66</f>
        <v>0</v>
      </c>
      <c r="AR88" s="158">
        <f>Table_2a!AR66</f>
        <v>0</v>
      </c>
      <c r="AS88" s="158">
        <f>Table_2a!AS66</f>
        <v>0</v>
      </c>
      <c r="AT88" s="158">
        <f>Table_2a!AT66</f>
        <v>0</v>
      </c>
      <c r="AU88" s="158">
        <f>Table_2a!AU66</f>
        <v>0</v>
      </c>
      <c r="AV88" s="158">
        <f>Table_2a!AV66</f>
        <v>0</v>
      </c>
      <c r="AW88" s="158">
        <f>Table_2a!AW66</f>
        <v>0</v>
      </c>
      <c r="AX88" s="158">
        <f>Table_2a!AX66</f>
        <v>0</v>
      </c>
      <c r="AY88" s="158">
        <f>Table_2a!AY66</f>
        <v>0</v>
      </c>
      <c r="AZ88" s="158">
        <f>Table_2a!AZ66</f>
        <v>0</v>
      </c>
      <c r="BA88" s="158">
        <f>Table_2a!BA66</f>
        <v>0</v>
      </c>
      <c r="BB88" s="158">
        <f>Table_2a!BB66</f>
        <v>0</v>
      </c>
      <c r="BC88" s="158">
        <f>Table_2a!BC66</f>
        <v>0</v>
      </c>
      <c r="BD88" s="158">
        <f>Table_2a!BD66</f>
        <v>0</v>
      </c>
      <c r="BE88" s="158">
        <f>Table_2a!BE66</f>
        <v>0</v>
      </c>
      <c r="BF88" s="158">
        <f>Table_2a!BF66</f>
        <v>0</v>
      </c>
      <c r="BG88" s="158">
        <f>Table_2a!BG66</f>
        <v>0</v>
      </c>
      <c r="BH88" s="158">
        <f>Table_2a!BH66</f>
        <v>0</v>
      </c>
      <c r="BI88" s="158">
        <f>Table_2a!BI66</f>
        <v>0</v>
      </c>
      <c r="BJ88" s="158">
        <f>Table_2a!BJ66</f>
        <v>119.870778</v>
      </c>
      <c r="BK88" s="158">
        <f>Table_2a!BK66</f>
        <v>123.071</v>
      </c>
      <c r="BL88" s="158">
        <f>Table_2a!BL66</f>
        <v>133.291</v>
      </c>
      <c r="BM88" s="158">
        <f>Table_2a!BM66</f>
        <v>138.81399999999999</v>
      </c>
      <c r="BN88" s="158">
        <f>Table_2a!BN66</f>
        <v>130.89869660000002</v>
      </c>
      <c r="BO88" s="158">
        <f>Table_2a!BO66</f>
        <v>46.04</v>
      </c>
      <c r="BP88" s="158">
        <f>Table_2a!BP66</f>
        <v>39.037999999999997</v>
      </c>
      <c r="BQ88" s="158">
        <f>Table_2a!BQ66</f>
        <v>37.116999999999997</v>
      </c>
      <c r="BR88" s="158">
        <f>Table_2a!BR66</f>
        <v>33.851999999999997</v>
      </c>
      <c r="BS88" s="158">
        <f>Table_2a!BS66</f>
        <v>30.109000000000002</v>
      </c>
      <c r="BT88" s="158">
        <f>Table_2a!BT66</f>
        <v>27.880500000000001</v>
      </c>
      <c r="BU88" s="158">
        <f>Table_2a!BU66</f>
        <v>25.610500000000002</v>
      </c>
      <c r="BV88" s="158">
        <f>Table_2a!BV66</f>
        <v>24.826999999999998</v>
      </c>
      <c r="BW88" s="158">
        <f>Table_2a!BW66</f>
        <v>25.914774879778303</v>
      </c>
      <c r="BX88" s="158">
        <f>Table_2a!BX66</f>
        <v>27.903133137433663</v>
      </c>
      <c r="BY88" s="158">
        <f>Table_2a!BY66</f>
        <v>25.65220202212727</v>
      </c>
      <c r="BZ88" s="158">
        <f>Table_2a!BZ66</f>
        <v>24.556407362269198</v>
      </c>
      <c r="CA88" s="158">
        <f>Table_2a!CA66</f>
        <v>27.873928181763812</v>
      </c>
      <c r="CB88" s="158">
        <f>Table_2a!CB66</f>
        <v>28.228932185275404</v>
      </c>
      <c r="CC88" s="158">
        <f>Table_2a!CC66</f>
        <v>28.713189817932431</v>
      </c>
      <c r="CD88" s="158">
        <f>Table_2a!CD66</f>
        <v>27.863208617666693</v>
      </c>
      <c r="CE88" s="159">
        <f>Table_2a!CE66</f>
        <v>25.570954724906379</v>
      </c>
    </row>
    <row r="89" spans="1:83" x14ac:dyDescent="0.35">
      <c r="A89" s="152"/>
      <c r="B89" s="74" t="s">
        <v>277</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f>Table_2a!BQ69</f>
        <v>5.8574696600000031</v>
      </c>
      <c r="BR89" s="158">
        <f>Table_2a!BR69</f>
        <v>56.150329630000009</v>
      </c>
      <c r="BS89" s="158">
        <f>Table_2a!BS69</f>
        <v>490.88279648000002</v>
      </c>
      <c r="BT89" s="158">
        <f>Table_2a!BT69</f>
        <v>1585.7627723199994</v>
      </c>
      <c r="BU89" s="158">
        <f>Table_2a!BU69</f>
        <v>3322.5426384599987</v>
      </c>
      <c r="BV89" s="158">
        <f>Table_2a!BV69</f>
        <v>8134.8647156900006</v>
      </c>
      <c r="BW89" s="158">
        <f>Table_2a!BW69</f>
        <v>18388.256169110005</v>
      </c>
      <c r="BX89" s="158">
        <f>Table_2a!BX69</f>
        <v>38320.348814015022</v>
      </c>
      <c r="BY89" s="158">
        <f>Table_2a!BY69</f>
        <v>41056.981691392029</v>
      </c>
      <c r="BZ89" s="158">
        <f>Table_2a!BZ69</f>
        <v>42708.877150385073</v>
      </c>
      <c r="CA89" s="158">
        <f>Table_2a!CA69</f>
        <v>49882.542270748876</v>
      </c>
      <c r="CB89" s="158">
        <f>Table_2a!CB69</f>
        <v>60495.488881943216</v>
      </c>
      <c r="CC89" s="158">
        <f>Table_2a!CC69</f>
        <v>66407.82249131822</v>
      </c>
      <c r="CD89" s="158">
        <f>Table_2a!CD69</f>
        <v>69529.893418013889</v>
      </c>
      <c r="CE89" s="159">
        <f>Table_2a!CE69</f>
        <v>72175.223472209647</v>
      </c>
    </row>
    <row r="90" spans="1:83" x14ac:dyDescent="0.35">
      <c r="A90" s="152"/>
      <c r="B90" s="74" t="s">
        <v>283</v>
      </c>
      <c r="AH90" s="158">
        <f>Table_1a!AH75</f>
        <v>0</v>
      </c>
      <c r="AI90" s="158">
        <f>Table_1a!AI75</f>
        <v>0</v>
      </c>
      <c r="AJ90" s="158">
        <f>Table_1a!AJ75</f>
        <v>0</v>
      </c>
      <c r="AK90" s="158">
        <f>Table_1a!AK75</f>
        <v>0</v>
      </c>
      <c r="AL90" s="158">
        <f>Table_1a!AL75</f>
        <v>0</v>
      </c>
      <c r="AM90" s="158">
        <f>Table_1a!AM75</f>
        <v>0</v>
      </c>
      <c r="AN90" s="158">
        <f>Table_1a!AN75</f>
        <v>0</v>
      </c>
      <c r="AO90" s="158">
        <f>Table_1a!AO75</f>
        <v>0</v>
      </c>
      <c r="AP90" s="158">
        <f>Table_1a!AP75</f>
        <v>0</v>
      </c>
      <c r="AQ90" s="158">
        <f>Table_1a!AQ75</f>
        <v>0</v>
      </c>
      <c r="AR90" s="158">
        <f>Table_1a!AR75</f>
        <v>33.869999999999997</v>
      </c>
      <c r="AS90" s="158">
        <f>Table_1a!AS75</f>
        <v>25.613</v>
      </c>
      <c r="AT90" s="158">
        <f>Table_1a!AT75</f>
        <v>10.731</v>
      </c>
      <c r="AU90" s="158">
        <f>Table_1a!AU75</f>
        <v>4.2610000000000001</v>
      </c>
      <c r="AV90" s="158">
        <f>Table_1a!AV75</f>
        <v>2.2210000000000001</v>
      </c>
      <c r="AW90" s="158">
        <f>Table_1a!AW75</f>
        <v>1.3009999999999999</v>
      </c>
      <c r="AX90" s="158">
        <f>Table_1a!AX75</f>
        <v>0.84199999999999997</v>
      </c>
      <c r="AY90" s="158">
        <f>Table_1a!AY75</f>
        <v>1.5860000000000001</v>
      </c>
      <c r="AZ90" s="158">
        <f>Table_1a!AZ75</f>
        <v>0</v>
      </c>
      <c r="BA90" s="158">
        <f>Table_1a!BA75</f>
        <v>0.22500000000000001</v>
      </c>
      <c r="BB90" s="158">
        <f>Table_1a!BB75</f>
        <v>0.53600000000000003</v>
      </c>
      <c r="BC90" s="158">
        <f>Table_1a!BC75</f>
        <v>0.21700000000000003</v>
      </c>
      <c r="BD90" s="158">
        <f>Table_1a!BD75</f>
        <v>4.3999999999999997E-2</v>
      </c>
      <c r="BE90" s="158">
        <f>Table_1a!BE75</f>
        <v>0.34199999999999997</v>
      </c>
      <c r="BF90" s="158">
        <f>Table_1a!BF75</f>
        <v>0.34199999999999997</v>
      </c>
      <c r="BG90" s="158">
        <f>Table_1a!BG75</f>
        <v>0.127</v>
      </c>
      <c r="BH90" s="158">
        <f>Table_1a!BH75</f>
        <v>8.6999999999999994E-2</v>
      </c>
      <c r="BI90" s="158">
        <f>Table_1a!BI75</f>
        <v>0</v>
      </c>
      <c r="BJ90" s="158">
        <f>Table_1a!BJ75</f>
        <v>0</v>
      </c>
      <c r="BK90" s="158">
        <f>Table_1a!BK75</f>
        <v>0</v>
      </c>
      <c r="BL90" s="158">
        <f>Table_1a!BL75</f>
        <v>0</v>
      </c>
      <c r="BM90" s="158">
        <f>Table_1a!BM75</f>
        <v>0</v>
      </c>
      <c r="BN90" s="158">
        <f>Table_1a!BN75</f>
        <v>0</v>
      </c>
      <c r="BO90" s="158">
        <f>Table_1a!BO75</f>
        <v>0</v>
      </c>
      <c r="BP90" s="158">
        <f>Table_1a!BP75</f>
        <v>0</v>
      </c>
      <c r="BQ90" s="158">
        <f>Table_1a!BQ75</f>
        <v>0</v>
      </c>
      <c r="BR90" s="158">
        <f>Table_1a!BR75</f>
        <v>0</v>
      </c>
      <c r="BS90" s="158">
        <f>Table_1a!BS75</f>
        <v>0</v>
      </c>
      <c r="BT90" s="158">
        <f>Table_1a!BT75</f>
        <v>0</v>
      </c>
      <c r="BU90" s="158">
        <f>Table_1a!BU75</f>
        <v>0</v>
      </c>
      <c r="BV90" s="158">
        <f>Table_1a!BV75</f>
        <v>0</v>
      </c>
      <c r="BW90" s="158">
        <f>Table_1a!BW75</f>
        <v>0</v>
      </c>
      <c r="BX90" s="158">
        <f>Table_1a!BX75</f>
        <v>0</v>
      </c>
      <c r="BY90" s="158">
        <f>Table_1a!BY75</f>
        <v>0</v>
      </c>
      <c r="BZ90" s="158">
        <f>Table_1a!BZ75</f>
        <v>0</v>
      </c>
      <c r="CA90" s="158">
        <f>Table_1a!CA75</f>
        <v>0</v>
      </c>
      <c r="CB90" s="158">
        <f>Table_1a!CB75</f>
        <v>0</v>
      </c>
      <c r="CC90" s="158">
        <f>Table_1a!CC75</f>
        <v>0</v>
      </c>
      <c r="CD90" s="158">
        <f>Table_1a!CD75</f>
        <v>0</v>
      </c>
      <c r="CE90" s="159">
        <f>Table_1a!CE75</f>
        <v>0</v>
      </c>
    </row>
    <row r="91" spans="1:83" ht="26.25" customHeight="1" x14ac:dyDescent="0.35">
      <c r="A91" s="152"/>
      <c r="B91" s="109" t="s">
        <v>413</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57" t="s">
        <v>381</v>
      </c>
      <c r="BI91" s="158"/>
      <c r="BJ91" s="158"/>
      <c r="BK91" s="158"/>
      <c r="BL91" s="257" t="s">
        <v>381</v>
      </c>
      <c r="BM91" s="158"/>
      <c r="BN91" s="158"/>
      <c r="BO91" s="158"/>
      <c r="BP91" s="158"/>
      <c r="BQ91" s="158"/>
      <c r="BR91" s="158"/>
      <c r="BS91" s="158"/>
      <c r="BT91" s="158"/>
      <c r="BU91" s="158"/>
      <c r="BV91" s="158"/>
      <c r="BW91" s="158"/>
      <c r="BX91" s="158"/>
      <c r="BY91" s="158"/>
      <c r="BZ91" s="158"/>
      <c r="CA91" s="158"/>
      <c r="CB91" s="158"/>
      <c r="CC91" s="158"/>
      <c r="CD91" s="158"/>
      <c r="CE91" s="159"/>
    </row>
    <row r="92" spans="1:83" x14ac:dyDescent="0.35">
      <c r="A92" s="152"/>
      <c r="B92" s="74" t="s">
        <v>414</v>
      </c>
      <c r="AH92" s="158">
        <f t="shared" ref="AH92:BK92" si="35">AH6+AH56+AH65+AH83</f>
        <v>1071</v>
      </c>
      <c r="AI92" s="158">
        <f t="shared" si="35"/>
        <v>1194</v>
      </c>
      <c r="AJ92" s="158">
        <f t="shared" si="35"/>
        <v>1476</v>
      </c>
      <c r="AK92" s="158">
        <f t="shared" si="35"/>
        <v>2096.33</v>
      </c>
      <c r="AL92" s="158">
        <f t="shared" si="35"/>
        <v>2419</v>
      </c>
      <c r="AM92" s="158">
        <f t="shared" si="35"/>
        <v>2704</v>
      </c>
      <c r="AN92" s="158">
        <f t="shared" si="35"/>
        <v>3117</v>
      </c>
      <c r="AO92" s="158">
        <f t="shared" si="35"/>
        <v>3515</v>
      </c>
      <c r="AP92" s="158">
        <f t="shared" si="35"/>
        <v>3782</v>
      </c>
      <c r="AQ92" s="158">
        <f t="shared" si="35"/>
        <v>3985</v>
      </c>
      <c r="AR92" s="158">
        <f t="shared" si="35"/>
        <v>4434.1280000000006</v>
      </c>
      <c r="AS92" s="158">
        <f t="shared" si="35"/>
        <v>5031.3342119219333</v>
      </c>
      <c r="AT92" s="158">
        <f t="shared" si="35"/>
        <v>5790.8220000000001</v>
      </c>
      <c r="AU92" s="158">
        <f t="shared" si="35"/>
        <v>6001.4549999999999</v>
      </c>
      <c r="AV92" s="158">
        <f t="shared" si="35"/>
        <v>7260.0259999999998</v>
      </c>
      <c r="AW92" s="158">
        <f t="shared" si="35"/>
        <v>8069.4830000000002</v>
      </c>
      <c r="AX92" s="158">
        <f t="shared" si="35"/>
        <v>8344.4640593971671</v>
      </c>
      <c r="AY92" s="158">
        <f t="shared" si="35"/>
        <v>8494.3502538867524</v>
      </c>
      <c r="AZ92" s="158">
        <f t="shared" si="35"/>
        <v>8602.025694728236</v>
      </c>
      <c r="BA92" s="158">
        <f t="shared" si="35"/>
        <v>8640.5586407757619</v>
      </c>
      <c r="BB92" s="158">
        <f t="shared" si="35"/>
        <v>8595.464433952191</v>
      </c>
      <c r="BC92" s="158">
        <f t="shared" si="35"/>
        <v>8942.0083998374503</v>
      </c>
      <c r="BD92" s="158">
        <f t="shared" si="35"/>
        <v>9531.7037557356707</v>
      </c>
      <c r="BE92" s="158">
        <f t="shared" si="35"/>
        <v>10294.057763499603</v>
      </c>
      <c r="BF92" s="158">
        <f t="shared" si="35"/>
        <v>10697.652014520467</v>
      </c>
      <c r="BG92" s="158">
        <f t="shared" si="35"/>
        <v>10903.644924357332</v>
      </c>
      <c r="BH92" s="238">
        <f t="shared" si="35"/>
        <v>12347.603465567412</v>
      </c>
      <c r="BI92" s="158">
        <f t="shared" si="35"/>
        <v>12833.50964645738</v>
      </c>
      <c r="BJ92" s="158">
        <f t="shared" si="35"/>
        <v>13753.967936590454</v>
      </c>
      <c r="BK92" s="158">
        <f t="shared" si="35"/>
        <v>14354.868818296125</v>
      </c>
      <c r="BL92" s="158">
        <f t="shared" ref="BL92:CE92" si="36">BL6+BL56+BL65+BL75+BL79+BL83+BL87</f>
        <v>14721.011200425168</v>
      </c>
      <c r="BM92" s="158">
        <f t="shared" si="36"/>
        <v>15492.068565823669</v>
      </c>
      <c r="BN92" s="158">
        <f t="shared" si="36"/>
        <v>15810.513671509976</v>
      </c>
      <c r="BO92" s="158">
        <f t="shared" si="36"/>
        <v>15612.339757306714</v>
      </c>
      <c r="BP92" s="158">
        <f t="shared" si="36"/>
        <v>15242.974138951089</v>
      </c>
      <c r="BQ92" s="158">
        <f t="shared" si="36"/>
        <v>12961.116992112904</v>
      </c>
      <c r="BR92" s="158">
        <f t="shared" si="36"/>
        <v>12603.588065432599</v>
      </c>
      <c r="BS92" s="158">
        <f t="shared" si="36"/>
        <v>12139.565133600741</v>
      </c>
      <c r="BT92" s="158">
        <f t="shared" si="36"/>
        <v>11644.694403247282</v>
      </c>
      <c r="BU92" s="158">
        <f t="shared" si="36"/>
        <v>11296.249894133553</v>
      </c>
      <c r="BV92" s="158">
        <f t="shared" si="36"/>
        <v>10910.848339015991</v>
      </c>
      <c r="BW92" s="158">
        <f t="shared" si="36"/>
        <v>10769.023123828714</v>
      </c>
      <c r="BX92" s="158">
        <f t="shared" si="36"/>
        <v>10592.422452732148</v>
      </c>
      <c r="BY92" s="158">
        <f t="shared" si="36"/>
        <v>10017.566431373445</v>
      </c>
      <c r="BZ92" s="158">
        <f t="shared" si="36"/>
        <v>10420.671077521514</v>
      </c>
      <c r="CA92" s="158">
        <f t="shared" si="36"/>
        <v>11044.856598364649</v>
      </c>
      <c r="CB92" s="158">
        <f t="shared" si="36"/>
        <v>11156.205800448175</v>
      </c>
      <c r="CC92" s="158">
        <f t="shared" si="36"/>
        <v>10887.2498988112</v>
      </c>
      <c r="CD92" s="158">
        <f t="shared" si="36"/>
        <v>10531.583958749587</v>
      </c>
      <c r="CE92" s="159">
        <f t="shared" si="36"/>
        <v>10320.433547439765</v>
      </c>
    </row>
    <row r="93" spans="1:83" x14ac:dyDescent="0.35">
      <c r="A93" s="152"/>
      <c r="B93" s="74" t="s">
        <v>406</v>
      </c>
      <c r="AH93" s="158">
        <f t="shared" ref="AH93:BM93" si="37">AH7+AH57+AH66+AH50+AH81</f>
        <v>209</v>
      </c>
      <c r="AI93" s="158">
        <f t="shared" si="37"/>
        <v>234</v>
      </c>
      <c r="AJ93" s="158">
        <f t="shared" si="37"/>
        <v>287</v>
      </c>
      <c r="AK93" s="158">
        <f t="shared" si="37"/>
        <v>379</v>
      </c>
      <c r="AL93" s="158">
        <f t="shared" si="37"/>
        <v>487</v>
      </c>
      <c r="AM93" s="158">
        <f t="shared" si="37"/>
        <v>570</v>
      </c>
      <c r="AN93" s="158">
        <f t="shared" si="37"/>
        <v>651</v>
      </c>
      <c r="AO93" s="158">
        <f t="shared" si="37"/>
        <v>762</v>
      </c>
      <c r="AP93" s="158">
        <f t="shared" si="37"/>
        <v>898</v>
      </c>
      <c r="AQ93" s="158">
        <f t="shared" si="37"/>
        <v>959</v>
      </c>
      <c r="AR93" s="158">
        <f t="shared" si="37"/>
        <v>1075.9450000000002</v>
      </c>
      <c r="AS93" s="158">
        <f t="shared" si="37"/>
        <v>1329.8654154022263</v>
      </c>
      <c r="AT93" s="158">
        <f t="shared" si="37"/>
        <v>1688.6289999999999</v>
      </c>
      <c r="AU93" s="158">
        <f t="shared" si="37"/>
        <v>2107</v>
      </c>
      <c r="AV93" s="158">
        <f t="shared" si="37"/>
        <v>2857.45</v>
      </c>
      <c r="AW93" s="158">
        <f t="shared" si="37"/>
        <v>3630.4380000000001</v>
      </c>
      <c r="AX93" s="158">
        <f t="shared" si="37"/>
        <v>4346.2807426775134</v>
      </c>
      <c r="AY93" s="158">
        <f t="shared" si="37"/>
        <v>5065.8874139371928</v>
      </c>
      <c r="AZ93" s="158">
        <f t="shared" si="37"/>
        <v>5601.3392822887272</v>
      </c>
      <c r="BA93" s="158">
        <f t="shared" si="37"/>
        <v>5978.4903319487757</v>
      </c>
      <c r="BB93" s="158">
        <f t="shared" si="37"/>
        <v>6383.9058155570938</v>
      </c>
      <c r="BC93" s="158">
        <f t="shared" si="37"/>
        <v>6803.9420322813176</v>
      </c>
      <c r="BD93" s="158">
        <f t="shared" si="37"/>
        <v>7321.7918379957373</v>
      </c>
      <c r="BE93" s="158">
        <f t="shared" si="37"/>
        <v>7978.1188632648191</v>
      </c>
      <c r="BF93" s="158">
        <f t="shared" si="37"/>
        <v>8534.0938975427689</v>
      </c>
      <c r="BG93" s="158">
        <f t="shared" si="37"/>
        <v>8861.5484462812674</v>
      </c>
      <c r="BH93" s="238">
        <f t="shared" si="37"/>
        <v>8877.5650148769746</v>
      </c>
      <c r="BI93" s="158">
        <f t="shared" si="37"/>
        <v>9075.8113139076904</v>
      </c>
      <c r="BJ93" s="158">
        <f t="shared" si="37"/>
        <v>9399.8005565574513</v>
      </c>
      <c r="BK93" s="158">
        <f t="shared" si="37"/>
        <v>10177.618454791738</v>
      </c>
      <c r="BL93" s="158">
        <f t="shared" si="37"/>
        <v>10907.655073310243</v>
      </c>
      <c r="BM93" s="158">
        <f t="shared" si="37"/>
        <v>12107.895681998447</v>
      </c>
      <c r="BN93" s="158">
        <f t="shared" ref="BN93:CE93" si="38">BN7+BN57+BN66+BN50+BN81</f>
        <v>12725.741947067476</v>
      </c>
      <c r="BO93" s="158">
        <f t="shared" si="38"/>
        <v>13372.605140368021</v>
      </c>
      <c r="BP93" s="158">
        <f t="shared" si="38"/>
        <v>14433.780228520354</v>
      </c>
      <c r="BQ93" s="158">
        <f t="shared" si="38"/>
        <v>14369.329112285412</v>
      </c>
      <c r="BR93" s="158">
        <f t="shared" si="38"/>
        <v>16136.072598192797</v>
      </c>
      <c r="BS93" s="158">
        <f t="shared" si="38"/>
        <v>16994.593159353492</v>
      </c>
      <c r="BT93" s="158">
        <f t="shared" si="38"/>
        <v>17113.226801433557</v>
      </c>
      <c r="BU93" s="158">
        <f t="shared" si="38"/>
        <v>17349.916306110354</v>
      </c>
      <c r="BV93" s="158">
        <f t="shared" si="38"/>
        <v>16806.873433414352</v>
      </c>
      <c r="BW93" s="158">
        <f t="shared" si="38"/>
        <v>15012.090664779776</v>
      </c>
      <c r="BX93" s="158">
        <f t="shared" si="38"/>
        <v>14236.957186693702</v>
      </c>
      <c r="BY93" s="158">
        <f t="shared" si="38"/>
        <v>13026.031006168683</v>
      </c>
      <c r="BZ93" s="158">
        <f t="shared" si="38"/>
        <v>12175.005306513285</v>
      </c>
      <c r="CA93" s="158">
        <f t="shared" si="38"/>
        <v>12342.199747496965</v>
      </c>
      <c r="CB93" s="158">
        <f t="shared" si="38"/>
        <v>12285.061721209357</v>
      </c>
      <c r="CC93" s="158">
        <f t="shared" si="38"/>
        <v>11534.542270970207</v>
      </c>
      <c r="CD93" s="158">
        <f t="shared" si="38"/>
        <v>9751.2274646415044</v>
      </c>
      <c r="CE93" s="159">
        <f t="shared" si="38"/>
        <v>8885.8589999507531</v>
      </c>
    </row>
    <row r="94" spans="1:83" x14ac:dyDescent="0.35">
      <c r="A94" s="152"/>
      <c r="B94" s="74" t="s">
        <v>407</v>
      </c>
      <c r="AH94" s="158">
        <f t="shared" ref="AH94:BM94" si="39">AH8+AH58+AH67+AH48+AH54</f>
        <v>604.78921306205552</v>
      </c>
      <c r="AI94" s="158">
        <f t="shared" si="39"/>
        <v>657.35884322879861</v>
      </c>
      <c r="AJ94" s="158">
        <f t="shared" si="39"/>
        <v>835.65377077913138</v>
      </c>
      <c r="AK94" s="158">
        <f t="shared" si="39"/>
        <v>1188.8295369048553</v>
      </c>
      <c r="AL94" s="158">
        <f t="shared" si="39"/>
        <v>1568.4209595146817</v>
      </c>
      <c r="AM94" s="158">
        <f t="shared" si="39"/>
        <v>1874.9653575731388</v>
      </c>
      <c r="AN94" s="158">
        <f t="shared" si="39"/>
        <v>2110.6155378158642</v>
      </c>
      <c r="AO94" s="158">
        <f t="shared" si="39"/>
        <v>2449.4943669573745</v>
      </c>
      <c r="AP94" s="158">
        <f t="shared" si="39"/>
        <v>2724.5694023244978</v>
      </c>
      <c r="AQ94" s="158">
        <f t="shared" si="39"/>
        <v>2891.2348768546713</v>
      </c>
      <c r="AR94" s="158">
        <f t="shared" si="39"/>
        <v>2718.5591405014425</v>
      </c>
      <c r="AS94" s="158">
        <f t="shared" si="39"/>
        <v>3071.7675611423365</v>
      </c>
      <c r="AT94" s="158">
        <f t="shared" si="39"/>
        <v>3653.0339272426231</v>
      </c>
      <c r="AU94" s="158">
        <f t="shared" si="39"/>
        <v>4584.6811160338402</v>
      </c>
      <c r="AV94" s="158">
        <f t="shared" si="39"/>
        <v>5706.6628545365193</v>
      </c>
      <c r="AW94" s="158">
        <f t="shared" si="39"/>
        <v>6544.3247590274568</v>
      </c>
      <c r="AX94" s="158">
        <f t="shared" si="39"/>
        <v>7231.7418987599576</v>
      </c>
      <c r="AY94" s="158">
        <f t="shared" si="39"/>
        <v>7852.0269815811735</v>
      </c>
      <c r="AZ94" s="158">
        <f t="shared" si="39"/>
        <v>8273.1951780794916</v>
      </c>
      <c r="BA94" s="158">
        <f t="shared" si="39"/>
        <v>8247.3200384394113</v>
      </c>
      <c r="BB94" s="158">
        <f t="shared" si="39"/>
        <v>8257.5641428037525</v>
      </c>
      <c r="BC94" s="158">
        <f t="shared" si="39"/>
        <v>8109.3576874313303</v>
      </c>
      <c r="BD94" s="158">
        <f t="shared" si="39"/>
        <v>7416.2123257729063</v>
      </c>
      <c r="BE94" s="158">
        <f t="shared" si="39"/>
        <v>7644.1400997220408</v>
      </c>
      <c r="BF94" s="158">
        <f t="shared" si="39"/>
        <v>7945.9948495321341</v>
      </c>
      <c r="BG94" s="158">
        <f t="shared" si="39"/>
        <v>8381.4400630081327</v>
      </c>
      <c r="BH94" s="238">
        <f t="shared" si="39"/>
        <v>8399.2957024825664</v>
      </c>
      <c r="BI94" s="158">
        <f t="shared" si="39"/>
        <v>8098.4461662645435</v>
      </c>
      <c r="BJ94" s="158">
        <f t="shared" si="39"/>
        <v>7904.4431749670312</v>
      </c>
      <c r="BK94" s="158">
        <f t="shared" si="39"/>
        <v>7934.8015649484423</v>
      </c>
      <c r="BL94" s="158">
        <f t="shared" si="39"/>
        <v>6979.5691337471253</v>
      </c>
      <c r="BM94" s="158">
        <f t="shared" si="39"/>
        <v>6903.7837099420121</v>
      </c>
      <c r="BN94" s="158">
        <f t="shared" ref="BN94:CE94" si="40">BN8+BN58+BN67+BN48+BN54</f>
        <v>6447.8765347053477</v>
      </c>
      <c r="BO94" s="158">
        <f t="shared" si="40"/>
        <v>5867.1154917241129</v>
      </c>
      <c r="BP94" s="158">
        <f t="shared" si="40"/>
        <v>5374.8245307749994</v>
      </c>
      <c r="BQ94" s="158">
        <f t="shared" si="40"/>
        <v>4462.4761587829598</v>
      </c>
      <c r="BR94" s="158">
        <f t="shared" si="40"/>
        <v>4093.3920430081221</v>
      </c>
      <c r="BS94" s="158">
        <f t="shared" si="40"/>
        <v>3814.3175589739649</v>
      </c>
      <c r="BT94" s="158">
        <f t="shared" si="40"/>
        <v>3486.1178340444458</v>
      </c>
      <c r="BU94" s="158">
        <f t="shared" si="40"/>
        <v>3212.5247623231603</v>
      </c>
      <c r="BV94" s="158">
        <f t="shared" si="40"/>
        <v>2748.2634417962731</v>
      </c>
      <c r="BW94" s="158">
        <f t="shared" si="40"/>
        <v>1870.988528815569</v>
      </c>
      <c r="BX94" s="158">
        <f t="shared" si="40"/>
        <v>1578.5533959792569</v>
      </c>
      <c r="BY94" s="158">
        <f t="shared" si="40"/>
        <v>1238.3409505359914</v>
      </c>
      <c r="BZ94" s="158">
        <f t="shared" si="40"/>
        <v>703.85652185283561</v>
      </c>
      <c r="CA94" s="158">
        <f t="shared" si="40"/>
        <v>557.6232936838453</v>
      </c>
      <c r="CB94" s="158">
        <f t="shared" si="40"/>
        <v>419.83181405833443</v>
      </c>
      <c r="CC94" s="158">
        <f t="shared" si="40"/>
        <v>192.81180933937765</v>
      </c>
      <c r="CD94" s="158">
        <f t="shared" si="40"/>
        <v>13.744178014222795</v>
      </c>
      <c r="CE94" s="159">
        <f t="shared" si="40"/>
        <v>0</v>
      </c>
    </row>
    <row r="95" spans="1:83" x14ac:dyDescent="0.35">
      <c r="A95" s="152"/>
      <c r="B95" s="74" t="s">
        <v>408</v>
      </c>
      <c r="AH95" s="158">
        <f t="shared" ref="AH95:CA95" si="41">AH9+AH59+AH68</f>
        <v>756</v>
      </c>
      <c r="AI95" s="158">
        <f t="shared" si="41"/>
        <v>793</v>
      </c>
      <c r="AJ95" s="158">
        <f t="shared" si="41"/>
        <v>1148</v>
      </c>
      <c r="AK95" s="158">
        <f t="shared" si="41"/>
        <v>2067.04</v>
      </c>
      <c r="AL95" s="158">
        <f t="shared" si="41"/>
        <v>3267</v>
      </c>
      <c r="AM95" s="158">
        <f t="shared" si="41"/>
        <v>4071</v>
      </c>
      <c r="AN95" s="158">
        <f t="shared" si="41"/>
        <v>4642</v>
      </c>
      <c r="AO95" s="158">
        <f t="shared" si="41"/>
        <v>5229</v>
      </c>
      <c r="AP95" s="158">
        <f t="shared" si="41"/>
        <v>5437</v>
      </c>
      <c r="AQ95" s="158">
        <f t="shared" si="41"/>
        <v>5127</v>
      </c>
      <c r="AR95" s="158">
        <f t="shared" si="41"/>
        <v>4096.0129999999999</v>
      </c>
      <c r="AS95" s="158">
        <f t="shared" si="41"/>
        <v>3773.7157552913354</v>
      </c>
      <c r="AT95" s="158">
        <f t="shared" si="41"/>
        <v>4312.1579999999994</v>
      </c>
      <c r="AU95" s="158">
        <f t="shared" si="41"/>
        <v>5974.9769999999999</v>
      </c>
      <c r="AV95" s="158">
        <f t="shared" si="41"/>
        <v>7916.7080000000005</v>
      </c>
      <c r="AW95" s="158">
        <f t="shared" si="41"/>
        <v>8448.2150000000001</v>
      </c>
      <c r="AX95" s="158">
        <f t="shared" si="41"/>
        <v>7973.0091843945538</v>
      </c>
      <c r="AY95" s="158">
        <f t="shared" si="41"/>
        <v>7519.1957620574103</v>
      </c>
      <c r="AZ95" s="158">
        <f t="shared" si="41"/>
        <v>6731.3656549678171</v>
      </c>
      <c r="BA95" s="158">
        <f t="shared" si="41"/>
        <v>5447.2148039972835</v>
      </c>
      <c r="BB95" s="158">
        <f t="shared" si="41"/>
        <v>4765.1852759879757</v>
      </c>
      <c r="BC95" s="158">
        <f t="shared" si="41"/>
        <v>4260.0799680961009</v>
      </c>
      <c r="BD95" s="158">
        <f t="shared" si="41"/>
        <v>3747.1325745085078</v>
      </c>
      <c r="BE95" s="158">
        <f t="shared" si="41"/>
        <v>3329.5274676964054</v>
      </c>
      <c r="BF95" s="158">
        <f t="shared" si="41"/>
        <v>3351.1347082952034</v>
      </c>
      <c r="BG95" s="158">
        <f t="shared" si="41"/>
        <v>3180.0668678793036</v>
      </c>
      <c r="BH95" s="238">
        <f t="shared" si="41"/>
        <v>3064.9140059971505</v>
      </c>
      <c r="BI95" s="158">
        <f t="shared" si="41"/>
        <v>3226.2896895357376</v>
      </c>
      <c r="BJ95" s="158">
        <f t="shared" si="41"/>
        <v>3450.5297708403323</v>
      </c>
      <c r="BK95" s="158">
        <f t="shared" si="41"/>
        <v>3375.8363496902339</v>
      </c>
      <c r="BL95" s="158">
        <f t="shared" si="41"/>
        <v>4084.1136279446196</v>
      </c>
      <c r="BM95" s="158">
        <f t="shared" si="41"/>
        <v>6843.5264629219619</v>
      </c>
      <c r="BN95" s="158">
        <f t="shared" si="41"/>
        <v>7300.8178403324891</v>
      </c>
      <c r="BO95" s="158">
        <f t="shared" si="41"/>
        <v>8171.4466938054484</v>
      </c>
      <c r="BP95" s="158">
        <f t="shared" si="41"/>
        <v>8772.610755404321</v>
      </c>
      <c r="BQ95" s="158">
        <f t="shared" si="41"/>
        <v>7053.2625445483209</v>
      </c>
      <c r="BR95" s="158">
        <f t="shared" si="41"/>
        <v>5107.5159623545978</v>
      </c>
      <c r="BS95" s="158">
        <f t="shared" si="41"/>
        <v>3920.384057256696</v>
      </c>
      <c r="BT95" s="158">
        <f t="shared" si="41"/>
        <v>3247.841348372327</v>
      </c>
      <c r="BU95" s="158">
        <f t="shared" si="41"/>
        <v>2894.4322317035239</v>
      </c>
      <c r="BV95" s="158">
        <f t="shared" si="41"/>
        <v>2249.3313145094244</v>
      </c>
      <c r="BW95" s="158">
        <f t="shared" si="41"/>
        <v>1131.5764352201622</v>
      </c>
      <c r="BX95" s="158">
        <f t="shared" si="41"/>
        <v>874.56845114774273</v>
      </c>
      <c r="BY95" s="158">
        <f t="shared" si="41"/>
        <v>675.24759812572177</v>
      </c>
      <c r="BZ95" s="158">
        <f t="shared" si="41"/>
        <v>353.75418965772815</v>
      </c>
      <c r="CA95" s="158">
        <f t="shared" si="41"/>
        <v>226.43389105586104</v>
      </c>
      <c r="CB95" s="158"/>
      <c r="CC95" s="158"/>
      <c r="CD95" s="158"/>
      <c r="CE95" s="159"/>
    </row>
    <row r="96" spans="1:83" x14ac:dyDescent="0.35">
      <c r="A96" s="152"/>
      <c r="B96" s="74" t="s">
        <v>409</v>
      </c>
      <c r="AH96" s="158">
        <f t="shared" ref="AH96:BK96" si="42">AH10+AH60+AH69+AH49+AH53+AH84+AH77+AH90</f>
        <v>51.210786937944519</v>
      </c>
      <c r="AI96" s="158">
        <f t="shared" si="42"/>
        <v>61.641156771201267</v>
      </c>
      <c r="AJ96" s="158">
        <f t="shared" si="42"/>
        <v>83.346229220868537</v>
      </c>
      <c r="AK96" s="158">
        <f t="shared" si="42"/>
        <v>126.05046309514468</v>
      </c>
      <c r="AL96" s="158">
        <f t="shared" si="42"/>
        <v>175.57904048531827</v>
      </c>
      <c r="AM96" s="158">
        <f t="shared" si="42"/>
        <v>229.03464242686098</v>
      </c>
      <c r="AN96" s="158">
        <f t="shared" si="42"/>
        <v>262.38446218413594</v>
      </c>
      <c r="AO96" s="158">
        <f t="shared" si="42"/>
        <v>276.50563304262545</v>
      </c>
      <c r="AP96" s="158">
        <f t="shared" si="42"/>
        <v>334.43059767550233</v>
      </c>
      <c r="AQ96" s="158">
        <f t="shared" si="42"/>
        <v>410.4731231453286</v>
      </c>
      <c r="AR96" s="158">
        <f t="shared" si="42"/>
        <v>775.30485949855722</v>
      </c>
      <c r="AS96" s="158">
        <f t="shared" si="42"/>
        <v>862.08305624216769</v>
      </c>
      <c r="AT96" s="158">
        <f t="shared" si="42"/>
        <v>1198.1940727573765</v>
      </c>
      <c r="AU96" s="158">
        <f t="shared" si="42"/>
        <v>1417.1347834778908</v>
      </c>
      <c r="AV96" s="158">
        <f t="shared" si="42"/>
        <v>1574.051145463482</v>
      </c>
      <c r="AW96" s="158">
        <f t="shared" si="42"/>
        <v>1903.0312409725441</v>
      </c>
      <c r="AX96" s="158">
        <f t="shared" si="42"/>
        <v>2226.3203287708056</v>
      </c>
      <c r="AY96" s="158">
        <f t="shared" si="42"/>
        <v>2689.2452145374687</v>
      </c>
      <c r="AZ96" s="158">
        <f t="shared" si="42"/>
        <v>2990.6749469357251</v>
      </c>
      <c r="BA96" s="158">
        <f t="shared" si="42"/>
        <v>3140.9229328387701</v>
      </c>
      <c r="BB96" s="158">
        <f t="shared" si="42"/>
        <v>3012.021166698984</v>
      </c>
      <c r="BC96" s="158">
        <f t="shared" si="42"/>
        <v>2425.9510548214885</v>
      </c>
      <c r="BD96" s="158">
        <f t="shared" si="42"/>
        <v>1414.7579598053403</v>
      </c>
      <c r="BE96" s="158">
        <f t="shared" si="42"/>
        <v>1421.2424738472355</v>
      </c>
      <c r="BF96" s="158">
        <f t="shared" si="42"/>
        <v>1465.7532395770065</v>
      </c>
      <c r="BG96" s="158">
        <f t="shared" si="42"/>
        <v>1698.2695550272188</v>
      </c>
      <c r="BH96" s="238">
        <f t="shared" si="42"/>
        <v>2010.0478595563138</v>
      </c>
      <c r="BI96" s="158">
        <f t="shared" si="42"/>
        <v>2118.2767134766536</v>
      </c>
      <c r="BJ96" s="158">
        <f t="shared" si="42"/>
        <v>2493.3100939001984</v>
      </c>
      <c r="BK96" s="158">
        <f t="shared" si="42"/>
        <v>2679.2367238565553</v>
      </c>
      <c r="BL96" s="158">
        <f t="shared" ref="BL96:CE96" si="43">BL10+BL60+BL69+BL49+BL53+BL80+BL84+BL76+BL77+BL88+BL85+BL90</f>
        <v>4274.4935652628419</v>
      </c>
      <c r="BM96" s="158">
        <f t="shared" si="43"/>
        <v>5348.5484000439055</v>
      </c>
      <c r="BN96" s="158">
        <f t="shared" si="43"/>
        <v>6479.9130541664217</v>
      </c>
      <c r="BO96" s="158">
        <f t="shared" si="43"/>
        <v>6916.5123564755131</v>
      </c>
      <c r="BP96" s="158">
        <f t="shared" si="43"/>
        <v>7581.7676323992355</v>
      </c>
      <c r="BQ96" s="158">
        <f t="shared" si="43"/>
        <v>7318.8835472365681</v>
      </c>
      <c r="BR96" s="158">
        <f t="shared" si="43"/>
        <v>7844.0011761718833</v>
      </c>
      <c r="BS96" s="158">
        <f t="shared" si="43"/>
        <v>8045.9135386151083</v>
      </c>
      <c r="BT96" s="158">
        <f t="shared" si="43"/>
        <v>7854.3923076124056</v>
      </c>
      <c r="BU96" s="158">
        <f t="shared" si="43"/>
        <v>7479.6042477294077</v>
      </c>
      <c r="BV96" s="158">
        <f t="shared" si="43"/>
        <v>6929.0896009023563</v>
      </c>
      <c r="BW96" s="158">
        <f t="shared" si="43"/>
        <v>6179.1776303457154</v>
      </c>
      <c r="BX96" s="158">
        <f t="shared" si="43"/>
        <v>5859.291120570515</v>
      </c>
      <c r="BY96" s="158">
        <f t="shared" si="43"/>
        <v>5295.7782339967262</v>
      </c>
      <c r="BZ96" s="158">
        <f t="shared" si="43"/>
        <v>4536.9809340375486</v>
      </c>
      <c r="CA96" s="158">
        <f t="shared" si="43"/>
        <v>4338.5970298933662</v>
      </c>
      <c r="CB96" s="158">
        <f t="shared" si="43"/>
        <v>4142.0248442476986</v>
      </c>
      <c r="CC96" s="158">
        <f t="shared" si="43"/>
        <v>3025.7105907500932</v>
      </c>
      <c r="CD96" s="158">
        <f t="shared" si="43"/>
        <v>3084.1736934086748</v>
      </c>
      <c r="CE96" s="159">
        <f t="shared" si="43"/>
        <v>2766.9389460735347</v>
      </c>
    </row>
    <row r="97" spans="1:83" ht="24.75" customHeight="1" x14ac:dyDescent="0.35">
      <c r="A97" s="152"/>
      <c r="B97" s="74" t="s">
        <v>415</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f t="shared" ref="BL97:CE97" si="44">BL89</f>
        <v>0</v>
      </c>
      <c r="BM97" s="158">
        <f t="shared" si="44"/>
        <v>0</v>
      </c>
      <c r="BN97" s="158">
        <f t="shared" si="44"/>
        <v>0</v>
      </c>
      <c r="BO97" s="158">
        <f t="shared" si="44"/>
        <v>0</v>
      </c>
      <c r="BP97" s="158">
        <f t="shared" si="44"/>
        <v>0</v>
      </c>
      <c r="BQ97" s="158">
        <f t="shared" si="44"/>
        <v>5.8574696600000031</v>
      </c>
      <c r="BR97" s="158">
        <f t="shared" si="44"/>
        <v>56.150329630000009</v>
      </c>
      <c r="BS97" s="158">
        <f t="shared" si="44"/>
        <v>490.88279648000002</v>
      </c>
      <c r="BT97" s="158">
        <f t="shared" si="44"/>
        <v>1585.7627723199994</v>
      </c>
      <c r="BU97" s="158">
        <f t="shared" si="44"/>
        <v>3322.5426384599987</v>
      </c>
      <c r="BV97" s="158">
        <f t="shared" si="44"/>
        <v>8134.8647156900006</v>
      </c>
      <c r="BW97" s="158">
        <f t="shared" si="44"/>
        <v>18388.256169110005</v>
      </c>
      <c r="BX97" s="158">
        <f t="shared" si="44"/>
        <v>38320.348814015022</v>
      </c>
      <c r="BY97" s="158">
        <f t="shared" si="44"/>
        <v>41056.981691392029</v>
      </c>
      <c r="BZ97" s="158">
        <f t="shared" si="44"/>
        <v>42708.877150385073</v>
      </c>
      <c r="CA97" s="158">
        <f t="shared" si="44"/>
        <v>49882.542270748876</v>
      </c>
      <c r="CB97" s="158">
        <f t="shared" si="44"/>
        <v>60495.488881943216</v>
      </c>
      <c r="CC97" s="158">
        <f t="shared" si="44"/>
        <v>66407.82249131822</v>
      </c>
      <c r="CD97" s="158">
        <f t="shared" si="44"/>
        <v>69529.893418013889</v>
      </c>
      <c r="CE97" s="159">
        <f t="shared" si="44"/>
        <v>72175.223472209647</v>
      </c>
    </row>
    <row r="98" spans="1:83" ht="26.25" customHeight="1" x14ac:dyDescent="0.35">
      <c r="A98" s="152"/>
      <c r="B98" s="76" t="s">
        <v>410</v>
      </c>
      <c r="AH98" s="158">
        <f t="shared" ref="AH98:BM98" si="45">AH6+AH61+AH70+AH75+AH79+AH83+AH85+AH87</f>
        <v>1071</v>
      </c>
      <c r="AI98" s="158">
        <f t="shared" si="45"/>
        <v>1194</v>
      </c>
      <c r="AJ98" s="158">
        <f t="shared" si="45"/>
        <v>1476</v>
      </c>
      <c r="AK98" s="158">
        <f t="shared" si="45"/>
        <v>2096.33</v>
      </c>
      <c r="AL98" s="158">
        <f t="shared" si="45"/>
        <v>2419</v>
      </c>
      <c r="AM98" s="158">
        <f t="shared" si="45"/>
        <v>2704</v>
      </c>
      <c r="AN98" s="158">
        <f t="shared" si="45"/>
        <v>3117</v>
      </c>
      <c r="AO98" s="158">
        <f t="shared" si="45"/>
        <v>3515</v>
      </c>
      <c r="AP98" s="158">
        <f t="shared" si="45"/>
        <v>3782</v>
      </c>
      <c r="AQ98" s="158">
        <f t="shared" si="45"/>
        <v>3985</v>
      </c>
      <c r="AR98" s="158">
        <f t="shared" si="45"/>
        <v>4434.1280000000006</v>
      </c>
      <c r="AS98" s="158">
        <f t="shared" si="45"/>
        <v>5031.3342119219333</v>
      </c>
      <c r="AT98" s="158">
        <f t="shared" si="45"/>
        <v>5790.8220000000001</v>
      </c>
      <c r="AU98" s="158">
        <f t="shared" si="45"/>
        <v>6001.4549999999999</v>
      </c>
      <c r="AV98" s="158">
        <f t="shared" si="45"/>
        <v>7260.0259999999998</v>
      </c>
      <c r="AW98" s="158">
        <f t="shared" si="45"/>
        <v>8069.4830000000002</v>
      </c>
      <c r="AX98" s="158">
        <f t="shared" si="45"/>
        <v>8344.4640593971671</v>
      </c>
      <c r="AY98" s="158">
        <f t="shared" si="45"/>
        <v>8494.3502538867524</v>
      </c>
      <c r="AZ98" s="158">
        <f t="shared" si="45"/>
        <v>8602.025694728236</v>
      </c>
      <c r="BA98" s="158">
        <f t="shared" si="45"/>
        <v>8640.5586407757619</v>
      </c>
      <c r="BB98" s="158">
        <f t="shared" si="45"/>
        <v>8595.464433952191</v>
      </c>
      <c r="BC98" s="158">
        <f t="shared" si="45"/>
        <v>8942.0083998374503</v>
      </c>
      <c r="BD98" s="158">
        <f t="shared" si="45"/>
        <v>9531.7037557356707</v>
      </c>
      <c r="BE98" s="158">
        <f t="shared" si="45"/>
        <v>10294.057763499603</v>
      </c>
      <c r="BF98" s="158">
        <f t="shared" si="45"/>
        <v>10697.652014520467</v>
      </c>
      <c r="BG98" s="158">
        <f t="shared" si="45"/>
        <v>10903.644924357332</v>
      </c>
      <c r="BH98" s="158">
        <f t="shared" si="45"/>
        <v>12347.603465567412</v>
      </c>
      <c r="BI98" s="158">
        <f t="shared" si="45"/>
        <v>12833.50964645738</v>
      </c>
      <c r="BJ98" s="158">
        <f t="shared" si="45"/>
        <v>13779.58616835176</v>
      </c>
      <c r="BK98" s="158">
        <f t="shared" si="45"/>
        <v>14380.045118128428</v>
      </c>
      <c r="BL98" s="158">
        <f t="shared" si="45"/>
        <v>15553.985666372697</v>
      </c>
      <c r="BM98" s="158">
        <f t="shared" si="45"/>
        <v>16362.454703807016</v>
      </c>
      <c r="BN98" s="158">
        <f t="shared" ref="BN98:CE98" si="46">BN6+BN61+BN70+BN75+BN79+BN83+BN85+BN87</f>
        <v>16766.754930850635</v>
      </c>
      <c r="BO98" s="158">
        <f t="shared" si="46"/>
        <v>16629.992018452118</v>
      </c>
      <c r="BP98" s="158">
        <f t="shared" si="46"/>
        <v>16184.951057678054</v>
      </c>
      <c r="BQ98" s="158">
        <f t="shared" si="46"/>
        <v>13608.902623134025</v>
      </c>
      <c r="BR98" s="158">
        <f t="shared" si="46"/>
        <v>13177.017597510659</v>
      </c>
      <c r="BS98" s="158">
        <f t="shared" si="46"/>
        <v>12622.370827631481</v>
      </c>
      <c r="BT98" s="158">
        <f t="shared" si="46"/>
        <v>12009.520813964671</v>
      </c>
      <c r="BU98" s="158">
        <f t="shared" si="46"/>
        <v>11521.359515350463</v>
      </c>
      <c r="BV98" s="158">
        <f t="shared" si="46"/>
        <v>11013.247955258557</v>
      </c>
      <c r="BW98" s="158">
        <f t="shared" si="46"/>
        <v>10855.436440499723</v>
      </c>
      <c r="BX98" s="158">
        <f t="shared" si="46"/>
        <v>10691.671038322982</v>
      </c>
      <c r="BY98" s="158">
        <f t="shared" si="46"/>
        <v>10052.673225053983</v>
      </c>
      <c r="BZ98" s="158">
        <f t="shared" si="46"/>
        <v>10420.67107752152</v>
      </c>
      <c r="CA98" s="158">
        <f t="shared" si="46"/>
        <v>11052.709495778772</v>
      </c>
      <c r="CB98" s="158">
        <f t="shared" si="46"/>
        <v>11151.487876076932</v>
      </c>
      <c r="CC98" s="158">
        <f t="shared" si="46"/>
        <v>10891.067839015697</v>
      </c>
      <c r="CD98" s="158">
        <f t="shared" si="46"/>
        <v>10533.900384071148</v>
      </c>
      <c r="CE98" s="159">
        <f t="shared" si="46"/>
        <v>10323.063103113063</v>
      </c>
    </row>
    <row r="99" spans="1:83" x14ac:dyDescent="0.35">
      <c r="A99" s="152"/>
      <c r="B99" s="76" t="s">
        <v>387</v>
      </c>
      <c r="AH99" s="158">
        <f t="shared" ref="AH99:BM99" si="47">AH11+AH62+AH71+AH76+AH45+AH50+AH53+AH54+AH77+AH80+AH81+AH84+SUM(AH88:AH90)</f>
        <v>1621</v>
      </c>
      <c r="AI99" s="158">
        <f t="shared" si="47"/>
        <v>1746</v>
      </c>
      <c r="AJ99" s="158">
        <f t="shared" si="47"/>
        <v>2354</v>
      </c>
      <c r="AK99" s="158">
        <f t="shared" si="47"/>
        <v>3760.92</v>
      </c>
      <c r="AL99" s="158">
        <f t="shared" si="47"/>
        <v>5498</v>
      </c>
      <c r="AM99" s="158">
        <f t="shared" si="47"/>
        <v>6745</v>
      </c>
      <c r="AN99" s="158">
        <f t="shared" si="47"/>
        <v>7666</v>
      </c>
      <c r="AO99" s="158">
        <f t="shared" si="47"/>
        <v>8717</v>
      </c>
      <c r="AP99" s="158">
        <f t="shared" si="47"/>
        <v>9394</v>
      </c>
      <c r="AQ99" s="158">
        <f t="shared" si="47"/>
        <v>9387.7080000000005</v>
      </c>
      <c r="AR99" s="158">
        <f t="shared" si="47"/>
        <v>8665.8220000000001</v>
      </c>
      <c r="AS99" s="158">
        <f t="shared" si="47"/>
        <v>9037.4317880780673</v>
      </c>
      <c r="AT99" s="158">
        <f t="shared" si="47"/>
        <v>10852.014999999998</v>
      </c>
      <c r="AU99" s="158">
        <f t="shared" si="47"/>
        <v>14083.792899511733</v>
      </c>
      <c r="AV99" s="158">
        <f t="shared" si="47"/>
        <v>18054.872000000003</v>
      </c>
      <c r="AW99" s="158">
        <f t="shared" si="47"/>
        <v>20526.009000000005</v>
      </c>
      <c r="AX99" s="158">
        <f t="shared" si="47"/>
        <v>21777.352154602828</v>
      </c>
      <c r="AY99" s="158">
        <f t="shared" si="47"/>
        <v>23126.355372113245</v>
      </c>
      <c r="AZ99" s="158">
        <f t="shared" si="47"/>
        <v>23596.575062271761</v>
      </c>
      <c r="BA99" s="158">
        <f t="shared" si="47"/>
        <v>22813.948107224242</v>
      </c>
      <c r="BB99" s="158">
        <f t="shared" si="47"/>
        <v>22418.676401047804</v>
      </c>
      <c r="BC99" s="158">
        <f t="shared" si="47"/>
        <v>21599.330742630242</v>
      </c>
      <c r="BD99" s="158">
        <f t="shared" si="47"/>
        <v>19899.894698082491</v>
      </c>
      <c r="BE99" s="158">
        <f t="shared" si="47"/>
        <v>20373.0289045305</v>
      </c>
      <c r="BF99" s="158">
        <f t="shared" si="47"/>
        <v>21296.976694947112</v>
      </c>
      <c r="BG99" s="158">
        <f t="shared" si="47"/>
        <v>22121.324932195923</v>
      </c>
      <c r="BH99" s="158">
        <f t="shared" si="47"/>
        <v>22351.822582913006</v>
      </c>
      <c r="BI99" s="158">
        <f t="shared" si="47"/>
        <v>22518.823883184625</v>
      </c>
      <c r="BJ99" s="158">
        <f t="shared" si="47"/>
        <v>23392.650364503712</v>
      </c>
      <c r="BK99" s="158">
        <f t="shared" si="47"/>
        <v>24316.036793454667</v>
      </c>
      <c r="BL99" s="158">
        <f t="shared" si="47"/>
        <v>25412.856934317304</v>
      </c>
      <c r="BM99" s="158">
        <f t="shared" si="47"/>
        <v>30333.368116922975</v>
      </c>
      <c r="BN99" s="158">
        <f t="shared" ref="BN99:CE99" si="48">BN11+BN62+BN71+BN76+BN45+BN50+BN53+BN54+BN77+BN80+BN81+BN84+SUM(BN88:BN90)</f>
        <v>31998.108116931067</v>
      </c>
      <c r="BO99" s="158">
        <f t="shared" si="48"/>
        <v>33310.027421227693</v>
      </c>
      <c r="BP99" s="158">
        <f t="shared" si="48"/>
        <v>35221.006228371945</v>
      </c>
      <c r="BQ99" s="158">
        <f t="shared" si="48"/>
        <v>32562.023201492138</v>
      </c>
      <c r="BR99" s="158">
        <f t="shared" si="48"/>
        <v>32663.702577279339</v>
      </c>
      <c r="BS99" s="158">
        <f t="shared" si="48"/>
        <v>32783.285416648519</v>
      </c>
      <c r="BT99" s="158">
        <f t="shared" si="48"/>
        <v>32922.514653065344</v>
      </c>
      <c r="BU99" s="158">
        <f t="shared" si="48"/>
        <v>34033.910565109531</v>
      </c>
      <c r="BV99" s="158">
        <f t="shared" si="48"/>
        <v>36766.022890069835</v>
      </c>
      <c r="BW99" s="158">
        <f t="shared" si="48"/>
        <v>42495.676111600216</v>
      </c>
      <c r="BX99" s="158">
        <f t="shared" si="48"/>
        <v>60770.470382815402</v>
      </c>
      <c r="BY99" s="158">
        <f t="shared" si="48"/>
        <v>61257.272686538614</v>
      </c>
      <c r="BZ99" s="158">
        <f t="shared" si="48"/>
        <v>60478.47410244646</v>
      </c>
      <c r="CA99" s="158">
        <f t="shared" si="48"/>
        <v>67339.543335464783</v>
      </c>
      <c r="CB99" s="158">
        <f t="shared" si="48"/>
        <v>77447.656947738287</v>
      </c>
      <c r="CC99" s="158">
        <f t="shared" si="48"/>
        <v>81163.290457421099</v>
      </c>
      <c r="CD99" s="158">
        <f t="shared" si="48"/>
        <v>82376.671683142369</v>
      </c>
      <c r="CE99" s="159">
        <f t="shared" si="48"/>
        <v>83823.395704031806</v>
      </c>
    </row>
    <row r="100" spans="1:83" s="109" customFormat="1" x14ac:dyDescent="0.35">
      <c r="A100" s="170"/>
      <c r="B100" s="109" t="s">
        <v>137</v>
      </c>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57">
        <f t="shared" ref="AH100:BM100" si="49">AH99+AH98</f>
        <v>2692</v>
      </c>
      <c r="AI100" s="57">
        <f t="shared" si="49"/>
        <v>2940</v>
      </c>
      <c r="AJ100" s="57">
        <f t="shared" si="49"/>
        <v>3830</v>
      </c>
      <c r="AK100" s="57">
        <f t="shared" si="49"/>
        <v>5857.25</v>
      </c>
      <c r="AL100" s="57">
        <f t="shared" si="49"/>
        <v>7917</v>
      </c>
      <c r="AM100" s="57">
        <f t="shared" si="49"/>
        <v>9449</v>
      </c>
      <c r="AN100" s="57">
        <f t="shared" si="49"/>
        <v>10783</v>
      </c>
      <c r="AO100" s="57">
        <f t="shared" si="49"/>
        <v>12232</v>
      </c>
      <c r="AP100" s="57">
        <f t="shared" si="49"/>
        <v>13176</v>
      </c>
      <c r="AQ100" s="57">
        <f t="shared" si="49"/>
        <v>13372.708000000001</v>
      </c>
      <c r="AR100" s="57">
        <f t="shared" si="49"/>
        <v>13099.95</v>
      </c>
      <c r="AS100" s="57">
        <f t="shared" si="49"/>
        <v>14068.766</v>
      </c>
      <c r="AT100" s="57">
        <f t="shared" si="49"/>
        <v>16642.837</v>
      </c>
      <c r="AU100" s="57">
        <f t="shared" si="49"/>
        <v>20085.247899511734</v>
      </c>
      <c r="AV100" s="57">
        <f t="shared" si="49"/>
        <v>25314.898000000001</v>
      </c>
      <c r="AW100" s="57">
        <f t="shared" si="49"/>
        <v>28595.492000000006</v>
      </c>
      <c r="AX100" s="57">
        <f t="shared" si="49"/>
        <v>30121.816213999995</v>
      </c>
      <c r="AY100" s="57">
        <f t="shared" si="49"/>
        <v>31620.705625999995</v>
      </c>
      <c r="AZ100" s="57">
        <f t="shared" si="49"/>
        <v>32198.600756999997</v>
      </c>
      <c r="BA100" s="57">
        <f t="shared" si="49"/>
        <v>31454.506748000003</v>
      </c>
      <c r="BB100" s="57">
        <f t="shared" si="49"/>
        <v>31014.140834999995</v>
      </c>
      <c r="BC100" s="57">
        <f t="shared" si="49"/>
        <v>30541.339142467692</v>
      </c>
      <c r="BD100" s="57">
        <f t="shared" si="49"/>
        <v>29431.598453818162</v>
      </c>
      <c r="BE100" s="57">
        <f t="shared" si="49"/>
        <v>30667.086668030104</v>
      </c>
      <c r="BF100" s="57">
        <f t="shared" si="49"/>
        <v>31994.628709467579</v>
      </c>
      <c r="BG100" s="57">
        <f t="shared" si="49"/>
        <v>33024.969856553253</v>
      </c>
      <c r="BH100" s="57">
        <f t="shared" si="49"/>
        <v>34699.426048480418</v>
      </c>
      <c r="BI100" s="57">
        <f t="shared" si="49"/>
        <v>35352.333529642005</v>
      </c>
      <c r="BJ100" s="57">
        <f t="shared" si="49"/>
        <v>37172.236532855473</v>
      </c>
      <c r="BK100" s="57">
        <f t="shared" si="49"/>
        <v>38696.081911583096</v>
      </c>
      <c r="BL100" s="57">
        <f t="shared" si="49"/>
        <v>40966.842600689997</v>
      </c>
      <c r="BM100" s="57">
        <f t="shared" si="49"/>
        <v>46695.822820729991</v>
      </c>
      <c r="BN100" s="57">
        <f t="shared" ref="BN100:CE100" si="50">BN99+BN98</f>
        <v>48764.863047781706</v>
      </c>
      <c r="BO100" s="57">
        <f t="shared" si="50"/>
        <v>49940.019439679811</v>
      </c>
      <c r="BP100" s="57">
        <f t="shared" si="50"/>
        <v>51405.957286049997</v>
      </c>
      <c r="BQ100" s="57">
        <f t="shared" si="50"/>
        <v>46170.92582462616</v>
      </c>
      <c r="BR100" s="57">
        <f t="shared" si="50"/>
        <v>45840.720174789996</v>
      </c>
      <c r="BS100" s="57">
        <f t="shared" si="50"/>
        <v>45405.656244279999</v>
      </c>
      <c r="BT100" s="57">
        <f t="shared" si="50"/>
        <v>44932.035467030015</v>
      </c>
      <c r="BU100" s="57">
        <f t="shared" si="50"/>
        <v>45555.270080459995</v>
      </c>
      <c r="BV100" s="57">
        <f t="shared" si="50"/>
        <v>47779.270845328392</v>
      </c>
      <c r="BW100" s="57">
        <f t="shared" si="50"/>
        <v>53351.112552099941</v>
      </c>
      <c r="BX100" s="57">
        <f t="shared" si="50"/>
        <v>71462.141421138382</v>
      </c>
      <c r="BY100" s="57">
        <f t="shared" si="50"/>
        <v>71309.9459115926</v>
      </c>
      <c r="BZ100" s="57">
        <f t="shared" si="50"/>
        <v>70899.145179967978</v>
      </c>
      <c r="CA100" s="57">
        <f t="shared" si="50"/>
        <v>78392.252831243561</v>
      </c>
      <c r="CB100" s="57">
        <f t="shared" si="50"/>
        <v>88599.144823815222</v>
      </c>
      <c r="CC100" s="57">
        <f t="shared" si="50"/>
        <v>92054.358296436796</v>
      </c>
      <c r="CD100" s="57">
        <f t="shared" si="50"/>
        <v>92910.572067213521</v>
      </c>
      <c r="CE100" s="58">
        <f t="shared" si="50"/>
        <v>94146.458807144867</v>
      </c>
    </row>
    <row r="101" spans="1:83" ht="26.25" customHeight="1" x14ac:dyDescent="0.35">
      <c r="A101" s="152"/>
      <c r="B101" s="109" t="s">
        <v>416</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57" t="s">
        <v>381</v>
      </c>
      <c r="BI101" s="158"/>
      <c r="BJ101" s="158"/>
      <c r="BK101" s="158"/>
      <c r="BL101" s="257" t="s">
        <v>381</v>
      </c>
      <c r="BM101" s="158"/>
      <c r="BN101" s="158"/>
      <c r="BO101" s="158"/>
      <c r="BP101" s="158"/>
      <c r="BQ101" s="158"/>
      <c r="BR101" s="158"/>
      <c r="BS101" s="158"/>
      <c r="BT101" s="158"/>
      <c r="BU101" s="158"/>
      <c r="BV101" s="158"/>
      <c r="BW101" s="158"/>
      <c r="BX101" s="158"/>
      <c r="BY101" s="158"/>
      <c r="BZ101" s="158"/>
      <c r="CA101" s="158"/>
      <c r="CB101" s="158"/>
      <c r="CC101" s="158"/>
      <c r="CD101" s="158"/>
      <c r="CE101" s="159"/>
    </row>
    <row r="102" spans="1:83" x14ac:dyDescent="0.35">
      <c r="A102" s="152"/>
      <c r="B102" s="74" t="s">
        <v>414</v>
      </c>
      <c r="AH102" s="158">
        <f t="shared" ref="AH102:BK102" si="51">AH37+AH65+AH83</f>
        <v>879.13660835202791</v>
      </c>
      <c r="AI102" s="158">
        <f t="shared" si="51"/>
        <v>965.71952684567862</v>
      </c>
      <c r="AJ102" s="158">
        <f t="shared" si="51"/>
        <v>1165.6784581666639</v>
      </c>
      <c r="AK102" s="158">
        <f t="shared" si="51"/>
        <v>1639.2650340306036</v>
      </c>
      <c r="AL102" s="158">
        <f t="shared" si="51"/>
        <v>1851.3099674185678</v>
      </c>
      <c r="AM102" s="158">
        <f t="shared" si="51"/>
        <v>2016.8889613949996</v>
      </c>
      <c r="AN102" s="158">
        <f t="shared" si="51"/>
        <v>2285.0079196275701</v>
      </c>
      <c r="AO102" s="158">
        <f t="shared" si="51"/>
        <v>2502.7997699406551</v>
      </c>
      <c r="AP102" s="158">
        <f t="shared" si="51"/>
        <v>2574.1306790081708</v>
      </c>
      <c r="AQ102" s="158">
        <f t="shared" si="51"/>
        <v>2604.1375405841391</v>
      </c>
      <c r="AR102" s="158">
        <f t="shared" si="51"/>
        <v>2958.032581333252</v>
      </c>
      <c r="AS102" s="158">
        <f t="shared" si="51"/>
        <v>3196.5630327702083</v>
      </c>
      <c r="AT102" s="158">
        <f t="shared" si="51"/>
        <v>3588.5128467443524</v>
      </c>
      <c r="AU102" s="158">
        <f t="shared" si="51"/>
        <v>4013.0219693975573</v>
      </c>
      <c r="AV102" s="158">
        <f t="shared" si="51"/>
        <v>4947.6392028615437</v>
      </c>
      <c r="AW102" s="158">
        <f t="shared" si="51"/>
        <v>5390.1946462719416</v>
      </c>
      <c r="AX102" s="158">
        <f t="shared" si="51"/>
        <v>5624.3306398979967</v>
      </c>
      <c r="AY102" s="158">
        <f t="shared" si="51"/>
        <v>5955.8548748241155</v>
      </c>
      <c r="AZ102" s="158">
        <f t="shared" si="51"/>
        <v>6094.6968416297641</v>
      </c>
      <c r="BA102" s="158">
        <f t="shared" si="51"/>
        <v>6209.4369681790304</v>
      </c>
      <c r="BB102" s="158">
        <f t="shared" si="51"/>
        <v>6235.793846672108</v>
      </c>
      <c r="BC102" s="158">
        <f t="shared" si="51"/>
        <v>6610.5244448185294</v>
      </c>
      <c r="BD102" s="158">
        <f t="shared" si="51"/>
        <v>7161.3827794828449</v>
      </c>
      <c r="BE102" s="158">
        <f t="shared" si="51"/>
        <v>7817.6821619821239</v>
      </c>
      <c r="BF102" s="158">
        <f t="shared" si="51"/>
        <v>8579.982507645871</v>
      </c>
      <c r="BG102" s="158">
        <f t="shared" si="51"/>
        <v>9007.604491842576</v>
      </c>
      <c r="BH102" s="238">
        <f t="shared" si="51"/>
        <v>10519.076117122559</v>
      </c>
      <c r="BI102" s="158">
        <f t="shared" si="51"/>
        <v>10990.213712341436</v>
      </c>
      <c r="BJ102" s="158">
        <f t="shared" si="51"/>
        <v>11749.973946554235</v>
      </c>
      <c r="BK102" s="158">
        <f t="shared" si="51"/>
        <v>12308.255202199914</v>
      </c>
      <c r="BL102" s="158">
        <f t="shared" ref="BL102:CE102" si="52">BL37+BL65+BL75+BL79+BL83+BL87</f>
        <v>12769.37405091318</v>
      </c>
      <c r="BM102" s="158">
        <f t="shared" si="52"/>
        <v>13485.278884461528</v>
      </c>
      <c r="BN102" s="158">
        <f t="shared" si="52"/>
        <v>13776.993584378495</v>
      </c>
      <c r="BO102" s="158">
        <f t="shared" si="52"/>
        <v>13629.556631362422</v>
      </c>
      <c r="BP102" s="158">
        <f t="shared" si="52"/>
        <v>13321.914565692789</v>
      </c>
      <c r="BQ102" s="158">
        <f t="shared" si="52"/>
        <v>12961.116992112904</v>
      </c>
      <c r="BR102" s="158">
        <f t="shared" si="52"/>
        <v>12603.588065432599</v>
      </c>
      <c r="BS102" s="158">
        <f t="shared" si="52"/>
        <v>12139.565133600741</v>
      </c>
      <c r="BT102" s="158">
        <f t="shared" si="52"/>
        <v>11644.694403247282</v>
      </c>
      <c r="BU102" s="158">
        <f t="shared" si="52"/>
        <v>11296.249894133553</v>
      </c>
      <c r="BV102" s="158">
        <f t="shared" si="52"/>
        <v>10910.848339015991</v>
      </c>
      <c r="BW102" s="158">
        <f t="shared" si="52"/>
        <v>10769.023123828714</v>
      </c>
      <c r="BX102" s="158">
        <f t="shared" si="52"/>
        <v>10592.422452732148</v>
      </c>
      <c r="BY102" s="158">
        <f t="shared" si="52"/>
        <v>10017.566431373445</v>
      </c>
      <c r="BZ102" s="158">
        <f t="shared" si="52"/>
        <v>10420.671077521514</v>
      </c>
      <c r="CA102" s="158">
        <f t="shared" si="52"/>
        <v>11044.856598364649</v>
      </c>
      <c r="CB102" s="158">
        <f t="shared" si="52"/>
        <v>11156.205800448175</v>
      </c>
      <c r="CC102" s="158">
        <f t="shared" si="52"/>
        <v>10887.2498988112</v>
      </c>
      <c r="CD102" s="158">
        <f t="shared" si="52"/>
        <v>10531.583958749587</v>
      </c>
      <c r="CE102" s="159">
        <f t="shared" si="52"/>
        <v>10320.433547439765</v>
      </c>
    </row>
    <row r="103" spans="1:83" x14ac:dyDescent="0.35">
      <c r="A103" s="152"/>
      <c r="B103" s="74" t="s">
        <v>406</v>
      </c>
      <c r="AH103" s="158">
        <f t="shared" ref="AH103:BM103" si="53">AH38+AH66</f>
        <v>173.98603128178249</v>
      </c>
      <c r="AI103" s="158">
        <f t="shared" si="53"/>
        <v>191.91759828256252</v>
      </c>
      <c r="AJ103" s="158">
        <f t="shared" si="53"/>
        <v>231.39129284350997</v>
      </c>
      <c r="AK103" s="158">
        <f t="shared" si="53"/>
        <v>298.96993997116317</v>
      </c>
      <c r="AL103" s="158">
        <f t="shared" si="53"/>
        <v>388.36914883756549</v>
      </c>
      <c r="AM103" s="158">
        <f t="shared" si="53"/>
        <v>442.99125490758956</v>
      </c>
      <c r="AN103" s="158">
        <f t="shared" si="53"/>
        <v>492.20964010500967</v>
      </c>
      <c r="AO103" s="158">
        <f t="shared" si="53"/>
        <v>558.88540844568683</v>
      </c>
      <c r="AP103" s="158">
        <f t="shared" si="53"/>
        <v>645.40178856227408</v>
      </c>
      <c r="AQ103" s="158">
        <f t="shared" si="53"/>
        <v>660.33447330565866</v>
      </c>
      <c r="AR103" s="158">
        <f t="shared" si="53"/>
        <v>749.87724320652671</v>
      </c>
      <c r="AS103" s="158">
        <f t="shared" si="53"/>
        <v>886.22282284645803</v>
      </c>
      <c r="AT103" s="158">
        <f t="shared" si="53"/>
        <v>1140.0778012292672</v>
      </c>
      <c r="AU103" s="158">
        <f t="shared" si="53"/>
        <v>1450.0592963380868</v>
      </c>
      <c r="AV103" s="158">
        <f t="shared" si="53"/>
        <v>1976.8686907194983</v>
      </c>
      <c r="AW103" s="158">
        <f t="shared" si="53"/>
        <v>2532.5381014695945</v>
      </c>
      <c r="AX103" s="158">
        <f t="shared" si="53"/>
        <v>3215.7905667483042</v>
      </c>
      <c r="AY103" s="158">
        <f t="shared" si="53"/>
        <v>3832.4483674293779</v>
      </c>
      <c r="AZ103" s="158">
        <f t="shared" si="53"/>
        <v>4268.1013320393704</v>
      </c>
      <c r="BA103" s="158">
        <f t="shared" si="53"/>
        <v>4557.5242449501457</v>
      </c>
      <c r="BB103" s="158">
        <f t="shared" si="53"/>
        <v>4887.2047576060413</v>
      </c>
      <c r="BC103" s="158">
        <f t="shared" si="53"/>
        <v>5193.2776606713469</v>
      </c>
      <c r="BD103" s="158">
        <f t="shared" si="53"/>
        <v>5572.4760072038625</v>
      </c>
      <c r="BE103" s="158">
        <f t="shared" si="53"/>
        <v>6049.1470342251359</v>
      </c>
      <c r="BF103" s="158">
        <f t="shared" si="53"/>
        <v>6757.3072068304691</v>
      </c>
      <c r="BG103" s="158">
        <f t="shared" si="53"/>
        <v>6984.0724574320702</v>
      </c>
      <c r="BH103" s="238">
        <f t="shared" si="53"/>
        <v>7155.297257357598</v>
      </c>
      <c r="BI103" s="158">
        <f t="shared" si="53"/>
        <v>7422.888283572589</v>
      </c>
      <c r="BJ103" s="158">
        <f t="shared" si="53"/>
        <v>7861.5580073674555</v>
      </c>
      <c r="BK103" s="158">
        <f t="shared" si="53"/>
        <v>8639.3355645641968</v>
      </c>
      <c r="BL103" s="158">
        <f t="shared" si="53"/>
        <v>9276.4901575728472</v>
      </c>
      <c r="BM103" s="158">
        <f t="shared" si="53"/>
        <v>10483.020756598369</v>
      </c>
      <c r="BN103" s="158">
        <f t="shared" ref="BN103:CE103" si="54">BN38+BN66</f>
        <v>11086.344482750013</v>
      </c>
      <c r="BO103" s="158">
        <f t="shared" si="54"/>
        <v>11794.398626656106</v>
      </c>
      <c r="BP103" s="158">
        <f t="shared" si="54"/>
        <v>12942.535004600777</v>
      </c>
      <c r="BQ103" s="158">
        <f t="shared" si="54"/>
        <v>14063.187178853328</v>
      </c>
      <c r="BR103" s="158">
        <f t="shared" si="54"/>
        <v>15858.310024490012</v>
      </c>
      <c r="BS103" s="158">
        <f t="shared" si="54"/>
        <v>16992.538506485587</v>
      </c>
      <c r="BT103" s="158">
        <f t="shared" si="54"/>
        <v>17112.703017291027</v>
      </c>
      <c r="BU103" s="158">
        <f t="shared" si="54"/>
        <v>17349.916306110354</v>
      </c>
      <c r="BV103" s="158">
        <f t="shared" si="54"/>
        <v>16806.873433414352</v>
      </c>
      <c r="BW103" s="158">
        <f t="shared" si="54"/>
        <v>15012.090664779776</v>
      </c>
      <c r="BX103" s="158">
        <f t="shared" si="54"/>
        <v>14236.957186693702</v>
      </c>
      <c r="BY103" s="158">
        <f t="shared" si="54"/>
        <v>13026.031006168683</v>
      </c>
      <c r="BZ103" s="158">
        <f t="shared" si="54"/>
        <v>12175.005306513285</v>
      </c>
      <c r="CA103" s="158">
        <f t="shared" si="54"/>
        <v>12342.199747496965</v>
      </c>
      <c r="CB103" s="158">
        <f t="shared" si="54"/>
        <v>12285.061721209357</v>
      </c>
      <c r="CC103" s="158">
        <f t="shared" si="54"/>
        <v>11534.542270970207</v>
      </c>
      <c r="CD103" s="158">
        <f t="shared" si="54"/>
        <v>9751.2274646415044</v>
      </c>
      <c r="CE103" s="159">
        <f t="shared" si="54"/>
        <v>8885.8589999507531</v>
      </c>
    </row>
    <row r="104" spans="1:83" x14ac:dyDescent="0.35">
      <c r="A104" s="152"/>
      <c r="B104" s="74" t="s">
        <v>407</v>
      </c>
      <c r="AH104" s="158">
        <f t="shared" ref="AH104:BM104" si="55">AH39+AH67+AH54</f>
        <v>319.93644801641562</v>
      </c>
      <c r="AI104" s="158">
        <f t="shared" si="55"/>
        <v>346.39406349637238</v>
      </c>
      <c r="AJ104" s="158">
        <f t="shared" si="55"/>
        <v>429.15025325874183</v>
      </c>
      <c r="AK104" s="158">
        <f t="shared" si="55"/>
        <v>653.10198282576016</v>
      </c>
      <c r="AL104" s="158">
        <f t="shared" si="55"/>
        <v>904.06405172775965</v>
      </c>
      <c r="AM104" s="158">
        <f t="shared" si="55"/>
        <v>1124.9093961708841</v>
      </c>
      <c r="AN104" s="158">
        <f t="shared" si="55"/>
        <v>1274.2921638369685</v>
      </c>
      <c r="AO104" s="158">
        <f t="shared" si="55"/>
        <v>1495.4115737735642</v>
      </c>
      <c r="AP104" s="158">
        <f t="shared" si="55"/>
        <v>1661.4935640754265</v>
      </c>
      <c r="AQ104" s="158">
        <f t="shared" si="55"/>
        <v>1734.0699943599564</v>
      </c>
      <c r="AR104" s="158">
        <f t="shared" si="55"/>
        <v>1580.561455</v>
      </c>
      <c r="AS104" s="158">
        <f t="shared" si="55"/>
        <v>1740.6311500000002</v>
      </c>
      <c r="AT104" s="158">
        <f t="shared" si="55"/>
        <v>2198.6880353333336</v>
      </c>
      <c r="AU104" s="158">
        <f t="shared" si="55"/>
        <v>2914.7150026666668</v>
      </c>
      <c r="AV104" s="158">
        <f t="shared" si="55"/>
        <v>3586.7719856666668</v>
      </c>
      <c r="AW104" s="158">
        <f t="shared" si="55"/>
        <v>4044.0053453333339</v>
      </c>
      <c r="AX104" s="158">
        <f t="shared" si="55"/>
        <v>4664.6398293619486</v>
      </c>
      <c r="AY104" s="158">
        <f t="shared" si="55"/>
        <v>5054.6330278276318</v>
      </c>
      <c r="AZ104" s="158">
        <f t="shared" si="55"/>
        <v>5259.3567779938894</v>
      </c>
      <c r="BA104" s="158">
        <f t="shared" si="55"/>
        <v>5099.244864133073</v>
      </c>
      <c r="BB104" s="158">
        <f t="shared" si="55"/>
        <v>4991.3620183747407</v>
      </c>
      <c r="BC104" s="158">
        <f t="shared" si="55"/>
        <v>4913.0941428824599</v>
      </c>
      <c r="BD104" s="158">
        <f t="shared" si="55"/>
        <v>4799.9691073019958</v>
      </c>
      <c r="BE104" s="158">
        <f t="shared" si="55"/>
        <v>4786.4497117072478</v>
      </c>
      <c r="BF104" s="158">
        <f t="shared" si="55"/>
        <v>4874.2798953002002</v>
      </c>
      <c r="BG104" s="158">
        <f t="shared" si="55"/>
        <v>5164.6116047330152</v>
      </c>
      <c r="BH104" s="238">
        <f t="shared" si="55"/>
        <v>5448.2936791109623</v>
      </c>
      <c r="BI104" s="158">
        <f t="shared" si="55"/>
        <v>5628.494077749363</v>
      </c>
      <c r="BJ104" s="158">
        <f t="shared" si="55"/>
        <v>5792.8778503610465</v>
      </c>
      <c r="BK104" s="158">
        <f t="shared" si="55"/>
        <v>6075.7958651793906</v>
      </c>
      <c r="BL104" s="158">
        <f t="shared" si="55"/>
        <v>5411.6156377595216</v>
      </c>
      <c r="BM104" s="158">
        <f t="shared" si="55"/>
        <v>5790.5689146122786</v>
      </c>
      <c r="BN104" s="158">
        <f t="shared" ref="BN104:CE104" si="56">BN39+BN67+BN54</f>
        <v>5557.5086604960225</v>
      </c>
      <c r="BO104" s="158">
        <f t="shared" si="56"/>
        <v>5165.5461284125304</v>
      </c>
      <c r="BP104" s="158">
        <f t="shared" si="56"/>
        <v>4793.2542106087767</v>
      </c>
      <c r="BQ104" s="158">
        <f t="shared" si="56"/>
        <v>4336.1105307043927</v>
      </c>
      <c r="BR104" s="158">
        <f t="shared" si="56"/>
        <v>3999.7340292388521</v>
      </c>
      <c r="BS104" s="158">
        <f t="shared" si="56"/>
        <v>3751.499532023573</v>
      </c>
      <c r="BT104" s="158">
        <f t="shared" si="56"/>
        <v>3439.870904090169</v>
      </c>
      <c r="BU104" s="158">
        <f t="shared" si="56"/>
        <v>3179.2606915601668</v>
      </c>
      <c r="BV104" s="158">
        <f t="shared" si="56"/>
        <v>2722.9660269089313</v>
      </c>
      <c r="BW104" s="158">
        <f t="shared" si="56"/>
        <v>1857.015568020629</v>
      </c>
      <c r="BX104" s="158">
        <f t="shared" si="56"/>
        <v>1570.1317308235582</v>
      </c>
      <c r="BY104" s="158">
        <f t="shared" si="56"/>
        <v>1233.1525560756954</v>
      </c>
      <c r="BZ104" s="158">
        <f t="shared" si="56"/>
        <v>700.74316721590037</v>
      </c>
      <c r="CA104" s="158">
        <f t="shared" si="56"/>
        <v>555.83253848177753</v>
      </c>
      <c r="CB104" s="158">
        <f t="shared" si="56"/>
        <v>418.71759302372794</v>
      </c>
      <c r="CC104" s="158">
        <f t="shared" si="56"/>
        <v>192.37883192203174</v>
      </c>
      <c r="CD104" s="158">
        <f t="shared" si="56"/>
        <v>13.744178014222795</v>
      </c>
      <c r="CE104" s="159">
        <f t="shared" si="56"/>
        <v>0</v>
      </c>
    </row>
    <row r="105" spans="1:83" x14ac:dyDescent="0.35">
      <c r="A105" s="152"/>
      <c r="B105" s="74" t="s">
        <v>408</v>
      </c>
      <c r="AH105" s="158">
        <f t="shared" ref="AH105:CA105" si="57">AH40+AH68</f>
        <v>589.28593923698281</v>
      </c>
      <c r="AI105" s="158">
        <f t="shared" si="57"/>
        <v>612.90867110654028</v>
      </c>
      <c r="AJ105" s="158">
        <f t="shared" si="57"/>
        <v>899.30659876913808</v>
      </c>
      <c r="AK105" s="158">
        <f t="shared" si="57"/>
        <v>1650.6381737850329</v>
      </c>
      <c r="AL105" s="158">
        <f t="shared" si="57"/>
        <v>2705.192373541026</v>
      </c>
      <c r="AM105" s="158">
        <f t="shared" si="57"/>
        <v>3411.740746875093</v>
      </c>
      <c r="AN105" s="158">
        <f t="shared" si="57"/>
        <v>3880.0491470459629</v>
      </c>
      <c r="AO105" s="158">
        <f t="shared" si="57"/>
        <v>4386.0520547680844</v>
      </c>
      <c r="AP105" s="158">
        <f t="shared" si="57"/>
        <v>4557.4233486582634</v>
      </c>
      <c r="AQ105" s="158">
        <f t="shared" si="57"/>
        <v>4272.8837086708436</v>
      </c>
      <c r="AR105" s="158">
        <f t="shared" si="57"/>
        <v>3439.072944</v>
      </c>
      <c r="AS105" s="158">
        <f t="shared" si="57"/>
        <v>3132.390277</v>
      </c>
      <c r="AT105" s="158">
        <f t="shared" si="57"/>
        <v>3562.720902</v>
      </c>
      <c r="AU105" s="158">
        <f t="shared" si="57"/>
        <v>5083.328547666667</v>
      </c>
      <c r="AV105" s="158">
        <f t="shared" si="57"/>
        <v>6720.6649470000002</v>
      </c>
      <c r="AW105" s="158">
        <f t="shared" si="57"/>
        <v>7298.4704266666668</v>
      </c>
      <c r="AX105" s="158">
        <f t="shared" si="57"/>
        <v>6770.7275243945533</v>
      </c>
      <c r="AY105" s="158">
        <f t="shared" si="57"/>
        <v>6492.3000610574099</v>
      </c>
      <c r="AZ105" s="158">
        <f t="shared" si="57"/>
        <v>5879.4303849678172</v>
      </c>
      <c r="BA105" s="158">
        <f t="shared" si="57"/>
        <v>4802.2826039972833</v>
      </c>
      <c r="BB105" s="158">
        <f t="shared" si="57"/>
        <v>4189.3568789879755</v>
      </c>
      <c r="BC105" s="158">
        <f t="shared" si="57"/>
        <v>3725.1490612666144</v>
      </c>
      <c r="BD105" s="158">
        <f t="shared" si="57"/>
        <v>3216.000235508508</v>
      </c>
      <c r="BE105" s="158">
        <f t="shared" si="57"/>
        <v>2852.9186309288407</v>
      </c>
      <c r="BF105" s="158">
        <f t="shared" si="57"/>
        <v>2869.2711366405547</v>
      </c>
      <c r="BG105" s="158">
        <f t="shared" si="57"/>
        <v>2752.8634056763035</v>
      </c>
      <c r="BH105" s="238">
        <f t="shared" si="57"/>
        <v>2704.1797888204469</v>
      </c>
      <c r="BI105" s="158">
        <f t="shared" si="57"/>
        <v>2961.0306207566055</v>
      </c>
      <c r="BJ105" s="158">
        <f t="shared" si="57"/>
        <v>3194.7994910607176</v>
      </c>
      <c r="BK105" s="158">
        <f t="shared" si="57"/>
        <v>3133.2427400280239</v>
      </c>
      <c r="BL105" s="158">
        <f t="shared" si="57"/>
        <v>3776.0860778774304</v>
      </c>
      <c r="BM105" s="158">
        <f t="shared" si="57"/>
        <v>6328.0440266974529</v>
      </c>
      <c r="BN105" s="158">
        <f t="shared" si="57"/>
        <v>6741.1689729287364</v>
      </c>
      <c r="BO105" s="158">
        <f t="shared" si="57"/>
        <v>7583.2088016023854</v>
      </c>
      <c r="BP105" s="158">
        <f t="shared" si="57"/>
        <v>8151.6434438887918</v>
      </c>
      <c r="BQ105" s="158">
        <f t="shared" si="57"/>
        <v>7053.2625445483209</v>
      </c>
      <c r="BR105" s="158">
        <f t="shared" si="57"/>
        <v>5107.5159623545978</v>
      </c>
      <c r="BS105" s="158">
        <f t="shared" si="57"/>
        <v>3920.384057256696</v>
      </c>
      <c r="BT105" s="158">
        <f t="shared" si="57"/>
        <v>3247.841348372327</v>
      </c>
      <c r="BU105" s="158">
        <f t="shared" si="57"/>
        <v>2894.4322317035239</v>
      </c>
      <c r="BV105" s="158">
        <f t="shared" si="57"/>
        <v>2249.3313145094244</v>
      </c>
      <c r="BW105" s="158">
        <f t="shared" si="57"/>
        <v>1131.5764352201622</v>
      </c>
      <c r="BX105" s="158">
        <f t="shared" si="57"/>
        <v>874.56845114774273</v>
      </c>
      <c r="BY105" s="158">
        <f t="shared" si="57"/>
        <v>675.24759812572177</v>
      </c>
      <c r="BZ105" s="158">
        <f t="shared" si="57"/>
        <v>353.75418965772815</v>
      </c>
      <c r="CA105" s="158">
        <f t="shared" si="57"/>
        <v>226.43389105586104</v>
      </c>
      <c r="CB105" s="158"/>
      <c r="CC105" s="158"/>
      <c r="CD105" s="158"/>
      <c r="CE105" s="159"/>
    </row>
    <row r="106" spans="1:83" x14ac:dyDescent="0.35">
      <c r="A106" s="152"/>
      <c r="B106" s="74" t="s">
        <v>409</v>
      </c>
      <c r="AH106" s="158">
        <f t="shared" ref="AH106:BK106" si="58">AH41+AH69+AH84+AH77+AH90</f>
        <v>32.148709316448112</v>
      </c>
      <c r="AI106" s="158">
        <f t="shared" si="58"/>
        <v>38.97968426884615</v>
      </c>
      <c r="AJ106" s="158">
        <f t="shared" si="58"/>
        <v>49.587750808100012</v>
      </c>
      <c r="AK106" s="158">
        <f t="shared" si="58"/>
        <v>71.310338887440281</v>
      </c>
      <c r="AL106" s="158">
        <f t="shared" si="58"/>
        <v>96.597852725081168</v>
      </c>
      <c r="AM106" s="158">
        <f t="shared" si="58"/>
        <v>124.50707515143412</v>
      </c>
      <c r="AN106" s="158">
        <f t="shared" si="58"/>
        <v>150.6705316344889</v>
      </c>
      <c r="AO106" s="158">
        <f t="shared" si="58"/>
        <v>159.73148035772317</v>
      </c>
      <c r="AP106" s="158">
        <f t="shared" si="58"/>
        <v>195.97505862919874</v>
      </c>
      <c r="AQ106" s="158">
        <f t="shared" si="58"/>
        <v>258.28365007940278</v>
      </c>
      <c r="AR106" s="158">
        <f t="shared" si="58"/>
        <v>411.38882312688787</v>
      </c>
      <c r="AS106" s="158">
        <f t="shared" si="58"/>
        <v>455.14843404999999</v>
      </c>
      <c r="AT106" s="158">
        <f t="shared" si="58"/>
        <v>645.26082318101385</v>
      </c>
      <c r="AU106" s="158">
        <f t="shared" si="58"/>
        <v>856.35281221506784</v>
      </c>
      <c r="AV106" s="158">
        <f t="shared" si="58"/>
        <v>844.27257532492695</v>
      </c>
      <c r="AW106" s="158">
        <f t="shared" si="58"/>
        <v>1033.4909411552298</v>
      </c>
      <c r="AX106" s="158">
        <f t="shared" si="58"/>
        <v>1247.4996111688147</v>
      </c>
      <c r="AY106" s="158">
        <f t="shared" si="58"/>
        <v>1508.3036882910108</v>
      </c>
      <c r="AZ106" s="158">
        <f t="shared" si="58"/>
        <v>1594.8588100213278</v>
      </c>
      <c r="BA106" s="158">
        <f t="shared" si="58"/>
        <v>1613.5475461451074</v>
      </c>
      <c r="BB106" s="158">
        <f t="shared" si="58"/>
        <v>1492.1641801279961</v>
      </c>
      <c r="BC106" s="158">
        <f t="shared" si="58"/>
        <v>1222.4332864910332</v>
      </c>
      <c r="BD106" s="158">
        <f t="shared" si="58"/>
        <v>1156.5421772762502</v>
      </c>
      <c r="BE106" s="158">
        <f t="shared" si="58"/>
        <v>1171.3003434271991</v>
      </c>
      <c r="BF106" s="158">
        <f t="shared" si="58"/>
        <v>1211.7469810897792</v>
      </c>
      <c r="BG106" s="158">
        <f t="shared" si="58"/>
        <v>1387.5201185816741</v>
      </c>
      <c r="BH106" s="238">
        <f t="shared" si="58"/>
        <v>1685.327243150504</v>
      </c>
      <c r="BI106" s="158">
        <f t="shared" si="58"/>
        <v>1794.3802710649381</v>
      </c>
      <c r="BJ106" s="158">
        <f t="shared" si="58"/>
        <v>2140.2751083046505</v>
      </c>
      <c r="BK106" s="158">
        <f t="shared" si="58"/>
        <v>2305.2949801281179</v>
      </c>
      <c r="BL106" s="158">
        <f t="shared" ref="BL106:BY106" si="59">BL41+BL69+BL80+BL84+BL85+BL76+BL77+BL88+BL90</f>
        <v>3718.1819347192895</v>
      </c>
      <c r="BM106" s="158">
        <f t="shared" si="59"/>
        <v>4693.1595836145716</v>
      </c>
      <c r="BN106" s="158">
        <f t="shared" si="59"/>
        <v>5695.0183081689056</v>
      </c>
      <c r="BO106" s="158">
        <f t="shared" si="59"/>
        <v>6071.8946420392685</v>
      </c>
      <c r="BP106" s="158">
        <f t="shared" si="59"/>
        <v>6688.3707366013268</v>
      </c>
      <c r="BQ106" s="158">
        <f t="shared" si="59"/>
        <v>7293.6364155047495</v>
      </c>
      <c r="BR106" s="158">
        <f t="shared" si="59"/>
        <v>7824.3113468613537</v>
      </c>
      <c r="BS106" s="158">
        <f t="shared" si="59"/>
        <v>8030.5614153211072</v>
      </c>
      <c r="BT106" s="158">
        <f t="shared" si="59"/>
        <v>7841.9886525860575</v>
      </c>
      <c r="BU106" s="158">
        <f t="shared" si="59"/>
        <v>7470.260516473104</v>
      </c>
      <c r="BV106" s="158">
        <f t="shared" si="59"/>
        <v>6921.7056292662683</v>
      </c>
      <c r="BW106" s="158">
        <f t="shared" si="59"/>
        <v>6175.4934994478463</v>
      </c>
      <c r="BX106" s="158">
        <f t="shared" si="59"/>
        <v>5856.9351035610916</v>
      </c>
      <c r="BY106" s="158">
        <f t="shared" si="59"/>
        <v>5294.4165845719299</v>
      </c>
      <c r="BZ106" s="158">
        <f t="shared" ref="BZ106:CE106" si="60">BZ41+BZ69+BZ84+BZ77+BZ90</f>
        <v>4472.4017035268107</v>
      </c>
      <c r="CA106" s="158">
        <f t="shared" si="60"/>
        <v>4266.78236312838</v>
      </c>
      <c r="CB106" s="158">
        <f t="shared" si="60"/>
        <v>4066.8389749040189</v>
      </c>
      <c r="CC106" s="158">
        <f t="shared" si="60"/>
        <v>2948.7331734565896</v>
      </c>
      <c r="CD106" s="158">
        <f t="shared" si="60"/>
        <v>3005.5187623452471</v>
      </c>
      <c r="CE106" s="159">
        <f t="shared" si="60"/>
        <v>2689.4206456384063</v>
      </c>
    </row>
    <row r="107" spans="1:83" ht="26.25" customHeight="1" x14ac:dyDescent="0.35">
      <c r="A107" s="152"/>
      <c r="B107" s="74" t="s">
        <v>415</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f t="shared" ref="BL107:CE107" si="61">BL89</f>
        <v>0</v>
      </c>
      <c r="BM107" s="158">
        <f t="shared" si="61"/>
        <v>0</v>
      </c>
      <c r="BN107" s="158">
        <f t="shared" si="61"/>
        <v>0</v>
      </c>
      <c r="BO107" s="158">
        <f t="shared" si="61"/>
        <v>0</v>
      </c>
      <c r="BP107" s="158">
        <f t="shared" si="61"/>
        <v>0</v>
      </c>
      <c r="BQ107" s="158">
        <f t="shared" si="61"/>
        <v>5.8574696600000031</v>
      </c>
      <c r="BR107" s="158">
        <f t="shared" si="61"/>
        <v>56.150329630000009</v>
      </c>
      <c r="BS107" s="158">
        <f t="shared" si="61"/>
        <v>490.88279648000002</v>
      </c>
      <c r="BT107" s="158">
        <f t="shared" si="61"/>
        <v>1585.7627723199994</v>
      </c>
      <c r="BU107" s="158">
        <f t="shared" si="61"/>
        <v>3322.5426384599987</v>
      </c>
      <c r="BV107" s="158">
        <f t="shared" si="61"/>
        <v>8134.8647156900006</v>
      </c>
      <c r="BW107" s="158">
        <f t="shared" si="61"/>
        <v>18388.256169110005</v>
      </c>
      <c r="BX107" s="158">
        <f t="shared" si="61"/>
        <v>38320.348814015022</v>
      </c>
      <c r="BY107" s="158">
        <f t="shared" si="61"/>
        <v>41056.981691392029</v>
      </c>
      <c r="BZ107" s="158">
        <f t="shared" si="61"/>
        <v>42708.877150385073</v>
      </c>
      <c r="CA107" s="158">
        <f t="shared" si="61"/>
        <v>49882.542270748876</v>
      </c>
      <c r="CB107" s="158">
        <f t="shared" si="61"/>
        <v>60495.488881943216</v>
      </c>
      <c r="CC107" s="158">
        <f t="shared" si="61"/>
        <v>66407.82249131822</v>
      </c>
      <c r="CD107" s="158">
        <f t="shared" si="61"/>
        <v>69529.893418013889</v>
      </c>
      <c r="CE107" s="159">
        <f t="shared" si="61"/>
        <v>72175.223472209647</v>
      </c>
    </row>
    <row r="108" spans="1:83" ht="26.25" customHeight="1" x14ac:dyDescent="0.35">
      <c r="A108" s="152"/>
      <c r="B108" s="76" t="s">
        <v>410</v>
      </c>
      <c r="AH108" s="158">
        <f t="shared" ref="AH108:BY108" si="62">AH37+AH70+AH75+AH79+AH83+AH85+AH87</f>
        <v>879.13660835202791</v>
      </c>
      <c r="AI108" s="158">
        <f t="shared" si="62"/>
        <v>965.71952684567862</v>
      </c>
      <c r="AJ108" s="158">
        <f t="shared" si="62"/>
        <v>1165.6784581666639</v>
      </c>
      <c r="AK108" s="158">
        <f t="shared" si="62"/>
        <v>1639.2650340306036</v>
      </c>
      <c r="AL108" s="158">
        <f t="shared" si="62"/>
        <v>1851.3099674185678</v>
      </c>
      <c r="AM108" s="158">
        <f t="shared" si="62"/>
        <v>2016.8889613949996</v>
      </c>
      <c r="AN108" s="158">
        <f t="shared" si="62"/>
        <v>2285.0079196275701</v>
      </c>
      <c r="AO108" s="158">
        <f t="shared" si="62"/>
        <v>2502.7997699406551</v>
      </c>
      <c r="AP108" s="158">
        <f t="shared" si="62"/>
        <v>2574.1306790081708</v>
      </c>
      <c r="AQ108" s="158">
        <f t="shared" si="62"/>
        <v>2604.1375405841391</v>
      </c>
      <c r="AR108" s="158">
        <f t="shared" si="62"/>
        <v>2958.032581333252</v>
      </c>
      <c r="AS108" s="158">
        <f t="shared" si="62"/>
        <v>3196.5630327702083</v>
      </c>
      <c r="AT108" s="158">
        <f t="shared" si="62"/>
        <v>3588.5128467443524</v>
      </c>
      <c r="AU108" s="158">
        <f t="shared" si="62"/>
        <v>4013.0219693975573</v>
      </c>
      <c r="AV108" s="158">
        <f t="shared" si="62"/>
        <v>4947.6392028615437</v>
      </c>
      <c r="AW108" s="158">
        <f t="shared" si="62"/>
        <v>5390.1946462719416</v>
      </c>
      <c r="AX108" s="158">
        <f t="shared" si="62"/>
        <v>5624.3306398979967</v>
      </c>
      <c r="AY108" s="158">
        <f t="shared" si="62"/>
        <v>5955.8548748241155</v>
      </c>
      <c r="AZ108" s="158">
        <f t="shared" si="62"/>
        <v>6094.6968416297641</v>
      </c>
      <c r="BA108" s="158">
        <f t="shared" si="62"/>
        <v>6209.4369681790304</v>
      </c>
      <c r="BB108" s="158">
        <f t="shared" si="62"/>
        <v>6235.793846672108</v>
      </c>
      <c r="BC108" s="158">
        <f t="shared" si="62"/>
        <v>6610.5244448185294</v>
      </c>
      <c r="BD108" s="158">
        <f t="shared" si="62"/>
        <v>7161.3827794828449</v>
      </c>
      <c r="BE108" s="158">
        <f t="shared" si="62"/>
        <v>7817.6821619821239</v>
      </c>
      <c r="BF108" s="158">
        <f t="shared" si="62"/>
        <v>8579.982507645871</v>
      </c>
      <c r="BG108" s="158">
        <f t="shared" si="62"/>
        <v>9007.604491842576</v>
      </c>
      <c r="BH108" s="158">
        <f t="shared" si="62"/>
        <v>10519.076117122559</v>
      </c>
      <c r="BI108" s="158">
        <f t="shared" si="62"/>
        <v>10990.213712341436</v>
      </c>
      <c r="BJ108" s="158">
        <f t="shared" si="62"/>
        <v>11775.592178315541</v>
      </c>
      <c r="BK108" s="158">
        <f t="shared" si="62"/>
        <v>12333.431502032217</v>
      </c>
      <c r="BL108" s="158">
        <f t="shared" si="62"/>
        <v>13391.160455534206</v>
      </c>
      <c r="BM108" s="158">
        <f t="shared" si="62"/>
        <v>14122.708718439164</v>
      </c>
      <c r="BN108" s="158">
        <f t="shared" si="62"/>
        <v>14493.740373247918</v>
      </c>
      <c r="BO108" s="158">
        <f t="shared" si="62"/>
        <v>14402.862517056446</v>
      </c>
      <c r="BP108" s="158">
        <f t="shared" si="62"/>
        <v>14048.365397126114</v>
      </c>
      <c r="BQ108" s="158">
        <f t="shared" si="62"/>
        <v>13608.902623134025</v>
      </c>
      <c r="BR108" s="158">
        <f t="shared" si="62"/>
        <v>13177.017597510659</v>
      </c>
      <c r="BS108" s="158">
        <f t="shared" si="62"/>
        <v>12622.370827631481</v>
      </c>
      <c r="BT108" s="158">
        <f t="shared" si="62"/>
        <v>12009.520813964671</v>
      </c>
      <c r="BU108" s="158">
        <f t="shared" si="62"/>
        <v>11521.359515350463</v>
      </c>
      <c r="BV108" s="158">
        <f t="shared" si="62"/>
        <v>11013.247955258557</v>
      </c>
      <c r="BW108" s="158">
        <f t="shared" si="62"/>
        <v>10855.436440499723</v>
      </c>
      <c r="BX108" s="158">
        <f t="shared" si="62"/>
        <v>10691.671038322982</v>
      </c>
      <c r="BY108" s="158">
        <f t="shared" si="62"/>
        <v>10052.673225053983</v>
      </c>
      <c r="BZ108" s="158">
        <f t="shared" ref="BZ108:CE108" si="63">BZ37+BZ70+BZ75+BZ79+BZ83+BZ87</f>
        <v>10420.67107752152</v>
      </c>
      <c r="CA108" s="158">
        <f t="shared" si="63"/>
        <v>11052.709495778772</v>
      </c>
      <c r="CB108" s="158">
        <f t="shared" si="63"/>
        <v>11151.487876076932</v>
      </c>
      <c r="CC108" s="158">
        <f t="shared" si="63"/>
        <v>10891.067839015697</v>
      </c>
      <c r="CD108" s="158">
        <f t="shared" si="63"/>
        <v>10533.900384071148</v>
      </c>
      <c r="CE108" s="159">
        <f t="shared" si="63"/>
        <v>10323.063103113063</v>
      </c>
    </row>
    <row r="109" spans="1:83" x14ac:dyDescent="0.35">
      <c r="A109" s="152"/>
      <c r="B109" s="76" t="s">
        <v>387</v>
      </c>
      <c r="AH109" s="158">
        <f t="shared" ref="AH109:BM109" si="64">AH42+AH71+AH84+AH76+AH77+AH80+AH90+AH54+AH88+AH89</f>
        <v>1115.357127851629</v>
      </c>
      <c r="AI109" s="158">
        <f t="shared" si="64"/>
        <v>1190.2000171543214</v>
      </c>
      <c r="AJ109" s="158">
        <f t="shared" si="64"/>
        <v>1609.4358956794899</v>
      </c>
      <c r="AK109" s="158">
        <f t="shared" si="64"/>
        <v>2674.0204354693965</v>
      </c>
      <c r="AL109" s="158">
        <f t="shared" si="64"/>
        <v>4094.2234268314323</v>
      </c>
      <c r="AM109" s="158">
        <f t="shared" si="64"/>
        <v>5104.1484731050004</v>
      </c>
      <c r="AN109" s="158">
        <f t="shared" si="64"/>
        <v>5797.2214826224299</v>
      </c>
      <c r="AO109" s="158">
        <f t="shared" si="64"/>
        <v>6600.080517345059</v>
      </c>
      <c r="AP109" s="158">
        <f t="shared" si="64"/>
        <v>7060.2937599251627</v>
      </c>
      <c r="AQ109" s="158">
        <f t="shared" si="64"/>
        <v>6925.5718264158622</v>
      </c>
      <c r="AR109" s="158">
        <f t="shared" si="64"/>
        <v>6180.900465333415</v>
      </c>
      <c r="AS109" s="158">
        <f t="shared" si="64"/>
        <v>6214.3926838964589</v>
      </c>
      <c r="AT109" s="158">
        <f t="shared" si="64"/>
        <v>7546.7475617436148</v>
      </c>
      <c r="AU109" s="158">
        <f t="shared" si="64"/>
        <v>10304.455658886489</v>
      </c>
      <c r="AV109" s="158">
        <f t="shared" si="64"/>
        <v>13128.578198711091</v>
      </c>
      <c r="AW109" s="158">
        <f t="shared" si="64"/>
        <v>14908.504814624823</v>
      </c>
      <c r="AX109" s="158">
        <f t="shared" si="64"/>
        <v>15898.657531673622</v>
      </c>
      <c r="AY109" s="158">
        <f t="shared" si="64"/>
        <v>16887.685144605432</v>
      </c>
      <c r="AZ109" s="158">
        <f t="shared" si="64"/>
        <v>17001.747305022403</v>
      </c>
      <c r="BA109" s="158">
        <f t="shared" si="64"/>
        <v>16072.59925922561</v>
      </c>
      <c r="BB109" s="158">
        <f t="shared" si="64"/>
        <v>15560.087835096754</v>
      </c>
      <c r="BC109" s="158">
        <f t="shared" si="64"/>
        <v>15053.954151311456</v>
      </c>
      <c r="BD109" s="158">
        <f t="shared" si="64"/>
        <v>14744.987527290616</v>
      </c>
      <c r="BE109" s="158">
        <f t="shared" si="64"/>
        <v>14859.815720288423</v>
      </c>
      <c r="BF109" s="158">
        <f t="shared" si="64"/>
        <v>15712.605219861003</v>
      </c>
      <c r="BG109" s="158">
        <f t="shared" si="64"/>
        <v>16289.067586423063</v>
      </c>
      <c r="BH109" s="158">
        <f t="shared" si="64"/>
        <v>16993.097968439513</v>
      </c>
      <c r="BI109" s="158">
        <f t="shared" si="64"/>
        <v>17806.793253143496</v>
      </c>
      <c r="BJ109" s="158">
        <f t="shared" si="64"/>
        <v>19134.07722533257</v>
      </c>
      <c r="BK109" s="158">
        <f t="shared" si="64"/>
        <v>20302.212850067423</v>
      </c>
      <c r="BL109" s="158">
        <f t="shared" si="64"/>
        <v>21560.587403308069</v>
      </c>
      <c r="BM109" s="158">
        <f t="shared" si="64"/>
        <v>26657.363447545031</v>
      </c>
      <c r="BN109" s="158">
        <f t="shared" ref="BN109:CE109" si="65">BN42+BN71+BN84+BN76+BN77+BN80+BN90+BN54+BN88+BN89</f>
        <v>28363.293635474252</v>
      </c>
      <c r="BO109" s="158">
        <f t="shared" si="65"/>
        <v>29841.742313016264</v>
      </c>
      <c r="BP109" s="158">
        <f t="shared" si="65"/>
        <v>31849.352564266352</v>
      </c>
      <c r="BQ109" s="158">
        <f t="shared" si="65"/>
        <v>32104.268508249665</v>
      </c>
      <c r="BR109" s="158">
        <f t="shared" si="65"/>
        <v>32272.592160496755</v>
      </c>
      <c r="BS109" s="158">
        <f t="shared" si="65"/>
        <v>32703.060613536229</v>
      </c>
      <c r="BT109" s="158">
        <f t="shared" si="65"/>
        <v>32863.340283942191</v>
      </c>
      <c r="BU109" s="158">
        <f t="shared" si="65"/>
        <v>33991.302763090229</v>
      </c>
      <c r="BV109" s="158">
        <f t="shared" si="65"/>
        <v>36733.341503546413</v>
      </c>
      <c r="BW109" s="158">
        <f t="shared" si="65"/>
        <v>42478.019019907413</v>
      </c>
      <c r="BX109" s="158">
        <f t="shared" si="65"/>
        <v>60759.692700650281</v>
      </c>
      <c r="BY109" s="158">
        <f t="shared" si="65"/>
        <v>61250.72264265352</v>
      </c>
      <c r="BZ109" s="158">
        <f t="shared" si="65"/>
        <v>60474.553738855218</v>
      </c>
      <c r="CA109" s="158">
        <f t="shared" si="65"/>
        <v>67337.281127655006</v>
      </c>
      <c r="CB109" s="158">
        <f t="shared" si="65"/>
        <v>77446.333143640179</v>
      </c>
      <c r="CC109" s="158">
        <f t="shared" si="65"/>
        <v>81162.792905906477</v>
      </c>
      <c r="CD109" s="158">
        <f t="shared" si="65"/>
        <v>82376.671683142369</v>
      </c>
      <c r="CE109" s="159">
        <f t="shared" si="65"/>
        <v>83823.395704031806</v>
      </c>
    </row>
    <row r="110" spans="1:83" s="109" customFormat="1" x14ac:dyDescent="0.35">
      <c r="A110" s="170"/>
      <c r="B110" s="83" t="s">
        <v>137</v>
      </c>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57">
        <f t="shared" ref="AH110:BM110" si="66">AH109+AH108</f>
        <v>1994.4937362036569</v>
      </c>
      <c r="AI110" s="57">
        <f t="shared" si="66"/>
        <v>2155.9195439999999</v>
      </c>
      <c r="AJ110" s="57">
        <f t="shared" si="66"/>
        <v>2775.1143538461538</v>
      </c>
      <c r="AK110" s="57">
        <f t="shared" si="66"/>
        <v>4313.2854695000005</v>
      </c>
      <c r="AL110" s="57">
        <f t="shared" si="66"/>
        <v>5945.5333942500001</v>
      </c>
      <c r="AM110" s="57">
        <f t="shared" si="66"/>
        <v>7121.0374345</v>
      </c>
      <c r="AN110" s="57">
        <f t="shared" si="66"/>
        <v>8082.22940225</v>
      </c>
      <c r="AO110" s="57">
        <f t="shared" si="66"/>
        <v>9102.8802872857141</v>
      </c>
      <c r="AP110" s="57">
        <f t="shared" si="66"/>
        <v>9634.4244389333326</v>
      </c>
      <c r="AQ110" s="57">
        <f t="shared" si="66"/>
        <v>9529.7093670000013</v>
      </c>
      <c r="AR110" s="57">
        <f t="shared" si="66"/>
        <v>9138.933046666667</v>
      </c>
      <c r="AS110" s="57">
        <f t="shared" si="66"/>
        <v>9410.9557166666673</v>
      </c>
      <c r="AT110" s="57">
        <f t="shared" si="66"/>
        <v>11135.260408487968</v>
      </c>
      <c r="AU110" s="57">
        <f t="shared" si="66"/>
        <v>14317.477628284047</v>
      </c>
      <c r="AV110" s="57">
        <f t="shared" si="66"/>
        <v>18076.217401572634</v>
      </c>
      <c r="AW110" s="57">
        <f t="shared" si="66"/>
        <v>20298.699460896765</v>
      </c>
      <c r="AX110" s="57">
        <f t="shared" si="66"/>
        <v>21522.988171571618</v>
      </c>
      <c r="AY110" s="57">
        <f t="shared" si="66"/>
        <v>22843.540019429547</v>
      </c>
      <c r="AZ110" s="57">
        <f t="shared" si="66"/>
        <v>23096.444146652168</v>
      </c>
      <c r="BA110" s="57">
        <f t="shared" si="66"/>
        <v>22282.036227404642</v>
      </c>
      <c r="BB110" s="57">
        <f t="shared" si="66"/>
        <v>21795.881681768864</v>
      </c>
      <c r="BC110" s="57">
        <f t="shared" si="66"/>
        <v>21664.478596129986</v>
      </c>
      <c r="BD110" s="57">
        <f t="shared" si="66"/>
        <v>21906.37030677346</v>
      </c>
      <c r="BE110" s="57">
        <f t="shared" si="66"/>
        <v>22677.497882270545</v>
      </c>
      <c r="BF110" s="57">
        <f t="shared" si="66"/>
        <v>24292.587727506874</v>
      </c>
      <c r="BG110" s="57">
        <f t="shared" si="66"/>
        <v>25296.672078265641</v>
      </c>
      <c r="BH110" s="57">
        <f t="shared" si="66"/>
        <v>27512.174085562074</v>
      </c>
      <c r="BI110" s="57">
        <f t="shared" si="66"/>
        <v>28797.006965484932</v>
      </c>
      <c r="BJ110" s="57">
        <f t="shared" si="66"/>
        <v>30909.669403648113</v>
      </c>
      <c r="BK110" s="57">
        <f t="shared" si="66"/>
        <v>32635.64435209964</v>
      </c>
      <c r="BL110" s="57">
        <f t="shared" si="66"/>
        <v>34951.747858842275</v>
      </c>
      <c r="BM110" s="57">
        <f t="shared" si="66"/>
        <v>40780.072165984195</v>
      </c>
      <c r="BN110" s="57">
        <f t="shared" ref="BN110:CE110" si="67">BN109+BN108</f>
        <v>42857.03400872217</v>
      </c>
      <c r="BO110" s="57">
        <f t="shared" si="67"/>
        <v>44244.604830072713</v>
      </c>
      <c r="BP110" s="57">
        <f t="shared" si="67"/>
        <v>45897.717961392467</v>
      </c>
      <c r="BQ110" s="57">
        <f t="shared" si="67"/>
        <v>45713.171131383686</v>
      </c>
      <c r="BR110" s="57">
        <f t="shared" si="67"/>
        <v>45449.609758007413</v>
      </c>
      <c r="BS110" s="57">
        <f t="shared" si="67"/>
        <v>45325.431441167711</v>
      </c>
      <c r="BT110" s="57">
        <f t="shared" si="67"/>
        <v>44872.861097906862</v>
      </c>
      <c r="BU110" s="57">
        <f t="shared" si="67"/>
        <v>45512.662278440694</v>
      </c>
      <c r="BV110" s="57">
        <f t="shared" si="67"/>
        <v>47746.58945880497</v>
      </c>
      <c r="BW110" s="57">
        <f t="shared" si="67"/>
        <v>53333.455460407138</v>
      </c>
      <c r="BX110" s="57">
        <f t="shared" si="67"/>
        <v>71451.363738973261</v>
      </c>
      <c r="BY110" s="57">
        <f t="shared" si="67"/>
        <v>71303.395867707499</v>
      </c>
      <c r="BZ110" s="57">
        <f t="shared" si="67"/>
        <v>70895.224816376736</v>
      </c>
      <c r="CA110" s="57">
        <f t="shared" si="67"/>
        <v>78389.990623433783</v>
      </c>
      <c r="CB110" s="57">
        <f t="shared" si="67"/>
        <v>88597.821019717114</v>
      </c>
      <c r="CC110" s="57">
        <f t="shared" si="67"/>
        <v>92053.860744922174</v>
      </c>
      <c r="CD110" s="57">
        <f t="shared" si="67"/>
        <v>92910.572067213521</v>
      </c>
      <c r="CE110" s="58">
        <f t="shared" si="67"/>
        <v>94146.458807144867</v>
      </c>
    </row>
    <row r="111" spans="1:83" s="109" customFormat="1" ht="16" thickBot="1" x14ac:dyDescent="0.4">
      <c r="A111" s="261"/>
      <c r="B111" s="262"/>
      <c r="C111" s="262"/>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4"/>
      <c r="AI111" s="264"/>
      <c r="AJ111" s="264"/>
      <c r="AK111" s="264"/>
      <c r="AL111" s="264"/>
      <c r="AM111" s="264"/>
      <c r="AN111" s="264"/>
      <c r="AO111" s="264"/>
      <c r="AP111" s="264"/>
      <c r="AQ111" s="264"/>
      <c r="AR111" s="264"/>
      <c r="AS111" s="264"/>
      <c r="AT111" s="264"/>
      <c r="AU111" s="264"/>
      <c r="AV111" s="264"/>
      <c r="AW111" s="264"/>
      <c r="AX111" s="264"/>
      <c r="AY111" s="264"/>
      <c r="AZ111" s="264"/>
      <c r="BA111" s="264"/>
      <c r="BB111" s="264"/>
      <c r="BC111" s="264"/>
      <c r="BD111" s="264"/>
      <c r="BE111" s="264"/>
      <c r="BF111" s="264"/>
      <c r="BG111" s="264"/>
      <c r="BH111" s="264"/>
      <c r="BI111" s="264"/>
      <c r="BJ111" s="264"/>
      <c r="BK111" s="264"/>
      <c r="BL111" s="264"/>
      <c r="BM111" s="264"/>
      <c r="BN111" s="264"/>
      <c r="BO111" s="264"/>
      <c r="BP111" s="264"/>
      <c r="BQ111" s="264"/>
      <c r="BR111" s="264"/>
      <c r="BS111" s="264"/>
      <c r="BT111" s="264"/>
      <c r="BU111" s="264"/>
      <c r="BV111" s="264"/>
      <c r="BW111" s="264"/>
      <c r="BX111" s="264"/>
      <c r="BY111" s="264"/>
      <c r="BZ111" s="264"/>
      <c r="CA111" s="264"/>
      <c r="CB111" s="264"/>
      <c r="CC111" s="264"/>
      <c r="CD111" s="264"/>
      <c r="CE111" s="265"/>
    </row>
  </sheetData>
  <hyperlinks>
    <hyperlink ref="A1" location="Contents!A1" display="Contents page" xr:uid="{00000000-0004-0000-0B00-000000000000}"/>
    <hyperlink ref="B1" location="Notes!A1" display="Information relating to this table can be found in the 'Notes' tab" xr:uid="{00000000-0004-0000-0B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E111"/>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162" bestFit="1" customWidth="1"/>
    <col min="2" max="2" width="75.81640625" style="53" customWidth="1"/>
    <col min="3" max="3" width="25.81640625" style="53" customWidth="1"/>
    <col min="4" max="75" width="12.81640625" style="62" customWidth="1"/>
    <col min="76" max="83" width="12.81640625" style="53" customWidth="1"/>
    <col min="84" max="84" width="9" style="53" customWidth="1"/>
    <col min="85" max="16384" width="9" style="53"/>
  </cols>
  <sheetData>
    <row r="1" spans="1:83" s="15" customFormat="1" ht="25.5" customHeight="1" thickBot="1" x14ac:dyDescent="0.3">
      <c r="A1" s="45" t="s">
        <v>44</v>
      </c>
      <c r="B1" s="46" t="s">
        <v>88</v>
      </c>
      <c r="C1" s="111"/>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row>
    <row r="2" spans="1:83" ht="33" customHeight="1" x14ac:dyDescent="0.35">
      <c r="A2" s="48" t="s">
        <v>45</v>
      </c>
      <c r="B2" s="17" t="s">
        <v>417</v>
      </c>
      <c r="C2" s="13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418</v>
      </c>
      <c r="C3" s="22"/>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5"/>
      <c r="B4" s="115" t="s">
        <v>305</v>
      </c>
      <c r="C4" s="139"/>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51"/>
    </row>
    <row r="5" spans="1:83" ht="27" customHeight="1" x14ac:dyDescent="0.35">
      <c r="B5" s="83" t="s">
        <v>380</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257" t="s">
        <v>381</v>
      </c>
      <c r="BI5" s="158"/>
      <c r="BJ5" s="158"/>
      <c r="BK5" s="158"/>
      <c r="BL5" s="158"/>
      <c r="BM5" s="158"/>
      <c r="BN5" s="158"/>
      <c r="BO5" s="158"/>
      <c r="BP5" s="158"/>
      <c r="BQ5" s="158"/>
      <c r="BR5" s="158"/>
      <c r="BS5" s="158"/>
      <c r="BT5" s="158"/>
      <c r="BU5" s="158"/>
      <c r="BV5" s="158"/>
      <c r="BW5" s="158"/>
      <c r="BX5" s="158"/>
      <c r="BY5" s="158"/>
      <c r="BZ5" s="158"/>
      <c r="CA5" s="158"/>
      <c r="CB5" s="158"/>
      <c r="CC5" s="158"/>
      <c r="CD5" s="158"/>
      <c r="CE5" s="159"/>
    </row>
    <row r="6" spans="1:83" x14ac:dyDescent="0.35">
      <c r="B6" s="74" t="s">
        <v>382</v>
      </c>
      <c r="AH6" s="158">
        <v>3276.4898446576167</v>
      </c>
      <c r="AI6" s="158">
        <v>3113.359824801702</v>
      </c>
      <c r="AJ6" s="158">
        <v>3047.9818524743832</v>
      </c>
      <c r="AK6" s="158">
        <v>3485.9067721196925</v>
      </c>
      <c r="AL6" s="158">
        <v>3298.7979259115987</v>
      </c>
      <c r="AM6" s="158">
        <v>3284.1587916323806</v>
      </c>
      <c r="AN6" s="158">
        <v>3739.3946376036411</v>
      </c>
      <c r="AO6" s="158">
        <v>4069.8274246610608</v>
      </c>
      <c r="AP6" s="158">
        <v>4132.0477659609942</v>
      </c>
      <c r="AQ6" s="158">
        <v>4216.1029707793978</v>
      </c>
      <c r="AR6" s="158">
        <v>4635.6324079890464</v>
      </c>
      <c r="AS6" s="158">
        <v>4735.4629549345909</v>
      </c>
      <c r="AT6" s="158">
        <v>4908.2040435159397</v>
      </c>
      <c r="AU6" s="158">
        <v>5526.6863939146842</v>
      </c>
      <c r="AV6" s="158">
        <v>7250.2291245518381</v>
      </c>
      <c r="AW6" s="158">
        <v>7445.5206564371611</v>
      </c>
      <c r="AX6" s="158">
        <v>7377.9817094966565</v>
      </c>
      <c r="AY6" s="158">
        <v>6981.3463901024797</v>
      </c>
      <c r="AZ6" s="158">
        <v>6577.7621123417775</v>
      </c>
      <c r="BA6" s="158">
        <v>6500.3762511273235</v>
      </c>
      <c r="BB6" s="158">
        <v>6126.8590588603029</v>
      </c>
      <c r="BC6" s="158">
        <v>6321.5523645254161</v>
      </c>
      <c r="BD6" s="158">
        <v>6761.6362516990566</v>
      </c>
      <c r="BE6" s="158">
        <v>7258.0912394484121</v>
      </c>
      <c r="BF6" s="158">
        <v>7092.6156678279376</v>
      </c>
      <c r="BG6" s="158">
        <v>7490.8244082260508</v>
      </c>
      <c r="BH6" s="238">
        <v>8948.5171424228593</v>
      </c>
      <c r="BI6" s="158">
        <v>9372.9755511680014</v>
      </c>
      <c r="BJ6" s="158">
        <v>9726.8583717651891</v>
      </c>
      <c r="BK6" s="158">
        <v>10192.09611796681</v>
      </c>
      <c r="BL6" s="158">
        <v>10285.623881033123</v>
      </c>
      <c r="BM6" s="158">
        <v>10710.552246022711</v>
      </c>
      <c r="BN6" s="158">
        <v>10681.623623353922</v>
      </c>
      <c r="BO6" s="158">
        <v>10253.645166772563</v>
      </c>
      <c r="BP6" s="158">
        <v>9401.4805227375837</v>
      </c>
      <c r="BQ6" s="158">
        <v>8634.478014832257</v>
      </c>
      <c r="BR6" s="158">
        <v>7975.9356749801082</v>
      </c>
      <c r="BS6" s="158">
        <v>7314.435891395261</v>
      </c>
      <c r="BT6" s="158">
        <v>6680.1860299158061</v>
      </c>
      <c r="BU6" s="158">
        <v>6225.0803948473695</v>
      </c>
      <c r="BV6" s="158">
        <v>5856.3015434984609</v>
      </c>
      <c r="BW6" s="158">
        <v>5620.1477822392881</v>
      </c>
      <c r="BX6" s="158">
        <v>5292.3051463985157</v>
      </c>
      <c r="BY6" s="158">
        <v>5069.2098261162209</v>
      </c>
      <c r="BZ6" s="158">
        <v>4905.0693921279026</v>
      </c>
      <c r="CA6" s="158">
        <v>5208.9609260748302</v>
      </c>
      <c r="CB6" s="158">
        <v>5051.2948078393083</v>
      </c>
      <c r="CC6" s="158">
        <v>4852.4495184565658</v>
      </c>
      <c r="CD6" s="158">
        <v>4617.0069129228978</v>
      </c>
      <c r="CE6" s="159">
        <v>4338.247223520505</v>
      </c>
    </row>
    <row r="7" spans="1:83" x14ac:dyDescent="0.35">
      <c r="B7" s="74" t="s">
        <v>383</v>
      </c>
      <c r="AH7" s="158">
        <v>759.25789626647088</v>
      </c>
      <c r="AI7" s="158">
        <v>728.44636926450085</v>
      </c>
      <c r="AJ7" s="158">
        <v>719.1397512010891</v>
      </c>
      <c r="AK7" s="158">
        <v>746.87494278910879</v>
      </c>
      <c r="AL7" s="158">
        <v>907.95819639862282</v>
      </c>
      <c r="AM7" s="158">
        <v>1016.9222654293158</v>
      </c>
      <c r="AN7" s="158">
        <v>1110.1819235274056</v>
      </c>
      <c r="AO7" s="158">
        <v>1282.3963876393714</v>
      </c>
      <c r="AP7" s="158">
        <v>1527.554009501355</v>
      </c>
      <c r="AQ7" s="158">
        <v>1572.3331917709697</v>
      </c>
      <c r="AR7" s="158">
        <v>1930.2872791666475</v>
      </c>
      <c r="AS7" s="158">
        <v>2083.544751100213</v>
      </c>
      <c r="AT7" s="158">
        <v>2303.7793103164813</v>
      </c>
      <c r="AU7" s="158">
        <v>2803.4206907493272</v>
      </c>
      <c r="AV7" s="158">
        <v>3693.1827005160785</v>
      </c>
      <c r="AW7" s="158">
        <v>4457.1052825282623</v>
      </c>
      <c r="AX7" s="158">
        <v>5126.8514877278358</v>
      </c>
      <c r="AY7" s="158">
        <v>5785.4676103164065</v>
      </c>
      <c r="AZ7" s="158">
        <v>6046.7134280426253</v>
      </c>
      <c r="BA7" s="158">
        <v>6338.4267765431814</v>
      </c>
      <c r="BB7" s="158">
        <v>6514.5492286527897</v>
      </c>
      <c r="BC7" s="158">
        <v>6772.9723958456652</v>
      </c>
      <c r="BD7" s="158">
        <v>7265.2501849757873</v>
      </c>
      <c r="BE7" s="158">
        <v>7715.9690416695221</v>
      </c>
      <c r="BF7" s="158">
        <v>7549.7445545367409</v>
      </c>
      <c r="BG7" s="158">
        <v>7728.3334297133733</v>
      </c>
      <c r="BH7" s="238">
        <v>7069.1073669843126</v>
      </c>
      <c r="BI7" s="158">
        <v>6610.377711417882</v>
      </c>
      <c r="BJ7" s="158">
        <v>6477.8058424643705</v>
      </c>
      <c r="BK7" s="158">
        <v>6995.9432170256678</v>
      </c>
      <c r="BL7" s="158">
        <v>6891.8172499858874</v>
      </c>
      <c r="BM7" s="158">
        <v>7472.5339125230385</v>
      </c>
      <c r="BN7" s="158">
        <v>7661.6931238577108</v>
      </c>
      <c r="BO7" s="158">
        <v>7892.3953230308844</v>
      </c>
      <c r="BP7" s="158">
        <v>8717.3336537588202</v>
      </c>
      <c r="BQ7" s="158">
        <v>9674.2589975912597</v>
      </c>
      <c r="BR7" s="158">
        <v>11141.803155662448</v>
      </c>
      <c r="BS7" s="158">
        <v>12090.73470946923</v>
      </c>
      <c r="BT7" s="158">
        <v>12077.524486336153</v>
      </c>
      <c r="BU7" s="158">
        <v>12375.046653714124</v>
      </c>
      <c r="BV7" s="158">
        <v>12007.022344521278</v>
      </c>
      <c r="BW7" s="158">
        <v>10372.617498059806</v>
      </c>
      <c r="BX7" s="158">
        <v>9247.9341211810788</v>
      </c>
      <c r="BY7" s="158">
        <v>8396.5259767210573</v>
      </c>
      <c r="BZ7" s="158">
        <v>7508.1882685686696</v>
      </c>
      <c r="CA7" s="158">
        <v>7689.264549511633</v>
      </c>
      <c r="CB7" s="158">
        <v>7555.5634264591972</v>
      </c>
      <c r="CC7" s="158">
        <v>7431.0703758142472</v>
      </c>
      <c r="CD7" s="158">
        <v>7097.452081438124</v>
      </c>
      <c r="CE7" s="159">
        <v>6238.5192693766539</v>
      </c>
    </row>
    <row r="8" spans="1:83" x14ac:dyDescent="0.35">
      <c r="B8" s="74" t="s">
        <v>384</v>
      </c>
      <c r="AH8" s="158">
        <v>1950.7087488692407</v>
      </c>
      <c r="AI8" s="158">
        <v>1771.2223362253274</v>
      </c>
      <c r="AJ8" s="158">
        <v>1822.9356483934582</v>
      </c>
      <c r="AK8" s="158">
        <v>2129.8006575635686</v>
      </c>
      <c r="AL8" s="158">
        <v>2734.391479501644</v>
      </c>
      <c r="AM8" s="158">
        <v>3187.4678221325439</v>
      </c>
      <c r="AN8" s="158">
        <v>3415.460535271282</v>
      </c>
      <c r="AO8" s="158">
        <v>3897.6538355798489</v>
      </c>
      <c r="AP8" s="158">
        <v>4202.8990651029862</v>
      </c>
      <c r="AQ8" s="158">
        <v>4275.0319830774579</v>
      </c>
      <c r="AR8" s="158">
        <v>4405.6556812067784</v>
      </c>
      <c r="AS8" s="158">
        <v>4458.1389907133162</v>
      </c>
      <c r="AT8" s="158">
        <v>4868.3262230672517</v>
      </c>
      <c r="AU8" s="158">
        <v>5731.0816122538063</v>
      </c>
      <c r="AV8" s="158">
        <v>6705.6840186305626</v>
      </c>
      <c r="AW8" s="158">
        <v>7059.91867270698</v>
      </c>
      <c r="AX8" s="158">
        <v>7530.4116667097396</v>
      </c>
      <c r="AY8" s="158">
        <v>7658.2927864678695</v>
      </c>
      <c r="AZ8" s="158">
        <v>7436.4057642280704</v>
      </c>
      <c r="BA8" s="158">
        <v>7074.0908791754018</v>
      </c>
      <c r="BB8" s="158">
        <v>6671.9954548130572</v>
      </c>
      <c r="BC8" s="158">
        <v>6625.842904156103</v>
      </c>
      <c r="BD8" s="158">
        <v>7156.2714322011507</v>
      </c>
      <c r="BE8" s="158">
        <v>7313.1012934255068</v>
      </c>
      <c r="BF8" s="158">
        <v>7317.2257090481799</v>
      </c>
      <c r="BG8" s="158">
        <v>7495.1709226431003</v>
      </c>
      <c r="BH8" s="238">
        <v>6889.4265416092549</v>
      </c>
      <c r="BI8" s="158">
        <v>5751.0332819921969</v>
      </c>
      <c r="BJ8" s="158">
        <v>5104.4493315969266</v>
      </c>
      <c r="BK8" s="158">
        <v>4684.0401734885063</v>
      </c>
      <c r="BL8" s="158">
        <v>4087.5400010457492</v>
      </c>
      <c r="BM8" s="158">
        <v>3745.0243280408286</v>
      </c>
      <c r="BN8" s="158">
        <v>3351.7431723986183</v>
      </c>
      <c r="BO8" s="158">
        <v>2934.4164856039874</v>
      </c>
      <c r="BP8" s="158">
        <v>2641.7388605439724</v>
      </c>
      <c r="BQ8" s="158">
        <v>2276.5206828990617</v>
      </c>
      <c r="BR8" s="158">
        <v>2060.4839909821071</v>
      </c>
      <c r="BS8" s="158">
        <v>1875.0917547712211</v>
      </c>
      <c r="BT8" s="158">
        <v>1647.6204542136156</v>
      </c>
      <c r="BU8" s="158">
        <v>1559.2007751259405</v>
      </c>
      <c r="BV8" s="158">
        <v>1280.1095318505547</v>
      </c>
      <c r="BW8" s="158">
        <v>797.44964020984332</v>
      </c>
      <c r="BX8" s="158">
        <v>588.7075630337514</v>
      </c>
      <c r="BY8" s="158">
        <v>374.06349345354869</v>
      </c>
      <c r="BZ8" s="158">
        <v>259.1484005232698</v>
      </c>
      <c r="CA8" s="158">
        <v>211.51365479619193</v>
      </c>
      <c r="CB8" s="158">
        <v>151.05106412695022</v>
      </c>
      <c r="CC8" s="158">
        <v>64.823966471324837</v>
      </c>
      <c r="CD8" s="158">
        <v>4.1519015431954545</v>
      </c>
      <c r="CE8" s="159">
        <v>0</v>
      </c>
    </row>
    <row r="9" spans="1:83" x14ac:dyDescent="0.35">
      <c r="B9" s="74" t="s">
        <v>385</v>
      </c>
      <c r="AH9" s="158">
        <v>3007.8293582864039</v>
      </c>
      <c r="AI9" s="158">
        <v>2609.4345967488625</v>
      </c>
      <c r="AJ9" s="158">
        <v>3319.7497817073531</v>
      </c>
      <c r="AK9" s="158">
        <v>5703.5595378527478</v>
      </c>
      <c r="AL9" s="158">
        <v>8998.9524716419492</v>
      </c>
      <c r="AM9" s="158">
        <v>10859.396126240268</v>
      </c>
      <c r="AN9" s="158">
        <v>11730.817492230095</v>
      </c>
      <c r="AO9" s="158">
        <v>12509.301799797016</v>
      </c>
      <c r="AP9" s="158">
        <v>12288.449323187153</v>
      </c>
      <c r="AQ9" s="158">
        <v>10674.187000353175</v>
      </c>
      <c r="AR9" s="158">
        <v>7613.6331153658575</v>
      </c>
      <c r="AS9" s="158">
        <v>6077.3905101382052</v>
      </c>
      <c r="AT9" s="158">
        <v>6260.8710404890126</v>
      </c>
      <c r="AU9" s="158">
        <v>8416.273696316779</v>
      </c>
      <c r="AV9" s="158">
        <v>10461.100445537644</v>
      </c>
      <c r="AW9" s="158">
        <v>10844.110689510026</v>
      </c>
      <c r="AX9" s="158">
        <v>9634.688637017176</v>
      </c>
      <c r="AY9" s="158">
        <v>8660.2452776399841</v>
      </c>
      <c r="AZ9" s="158">
        <v>7228.1501949648455</v>
      </c>
      <c r="BA9" s="158">
        <v>5889.5476275314622</v>
      </c>
      <c r="BB9" s="158">
        <v>5220.1871893295774</v>
      </c>
      <c r="BC9" s="158">
        <v>4674.8172322722794</v>
      </c>
      <c r="BD9" s="158">
        <v>4021.0947174921016</v>
      </c>
      <c r="BE9" s="158">
        <v>3455.6167169048317</v>
      </c>
      <c r="BF9" s="158">
        <v>3330.3470792296521</v>
      </c>
      <c r="BG9" s="158">
        <v>3168.5078260676928</v>
      </c>
      <c r="BH9" s="238">
        <v>2636.6880632175953</v>
      </c>
      <c r="BI9" s="158">
        <v>2661.7769344377475</v>
      </c>
      <c r="BJ9" s="158">
        <v>2778.2977997913922</v>
      </c>
      <c r="BK9" s="158">
        <v>2514.3735818522446</v>
      </c>
      <c r="BL9" s="158">
        <v>2842.853363932285</v>
      </c>
      <c r="BM9" s="158">
        <v>4737.1712609114602</v>
      </c>
      <c r="BN9" s="158">
        <v>4759.2387150380164</v>
      </c>
      <c r="BO9" s="158">
        <v>5328.0606613662103</v>
      </c>
      <c r="BP9" s="158">
        <v>5642.0730718028271</v>
      </c>
      <c r="BQ9" s="158">
        <v>4673.5285397816224</v>
      </c>
      <c r="BR9" s="158">
        <v>3269.6940514128532</v>
      </c>
      <c r="BS9" s="158">
        <v>2410.9294064894239</v>
      </c>
      <c r="BT9" s="158">
        <v>1899.747391963198</v>
      </c>
      <c r="BU9" s="158">
        <v>1673.1805938467501</v>
      </c>
      <c r="BV9" s="158">
        <v>1303.3525341978282</v>
      </c>
      <c r="BW9" s="158">
        <v>669.61367651827436</v>
      </c>
      <c r="BX9" s="158">
        <v>454.35308069707099</v>
      </c>
      <c r="BY9" s="158">
        <v>314.60194044918688</v>
      </c>
      <c r="BZ9" s="158">
        <v>193.83405320783314</v>
      </c>
      <c r="CA9" s="158">
        <v>134.93343312487099</v>
      </c>
      <c r="CB9" s="158">
        <v>81.491559191885273</v>
      </c>
      <c r="CC9" s="158">
        <v>0</v>
      </c>
      <c r="CD9" s="158">
        <v>0</v>
      </c>
      <c r="CE9" s="159">
        <v>0</v>
      </c>
    </row>
    <row r="10" spans="1:83" x14ac:dyDescent="0.35">
      <c r="B10" s="74" t="s">
        <v>386</v>
      </c>
      <c r="AH10" s="158">
        <v>122.64935247381453</v>
      </c>
      <c r="AI10" s="158">
        <v>134.71268472699674</v>
      </c>
      <c r="AJ10" s="158">
        <v>142.15553221416877</v>
      </c>
      <c r="AK10" s="158">
        <v>174.49714572436449</v>
      </c>
      <c r="AL10" s="158">
        <v>227.86595662513702</v>
      </c>
      <c r="AM10" s="158">
        <v>296.74125122363643</v>
      </c>
      <c r="AN10" s="158">
        <v>352.23902389538085</v>
      </c>
      <c r="AO10" s="158">
        <v>344.3471781624238</v>
      </c>
      <c r="AP10" s="158">
        <v>422.27374288627442</v>
      </c>
      <c r="AQ10" s="158">
        <v>573.21857417204001</v>
      </c>
      <c r="AR10" s="158">
        <v>372.55544636765609</v>
      </c>
      <c r="AS10" s="158">
        <v>374.20648523085868</v>
      </c>
      <c r="AT10" s="158">
        <v>598.46326578005642</v>
      </c>
      <c r="AU10" s="158">
        <v>859.70812959003172</v>
      </c>
      <c r="AV10" s="158">
        <v>653.43078945813613</v>
      </c>
      <c r="AW10" s="158">
        <v>643.84757109865245</v>
      </c>
      <c r="AX10" s="158">
        <v>791.9814440331628</v>
      </c>
      <c r="AY10" s="158">
        <v>887.99027117709511</v>
      </c>
      <c r="AZ10" s="158">
        <v>777.0811258772942</v>
      </c>
      <c r="BA10" s="158">
        <v>701.75291637435305</v>
      </c>
      <c r="BB10" s="158">
        <v>647.88275579862977</v>
      </c>
      <c r="BC10" s="158">
        <v>480.3811342185063</v>
      </c>
      <c r="BD10" s="158">
        <v>482.52324222838905</v>
      </c>
      <c r="BE10" s="158">
        <v>527.29906559949848</v>
      </c>
      <c r="BF10" s="158">
        <v>560.44113966198404</v>
      </c>
      <c r="BG10" s="158">
        <v>748.80100916221068</v>
      </c>
      <c r="BH10" s="238">
        <v>1072.3942067579242</v>
      </c>
      <c r="BI10" s="158">
        <v>984.21861530528179</v>
      </c>
      <c r="BJ10" s="158">
        <v>934.73190334794333</v>
      </c>
      <c r="BK10" s="158">
        <v>809.84160504133274</v>
      </c>
      <c r="BL10" s="158">
        <v>700.53404818866863</v>
      </c>
      <c r="BM10" s="158">
        <v>720.08328543252344</v>
      </c>
      <c r="BN10" s="158">
        <v>823.08796429289521</v>
      </c>
      <c r="BO10" s="158">
        <v>828.40261989748683</v>
      </c>
      <c r="BP10" s="158">
        <v>887.4823520552294</v>
      </c>
      <c r="BQ10" s="158">
        <v>900.83922897509524</v>
      </c>
      <c r="BR10" s="158">
        <v>891.19868435962258</v>
      </c>
      <c r="BS10" s="158">
        <v>899.5919218134494</v>
      </c>
      <c r="BT10" s="158">
        <v>866.3547313294813</v>
      </c>
      <c r="BU10" s="158">
        <v>887.54993419224638</v>
      </c>
      <c r="BV10" s="158">
        <v>812.04093710452787</v>
      </c>
      <c r="BW10" s="158">
        <v>728.53161171418196</v>
      </c>
      <c r="BX10" s="158">
        <v>537.82966108361063</v>
      </c>
      <c r="BY10" s="158">
        <v>430.63846287359831</v>
      </c>
      <c r="BZ10" s="158">
        <v>363.81000215866544</v>
      </c>
      <c r="CA10" s="158">
        <v>356.99740148315732</v>
      </c>
      <c r="CB10" s="158">
        <v>305.68755013055727</v>
      </c>
      <c r="CC10" s="158">
        <v>158.22567315459062</v>
      </c>
      <c r="CD10" s="158">
        <v>11.94120646388849</v>
      </c>
      <c r="CE10" s="159">
        <v>0</v>
      </c>
    </row>
    <row r="11" spans="1:83" ht="26.25" customHeight="1" x14ac:dyDescent="0.35">
      <c r="B11" s="76" t="s">
        <v>387</v>
      </c>
      <c r="AH11" s="158">
        <v>5840.4453558959303</v>
      </c>
      <c r="AI11" s="158">
        <v>5243.8159869656874</v>
      </c>
      <c r="AJ11" s="158">
        <v>6003.980713516069</v>
      </c>
      <c r="AK11" s="158">
        <v>8754.7322839297904</v>
      </c>
      <c r="AL11" s="158">
        <v>12869.168104167353</v>
      </c>
      <c r="AM11" s="158">
        <v>15360.527465025763</v>
      </c>
      <c r="AN11" s="158">
        <v>16608.698974924162</v>
      </c>
      <c r="AO11" s="158">
        <v>18033.699201178661</v>
      </c>
      <c r="AP11" s="158">
        <v>18441.17614067777</v>
      </c>
      <c r="AQ11" s="158">
        <v>17094.770749373642</v>
      </c>
      <c r="AR11" s="158">
        <v>14322.13152210694</v>
      </c>
      <c r="AS11" s="158">
        <v>12993.280737182593</v>
      </c>
      <c r="AT11" s="158">
        <v>14031.439839652801</v>
      </c>
      <c r="AU11" s="158">
        <v>17810.484128909942</v>
      </c>
      <c r="AV11" s="158">
        <v>21513.39795414242</v>
      </c>
      <c r="AW11" s="158">
        <v>23004.98221584392</v>
      </c>
      <c r="AX11" s="158">
        <v>23083.933235487915</v>
      </c>
      <c r="AY11" s="158">
        <v>22991.995945601357</v>
      </c>
      <c r="AZ11" s="158">
        <v>21488.350513112833</v>
      </c>
      <c r="BA11" s="158">
        <v>20003.818199624398</v>
      </c>
      <c r="BB11" s="158">
        <v>19054.614628594056</v>
      </c>
      <c r="BC11" s="158">
        <v>18554.013666492552</v>
      </c>
      <c r="BD11" s="158">
        <v>18925.139576897429</v>
      </c>
      <c r="BE11" s="158">
        <v>19011.986117599361</v>
      </c>
      <c r="BF11" s="158">
        <v>18757.758482476558</v>
      </c>
      <c r="BG11" s="158">
        <v>19140.813187586376</v>
      </c>
      <c r="BH11" s="238">
        <v>17667.616178569086</v>
      </c>
      <c r="BI11" s="158">
        <v>16007.406543153107</v>
      </c>
      <c r="BJ11" s="158">
        <v>15295.284877200631</v>
      </c>
      <c r="BK11" s="158">
        <v>15004.198577407753</v>
      </c>
      <c r="BL11" s="158">
        <v>14522.744663152591</v>
      </c>
      <c r="BM11" s="158">
        <v>16674.812786907849</v>
      </c>
      <c r="BN11" s="158">
        <v>16595.76297558724</v>
      </c>
      <c r="BO11" s="158">
        <v>16983.275089898569</v>
      </c>
      <c r="BP11" s="158">
        <v>17888.627938160851</v>
      </c>
      <c r="BQ11" s="158">
        <v>17525.147449247037</v>
      </c>
      <c r="BR11" s="158">
        <v>17363.179882417029</v>
      </c>
      <c r="BS11" s="158">
        <v>17276.347792543325</v>
      </c>
      <c r="BT11" s="158">
        <v>16491.247063842446</v>
      </c>
      <c r="BU11" s="158">
        <v>16494.977956879062</v>
      </c>
      <c r="BV11" s="158">
        <v>15402.525347674189</v>
      </c>
      <c r="BW11" s="158">
        <v>12568.212426502107</v>
      </c>
      <c r="BX11" s="158">
        <v>10828.824425995512</v>
      </c>
      <c r="BY11" s="158">
        <v>9515.8298734973941</v>
      </c>
      <c r="BZ11" s="158">
        <v>8324.9807244584372</v>
      </c>
      <c r="CA11" s="158">
        <v>8392.7090389158529</v>
      </c>
      <c r="CB11" s="158">
        <v>8093.7935999085894</v>
      </c>
      <c r="CC11" s="158">
        <v>7654.1200154401631</v>
      </c>
      <c r="CD11" s="158">
        <v>7113.5451894452071</v>
      </c>
      <c r="CE11" s="159">
        <v>6238.5192693766539</v>
      </c>
    </row>
    <row r="12" spans="1:83" x14ac:dyDescent="0.35">
      <c r="B12" s="76" t="s">
        <v>388</v>
      </c>
      <c r="AH12" s="158">
        <v>9116.9352005535475</v>
      </c>
      <c r="AI12" s="158">
        <v>8357.175811767389</v>
      </c>
      <c r="AJ12" s="158">
        <v>9051.9625659904523</v>
      </c>
      <c r="AK12" s="158">
        <v>12240.639056049482</v>
      </c>
      <c r="AL12" s="158">
        <v>16167.966030078951</v>
      </c>
      <c r="AM12" s="158">
        <v>18644.686256658144</v>
      </c>
      <c r="AN12" s="158">
        <v>20348.093612527802</v>
      </c>
      <c r="AO12" s="158">
        <v>22103.526625839721</v>
      </c>
      <c r="AP12" s="158">
        <v>22573.223906638763</v>
      </c>
      <c r="AQ12" s="158">
        <v>21310.873720153042</v>
      </c>
      <c r="AR12" s="158">
        <v>18957.763930095985</v>
      </c>
      <c r="AS12" s="158">
        <v>17728.743692117183</v>
      </c>
      <c r="AT12" s="158">
        <v>18939.643883168741</v>
      </c>
      <c r="AU12" s="158">
        <v>23337.170522824628</v>
      </c>
      <c r="AV12" s="158">
        <v>28763.627078694259</v>
      </c>
      <c r="AW12" s="158">
        <v>30450.502872281082</v>
      </c>
      <c r="AX12" s="158">
        <v>30461.914944984572</v>
      </c>
      <c r="AY12" s="158">
        <v>29973.342335703837</v>
      </c>
      <c r="AZ12" s="158">
        <v>28066.112625454614</v>
      </c>
      <c r="BA12" s="158">
        <v>26504.194450751722</v>
      </c>
      <c r="BB12" s="158">
        <v>25181.473687454356</v>
      </c>
      <c r="BC12" s="158">
        <v>24875.566031017966</v>
      </c>
      <c r="BD12" s="158">
        <v>25686.775828596485</v>
      </c>
      <c r="BE12" s="158">
        <v>26270.077357047772</v>
      </c>
      <c r="BF12" s="158">
        <v>25850.374150304495</v>
      </c>
      <c r="BG12" s="158">
        <v>26631.637595812426</v>
      </c>
      <c r="BH12" s="238">
        <v>26616.133320991943</v>
      </c>
      <c r="BI12" s="158">
        <v>25380.382094321107</v>
      </c>
      <c r="BJ12" s="158">
        <v>25022.143248965822</v>
      </c>
      <c r="BK12" s="158">
        <v>25196.294695374563</v>
      </c>
      <c r="BL12" s="158">
        <v>24808.368544185712</v>
      </c>
      <c r="BM12" s="158">
        <v>27385.36503293056</v>
      </c>
      <c r="BN12" s="158">
        <v>27277.386598941164</v>
      </c>
      <c r="BO12" s="158">
        <v>27236.920256671136</v>
      </c>
      <c r="BP12" s="158">
        <v>27290.108460898431</v>
      </c>
      <c r="BQ12" s="158">
        <v>26159.625464079298</v>
      </c>
      <c r="BR12" s="158">
        <v>25339.115557397137</v>
      </c>
      <c r="BS12" s="158">
        <v>24590.783683938585</v>
      </c>
      <c r="BT12" s="158">
        <v>23171.433093758253</v>
      </c>
      <c r="BU12" s="158">
        <v>22720.058351726431</v>
      </c>
      <c r="BV12" s="158">
        <v>21258.826891172648</v>
      </c>
      <c r="BW12" s="158">
        <v>18188.360208741396</v>
      </c>
      <c r="BX12" s="158">
        <v>16121.129572394027</v>
      </c>
      <c r="BY12" s="158">
        <v>14585.039699613615</v>
      </c>
      <c r="BZ12" s="158">
        <v>13230.050116586339</v>
      </c>
      <c r="CA12" s="158">
        <v>13601.669964990684</v>
      </c>
      <c r="CB12" s="158">
        <v>13145.088407747897</v>
      </c>
      <c r="CC12" s="158">
        <v>12506.569533896729</v>
      </c>
      <c r="CD12" s="158">
        <v>11730.552102368103</v>
      </c>
      <c r="CE12" s="159">
        <v>10576.766492897161</v>
      </c>
    </row>
    <row r="13" spans="1:83" ht="25.5" customHeight="1" x14ac:dyDescent="0.35">
      <c r="B13" s="83" t="s">
        <v>389</v>
      </c>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23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9"/>
    </row>
    <row r="14" spans="1:83" x14ac:dyDescent="0.35">
      <c r="B14" s="74" t="s">
        <v>382</v>
      </c>
      <c r="AH14" s="158"/>
      <c r="AI14" s="158"/>
      <c r="AJ14" s="158"/>
      <c r="AK14" s="158"/>
      <c r="AL14" s="158"/>
      <c r="AM14" s="158"/>
      <c r="AN14" s="158"/>
      <c r="AO14" s="158"/>
      <c r="AP14" s="158"/>
      <c r="AQ14" s="158"/>
      <c r="AR14" s="158"/>
      <c r="AS14" s="158"/>
      <c r="AT14" s="158"/>
      <c r="AU14" s="158"/>
      <c r="AV14" s="158"/>
      <c r="AW14" s="158"/>
      <c r="AX14" s="158"/>
      <c r="AY14" s="158"/>
      <c r="AZ14" s="158"/>
      <c r="BA14" s="158">
        <v>201.22382423325121</v>
      </c>
      <c r="BB14" s="158">
        <v>223.77420760334729</v>
      </c>
      <c r="BC14" s="158">
        <v>183.41148027764223</v>
      </c>
      <c r="BD14" s="158">
        <v>207.15081693571898</v>
      </c>
      <c r="BE14" s="158">
        <v>194.77995521474301</v>
      </c>
      <c r="BF14" s="158">
        <v>158.94596676201644</v>
      </c>
      <c r="BG14" s="158">
        <v>155.771117389279</v>
      </c>
      <c r="BH14" s="238">
        <v>169.65956955233221</v>
      </c>
      <c r="BI14" s="158">
        <v>195.73598639695985</v>
      </c>
      <c r="BJ14" s="158">
        <v>202.08398729632978</v>
      </c>
      <c r="BK14" s="158">
        <v>232.97406084932601</v>
      </c>
      <c r="BL14" s="158">
        <v>229.9248611340131</v>
      </c>
      <c r="BM14" s="158">
        <v>222.54125151690741</v>
      </c>
      <c r="BN14" s="158">
        <v>180.65882043135869</v>
      </c>
      <c r="BO14" s="158">
        <v>127.21307434855225</v>
      </c>
      <c r="BP14" s="158">
        <v>115.78370494586396</v>
      </c>
      <c r="BQ14" s="158">
        <v>103.61584317930428</v>
      </c>
      <c r="BR14" s="158">
        <v>90.23759136700167</v>
      </c>
      <c r="BS14" s="158">
        <v>69.30940628130358</v>
      </c>
      <c r="BT14" s="158">
        <v>51.761669444529296</v>
      </c>
      <c r="BU14" s="158">
        <v>42.446513198553497</v>
      </c>
      <c r="BV14" s="158"/>
      <c r="BW14" s="158"/>
      <c r="BX14" s="158"/>
      <c r="BY14" s="158"/>
      <c r="BZ14" s="158"/>
      <c r="CA14" s="158"/>
      <c r="CB14" s="158"/>
      <c r="CC14" s="158"/>
      <c r="CD14" s="158"/>
      <c r="CE14" s="159"/>
    </row>
    <row r="15" spans="1:83" x14ac:dyDescent="0.35">
      <c r="B15" s="74" t="s">
        <v>237</v>
      </c>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v>0.71984821741396365</v>
      </c>
      <c r="BM15" s="158">
        <v>34.018871658165672</v>
      </c>
      <c r="BN15" s="158">
        <v>66.435291089582932</v>
      </c>
      <c r="BO15" s="158">
        <v>74.567691820771216</v>
      </c>
      <c r="BP15" s="158">
        <v>116.9251354644333</v>
      </c>
      <c r="BQ15" s="158">
        <v>116.56219011059262</v>
      </c>
      <c r="BR15" s="158">
        <v>128.40322314810302</v>
      </c>
      <c r="BS15" s="158">
        <v>125.32142841205601</v>
      </c>
      <c r="BT15" s="158">
        <v>118.05509036412469</v>
      </c>
      <c r="BU15" s="158">
        <v>97.565316189057171</v>
      </c>
      <c r="BV15" s="158"/>
      <c r="BW15" s="158"/>
      <c r="BX15" s="158"/>
      <c r="BY15" s="158"/>
      <c r="BZ15" s="158"/>
      <c r="CA15" s="158"/>
      <c r="CB15" s="158"/>
      <c r="CC15" s="158"/>
      <c r="CD15" s="158"/>
      <c r="CE15" s="159"/>
    </row>
    <row r="16" spans="1:83" x14ac:dyDescent="0.35">
      <c r="B16" s="203" t="s">
        <v>390</v>
      </c>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v>0.66855302772986636</v>
      </c>
      <c r="BM16" s="158">
        <v>23.884911589491718</v>
      </c>
      <c r="BN16" s="158">
        <v>30.444670376690183</v>
      </c>
      <c r="BO16" s="158">
        <v>26.077881719332154</v>
      </c>
      <c r="BP16" s="158">
        <v>31.031308493468586</v>
      </c>
      <c r="BQ16" s="158">
        <v>20.747583824747235</v>
      </c>
      <c r="BR16" s="158">
        <v>17.35298117695891</v>
      </c>
      <c r="BS16" s="158">
        <v>10.505838200277795</v>
      </c>
      <c r="BT16" s="158">
        <v>7.2757884954762195</v>
      </c>
      <c r="BU16" s="158">
        <v>5.470204000493867</v>
      </c>
      <c r="BV16" s="158"/>
      <c r="BW16" s="158"/>
      <c r="BX16" s="158"/>
      <c r="BY16" s="158"/>
      <c r="BZ16" s="158"/>
      <c r="CA16" s="158"/>
      <c r="CB16" s="158"/>
      <c r="CC16" s="158"/>
      <c r="CD16" s="158"/>
      <c r="CE16" s="159"/>
    </row>
    <row r="17" spans="2:83" x14ac:dyDescent="0.35">
      <c r="B17" s="203" t="s">
        <v>419</v>
      </c>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v>3.2671243014583101E-2</v>
      </c>
      <c r="BM17" s="158">
        <v>3.0398990666312757</v>
      </c>
      <c r="BN17" s="158">
        <v>24.909162258369612</v>
      </c>
      <c r="BO17" s="158">
        <v>34.319641378542876</v>
      </c>
      <c r="BP17" s="158">
        <v>48.70410774101434</v>
      </c>
      <c r="BQ17" s="158">
        <v>33.527332155482057</v>
      </c>
      <c r="BR17" s="158">
        <v>27.789685589346053</v>
      </c>
      <c r="BS17" s="158">
        <v>21.501021655565431</v>
      </c>
      <c r="BT17" s="158">
        <v>17.793908874839094</v>
      </c>
      <c r="BU17" s="158">
        <v>14.026027262679715</v>
      </c>
      <c r="BV17" s="158"/>
      <c r="BW17" s="158"/>
      <c r="BX17" s="158"/>
      <c r="BY17" s="158"/>
      <c r="BZ17" s="158"/>
      <c r="CA17" s="158"/>
      <c r="CB17" s="158"/>
      <c r="CC17" s="158"/>
      <c r="CD17" s="158"/>
      <c r="CE17" s="159"/>
    </row>
    <row r="18" spans="2:83" x14ac:dyDescent="0.35">
      <c r="B18" s="203" t="s">
        <v>420</v>
      </c>
      <c r="C18" s="259"/>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v>1.8623946669514248E-2</v>
      </c>
      <c r="BM18" s="158">
        <v>7.0940610020426851</v>
      </c>
      <c r="BN18" s="158">
        <v>11.081458454523137</v>
      </c>
      <c r="BO18" s="158">
        <v>14.170168722896186</v>
      </c>
      <c r="BP18" s="158">
        <v>37.18971922995037</v>
      </c>
      <c r="BQ18" s="158">
        <v>62.287274130363336</v>
      </c>
      <c r="BR18" s="158">
        <v>83.260556381798068</v>
      </c>
      <c r="BS18" s="158">
        <v>93.314568556212777</v>
      </c>
      <c r="BT18" s="158">
        <v>92.98539299380937</v>
      </c>
      <c r="BU18" s="158">
        <v>78.069084925883587</v>
      </c>
      <c r="BV18" s="158"/>
      <c r="BW18" s="158"/>
      <c r="BX18" s="158"/>
      <c r="BY18" s="158"/>
      <c r="BZ18" s="158"/>
      <c r="CA18" s="158"/>
      <c r="CB18" s="158"/>
      <c r="CC18" s="158"/>
      <c r="CD18" s="158"/>
      <c r="CE18" s="159"/>
    </row>
    <row r="19" spans="2:83" ht="25.5" customHeight="1" x14ac:dyDescent="0.35">
      <c r="B19" s="74" t="s">
        <v>393</v>
      </c>
      <c r="AH19" s="158"/>
      <c r="AI19" s="158"/>
      <c r="AJ19" s="158"/>
      <c r="AK19" s="158"/>
      <c r="AL19" s="158"/>
      <c r="AM19" s="158"/>
      <c r="AN19" s="158"/>
      <c r="AO19" s="158"/>
      <c r="AP19" s="158"/>
      <c r="AQ19" s="158"/>
      <c r="AR19" s="158"/>
      <c r="AS19" s="158"/>
      <c r="AT19" s="158"/>
      <c r="AU19" s="158"/>
      <c r="AV19" s="158"/>
      <c r="AW19" s="158"/>
      <c r="AX19" s="158"/>
      <c r="AY19" s="158"/>
      <c r="AZ19" s="158"/>
      <c r="BA19" s="158">
        <v>281.65195901261535</v>
      </c>
      <c r="BB19" s="158">
        <v>316.67635844676249</v>
      </c>
      <c r="BC19" s="158">
        <v>250.73465894324582</v>
      </c>
      <c r="BD19" s="158">
        <v>279.72410227482032</v>
      </c>
      <c r="BE19" s="158">
        <v>249.5037945441513</v>
      </c>
      <c r="BF19" s="158">
        <v>188.48136066388534</v>
      </c>
      <c r="BG19" s="158">
        <v>173.43629727824481</v>
      </c>
      <c r="BH19" s="238">
        <v>175.04888398296978</v>
      </c>
      <c r="BI19" s="158">
        <v>181.05509910512464</v>
      </c>
      <c r="BJ19" s="158">
        <v>174.49285558678056</v>
      </c>
      <c r="BK19" s="158">
        <v>186.05690333398638</v>
      </c>
      <c r="BL19" s="158">
        <v>173.51582740388156</v>
      </c>
      <c r="BM19" s="158">
        <v>160.64737768619852</v>
      </c>
      <c r="BN19" s="158">
        <v>123.39264492421673</v>
      </c>
      <c r="BO19" s="158">
        <v>75.169951050300767</v>
      </c>
      <c r="BP19" s="158">
        <v>46.282919565951055</v>
      </c>
      <c r="BQ19" s="158">
        <v>19.503300041480529</v>
      </c>
      <c r="BR19" s="158">
        <v>7.9724711977521148</v>
      </c>
      <c r="BS19" s="158">
        <v>2.8590929143356756</v>
      </c>
      <c r="BT19" s="158">
        <v>0.368596450067463</v>
      </c>
      <c r="BU19" s="158">
        <v>0</v>
      </c>
      <c r="BV19" s="158"/>
      <c r="BW19" s="158"/>
      <c r="BX19" s="158"/>
      <c r="BY19" s="158"/>
      <c r="BZ19" s="158"/>
      <c r="CA19" s="158"/>
      <c r="CB19" s="158"/>
      <c r="CC19" s="158"/>
      <c r="CD19" s="158"/>
      <c r="CE19" s="159"/>
    </row>
    <row r="20" spans="2:83" x14ac:dyDescent="0.35">
      <c r="B20" s="74" t="s">
        <v>384</v>
      </c>
      <c r="AH20" s="158"/>
      <c r="AI20" s="158"/>
      <c r="AJ20" s="158"/>
      <c r="AK20" s="158"/>
      <c r="AL20" s="158"/>
      <c r="AM20" s="158"/>
      <c r="AN20" s="158"/>
      <c r="AO20" s="158"/>
      <c r="AP20" s="158"/>
      <c r="AQ20" s="158"/>
      <c r="AR20" s="158"/>
      <c r="AS20" s="158"/>
      <c r="AT20" s="158"/>
      <c r="AU20" s="158"/>
      <c r="AV20" s="158"/>
      <c r="AW20" s="158"/>
      <c r="AX20" s="158"/>
      <c r="AY20" s="158"/>
      <c r="AZ20" s="158"/>
      <c r="BA20" s="158">
        <v>350.36324753947486</v>
      </c>
      <c r="BB20" s="158">
        <v>335.89491357585291</v>
      </c>
      <c r="BC20" s="158">
        <v>235.17587884676658</v>
      </c>
      <c r="BD20" s="158">
        <v>228.54941323029672</v>
      </c>
      <c r="BE20" s="158">
        <v>185.73999457412299</v>
      </c>
      <c r="BF20" s="158">
        <v>118.41480860209907</v>
      </c>
      <c r="BG20" s="158">
        <v>97.239037839683661</v>
      </c>
      <c r="BH20" s="238">
        <v>92.587174155046469</v>
      </c>
      <c r="BI20" s="158">
        <v>92.922168842585165</v>
      </c>
      <c r="BJ20" s="158">
        <v>89.873470382974631</v>
      </c>
      <c r="BK20" s="158">
        <v>87.067829688553047</v>
      </c>
      <c r="BL20" s="158">
        <v>81.154663529183026</v>
      </c>
      <c r="BM20" s="158">
        <v>89.190422721625183</v>
      </c>
      <c r="BN20" s="158">
        <v>83.504233657928623</v>
      </c>
      <c r="BO20" s="158">
        <v>58.492434205666036</v>
      </c>
      <c r="BP20" s="158">
        <v>42.158946575049463</v>
      </c>
      <c r="BQ20" s="158">
        <v>34.140215605756026</v>
      </c>
      <c r="BR20" s="158">
        <v>32.989706750119836</v>
      </c>
      <c r="BS20" s="158">
        <v>27.44718384835938</v>
      </c>
      <c r="BT20" s="158">
        <v>20.952646584599503</v>
      </c>
      <c r="BU20" s="158">
        <v>15.827970449315458</v>
      </c>
      <c r="BV20" s="158"/>
      <c r="BW20" s="158"/>
      <c r="BX20" s="158"/>
      <c r="BY20" s="158"/>
      <c r="BZ20" s="158"/>
      <c r="CA20" s="158"/>
      <c r="CB20" s="158"/>
      <c r="CC20" s="158"/>
      <c r="CD20" s="158"/>
      <c r="CE20" s="159"/>
    </row>
    <row r="21" spans="2:83" x14ac:dyDescent="0.35">
      <c r="B21" s="74" t="s">
        <v>385</v>
      </c>
      <c r="AH21" s="158"/>
      <c r="AI21" s="158"/>
      <c r="AJ21" s="158"/>
      <c r="AK21" s="158"/>
      <c r="AL21" s="158"/>
      <c r="AM21" s="158"/>
      <c r="AN21" s="158"/>
      <c r="AO21" s="158"/>
      <c r="AP21" s="158"/>
      <c r="AQ21" s="158"/>
      <c r="AR21" s="158"/>
      <c r="AS21" s="158"/>
      <c r="AT21" s="158"/>
      <c r="AU21" s="158"/>
      <c r="AV21" s="158"/>
      <c r="AW21" s="158"/>
      <c r="AX21" s="158"/>
      <c r="AY21" s="158"/>
      <c r="AZ21" s="158"/>
      <c r="BA21" s="158">
        <v>248.86676457665808</v>
      </c>
      <c r="BB21" s="158">
        <v>200.36258204430746</v>
      </c>
      <c r="BC21" s="158">
        <v>125.23886346013856</v>
      </c>
      <c r="BD21" s="158">
        <v>108.65989494694426</v>
      </c>
      <c r="BE21" s="158">
        <v>71.445421939501642</v>
      </c>
      <c r="BF21" s="158">
        <v>46.411133622968023</v>
      </c>
      <c r="BG21" s="158">
        <v>40.401631348314389</v>
      </c>
      <c r="BH21" s="238">
        <v>33.377802498614557</v>
      </c>
      <c r="BI21" s="158">
        <v>30.613845071622126</v>
      </c>
      <c r="BJ21" s="158">
        <v>32.328294740972247</v>
      </c>
      <c r="BK21" s="158">
        <v>31.315919485661183</v>
      </c>
      <c r="BL21" s="158">
        <v>33.222940735984402</v>
      </c>
      <c r="BM21" s="158">
        <v>163.53026849921804</v>
      </c>
      <c r="BN21" s="158">
        <v>157.07180903279917</v>
      </c>
      <c r="BO21" s="158">
        <v>96.023095867657162</v>
      </c>
      <c r="BP21" s="158">
        <v>80.976131102623796</v>
      </c>
      <c r="BQ21" s="158">
        <v>53.220690646495612</v>
      </c>
      <c r="BR21" s="158">
        <v>30.945983105530996</v>
      </c>
      <c r="BS21" s="158">
        <v>18.181514434883326</v>
      </c>
      <c r="BT21" s="158">
        <v>10.672948545402386</v>
      </c>
      <c r="BU21" s="158">
        <v>6.1822148188557025</v>
      </c>
      <c r="BV21" s="158"/>
      <c r="BW21" s="158"/>
      <c r="BX21" s="158"/>
      <c r="BY21" s="158"/>
      <c r="BZ21" s="158"/>
      <c r="CA21" s="158"/>
      <c r="CB21" s="158"/>
      <c r="CC21" s="158"/>
      <c r="CD21" s="158"/>
      <c r="CE21" s="159"/>
    </row>
    <row r="22" spans="2:83" x14ac:dyDescent="0.35">
      <c r="B22" s="74" t="s">
        <v>386</v>
      </c>
      <c r="AH22" s="158"/>
      <c r="AI22" s="158"/>
      <c r="AJ22" s="158"/>
      <c r="AK22" s="158"/>
      <c r="AL22" s="158"/>
      <c r="AM22" s="158"/>
      <c r="AN22" s="158"/>
      <c r="AO22" s="158"/>
      <c r="AP22" s="158"/>
      <c r="AQ22" s="158"/>
      <c r="AR22" s="158"/>
      <c r="AS22" s="158"/>
      <c r="AT22" s="158"/>
      <c r="AU22" s="158"/>
      <c r="AV22" s="158"/>
      <c r="AW22" s="158"/>
      <c r="AX22" s="158"/>
      <c r="AY22" s="158"/>
      <c r="AZ22" s="158"/>
      <c r="BA22" s="158">
        <v>66.828816946521613</v>
      </c>
      <c r="BB22" s="158">
        <v>58.511896966873401</v>
      </c>
      <c r="BC22" s="158">
        <v>37.48835055303298</v>
      </c>
      <c r="BD22" s="158">
        <v>36.291079848293641</v>
      </c>
      <c r="BE22" s="158">
        <v>31.596407227781842</v>
      </c>
      <c r="BF22" s="158">
        <v>20.688964155485433</v>
      </c>
      <c r="BG22" s="158">
        <v>16.018369056682378</v>
      </c>
      <c r="BH22" s="238">
        <v>26.896265041149391</v>
      </c>
      <c r="BI22" s="158">
        <v>28.497197982994219</v>
      </c>
      <c r="BJ22" s="158">
        <v>28.889320646792299</v>
      </c>
      <c r="BK22" s="158">
        <v>33.00235285962394</v>
      </c>
      <c r="BL22" s="158">
        <v>32.067975550845489</v>
      </c>
      <c r="BM22" s="158">
        <v>32.469414216288619</v>
      </c>
      <c r="BN22" s="158">
        <v>23.836647187891803</v>
      </c>
      <c r="BO22" s="158">
        <v>19.03291797478666</v>
      </c>
      <c r="BP22" s="158">
        <v>22.468603482537421</v>
      </c>
      <c r="BQ22" s="158">
        <v>24.78799024094549</v>
      </c>
      <c r="BR22" s="158">
        <v>20.2206750486408</v>
      </c>
      <c r="BS22" s="158">
        <v>19.914107934738038</v>
      </c>
      <c r="BT22" s="158">
        <v>16.101091939869757</v>
      </c>
      <c r="BU22" s="158">
        <v>12.987211043965294</v>
      </c>
      <c r="BV22" s="158"/>
      <c r="BW22" s="158"/>
      <c r="BX22" s="158"/>
      <c r="BY22" s="158"/>
      <c r="BZ22" s="158"/>
      <c r="CA22" s="158"/>
      <c r="CB22" s="158"/>
      <c r="CC22" s="158"/>
      <c r="CD22" s="158"/>
      <c r="CE22" s="159"/>
    </row>
    <row r="23" spans="2:83" ht="26.25" customHeight="1" x14ac:dyDescent="0.35">
      <c r="B23" s="76" t="s">
        <v>387</v>
      </c>
      <c r="AH23" s="158"/>
      <c r="AI23" s="158"/>
      <c r="AJ23" s="158"/>
      <c r="AK23" s="158"/>
      <c r="AL23" s="158"/>
      <c r="AM23" s="158"/>
      <c r="AN23" s="158"/>
      <c r="AO23" s="158"/>
      <c r="AP23" s="158"/>
      <c r="AQ23" s="158"/>
      <c r="AR23" s="158"/>
      <c r="AS23" s="158"/>
      <c r="AT23" s="158"/>
      <c r="AU23" s="158"/>
      <c r="AV23" s="158"/>
      <c r="AW23" s="158"/>
      <c r="AX23" s="158"/>
      <c r="AY23" s="158"/>
      <c r="AZ23" s="158"/>
      <c r="BA23" s="158">
        <v>947.71078807526987</v>
      </c>
      <c r="BB23" s="158">
        <v>911.44575103379623</v>
      </c>
      <c r="BC23" s="158">
        <v>648.63775180318385</v>
      </c>
      <c r="BD23" s="158">
        <v>653.224490300355</v>
      </c>
      <c r="BE23" s="158">
        <v>538.28561828555792</v>
      </c>
      <c r="BF23" s="158">
        <v>373.99626704443784</v>
      </c>
      <c r="BG23" s="158">
        <v>327.09533552292521</v>
      </c>
      <c r="BH23" s="238">
        <v>327.91012567778023</v>
      </c>
      <c r="BI23" s="158">
        <v>333.08831100232618</v>
      </c>
      <c r="BJ23" s="158">
        <v>325.58394135751973</v>
      </c>
      <c r="BK23" s="158">
        <v>337.44300536782453</v>
      </c>
      <c r="BL23" s="158">
        <v>320.68125543730844</v>
      </c>
      <c r="BM23" s="158">
        <v>479.85635478149607</v>
      </c>
      <c r="BN23" s="158">
        <v>454.24062589241925</v>
      </c>
      <c r="BO23" s="158">
        <v>323.28609091918185</v>
      </c>
      <c r="BP23" s="158">
        <v>308.81173619059501</v>
      </c>
      <c r="BQ23" s="158">
        <v>248.21438664527025</v>
      </c>
      <c r="BR23" s="158">
        <v>220.5320592501468</v>
      </c>
      <c r="BS23" s="158">
        <v>193.72332754437244</v>
      </c>
      <c r="BT23" s="158">
        <v>166.15037388406381</v>
      </c>
      <c r="BU23" s="158">
        <v>132.56271250119363</v>
      </c>
      <c r="BV23" s="158"/>
      <c r="BW23" s="158"/>
      <c r="BX23" s="158"/>
      <c r="BY23" s="158"/>
      <c r="BZ23" s="158"/>
      <c r="CA23" s="158"/>
      <c r="CB23" s="158"/>
      <c r="CC23" s="158"/>
      <c r="CD23" s="158"/>
      <c r="CE23" s="159"/>
    </row>
    <row r="24" spans="2:83" x14ac:dyDescent="0.35">
      <c r="B24" s="76" t="s">
        <v>388</v>
      </c>
      <c r="AH24" s="158"/>
      <c r="AI24" s="158"/>
      <c r="AJ24" s="158"/>
      <c r="AK24" s="158"/>
      <c r="AL24" s="158"/>
      <c r="AM24" s="158"/>
      <c r="AN24" s="158"/>
      <c r="AO24" s="158"/>
      <c r="AP24" s="158"/>
      <c r="AQ24" s="158"/>
      <c r="AR24" s="158"/>
      <c r="AS24" s="158"/>
      <c r="AT24" s="158"/>
      <c r="AU24" s="158"/>
      <c r="AV24" s="158"/>
      <c r="AW24" s="158"/>
      <c r="AX24" s="158"/>
      <c r="AY24" s="158"/>
      <c r="AZ24" s="158"/>
      <c r="BA24" s="158">
        <v>1148.9346123085211</v>
      </c>
      <c r="BB24" s="158">
        <v>1135.2199586371435</v>
      </c>
      <c r="BC24" s="158">
        <v>832.04923208082619</v>
      </c>
      <c r="BD24" s="158">
        <v>860.37530723607392</v>
      </c>
      <c r="BE24" s="158">
        <v>733.06557350030084</v>
      </c>
      <c r="BF24" s="158">
        <v>532.94223380645428</v>
      </c>
      <c r="BG24" s="158">
        <v>482.86645291220429</v>
      </c>
      <c r="BH24" s="238">
        <v>497.56969523011247</v>
      </c>
      <c r="BI24" s="158">
        <v>528.82429739928602</v>
      </c>
      <c r="BJ24" s="158">
        <v>527.66792865384957</v>
      </c>
      <c r="BK24" s="158">
        <v>570.41706621715048</v>
      </c>
      <c r="BL24" s="158">
        <v>550.60611657132154</v>
      </c>
      <c r="BM24" s="158">
        <v>702.3976062984035</v>
      </c>
      <c r="BN24" s="158">
        <v>634.89944632377797</v>
      </c>
      <c r="BO24" s="158">
        <v>450.4991652677341</v>
      </c>
      <c r="BP24" s="158">
        <v>424.59544113645899</v>
      </c>
      <c r="BQ24" s="158">
        <v>351.83022982457447</v>
      </c>
      <c r="BR24" s="158">
        <v>310.76965061714844</v>
      </c>
      <c r="BS24" s="158">
        <v>263.03273382567602</v>
      </c>
      <c r="BT24" s="158">
        <v>217.91204332859311</v>
      </c>
      <c r="BU24" s="158">
        <v>175.00922569974713</v>
      </c>
      <c r="BV24" s="158"/>
      <c r="BW24" s="158"/>
      <c r="BX24" s="158"/>
      <c r="BY24" s="158"/>
      <c r="BZ24" s="158"/>
      <c r="CA24" s="158"/>
      <c r="CB24" s="158"/>
      <c r="CC24" s="158"/>
      <c r="CD24" s="158"/>
      <c r="CE24" s="159"/>
    </row>
    <row r="25" spans="2:83" ht="26.25" customHeight="1" x14ac:dyDescent="0.35">
      <c r="B25" s="83" t="s">
        <v>394</v>
      </c>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23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9"/>
    </row>
    <row r="26" spans="2:83" x14ac:dyDescent="0.35">
      <c r="B26" s="74" t="s">
        <v>382</v>
      </c>
      <c r="AH26" s="158">
        <v>16.370661210946331</v>
      </c>
      <c r="AI26" s="158">
        <v>15.555598013741397</v>
      </c>
      <c r="AJ26" s="158">
        <v>18.468669854896671</v>
      </c>
      <c r="AK26" s="158">
        <v>11.514435197535548</v>
      </c>
      <c r="AL26" s="158">
        <v>18.082015526319388</v>
      </c>
      <c r="AM26" s="158">
        <v>16.073305785264822</v>
      </c>
      <c r="AN26" s="158">
        <v>18.798301662222542</v>
      </c>
      <c r="AO26" s="158">
        <v>17.841905456254022</v>
      </c>
      <c r="AP26" s="158">
        <v>17.622465761992331</v>
      </c>
      <c r="AQ26" s="158">
        <v>29.959464316278844</v>
      </c>
      <c r="AR26" s="158">
        <v>50.946133001433665</v>
      </c>
      <c r="AS26" s="158">
        <v>53.644529304541265</v>
      </c>
      <c r="AT26" s="158">
        <v>58.391376275393128</v>
      </c>
      <c r="AU26" s="158">
        <v>66.475406763565317</v>
      </c>
      <c r="AV26" s="158">
        <v>75.446900754284144</v>
      </c>
      <c r="AW26" s="158">
        <v>81.931076995243899</v>
      </c>
      <c r="AX26" s="158">
        <v>80.795312930602847</v>
      </c>
      <c r="AY26" s="158">
        <v>84.144257506839594</v>
      </c>
      <c r="AZ26" s="158">
        <v>87.423027560728045</v>
      </c>
      <c r="BA26" s="158">
        <v>88.955056082217325</v>
      </c>
      <c r="BB26" s="158">
        <v>89.954277212899513</v>
      </c>
      <c r="BC26" s="158">
        <v>92.016121643486059</v>
      </c>
      <c r="BD26" s="158">
        <v>104.25964254085027</v>
      </c>
      <c r="BE26" s="158">
        <v>113.15244514535537</v>
      </c>
      <c r="BF26" s="158">
        <v>124.80567663662528</v>
      </c>
      <c r="BG26" s="158">
        <v>68.342864655167617</v>
      </c>
      <c r="BH26" s="238">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9">
        <v>0</v>
      </c>
    </row>
    <row r="27" spans="2:83" x14ac:dyDescent="0.35">
      <c r="B27" s="74" t="s">
        <v>383</v>
      </c>
      <c r="AH27" s="158">
        <v>43.868411173141993</v>
      </c>
      <c r="AI27" s="158">
        <v>41.997447170537917</v>
      </c>
      <c r="AJ27" s="158">
        <v>39.64325856714035</v>
      </c>
      <c r="AK27" s="158">
        <v>45.396973146096364</v>
      </c>
      <c r="AL27" s="158">
        <v>48.187712652124404</v>
      </c>
      <c r="AM27" s="158">
        <v>63.65166921860623</v>
      </c>
      <c r="AN27" s="158">
        <v>66.068827577629165</v>
      </c>
      <c r="AO27" s="158">
        <v>77.534979497750868</v>
      </c>
      <c r="AP27" s="158">
        <v>92.409334995273952</v>
      </c>
      <c r="AQ27" s="158">
        <v>103.2111947712804</v>
      </c>
      <c r="AR27" s="158">
        <v>147.98391184200176</v>
      </c>
      <c r="AS27" s="158">
        <v>204.05240728817179</v>
      </c>
      <c r="AT27" s="158">
        <v>224.63785036081444</v>
      </c>
      <c r="AU27" s="158">
        <v>353.26744356137857</v>
      </c>
      <c r="AV27" s="158">
        <v>496.62985791957442</v>
      </c>
      <c r="AW27" s="158">
        <v>616.71419383311081</v>
      </c>
      <c r="AX27" s="158">
        <v>559.73581519986089</v>
      </c>
      <c r="AY27" s="158">
        <v>627.66577607825934</v>
      </c>
      <c r="AZ27" s="158">
        <v>661.80218096741976</v>
      </c>
      <c r="BA27" s="158">
        <v>707.65718072966911</v>
      </c>
      <c r="BB27" s="158">
        <v>729.35525244096232</v>
      </c>
      <c r="BC27" s="158">
        <v>843.78429098755839</v>
      </c>
      <c r="BD27" s="158">
        <v>1065.7560615663369</v>
      </c>
      <c r="BE27" s="158">
        <v>1233.6943011166584</v>
      </c>
      <c r="BF27" s="158">
        <v>1373.0158738056834</v>
      </c>
      <c r="BG27" s="158">
        <v>1424.6429917926955</v>
      </c>
      <c r="BH27" s="238">
        <v>1143.3358607468072</v>
      </c>
      <c r="BI27" s="158">
        <v>848.64863841973272</v>
      </c>
      <c r="BJ27" s="158">
        <v>670.71098950671524</v>
      </c>
      <c r="BK27" s="158">
        <v>572.68294869232409</v>
      </c>
      <c r="BL27" s="158">
        <v>483.33725449575735</v>
      </c>
      <c r="BM27" s="158">
        <v>339.23441115087638</v>
      </c>
      <c r="BN27" s="158">
        <v>266.45820871636022</v>
      </c>
      <c r="BO27" s="158">
        <v>197.25413406181258</v>
      </c>
      <c r="BP27" s="158">
        <v>95.465671102508736</v>
      </c>
      <c r="BQ27" s="158">
        <v>25.213515620851233</v>
      </c>
      <c r="BR27" s="158">
        <v>7.4513614694200481</v>
      </c>
      <c r="BS27" s="158">
        <v>2.4723397636889053</v>
      </c>
      <c r="BT27" s="158">
        <v>0.61758409216129406</v>
      </c>
      <c r="BU27" s="158">
        <v>0</v>
      </c>
      <c r="BV27" s="158">
        <v>0</v>
      </c>
      <c r="BW27" s="158">
        <v>0</v>
      </c>
      <c r="BX27" s="158">
        <v>0</v>
      </c>
      <c r="BY27" s="158">
        <v>0</v>
      </c>
      <c r="BZ27" s="158">
        <v>0</v>
      </c>
      <c r="CA27" s="158">
        <v>0</v>
      </c>
      <c r="CB27" s="158">
        <v>0</v>
      </c>
      <c r="CC27" s="158">
        <v>0</v>
      </c>
      <c r="CD27" s="158">
        <v>0</v>
      </c>
      <c r="CE27" s="159">
        <v>0</v>
      </c>
    </row>
    <row r="28" spans="2:83" x14ac:dyDescent="0.35">
      <c r="B28" s="74" t="s">
        <v>384</v>
      </c>
      <c r="AH28" s="158">
        <v>1063.8421169833905</v>
      </c>
      <c r="AI28" s="158">
        <v>965.95707632443009</v>
      </c>
      <c r="AJ28" s="158">
        <v>1028.8903528095177</v>
      </c>
      <c r="AK28" s="158">
        <v>1124.1139586052161</v>
      </c>
      <c r="AL28" s="158">
        <v>1307.4682873152713</v>
      </c>
      <c r="AM28" s="158">
        <v>1395.9136531821032</v>
      </c>
      <c r="AN28" s="158">
        <v>1487.5151080707851</v>
      </c>
      <c r="AO28" s="158">
        <v>1660.770940413624</v>
      </c>
      <c r="AP28" s="158">
        <v>1754.5705751685832</v>
      </c>
      <c r="AQ28" s="158">
        <v>1840.8263343949172</v>
      </c>
      <c r="AR28" s="158">
        <v>1966.8590845444439</v>
      </c>
      <c r="AS28" s="158">
        <v>2113.217592941588</v>
      </c>
      <c r="AT28" s="158">
        <v>2196.7889740068831</v>
      </c>
      <c r="AU28" s="158">
        <v>2481.0653795885905</v>
      </c>
      <c r="AV28" s="158">
        <v>2909.811807836953</v>
      </c>
      <c r="AW28" s="158">
        <v>3101.2789096310094</v>
      </c>
      <c r="AX28" s="158">
        <v>2909.5421274411465</v>
      </c>
      <c r="AY28" s="158">
        <v>2910.1656237680581</v>
      </c>
      <c r="AZ28" s="158">
        <v>2854.7504809403717</v>
      </c>
      <c r="BA28" s="158">
        <v>2791.2698319944766</v>
      </c>
      <c r="BB28" s="158">
        <v>2714.926540249834</v>
      </c>
      <c r="BC28" s="158">
        <v>2954.5591523254088</v>
      </c>
      <c r="BD28" s="158">
        <v>3576.078329343648</v>
      </c>
      <c r="BE28" s="158">
        <v>3899.2954534287946</v>
      </c>
      <c r="BF28" s="158">
        <v>4136.2097266793016</v>
      </c>
      <c r="BG28" s="158">
        <v>4157.130000561514</v>
      </c>
      <c r="BH28" s="238">
        <v>3566.4367640675364</v>
      </c>
      <c r="BI28" s="158">
        <v>2679.8664551127413</v>
      </c>
      <c r="BJ28" s="158">
        <v>2107.3398250814803</v>
      </c>
      <c r="BK28" s="158">
        <v>1715.5896249031355</v>
      </c>
      <c r="BL28" s="158">
        <v>1360.8957932902265</v>
      </c>
      <c r="BM28" s="158">
        <v>755.53960693676663</v>
      </c>
      <c r="BN28" s="158">
        <v>499.70809320577644</v>
      </c>
      <c r="BO28" s="158">
        <v>328.32180372891185</v>
      </c>
      <c r="BP28" s="158">
        <v>227.49454306473356</v>
      </c>
      <c r="BQ28" s="158">
        <v>154.95243907980131</v>
      </c>
      <c r="BR28" s="158">
        <v>113.5950749295214</v>
      </c>
      <c r="BS28" s="158">
        <v>75.588197078030646</v>
      </c>
      <c r="BT28" s="158">
        <v>54.528890686049856</v>
      </c>
      <c r="BU28" s="158">
        <v>38.577699963907726</v>
      </c>
      <c r="BV28" s="158">
        <v>28.823507511248931</v>
      </c>
      <c r="BW28" s="158">
        <v>15.517064047256603</v>
      </c>
      <c r="BX28" s="158">
        <v>8.7890941192589107</v>
      </c>
      <c r="BY28" s="158">
        <v>5.440517013642773</v>
      </c>
      <c r="BZ28" s="158">
        <v>3.1133546369352243</v>
      </c>
      <c r="CA28" s="158">
        <v>1.7346811231273274</v>
      </c>
      <c r="CB28" s="158">
        <v>1.065318536514009</v>
      </c>
      <c r="CC28" s="158">
        <v>0.41178386776379416</v>
      </c>
      <c r="CD28" s="158">
        <v>0</v>
      </c>
      <c r="CE28" s="159">
        <v>0</v>
      </c>
    </row>
    <row r="29" spans="2:83" x14ac:dyDescent="0.35">
      <c r="B29" s="74" t="s">
        <v>385</v>
      </c>
      <c r="AH29" s="158">
        <v>545.91382239095947</v>
      </c>
      <c r="AI29" s="158">
        <v>473.60612764347542</v>
      </c>
      <c r="AJ29" s="158">
        <v>557.7001269885875</v>
      </c>
      <c r="AK29" s="158">
        <v>931.99019456565293</v>
      </c>
      <c r="AL29" s="158">
        <v>1253.5766555575799</v>
      </c>
      <c r="AM29" s="158">
        <v>1438.4575689008334</v>
      </c>
      <c r="AN29" s="158">
        <v>1602.1859790026815</v>
      </c>
      <c r="AO29" s="158">
        <v>1686.4793935440664</v>
      </c>
      <c r="AP29" s="158">
        <v>1627.5123505565655</v>
      </c>
      <c r="AQ29" s="158">
        <v>1436.1860428472228</v>
      </c>
      <c r="AR29" s="158">
        <v>1084.0964829967459</v>
      </c>
      <c r="AS29" s="158">
        <v>819.29443065059218</v>
      </c>
      <c r="AT29" s="158">
        <v>801.7213363497134</v>
      </c>
      <c r="AU29" s="158">
        <v>1129.5730456982678</v>
      </c>
      <c r="AV29" s="158">
        <v>1391.8826762607355</v>
      </c>
      <c r="AW29" s="158">
        <v>1454.9378549176472</v>
      </c>
      <c r="AX29" s="158">
        <v>1524.2995721308287</v>
      </c>
      <c r="AY29" s="158">
        <v>1185.1050970852975</v>
      </c>
      <c r="AZ29" s="158">
        <v>844.85017956683384</v>
      </c>
      <c r="BA29" s="158">
        <v>568.54602779539277</v>
      </c>
      <c r="BB29" s="158">
        <v>516.35590299872683</v>
      </c>
      <c r="BC29" s="158">
        <v>476.49892194915196</v>
      </c>
      <c r="BD29" s="158">
        <v>503.61393327673073</v>
      </c>
      <c r="BE29" s="158">
        <v>459.49574498514244</v>
      </c>
      <c r="BF29" s="158">
        <v>458.4148582828318</v>
      </c>
      <c r="BG29" s="158">
        <v>395.12133868530952</v>
      </c>
      <c r="BH29" s="238">
        <v>214.14424873857578</v>
      </c>
      <c r="BI29" s="158">
        <v>35.185170263935625</v>
      </c>
      <c r="BJ29" s="158">
        <v>17.311829897171076</v>
      </c>
      <c r="BK29" s="158">
        <v>0</v>
      </c>
      <c r="BL29" s="158">
        <v>0</v>
      </c>
      <c r="BM29" s="158">
        <v>0</v>
      </c>
      <c r="BN29" s="158">
        <v>0</v>
      </c>
      <c r="BO29" s="158">
        <v>0</v>
      </c>
      <c r="BP29" s="158">
        <v>0</v>
      </c>
      <c r="BQ29" s="158">
        <v>0</v>
      </c>
      <c r="BR29" s="158">
        <v>0</v>
      </c>
      <c r="BS29" s="158">
        <v>0</v>
      </c>
      <c r="BT29" s="158">
        <v>0</v>
      </c>
      <c r="BU29" s="158">
        <v>0</v>
      </c>
      <c r="BV29" s="158">
        <v>0</v>
      </c>
      <c r="BW29" s="158">
        <v>0</v>
      </c>
      <c r="BX29" s="158">
        <v>0</v>
      </c>
      <c r="BY29" s="158">
        <v>0</v>
      </c>
      <c r="BZ29" s="158">
        <v>0</v>
      </c>
      <c r="CA29" s="158">
        <v>0</v>
      </c>
      <c r="CB29" s="158">
        <v>0</v>
      </c>
      <c r="CC29" s="158">
        <v>0</v>
      </c>
      <c r="CD29" s="158">
        <v>0</v>
      </c>
      <c r="CE29" s="159">
        <v>0</v>
      </c>
    </row>
    <row r="30" spans="2:83" x14ac:dyDescent="0.35">
      <c r="B30" s="74" t="s">
        <v>386</v>
      </c>
      <c r="AH30" s="158">
        <v>9.1696114219034488</v>
      </c>
      <c r="AI30" s="158">
        <v>10.071500155793112</v>
      </c>
      <c r="AJ30" s="158">
        <v>10.513318984272338</v>
      </c>
      <c r="AK30" s="158">
        <v>15.821440654134292</v>
      </c>
      <c r="AL30" s="158">
        <v>21.071803065151045</v>
      </c>
      <c r="AM30" s="158">
        <v>29.85230257725987</v>
      </c>
      <c r="AN30" s="158">
        <v>35.746417370292434</v>
      </c>
      <c r="AO30" s="158">
        <v>36.822052999642132</v>
      </c>
      <c r="AP30" s="158">
        <v>37.911140761159203</v>
      </c>
      <c r="AQ30" s="158">
        <v>48.657036053343063</v>
      </c>
      <c r="AR30" s="158">
        <v>56.513852978811236</v>
      </c>
      <c r="AS30" s="158">
        <v>83.525580750758849</v>
      </c>
      <c r="AT30" s="158">
        <v>127.98243807387155</v>
      </c>
      <c r="AU30" s="158">
        <v>145.80610509619305</v>
      </c>
      <c r="AV30" s="158">
        <v>161.25230059674919</v>
      </c>
      <c r="AW30" s="158">
        <v>173.57771008138661</v>
      </c>
      <c r="AX30" s="158">
        <v>104.37362484878264</v>
      </c>
      <c r="AY30" s="158">
        <v>120.71193220705486</v>
      </c>
      <c r="AZ30" s="158">
        <v>124.61884985418786</v>
      </c>
      <c r="BA30" s="158">
        <v>124.00161152892605</v>
      </c>
      <c r="BB30" s="158">
        <v>123.47170071312506</v>
      </c>
      <c r="BC30" s="158">
        <v>95.522150553406675</v>
      </c>
      <c r="BD30" s="158">
        <v>115.78497124338007</v>
      </c>
      <c r="BE30" s="158">
        <v>133.62589288141871</v>
      </c>
      <c r="BF30" s="158">
        <v>147.31571534511309</v>
      </c>
      <c r="BG30" s="158">
        <v>144.65031349224563</v>
      </c>
      <c r="BH30" s="238">
        <v>203.16084685124844</v>
      </c>
      <c r="BI30" s="158">
        <v>155.75541048183774</v>
      </c>
      <c r="BJ30" s="158">
        <v>125.04781160294691</v>
      </c>
      <c r="BK30" s="158">
        <v>115.49952775599461</v>
      </c>
      <c r="BL30" s="158">
        <v>99.4332673310318</v>
      </c>
      <c r="BM30" s="158">
        <v>60.717645982533654</v>
      </c>
      <c r="BN30" s="158">
        <v>54.470187431368025</v>
      </c>
      <c r="BO30" s="158">
        <v>48.802826811886682</v>
      </c>
      <c r="BP30" s="158">
        <v>42.885294292991567</v>
      </c>
      <c r="BQ30" s="158">
        <v>30.958613517766899</v>
      </c>
      <c r="BR30" s="158">
        <v>23.881220045827654</v>
      </c>
      <c r="BS30" s="158">
        <v>18.473030393482063</v>
      </c>
      <c r="BT30" s="158">
        <v>14.624917799039787</v>
      </c>
      <c r="BU30" s="158">
        <v>10.836306341378609</v>
      </c>
      <c r="BV30" s="158">
        <v>8.413190156521166</v>
      </c>
      <c r="BW30" s="158">
        <v>4.0912513775477688</v>
      </c>
      <c r="BX30" s="158">
        <v>2.458807713149465</v>
      </c>
      <c r="BY30" s="158">
        <v>1.427816816727028</v>
      </c>
      <c r="BZ30" s="158">
        <v>0.80700895430719033</v>
      </c>
      <c r="CA30" s="158">
        <v>0.45668996973346909</v>
      </c>
      <c r="CB30" s="158">
        <v>0.20038458758108968</v>
      </c>
      <c r="CC30" s="158">
        <v>6.1413298861085826E-2</v>
      </c>
      <c r="CD30" s="158">
        <v>0</v>
      </c>
      <c r="CE30" s="159">
        <v>0</v>
      </c>
    </row>
    <row r="31" spans="2:83" ht="26.25" customHeight="1" x14ac:dyDescent="0.35">
      <c r="B31" s="76" t="s">
        <v>387</v>
      </c>
      <c r="AH31" s="158">
        <v>1662.7939619693952</v>
      </c>
      <c r="AI31" s="158">
        <v>1491.6321512942366</v>
      </c>
      <c r="AJ31" s="158">
        <v>1636.7470573495182</v>
      </c>
      <c r="AK31" s="158">
        <v>2117.3225669710991</v>
      </c>
      <c r="AL31" s="158">
        <v>2630.3044585901266</v>
      </c>
      <c r="AM31" s="158">
        <v>2927.8751938788027</v>
      </c>
      <c r="AN31" s="158">
        <v>3191.5163320213883</v>
      </c>
      <c r="AO31" s="158">
        <v>3461.6073664550827</v>
      </c>
      <c r="AP31" s="158">
        <v>3512.403401481582</v>
      </c>
      <c r="AQ31" s="158">
        <v>3428.8806080667632</v>
      </c>
      <c r="AR31" s="158">
        <v>3255.453332362003</v>
      </c>
      <c r="AS31" s="158">
        <v>3220.0900116311104</v>
      </c>
      <c r="AT31" s="158">
        <v>3351.1305987912824</v>
      </c>
      <c r="AU31" s="158">
        <v>4109.7119739444297</v>
      </c>
      <c r="AV31" s="158">
        <v>4959.5766426140117</v>
      </c>
      <c r="AW31" s="158">
        <v>5346.5086684631542</v>
      </c>
      <c r="AX31" s="158">
        <v>5097.9511396206181</v>
      </c>
      <c r="AY31" s="158">
        <v>4843.6484291386696</v>
      </c>
      <c r="AZ31" s="158">
        <v>4486.0216913288132</v>
      </c>
      <c r="BA31" s="158">
        <v>4191.474652048465</v>
      </c>
      <c r="BB31" s="158">
        <v>4084.1093964026477</v>
      </c>
      <c r="BC31" s="158">
        <v>4370.364515815525</v>
      </c>
      <c r="BD31" s="158">
        <v>5261.2332954300955</v>
      </c>
      <c r="BE31" s="158">
        <v>5726.1113924120154</v>
      </c>
      <c r="BF31" s="158">
        <v>6114.9561741129301</v>
      </c>
      <c r="BG31" s="158">
        <v>6121.5446445317648</v>
      </c>
      <c r="BH31" s="238">
        <v>5127.0777204041678</v>
      </c>
      <c r="BI31" s="158">
        <v>3719.455674278247</v>
      </c>
      <c r="BJ31" s="158">
        <v>2920.4104560883134</v>
      </c>
      <c r="BK31" s="158">
        <v>2403.7721013514542</v>
      </c>
      <c r="BL31" s="158">
        <v>1943.6663151170158</v>
      </c>
      <c r="BM31" s="158">
        <v>1155.4916640701765</v>
      </c>
      <c r="BN31" s="158">
        <v>820.63648935350466</v>
      </c>
      <c r="BO31" s="158">
        <v>574.37876460261111</v>
      </c>
      <c r="BP31" s="158">
        <v>365.84550846023387</v>
      </c>
      <c r="BQ31" s="158">
        <v>211.12456821841943</v>
      </c>
      <c r="BR31" s="158">
        <v>144.9276564447691</v>
      </c>
      <c r="BS31" s="158">
        <v>96.533567235201616</v>
      </c>
      <c r="BT31" s="158">
        <v>69.771392577250936</v>
      </c>
      <c r="BU31" s="158">
        <v>49.414006305286335</v>
      </c>
      <c r="BV31" s="158">
        <v>37.236697667770102</v>
      </c>
      <c r="BW31" s="158">
        <v>19.608315424804374</v>
      </c>
      <c r="BX31" s="158">
        <v>11.247901832408376</v>
      </c>
      <c r="BY31" s="158">
        <v>6.8683338303698012</v>
      </c>
      <c r="BZ31" s="158">
        <v>3.9203635912424146</v>
      </c>
      <c r="CA31" s="158">
        <v>2.1913710928607966</v>
      </c>
      <c r="CB31" s="158">
        <v>1.2657031240950984</v>
      </c>
      <c r="CC31" s="158">
        <v>0.47319716662487998</v>
      </c>
      <c r="CD31" s="158">
        <v>0</v>
      </c>
      <c r="CE31" s="159">
        <v>0</v>
      </c>
    </row>
    <row r="32" spans="2:83" x14ac:dyDescent="0.35">
      <c r="B32" s="76" t="s">
        <v>388</v>
      </c>
      <c r="AH32" s="158">
        <v>1679.1646231803416</v>
      </c>
      <c r="AI32" s="158">
        <v>1507.1877493079778</v>
      </c>
      <c r="AJ32" s="158">
        <v>1655.2157272044149</v>
      </c>
      <c r="AK32" s="158">
        <v>2128.8370021686351</v>
      </c>
      <c r="AL32" s="158">
        <v>2648.3864741164462</v>
      </c>
      <c r="AM32" s="158">
        <v>2943.9484996640676</v>
      </c>
      <c r="AN32" s="158">
        <v>3210.3146336836107</v>
      </c>
      <c r="AO32" s="158">
        <v>3479.4492719113368</v>
      </c>
      <c r="AP32" s="158">
        <v>3530.0258672435743</v>
      </c>
      <c r="AQ32" s="158">
        <v>3458.8400723830418</v>
      </c>
      <c r="AR32" s="158">
        <v>3306.3994653634363</v>
      </c>
      <c r="AS32" s="158">
        <v>3273.7345409356521</v>
      </c>
      <c r="AT32" s="158">
        <v>3409.5219750666756</v>
      </c>
      <c r="AU32" s="158">
        <v>4176.1873807079955</v>
      </c>
      <c r="AV32" s="158">
        <v>5035.0235433682965</v>
      </c>
      <c r="AW32" s="158">
        <v>5428.4397454583986</v>
      </c>
      <c r="AX32" s="158">
        <v>5178.7464525512214</v>
      </c>
      <c r="AY32" s="158">
        <v>4927.7926866455091</v>
      </c>
      <c r="AZ32" s="158">
        <v>4573.4447188895419</v>
      </c>
      <c r="BA32" s="158">
        <v>4280.4297081306822</v>
      </c>
      <c r="BB32" s="158">
        <v>4174.0636736155475</v>
      </c>
      <c r="BC32" s="158">
        <v>4462.3806374590113</v>
      </c>
      <c r="BD32" s="158">
        <v>5365.4929379709456</v>
      </c>
      <c r="BE32" s="158">
        <v>5839.2638375573706</v>
      </c>
      <c r="BF32" s="158">
        <v>6239.7618507495554</v>
      </c>
      <c r="BG32" s="158">
        <v>6189.8875091869331</v>
      </c>
      <c r="BH32" s="238">
        <v>5127.0777204041678</v>
      </c>
      <c r="BI32" s="158">
        <v>3719.455674278247</v>
      </c>
      <c r="BJ32" s="158">
        <v>2920.4104560883134</v>
      </c>
      <c r="BK32" s="158">
        <v>2403.7721013514542</v>
      </c>
      <c r="BL32" s="158">
        <v>1943.6663151170158</v>
      </c>
      <c r="BM32" s="158">
        <v>1155.4916640701765</v>
      </c>
      <c r="BN32" s="158">
        <v>820.63648935350466</v>
      </c>
      <c r="BO32" s="158">
        <v>574.37876460261111</v>
      </c>
      <c r="BP32" s="158">
        <v>365.84550846023387</v>
      </c>
      <c r="BQ32" s="158">
        <v>211.12456821841943</v>
      </c>
      <c r="BR32" s="158">
        <v>144.9276564447691</v>
      </c>
      <c r="BS32" s="158">
        <v>96.533567235201616</v>
      </c>
      <c r="BT32" s="158">
        <v>69.771392577250936</v>
      </c>
      <c r="BU32" s="158">
        <v>49.414006305286335</v>
      </c>
      <c r="BV32" s="158">
        <v>37.236697667770102</v>
      </c>
      <c r="BW32" s="158">
        <v>19.608315424804374</v>
      </c>
      <c r="BX32" s="158">
        <v>11.247901832408376</v>
      </c>
      <c r="BY32" s="158">
        <v>6.8683338303698012</v>
      </c>
      <c r="BZ32" s="158">
        <v>3.9203635912424146</v>
      </c>
      <c r="CA32" s="158">
        <v>2.1913710928607966</v>
      </c>
      <c r="CB32" s="158">
        <v>1.2657031240950984</v>
      </c>
      <c r="CC32" s="158">
        <v>0.47319716662487998</v>
      </c>
      <c r="CD32" s="158">
        <v>0</v>
      </c>
      <c r="CE32" s="159">
        <v>0</v>
      </c>
    </row>
    <row r="33" spans="2:83" ht="26.25" customHeight="1" x14ac:dyDescent="0.35">
      <c r="B33" s="83" t="s">
        <v>395</v>
      </c>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23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9"/>
    </row>
    <row r="34" spans="2:83" x14ac:dyDescent="0.35">
      <c r="B34" s="74" t="s">
        <v>382</v>
      </c>
      <c r="AH34" s="158">
        <v>0</v>
      </c>
      <c r="AI34" s="158">
        <v>39.519982739207151</v>
      </c>
      <c r="AJ34" s="158">
        <v>59.611407019473035</v>
      </c>
      <c r="AK34" s="158">
        <v>68.719905579925978</v>
      </c>
      <c r="AL34" s="158">
        <v>108.2935811078475</v>
      </c>
      <c r="AM34" s="158">
        <v>274.65864629340439</v>
      </c>
      <c r="AN34" s="158">
        <v>498.22034823468562</v>
      </c>
      <c r="AO34" s="158">
        <v>818.25713721988132</v>
      </c>
      <c r="AP34" s="158">
        <v>1122.4056200801367</v>
      </c>
      <c r="AQ34" s="158">
        <v>1423.6427485437193</v>
      </c>
      <c r="AR34" s="158">
        <v>1738.8862893351509</v>
      </c>
      <c r="AS34" s="158">
        <v>2021.7646199203159</v>
      </c>
      <c r="AT34" s="158">
        <v>2156.3876252550353</v>
      </c>
      <c r="AU34" s="158">
        <v>2574.8439061687818</v>
      </c>
      <c r="AV34" s="158">
        <v>3013.2631104079505</v>
      </c>
      <c r="AW34" s="158">
        <v>3202.8881374380203</v>
      </c>
      <c r="AX34" s="158">
        <v>3166.4911806593559</v>
      </c>
      <c r="AY34" s="158">
        <v>2693.6567518328975</v>
      </c>
      <c r="AZ34" s="158">
        <v>2450.961805227264</v>
      </c>
      <c r="BA34" s="158">
        <v>2239.6331307695123</v>
      </c>
      <c r="BB34" s="158">
        <v>2000.7757619932513</v>
      </c>
      <c r="BC34" s="158">
        <v>1860.3729124174295</v>
      </c>
      <c r="BD34" s="158">
        <v>1779.6840480892995</v>
      </c>
      <c r="BE34" s="158">
        <v>1710.1555961279873</v>
      </c>
      <c r="BF34" s="158">
        <v>961.58528420108973</v>
      </c>
      <c r="BG34" s="158">
        <v>369.45190337768781</v>
      </c>
      <c r="BH34" s="238">
        <v>0</v>
      </c>
      <c r="BI34" s="158">
        <v>0</v>
      </c>
      <c r="BJ34" s="158">
        <v>0</v>
      </c>
      <c r="BK34" s="158">
        <v>0</v>
      </c>
      <c r="BL34" s="158">
        <v>0</v>
      </c>
      <c r="BM34" s="158">
        <v>0</v>
      </c>
      <c r="BN34" s="158">
        <v>0</v>
      </c>
      <c r="BO34" s="158">
        <v>0</v>
      </c>
      <c r="BP34" s="158">
        <v>0</v>
      </c>
      <c r="BQ34" s="158">
        <v>0</v>
      </c>
      <c r="BR34" s="158">
        <v>0</v>
      </c>
      <c r="BS34" s="158">
        <v>0</v>
      </c>
      <c r="BT34" s="158">
        <v>0</v>
      </c>
      <c r="BU34" s="158">
        <v>0</v>
      </c>
      <c r="BV34" s="158">
        <v>0</v>
      </c>
      <c r="BW34" s="158">
        <v>0</v>
      </c>
      <c r="BX34" s="158">
        <v>0</v>
      </c>
      <c r="BY34" s="158">
        <v>0</v>
      </c>
      <c r="BZ34" s="158">
        <v>0</v>
      </c>
      <c r="CA34" s="158">
        <v>0</v>
      </c>
      <c r="CB34" s="158">
        <v>0</v>
      </c>
      <c r="CC34" s="158">
        <v>0</v>
      </c>
      <c r="CD34" s="158">
        <v>0</v>
      </c>
      <c r="CE34" s="159">
        <v>0</v>
      </c>
    </row>
    <row r="35" spans="2:83" x14ac:dyDescent="0.35">
      <c r="B35" s="74" t="s">
        <v>383</v>
      </c>
      <c r="AH35" s="158">
        <v>0</v>
      </c>
      <c r="AI35" s="158">
        <v>10.373604196717567</v>
      </c>
      <c r="AJ35" s="158">
        <v>15.647404152733962</v>
      </c>
      <c r="AK35" s="158">
        <v>18.038294845071501</v>
      </c>
      <c r="AL35" s="158">
        <v>28.425992867234708</v>
      </c>
      <c r="AM35" s="158">
        <v>72.095175361182015</v>
      </c>
      <c r="AN35" s="158">
        <v>130.77790872135162</v>
      </c>
      <c r="AO35" s="158">
        <v>214.78439726739015</v>
      </c>
      <c r="AP35" s="158">
        <v>294.62036275971025</v>
      </c>
      <c r="AQ35" s="158">
        <v>373.69212654711657</v>
      </c>
      <c r="AR35" s="158">
        <v>456.44043489841994</v>
      </c>
      <c r="AS35" s="158">
        <v>530.69319600622009</v>
      </c>
      <c r="AT35" s="158">
        <v>536.37549140075828</v>
      </c>
      <c r="AU35" s="158">
        <v>646.18851054812228</v>
      </c>
      <c r="AV35" s="158">
        <v>757.95599231819187</v>
      </c>
      <c r="AW35" s="158">
        <v>874.64854159001038</v>
      </c>
      <c r="AX35" s="158">
        <v>890.04315241917732</v>
      </c>
      <c r="AY35" s="158">
        <v>863.26682502719655</v>
      </c>
      <c r="AZ35" s="158">
        <v>839.98968277380834</v>
      </c>
      <c r="BA35" s="158">
        <v>850.98117358421132</v>
      </c>
      <c r="BB35" s="158">
        <v>840.14760870805242</v>
      </c>
      <c r="BC35" s="158">
        <v>830.13264113658761</v>
      </c>
      <c r="BD35" s="158">
        <v>801.24929856074846</v>
      </c>
      <c r="BE35" s="158">
        <v>791.25246629394701</v>
      </c>
      <c r="BF35" s="158">
        <v>232.71542969119415</v>
      </c>
      <c r="BG35" s="158">
        <v>100.33051787859593</v>
      </c>
      <c r="BH35" s="238">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9">
        <v>0</v>
      </c>
    </row>
    <row r="36" spans="2:83" ht="39" customHeight="1" x14ac:dyDescent="0.35">
      <c r="B36" s="119" t="s">
        <v>396</v>
      </c>
      <c r="C36" s="167"/>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23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9"/>
    </row>
    <row r="37" spans="2:83" x14ac:dyDescent="0.35">
      <c r="B37" s="74" t="s">
        <v>382</v>
      </c>
      <c r="AH37" s="158">
        <v>3260.1191834466708</v>
      </c>
      <c r="AI37" s="158">
        <v>3058.2842440487539</v>
      </c>
      <c r="AJ37" s="158">
        <v>2969.9017756000139</v>
      </c>
      <c r="AK37" s="158">
        <v>3405.6724313422305</v>
      </c>
      <c r="AL37" s="158">
        <v>3172.4223292774318</v>
      </c>
      <c r="AM37" s="158">
        <v>2993.426839553711</v>
      </c>
      <c r="AN37" s="158">
        <v>3222.3759877067332</v>
      </c>
      <c r="AO37" s="158">
        <v>3233.7283819849254</v>
      </c>
      <c r="AP37" s="158">
        <v>2992.0196801188645</v>
      </c>
      <c r="AQ37" s="158">
        <v>2762.5007579193998</v>
      </c>
      <c r="AR37" s="158">
        <v>2845.7999856524625</v>
      </c>
      <c r="AS37" s="158">
        <v>2660.0538057097338</v>
      </c>
      <c r="AT37" s="158">
        <v>2693.4250419855107</v>
      </c>
      <c r="AU37" s="158">
        <v>2885.3670809823375</v>
      </c>
      <c r="AV37" s="158">
        <v>4161.5191133896033</v>
      </c>
      <c r="AW37" s="158">
        <v>4160.7014420038959</v>
      </c>
      <c r="AX37" s="158">
        <v>4130.6952159066977</v>
      </c>
      <c r="AY37" s="158">
        <v>4203.5453807627428</v>
      </c>
      <c r="AZ37" s="158">
        <v>4039.3772795537852</v>
      </c>
      <c r="BA37" s="158">
        <v>4171.7880642755936</v>
      </c>
      <c r="BB37" s="158">
        <v>4036.1290196541518</v>
      </c>
      <c r="BC37" s="158">
        <v>4369.1633304645011</v>
      </c>
      <c r="BD37" s="158">
        <v>4877.6925610689077</v>
      </c>
      <c r="BE37" s="158">
        <v>5434.7831981750696</v>
      </c>
      <c r="BF37" s="158">
        <v>6006.2247069902214</v>
      </c>
      <c r="BG37" s="158">
        <v>7053.0296401931955</v>
      </c>
      <c r="BH37" s="238">
        <v>8948.5171424228593</v>
      </c>
      <c r="BI37" s="158">
        <v>9372.9755511680014</v>
      </c>
      <c r="BJ37" s="158">
        <v>9726.8583717651891</v>
      </c>
      <c r="BK37" s="158">
        <v>10192.09611796681</v>
      </c>
      <c r="BL37" s="158">
        <v>10285.623881033123</v>
      </c>
      <c r="BM37" s="158">
        <v>10710.552246022711</v>
      </c>
      <c r="BN37" s="158">
        <v>10681.623623353922</v>
      </c>
      <c r="BO37" s="158">
        <v>10253.645166772563</v>
      </c>
      <c r="BP37" s="158">
        <v>9401.4805227375837</v>
      </c>
      <c r="BQ37" s="158">
        <v>8634.478014832257</v>
      </c>
      <c r="BR37" s="158">
        <v>7975.9356749801082</v>
      </c>
      <c r="BS37" s="158">
        <v>7314.435891395261</v>
      </c>
      <c r="BT37" s="158">
        <v>6680.1860299158061</v>
      </c>
      <c r="BU37" s="158">
        <v>6225.0803948473695</v>
      </c>
      <c r="BV37" s="158">
        <v>5856.3015434984609</v>
      </c>
      <c r="BW37" s="158">
        <v>5620.1477822392881</v>
      </c>
      <c r="BX37" s="158">
        <v>5292.3051463985157</v>
      </c>
      <c r="BY37" s="158">
        <v>5069.2098261162209</v>
      </c>
      <c r="BZ37" s="158">
        <v>4905.0693921279026</v>
      </c>
      <c r="CA37" s="158">
        <v>5208.9609260748302</v>
      </c>
      <c r="CB37" s="158">
        <v>5051.2948078393083</v>
      </c>
      <c r="CC37" s="158">
        <v>4852.4495184565658</v>
      </c>
      <c r="CD37" s="158">
        <v>4617.0069129228978</v>
      </c>
      <c r="CE37" s="159">
        <v>4338.247223520505</v>
      </c>
    </row>
    <row r="38" spans="2:83" x14ac:dyDescent="0.35">
      <c r="B38" s="74" t="s">
        <v>383</v>
      </c>
      <c r="AH38" s="158">
        <v>715.38948509332897</v>
      </c>
      <c r="AI38" s="158">
        <v>676.07531789724533</v>
      </c>
      <c r="AJ38" s="158">
        <v>663.84908848121484</v>
      </c>
      <c r="AK38" s="158">
        <v>683.43967479794094</v>
      </c>
      <c r="AL38" s="158">
        <v>831.34449087926373</v>
      </c>
      <c r="AM38" s="158">
        <v>881.17542084952754</v>
      </c>
      <c r="AN38" s="158">
        <v>913.33518722842496</v>
      </c>
      <c r="AO38" s="158">
        <v>990.07701087423038</v>
      </c>
      <c r="AP38" s="158">
        <v>1140.5243117463708</v>
      </c>
      <c r="AQ38" s="158">
        <v>1095.4298704525727</v>
      </c>
      <c r="AR38" s="158">
        <v>1325.8629324262258</v>
      </c>
      <c r="AS38" s="158">
        <v>1348.7991478058213</v>
      </c>
      <c r="AT38" s="158">
        <v>1542.7659685549088</v>
      </c>
      <c r="AU38" s="158">
        <v>1803.9647366398262</v>
      </c>
      <c r="AV38" s="158">
        <v>2438.5968502783121</v>
      </c>
      <c r="AW38" s="158">
        <v>2965.7425471051411</v>
      </c>
      <c r="AX38" s="158">
        <v>3677.0725201087976</v>
      </c>
      <c r="AY38" s="158">
        <v>4294.5350092109511</v>
      </c>
      <c r="AZ38" s="158">
        <v>4544.9215643013968</v>
      </c>
      <c r="BA38" s="158">
        <v>4779.7884222293005</v>
      </c>
      <c r="BB38" s="158">
        <v>4945.0463675037754</v>
      </c>
      <c r="BC38" s="158">
        <v>5099.0554637215191</v>
      </c>
      <c r="BD38" s="158">
        <v>5398.2448248487017</v>
      </c>
      <c r="BE38" s="158">
        <v>5691.0222742589167</v>
      </c>
      <c r="BF38" s="158">
        <v>5944.0132510398635</v>
      </c>
      <c r="BG38" s="158">
        <v>6203.3599200420822</v>
      </c>
      <c r="BH38" s="238">
        <v>5925.7715062375055</v>
      </c>
      <c r="BI38" s="158">
        <v>5761.7290729981496</v>
      </c>
      <c r="BJ38" s="158">
        <v>5807.0948529576544</v>
      </c>
      <c r="BK38" s="158">
        <v>6423.2602683333444</v>
      </c>
      <c r="BL38" s="158">
        <v>6408.47999549013</v>
      </c>
      <c r="BM38" s="158">
        <v>7133.299501372162</v>
      </c>
      <c r="BN38" s="158">
        <v>7395.2349151413509</v>
      </c>
      <c r="BO38" s="158">
        <v>7695.1411889690717</v>
      </c>
      <c r="BP38" s="158">
        <v>8621.8679826563111</v>
      </c>
      <c r="BQ38" s="158">
        <v>9649.0454819704064</v>
      </c>
      <c r="BR38" s="158">
        <v>11134.351794193028</v>
      </c>
      <c r="BS38" s="158">
        <v>12088.262369705541</v>
      </c>
      <c r="BT38" s="158">
        <v>12076.906902243991</v>
      </c>
      <c r="BU38" s="158">
        <v>12375.046653714124</v>
      </c>
      <c r="BV38" s="158">
        <v>12007.022344521278</v>
      </c>
      <c r="BW38" s="158">
        <v>10372.617498059806</v>
      </c>
      <c r="BX38" s="158">
        <v>9247.9341211810788</v>
      </c>
      <c r="BY38" s="158">
        <v>8396.5259767210573</v>
      </c>
      <c r="BZ38" s="158">
        <v>7508.1882685686696</v>
      </c>
      <c r="CA38" s="158">
        <v>7689.264549511633</v>
      </c>
      <c r="CB38" s="158">
        <v>7555.5634264591972</v>
      </c>
      <c r="CC38" s="158">
        <v>7431.0703758142472</v>
      </c>
      <c r="CD38" s="158">
        <v>7097.452081438124</v>
      </c>
      <c r="CE38" s="159">
        <v>6238.5192693766539</v>
      </c>
    </row>
    <row r="39" spans="2:83" x14ac:dyDescent="0.35">
      <c r="B39" s="74" t="s">
        <v>384</v>
      </c>
      <c r="AH39" s="158">
        <v>886.86663188585021</v>
      </c>
      <c r="AI39" s="158">
        <v>805.26525990089726</v>
      </c>
      <c r="AJ39" s="158">
        <v>794.04529558394051</v>
      </c>
      <c r="AK39" s="158">
        <v>1005.6866989583526</v>
      </c>
      <c r="AL39" s="158">
        <v>1426.9231921863729</v>
      </c>
      <c r="AM39" s="158">
        <v>1791.554168950441</v>
      </c>
      <c r="AN39" s="158">
        <v>1927.9454272004966</v>
      </c>
      <c r="AO39" s="158">
        <v>2236.8828951662249</v>
      </c>
      <c r="AP39" s="158">
        <v>2448.328489934403</v>
      </c>
      <c r="AQ39" s="158">
        <v>2434.2056486825404</v>
      </c>
      <c r="AR39" s="158">
        <v>2438.7965966623347</v>
      </c>
      <c r="AS39" s="158">
        <v>2344.9213977717282</v>
      </c>
      <c r="AT39" s="158">
        <v>2671.5372490603681</v>
      </c>
      <c r="AU39" s="158">
        <v>3250.0162326652157</v>
      </c>
      <c r="AV39" s="158">
        <v>3795.8722107936092</v>
      </c>
      <c r="AW39" s="158">
        <v>3958.6397630759716</v>
      </c>
      <c r="AX39" s="158">
        <v>4620.8695392685931</v>
      </c>
      <c r="AY39" s="158">
        <v>4748.1271626998114</v>
      </c>
      <c r="AZ39" s="158">
        <v>4581.6552832876978</v>
      </c>
      <c r="BA39" s="158">
        <v>4282.8210471809252</v>
      </c>
      <c r="BB39" s="158">
        <v>3957.0689145632236</v>
      </c>
      <c r="BC39" s="158">
        <v>3671.2837518306937</v>
      </c>
      <c r="BD39" s="158">
        <v>3580.1931028575027</v>
      </c>
      <c r="BE39" s="158">
        <v>3413.8058399967117</v>
      </c>
      <c r="BF39" s="158">
        <v>3181.0159823688787</v>
      </c>
      <c r="BG39" s="158">
        <v>3338.0409220815859</v>
      </c>
      <c r="BH39" s="238">
        <v>3322.9897775417185</v>
      </c>
      <c r="BI39" s="158">
        <v>3071.1668268794556</v>
      </c>
      <c r="BJ39" s="158">
        <v>2997.1095065154459</v>
      </c>
      <c r="BK39" s="158">
        <v>2968.4505485853706</v>
      </c>
      <c r="BL39" s="158">
        <v>2726.644207755523</v>
      </c>
      <c r="BM39" s="158">
        <v>2989.4847211040619</v>
      </c>
      <c r="BN39" s="158">
        <v>2852.0350791928422</v>
      </c>
      <c r="BO39" s="158">
        <v>2606.0946818750754</v>
      </c>
      <c r="BP39" s="158">
        <v>2414.2443174792388</v>
      </c>
      <c r="BQ39" s="158">
        <v>2121.5682438192603</v>
      </c>
      <c r="BR39" s="158">
        <v>1946.8889160525855</v>
      </c>
      <c r="BS39" s="158">
        <v>1799.5035576931903</v>
      </c>
      <c r="BT39" s="158">
        <v>1593.091563527566</v>
      </c>
      <c r="BU39" s="158">
        <v>1520.6230751620328</v>
      </c>
      <c r="BV39" s="158">
        <v>1251.2860243393061</v>
      </c>
      <c r="BW39" s="158">
        <v>781.93257616258677</v>
      </c>
      <c r="BX39" s="158">
        <v>579.91846891449256</v>
      </c>
      <c r="BY39" s="158">
        <v>368.62297643990593</v>
      </c>
      <c r="BZ39" s="158">
        <v>256.03504588633456</v>
      </c>
      <c r="CA39" s="158">
        <v>209.77897367306457</v>
      </c>
      <c r="CB39" s="158">
        <v>149.98574559043621</v>
      </c>
      <c r="CC39" s="158">
        <v>64.41218260356105</v>
      </c>
      <c r="CD39" s="158">
        <v>4.1519015431954545</v>
      </c>
      <c r="CE39" s="159">
        <v>0</v>
      </c>
    </row>
    <row r="40" spans="2:83" x14ac:dyDescent="0.35">
      <c r="B40" s="74" t="s">
        <v>385</v>
      </c>
      <c r="AH40" s="158">
        <v>2461.9155358954449</v>
      </c>
      <c r="AI40" s="158">
        <v>2135.8284691053873</v>
      </c>
      <c r="AJ40" s="158">
        <v>2762.0496547187654</v>
      </c>
      <c r="AK40" s="158">
        <v>4771.5693432870949</v>
      </c>
      <c r="AL40" s="158">
        <v>7745.375816084369</v>
      </c>
      <c r="AM40" s="158">
        <v>9420.9385573394338</v>
      </c>
      <c r="AN40" s="158">
        <v>10128.631513227414</v>
      </c>
      <c r="AO40" s="158">
        <v>10822.822406252952</v>
      </c>
      <c r="AP40" s="158">
        <v>10660.936972630587</v>
      </c>
      <c r="AQ40" s="158">
        <v>9238.0009575059539</v>
      </c>
      <c r="AR40" s="158">
        <v>6529.5366323691123</v>
      </c>
      <c r="AS40" s="158">
        <v>5258.0960794876128</v>
      </c>
      <c r="AT40" s="158">
        <v>5459.1497041392986</v>
      </c>
      <c r="AU40" s="158">
        <v>7286.7006506185107</v>
      </c>
      <c r="AV40" s="158">
        <v>9069.2177692769073</v>
      </c>
      <c r="AW40" s="158">
        <v>9389.1728345923784</v>
      </c>
      <c r="AX40" s="158">
        <v>8110.389064886348</v>
      </c>
      <c r="AY40" s="158">
        <v>7475.1401805546875</v>
      </c>
      <c r="AZ40" s="158">
        <v>6383.300015398012</v>
      </c>
      <c r="BA40" s="158">
        <v>5321.0015997360697</v>
      </c>
      <c r="BB40" s="158">
        <v>4703.8312863308511</v>
      </c>
      <c r="BC40" s="158">
        <v>4198.3183103231268</v>
      </c>
      <c r="BD40" s="158">
        <v>3517.4807842153709</v>
      </c>
      <c r="BE40" s="158">
        <v>2996.1209719196891</v>
      </c>
      <c r="BF40" s="158">
        <v>2871.9322209468201</v>
      </c>
      <c r="BG40" s="158">
        <v>2773.3864873823832</v>
      </c>
      <c r="BH40" s="238">
        <v>2422.5438144790196</v>
      </c>
      <c r="BI40" s="158">
        <v>2626.591764173812</v>
      </c>
      <c r="BJ40" s="158">
        <v>2760.9859698942209</v>
      </c>
      <c r="BK40" s="158">
        <v>2514.3735818522446</v>
      </c>
      <c r="BL40" s="158">
        <v>2842.853363932285</v>
      </c>
      <c r="BM40" s="158">
        <v>4737.1712609114602</v>
      </c>
      <c r="BN40" s="158">
        <v>4759.2387150380164</v>
      </c>
      <c r="BO40" s="158">
        <v>5328.0606613662103</v>
      </c>
      <c r="BP40" s="158">
        <v>5642.0730718028271</v>
      </c>
      <c r="BQ40" s="158">
        <v>4673.5285397816224</v>
      </c>
      <c r="BR40" s="158">
        <v>3269.6940514128532</v>
      </c>
      <c r="BS40" s="158">
        <v>2410.9294064894239</v>
      </c>
      <c r="BT40" s="158">
        <v>1899.747391963198</v>
      </c>
      <c r="BU40" s="158">
        <v>1673.1805938467501</v>
      </c>
      <c r="BV40" s="158">
        <v>1303.3525341978282</v>
      </c>
      <c r="BW40" s="158">
        <v>669.61367651827436</v>
      </c>
      <c r="BX40" s="158">
        <v>454.35308069707099</v>
      </c>
      <c r="BY40" s="158">
        <v>314.60194044918688</v>
      </c>
      <c r="BZ40" s="158">
        <v>193.83405320783314</v>
      </c>
      <c r="CA40" s="158">
        <v>134.93343312487099</v>
      </c>
      <c r="CB40" s="158">
        <v>81.491559191885273</v>
      </c>
      <c r="CC40" s="158">
        <v>0</v>
      </c>
      <c r="CD40" s="158">
        <v>0</v>
      </c>
      <c r="CE40" s="159">
        <v>0</v>
      </c>
    </row>
    <row r="41" spans="2:83" x14ac:dyDescent="0.35">
      <c r="B41" s="74" t="s">
        <v>386</v>
      </c>
      <c r="AH41" s="158">
        <v>113.47974105191108</v>
      </c>
      <c r="AI41" s="158">
        <v>124.64118457120362</v>
      </c>
      <c r="AJ41" s="158">
        <v>131.64221322989644</v>
      </c>
      <c r="AK41" s="158">
        <v>158.67570507023021</v>
      </c>
      <c r="AL41" s="158">
        <v>206.79415355998594</v>
      </c>
      <c r="AM41" s="158">
        <v>266.88894864637655</v>
      </c>
      <c r="AN41" s="158">
        <v>316.49260652508838</v>
      </c>
      <c r="AO41" s="158">
        <v>307.52512516278165</v>
      </c>
      <c r="AP41" s="158">
        <v>384.36260212511519</v>
      </c>
      <c r="AQ41" s="158">
        <v>524.56153811869706</v>
      </c>
      <c r="AR41" s="158">
        <v>316.04159338884483</v>
      </c>
      <c r="AS41" s="158">
        <v>290.6809044800998</v>
      </c>
      <c r="AT41" s="158">
        <v>470.48082770618481</v>
      </c>
      <c r="AU41" s="158">
        <v>713.90202449383867</v>
      </c>
      <c r="AV41" s="158">
        <v>492.178488861387</v>
      </c>
      <c r="AW41" s="158">
        <v>470.26986101726584</v>
      </c>
      <c r="AX41" s="158">
        <v>687.60781918438011</v>
      </c>
      <c r="AY41" s="158">
        <v>767.27833897004029</v>
      </c>
      <c r="AZ41" s="158">
        <v>652.46227602310637</v>
      </c>
      <c r="BA41" s="158">
        <v>577.75130484542694</v>
      </c>
      <c r="BB41" s="158">
        <v>524.4110550855047</v>
      </c>
      <c r="BC41" s="158">
        <v>384.85898366509963</v>
      </c>
      <c r="BD41" s="158">
        <v>366.73827098500902</v>
      </c>
      <c r="BE41" s="158">
        <v>393.67317271807974</v>
      </c>
      <c r="BF41" s="158">
        <v>413.12542431687098</v>
      </c>
      <c r="BG41" s="158">
        <v>604.1506956699651</v>
      </c>
      <c r="BH41" s="238">
        <v>869.23335990667567</v>
      </c>
      <c r="BI41" s="158">
        <v>828.46320482344402</v>
      </c>
      <c r="BJ41" s="158">
        <v>809.68409174499652</v>
      </c>
      <c r="BK41" s="158">
        <v>694.34207728533818</v>
      </c>
      <c r="BL41" s="158">
        <v>601.10078085763689</v>
      </c>
      <c r="BM41" s="158">
        <v>659.36563944998977</v>
      </c>
      <c r="BN41" s="158">
        <v>768.61777686152709</v>
      </c>
      <c r="BO41" s="158">
        <v>779.59979308560014</v>
      </c>
      <c r="BP41" s="158">
        <v>844.5970577622378</v>
      </c>
      <c r="BQ41" s="158">
        <v>869.88061545732819</v>
      </c>
      <c r="BR41" s="158">
        <v>867.31746431379497</v>
      </c>
      <c r="BS41" s="158">
        <v>881.11889141996744</v>
      </c>
      <c r="BT41" s="158">
        <v>851.72981353044145</v>
      </c>
      <c r="BU41" s="158">
        <v>876.71362785086774</v>
      </c>
      <c r="BV41" s="158">
        <v>803.62774694800669</v>
      </c>
      <c r="BW41" s="158">
        <v>724.44036033663417</v>
      </c>
      <c r="BX41" s="158">
        <v>535.37085337046119</v>
      </c>
      <c r="BY41" s="158">
        <v>429.21064605687133</v>
      </c>
      <c r="BZ41" s="158">
        <v>363.00299320435823</v>
      </c>
      <c r="CA41" s="158">
        <v>356.54071151342384</v>
      </c>
      <c r="CB41" s="158">
        <v>305.48716554297624</v>
      </c>
      <c r="CC41" s="158">
        <v>158.16425985572954</v>
      </c>
      <c r="CD41" s="158">
        <v>11.94120646388849</v>
      </c>
      <c r="CE41" s="159">
        <v>0</v>
      </c>
    </row>
    <row r="42" spans="2:83" ht="26.25" customHeight="1" x14ac:dyDescent="0.35">
      <c r="B42" s="76" t="s">
        <v>387</v>
      </c>
      <c r="AH42" s="158">
        <v>4177.6513939265351</v>
      </c>
      <c r="AI42" s="158">
        <v>3741.810231474733</v>
      </c>
      <c r="AJ42" s="158">
        <v>4351.5862520138171</v>
      </c>
      <c r="AK42" s="158">
        <v>6619.3714221136188</v>
      </c>
      <c r="AL42" s="158">
        <v>10210.437652709992</v>
      </c>
      <c r="AM42" s="158">
        <v>12360.55709578578</v>
      </c>
      <c r="AN42" s="158">
        <v>13286.404734181422</v>
      </c>
      <c r="AO42" s="158">
        <v>14357.307437456187</v>
      </c>
      <c r="AP42" s="158">
        <v>14634.152376436476</v>
      </c>
      <c r="AQ42" s="158">
        <v>13292.198014759764</v>
      </c>
      <c r="AR42" s="158">
        <v>10610.237754846517</v>
      </c>
      <c r="AS42" s="158">
        <v>9242.4975295452623</v>
      </c>
      <c r="AT42" s="158">
        <v>10143.933749460761</v>
      </c>
      <c r="AU42" s="158">
        <v>13054.583644417393</v>
      </c>
      <c r="AV42" s="158">
        <v>15795.865319210216</v>
      </c>
      <c r="AW42" s="158">
        <v>16783.825005790753</v>
      </c>
      <c r="AX42" s="158">
        <v>17095.93894344812</v>
      </c>
      <c r="AY42" s="158">
        <v>17285.080691435487</v>
      </c>
      <c r="AZ42" s="158">
        <v>16162.339139010213</v>
      </c>
      <c r="BA42" s="158">
        <v>14961.362373991722</v>
      </c>
      <c r="BB42" s="158">
        <v>14130.357623483353</v>
      </c>
      <c r="BC42" s="158">
        <v>13353.516509540441</v>
      </c>
      <c r="BD42" s="158">
        <v>12862.656982906583</v>
      </c>
      <c r="BE42" s="158">
        <v>12494.622258893398</v>
      </c>
      <c r="BF42" s="158">
        <v>12410.086878672433</v>
      </c>
      <c r="BG42" s="158">
        <v>12918.938025176016</v>
      </c>
      <c r="BH42" s="238">
        <v>12540.53845816492</v>
      </c>
      <c r="BI42" s="158">
        <v>12287.950868874859</v>
      </c>
      <c r="BJ42" s="158">
        <v>12374.874421112318</v>
      </c>
      <c r="BK42" s="158">
        <v>12600.426476056298</v>
      </c>
      <c r="BL42" s="158">
        <v>12579.078348035575</v>
      </c>
      <c r="BM42" s="158">
        <v>15519.321122837671</v>
      </c>
      <c r="BN42" s="158">
        <v>15775.126486233738</v>
      </c>
      <c r="BO42" s="158">
        <v>16408.896325295958</v>
      </c>
      <c r="BP42" s="158">
        <v>17522.782429700615</v>
      </c>
      <c r="BQ42" s="158">
        <v>17314.022881028617</v>
      </c>
      <c r="BR42" s="158">
        <v>17218.252225972261</v>
      </c>
      <c r="BS42" s="158">
        <v>17179.814225308124</v>
      </c>
      <c r="BT42" s="158">
        <v>16421.475671265198</v>
      </c>
      <c r="BU42" s="158">
        <v>16445.563950573774</v>
      </c>
      <c r="BV42" s="158">
        <v>15365.28865000642</v>
      </c>
      <c r="BW42" s="158">
        <v>12548.604111077302</v>
      </c>
      <c r="BX42" s="158">
        <v>10817.576524163105</v>
      </c>
      <c r="BY42" s="158">
        <v>9508.9615396670215</v>
      </c>
      <c r="BZ42" s="158">
        <v>8321.0603608671954</v>
      </c>
      <c r="CA42" s="158">
        <v>8390.5176678229927</v>
      </c>
      <c r="CB42" s="158">
        <v>8092.5278967844943</v>
      </c>
      <c r="CC42" s="158">
        <v>7653.646818273538</v>
      </c>
      <c r="CD42" s="158">
        <v>7113.5451894452071</v>
      </c>
      <c r="CE42" s="159">
        <v>6238.5192693766539</v>
      </c>
    </row>
    <row r="43" spans="2:83" x14ac:dyDescent="0.35">
      <c r="B43" s="76" t="s">
        <v>388</v>
      </c>
      <c r="AH43" s="158">
        <v>7437.7705773732059</v>
      </c>
      <c r="AI43" s="158">
        <v>6800.0944755234859</v>
      </c>
      <c r="AJ43" s="158">
        <v>7321.488027613831</v>
      </c>
      <c r="AK43" s="158">
        <v>10025.043853455851</v>
      </c>
      <c r="AL43" s="158">
        <v>13382.859981987423</v>
      </c>
      <c r="AM43" s="158">
        <v>15353.983935339491</v>
      </c>
      <c r="AN43" s="158">
        <v>16508.780721888157</v>
      </c>
      <c r="AO43" s="158">
        <v>17591.035819441113</v>
      </c>
      <c r="AP43" s="158">
        <v>17626.172056555341</v>
      </c>
      <c r="AQ43" s="158">
        <v>16054.698772679165</v>
      </c>
      <c r="AR43" s="158">
        <v>13456.037740498981</v>
      </c>
      <c r="AS43" s="158">
        <v>11902.551335254997</v>
      </c>
      <c r="AT43" s="158">
        <v>12837.358791446271</v>
      </c>
      <c r="AU43" s="158">
        <v>15939.950725399729</v>
      </c>
      <c r="AV43" s="158">
        <v>19957.384432599818</v>
      </c>
      <c r="AW43" s="158">
        <v>20944.526447794651</v>
      </c>
      <c r="AX43" s="158">
        <v>21226.634159354817</v>
      </c>
      <c r="AY43" s="158">
        <v>21488.626072198233</v>
      </c>
      <c r="AZ43" s="158">
        <v>20201.716418563999</v>
      </c>
      <c r="BA43" s="158">
        <v>19133.150438267316</v>
      </c>
      <c r="BB43" s="158">
        <v>18166.486643137505</v>
      </c>
      <c r="BC43" s="158">
        <v>17722.679840004941</v>
      </c>
      <c r="BD43" s="158">
        <v>17740.349543975492</v>
      </c>
      <c r="BE43" s="158">
        <v>17929.405457068468</v>
      </c>
      <c r="BF43" s="158">
        <v>18416.311585662654</v>
      </c>
      <c r="BG43" s="158">
        <v>19971.967665369211</v>
      </c>
      <c r="BH43" s="238">
        <v>21489.055600587777</v>
      </c>
      <c r="BI43" s="158">
        <v>21660.926420042862</v>
      </c>
      <c r="BJ43" s="158">
        <v>22101.732792877508</v>
      </c>
      <c r="BK43" s="158">
        <v>22792.522594023107</v>
      </c>
      <c r="BL43" s="158">
        <v>22864.702229068695</v>
      </c>
      <c r="BM43" s="158">
        <v>26229.873368860382</v>
      </c>
      <c r="BN43" s="158">
        <v>26456.750109587658</v>
      </c>
      <c r="BO43" s="158">
        <v>26662.541492068522</v>
      </c>
      <c r="BP43" s="158">
        <v>26924.262952438199</v>
      </c>
      <c r="BQ43" s="158">
        <v>25948.500895860878</v>
      </c>
      <c r="BR43" s="158">
        <v>25194.187900952365</v>
      </c>
      <c r="BS43" s="158">
        <v>24494.250116703384</v>
      </c>
      <c r="BT43" s="158">
        <v>23101.661701181005</v>
      </c>
      <c r="BU43" s="158">
        <v>22670.644345421144</v>
      </c>
      <c r="BV43" s="158">
        <v>21221.590193504879</v>
      </c>
      <c r="BW43" s="158">
        <v>18168.751893316588</v>
      </c>
      <c r="BX43" s="158">
        <v>16109.881670561621</v>
      </c>
      <c r="BY43" s="158">
        <v>14578.171365783242</v>
      </c>
      <c r="BZ43" s="158">
        <v>13226.129752995097</v>
      </c>
      <c r="CA43" s="158">
        <v>13599.478593897822</v>
      </c>
      <c r="CB43" s="158">
        <v>13143.822704623803</v>
      </c>
      <c r="CC43" s="158">
        <v>12506.096336730105</v>
      </c>
      <c r="CD43" s="158">
        <v>11730.552102368103</v>
      </c>
      <c r="CE43" s="159">
        <v>10576.766492897161</v>
      </c>
    </row>
    <row r="44" spans="2:83" ht="26.25" customHeight="1" x14ac:dyDescent="0.35">
      <c r="B44" s="83" t="s">
        <v>397</v>
      </c>
      <c r="AH44" s="158">
        <v>0</v>
      </c>
      <c r="AI44" s="158">
        <v>0</v>
      </c>
      <c r="AJ44" s="158">
        <v>0</v>
      </c>
      <c r="AK44" s="158">
        <v>0</v>
      </c>
      <c r="AL44" s="158">
        <v>0</v>
      </c>
      <c r="AM44" s="158">
        <v>0</v>
      </c>
      <c r="AN44" s="158">
        <v>0</v>
      </c>
      <c r="AO44" s="158">
        <v>0</v>
      </c>
      <c r="AP44" s="158">
        <v>0</v>
      </c>
      <c r="AQ44" s="158">
        <v>0</v>
      </c>
      <c r="AR44" s="158">
        <v>0</v>
      </c>
      <c r="AS44" s="158">
        <v>0</v>
      </c>
      <c r="AT44" s="158">
        <v>0</v>
      </c>
      <c r="AU44" s="158">
        <v>0</v>
      </c>
      <c r="AV44" s="158">
        <v>0</v>
      </c>
      <c r="AW44" s="158">
        <v>0</v>
      </c>
      <c r="AX44" s="158">
        <v>0</v>
      </c>
      <c r="AY44" s="158">
        <v>0</v>
      </c>
      <c r="AZ44" s="158">
        <v>0</v>
      </c>
      <c r="BA44" s="158">
        <v>0</v>
      </c>
      <c r="BB44" s="158">
        <v>0</v>
      </c>
      <c r="BC44" s="158">
        <v>0</v>
      </c>
      <c r="BD44" s="158">
        <v>0</v>
      </c>
      <c r="BE44" s="158">
        <v>0</v>
      </c>
      <c r="BF44" s="158">
        <v>0</v>
      </c>
      <c r="BG44" s="158">
        <v>0</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9">
        <v>0</v>
      </c>
    </row>
    <row r="45" spans="2:83" x14ac:dyDescent="0.35">
      <c r="B45" s="74" t="s">
        <v>398</v>
      </c>
      <c r="AH45" s="158">
        <v>140.17068854150233</v>
      </c>
      <c r="AI45" s="158">
        <v>134.71268472699674</v>
      </c>
      <c r="AJ45" s="158">
        <v>175.60389273514966</v>
      </c>
      <c r="AK45" s="158">
        <v>248.95831426303624</v>
      </c>
      <c r="AL45" s="158">
        <v>329.52922958096735</v>
      </c>
      <c r="AM45" s="158">
        <v>410.10307753378964</v>
      </c>
      <c r="AN45" s="158">
        <v>396.26890188230345</v>
      </c>
      <c r="AO45" s="158">
        <v>385.90632035444048</v>
      </c>
      <c r="AP45" s="158">
        <v>456.28236647443072</v>
      </c>
      <c r="AQ45" s="158">
        <v>481.36431554817278</v>
      </c>
      <c r="AR45" s="158">
        <v>985.75920773970859</v>
      </c>
      <c r="AS45" s="158">
        <v>982.09568082208671</v>
      </c>
      <c r="AT45" s="158">
        <v>1052.5772957590109</v>
      </c>
      <c r="AU45" s="158">
        <v>1254.9165049880717</v>
      </c>
      <c r="AV45" s="158">
        <v>1806.098587220943</v>
      </c>
      <c r="AW45" s="158">
        <v>2282.9433132339154</v>
      </c>
      <c r="AX45" s="158">
        <v>2678.300305643148</v>
      </c>
      <c r="AY45" s="158">
        <v>3123.5833000015023</v>
      </c>
      <c r="AZ45" s="158">
        <v>3592.6478003261636</v>
      </c>
      <c r="BA45" s="158">
        <v>4007.960054343368</v>
      </c>
      <c r="BB45" s="158">
        <v>4112.1889997047356</v>
      </c>
      <c r="BC45" s="158">
        <v>3169.5019642755242</v>
      </c>
      <c r="BD45" s="158">
        <v>2.8235404127974082</v>
      </c>
      <c r="BE45" s="158">
        <v>0</v>
      </c>
      <c r="BF45" s="158">
        <v>0</v>
      </c>
      <c r="BG45" s="158">
        <v>0.13157246008905851</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9">
        <v>0</v>
      </c>
    </row>
    <row r="46" spans="2:83" x14ac:dyDescent="0.35">
      <c r="B46" s="203" t="s">
        <v>399</v>
      </c>
      <c r="AH46" s="158">
        <v>84.756350095457094</v>
      </c>
      <c r="AI46" s="158">
        <v>80.494952982076285</v>
      </c>
      <c r="AJ46" s="158">
        <v>103.34468275109204</v>
      </c>
      <c r="AK46" s="158">
        <v>144.30738920340198</v>
      </c>
      <c r="AL46" s="158">
        <v>188.21060045604827</v>
      </c>
      <c r="AM46" s="158">
        <v>231.50419580208279</v>
      </c>
      <c r="AN46" s="158">
        <v>222.6465441247357</v>
      </c>
      <c r="AO46" s="158">
        <v>216.47141214051089</v>
      </c>
      <c r="AP46" s="158">
        <v>255.94676177468173</v>
      </c>
      <c r="AQ46" s="158">
        <v>270.91489696674398</v>
      </c>
      <c r="AR46" s="158">
        <v>536.82613252322187</v>
      </c>
      <c r="AS46" s="158">
        <v>568.76325093971241</v>
      </c>
      <c r="AT46" s="158">
        <v>619.14063197507483</v>
      </c>
      <c r="AU46" s="158">
        <v>751.21161524575018</v>
      </c>
      <c r="AV46" s="158">
        <v>1003.3493057581659</v>
      </c>
      <c r="AW46" s="158">
        <v>1208.7274921841338</v>
      </c>
      <c r="AX46" s="158">
        <v>1387.0743862656816</v>
      </c>
      <c r="AY46" s="158">
        <v>1559.0743951224151</v>
      </c>
      <c r="AZ46" s="158">
        <v>1748.9444618567463</v>
      </c>
      <c r="BA46" s="158">
        <v>1928.273991728918</v>
      </c>
      <c r="BB46" s="158">
        <v>1966.0773007486575</v>
      </c>
      <c r="BC46" s="158">
        <v>1593.3323835909484</v>
      </c>
      <c r="BD46" s="158">
        <v>1.419414919692658</v>
      </c>
      <c r="BE46" s="158">
        <v>0</v>
      </c>
      <c r="BF46" s="158">
        <v>0</v>
      </c>
      <c r="BG46" s="158">
        <v>6.6142461437642033E-2</v>
      </c>
      <c r="BH46" s="158">
        <v>0</v>
      </c>
      <c r="BI46" s="158">
        <v>0</v>
      </c>
      <c r="BJ46" s="158">
        <v>0</v>
      </c>
      <c r="BK46" s="158">
        <v>0</v>
      </c>
      <c r="BL46" s="158">
        <v>0</v>
      </c>
      <c r="BM46" s="158">
        <v>0</v>
      </c>
      <c r="BN46" s="158">
        <v>0</v>
      </c>
      <c r="BO46" s="158">
        <v>0</v>
      </c>
      <c r="BP46" s="158">
        <v>0</v>
      </c>
      <c r="BQ46" s="158">
        <v>0</v>
      </c>
      <c r="BR46" s="158">
        <v>0</v>
      </c>
      <c r="BS46" s="158">
        <v>0</v>
      </c>
      <c r="BT46" s="158">
        <v>0</v>
      </c>
      <c r="BU46" s="158">
        <v>0</v>
      </c>
      <c r="BV46" s="158">
        <v>0</v>
      </c>
      <c r="BW46" s="158">
        <v>0</v>
      </c>
      <c r="BX46" s="158">
        <v>0</v>
      </c>
      <c r="BY46" s="158">
        <v>0</v>
      </c>
      <c r="BZ46" s="158">
        <v>0</v>
      </c>
      <c r="CA46" s="158">
        <v>0</v>
      </c>
      <c r="CB46" s="158">
        <v>0</v>
      </c>
      <c r="CC46" s="158">
        <v>0</v>
      </c>
      <c r="CD46" s="158">
        <v>0</v>
      </c>
      <c r="CE46" s="159">
        <v>0</v>
      </c>
    </row>
    <row r="47" spans="2:83" x14ac:dyDescent="0.35">
      <c r="B47" s="203" t="s">
        <v>400</v>
      </c>
      <c r="AH47" s="158">
        <v>55.414338446045228</v>
      </c>
      <c r="AI47" s="158">
        <v>54.217731744920442</v>
      </c>
      <c r="AJ47" s="158">
        <v>72.25920998405762</v>
      </c>
      <c r="AK47" s="158">
        <v>104.65092505963429</v>
      </c>
      <c r="AL47" s="158">
        <v>141.31862912491908</v>
      </c>
      <c r="AM47" s="158">
        <v>178.59888173170688</v>
      </c>
      <c r="AN47" s="158">
        <v>173.62235775756776</v>
      </c>
      <c r="AO47" s="158">
        <v>169.43490821392959</v>
      </c>
      <c r="AP47" s="158">
        <v>200.33560469974898</v>
      </c>
      <c r="AQ47" s="158">
        <v>210.44941858142877</v>
      </c>
      <c r="AR47" s="158">
        <v>448.93307521648654</v>
      </c>
      <c r="AS47" s="158">
        <v>413.3324298823743</v>
      </c>
      <c r="AT47" s="158">
        <v>433.43666378393596</v>
      </c>
      <c r="AU47" s="158">
        <v>503.70488974232154</v>
      </c>
      <c r="AV47" s="158">
        <v>802.74928146277705</v>
      </c>
      <c r="AW47" s="158">
        <v>1074.2158210497814</v>
      </c>
      <c r="AX47" s="158">
        <v>1291.2259193774664</v>
      </c>
      <c r="AY47" s="158">
        <v>1564.5089048790871</v>
      </c>
      <c r="AZ47" s="158">
        <v>1843.7033384694173</v>
      </c>
      <c r="BA47" s="158">
        <v>2079.6860626144503</v>
      </c>
      <c r="BB47" s="158">
        <v>2146.1116989560783</v>
      </c>
      <c r="BC47" s="158">
        <v>1576.1695806845762</v>
      </c>
      <c r="BD47" s="158">
        <v>1.4041254931047504</v>
      </c>
      <c r="BE47" s="158">
        <v>0</v>
      </c>
      <c r="BF47" s="158">
        <v>0</v>
      </c>
      <c r="BG47" s="158">
        <v>6.5429998651416493E-2</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9">
        <v>0</v>
      </c>
    </row>
    <row r="48" spans="2:83" x14ac:dyDescent="0.35">
      <c r="B48" s="203" t="s">
        <v>401</v>
      </c>
      <c r="AH48" s="158">
        <v>80.342783834397437</v>
      </c>
      <c r="AI48" s="158">
        <v>73.450487624957745</v>
      </c>
      <c r="AJ48" s="158">
        <v>92.122359601534853</v>
      </c>
      <c r="AK48" s="158">
        <v>121.46977091515176</v>
      </c>
      <c r="AL48" s="158">
        <v>145.14004528690251</v>
      </c>
      <c r="AM48" s="158">
        <v>167.80794925306029</v>
      </c>
      <c r="AN48" s="158">
        <v>160.70191561469508</v>
      </c>
      <c r="AO48" s="158">
        <v>158.61913303211787</v>
      </c>
      <c r="AP48" s="158">
        <v>188.94237993554833</v>
      </c>
      <c r="AQ48" s="158">
        <v>207.99540463549727</v>
      </c>
      <c r="AR48" s="158">
        <v>337.50308087738415</v>
      </c>
      <c r="AS48" s="158">
        <v>399.94647133285207</v>
      </c>
      <c r="AT48" s="158">
        <v>425.29938715030823</v>
      </c>
      <c r="AU48" s="158">
        <v>492.78508068476032</v>
      </c>
      <c r="AV48" s="158">
        <v>786.96658015972662</v>
      </c>
      <c r="AW48" s="158">
        <v>1044.7900096350274</v>
      </c>
      <c r="AX48" s="158">
        <v>1219.8253471321145</v>
      </c>
      <c r="AY48" s="158">
        <v>1423.8578508829291</v>
      </c>
      <c r="AZ48" s="158">
        <v>1636.9970067612787</v>
      </c>
      <c r="BA48" s="158">
        <v>1902.4678159545442</v>
      </c>
      <c r="BB48" s="158">
        <v>2065.9109629662225</v>
      </c>
      <c r="BC48" s="158">
        <v>1622.9693760276023</v>
      </c>
      <c r="BD48" s="158">
        <v>1.4458169370448672</v>
      </c>
      <c r="BE48" s="158">
        <v>0</v>
      </c>
      <c r="BF48" s="158">
        <v>0</v>
      </c>
      <c r="BG48" s="158">
        <v>6.7372753151760806E-2</v>
      </c>
      <c r="BH48" s="158">
        <v>0</v>
      </c>
      <c r="BI48" s="158">
        <v>0</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9">
        <v>0</v>
      </c>
    </row>
    <row r="49" spans="1:83" x14ac:dyDescent="0.35">
      <c r="B49" s="203" t="s">
        <v>402</v>
      </c>
      <c r="AH49" s="158">
        <v>59.827904707104885</v>
      </c>
      <c r="AI49" s="158">
        <v>61.262197102038982</v>
      </c>
      <c r="AJ49" s="158">
        <v>83.481533133614803</v>
      </c>
      <c r="AK49" s="158">
        <v>127.4885433478845</v>
      </c>
      <c r="AL49" s="158">
        <v>184.38918429406485</v>
      </c>
      <c r="AM49" s="158">
        <v>242.29512828072939</v>
      </c>
      <c r="AN49" s="158">
        <v>235.56698626760837</v>
      </c>
      <c r="AO49" s="158">
        <v>227.28718732232261</v>
      </c>
      <c r="AP49" s="158">
        <v>267.33998653888239</v>
      </c>
      <c r="AQ49" s="158">
        <v>273.36891091267552</v>
      </c>
      <c r="AR49" s="158">
        <v>648.25612686232432</v>
      </c>
      <c r="AS49" s="158">
        <v>582.14920948923464</v>
      </c>
      <c r="AT49" s="158">
        <v>627.27790860870266</v>
      </c>
      <c r="AU49" s="158">
        <v>762.13142430331129</v>
      </c>
      <c r="AV49" s="158">
        <v>1019.1320070612168</v>
      </c>
      <c r="AW49" s="158">
        <v>1238.1533035988882</v>
      </c>
      <c r="AX49" s="158">
        <v>1458.4749585110337</v>
      </c>
      <c r="AY49" s="158">
        <v>1699.7254491185729</v>
      </c>
      <c r="AZ49" s="158">
        <v>1955.6507935648851</v>
      </c>
      <c r="BA49" s="158">
        <v>2105.4922383888238</v>
      </c>
      <c r="BB49" s="158">
        <v>2046.2780367385126</v>
      </c>
      <c r="BC49" s="158">
        <v>1546.5325882479219</v>
      </c>
      <c r="BD49" s="158">
        <v>1.3777234757525409</v>
      </c>
      <c r="BE49" s="158">
        <v>0</v>
      </c>
      <c r="BF49" s="158">
        <v>0</v>
      </c>
      <c r="BG49" s="158">
        <v>6.4199706937297721E-2</v>
      </c>
      <c r="BH49" s="158">
        <v>0</v>
      </c>
      <c r="BI49" s="158">
        <v>0</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9">
        <v>0</v>
      </c>
    </row>
    <row r="50" spans="1:83" ht="26.25" customHeight="1" x14ac:dyDescent="0.35">
      <c r="B50" s="74" t="s">
        <v>234</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5.595200963341104</v>
      </c>
      <c r="AW50" s="158">
        <v>13.617042601922646</v>
      </c>
      <c r="AX50" s="158">
        <v>21.133855897018769</v>
      </c>
      <c r="AY50" s="158">
        <v>34.409346932493264</v>
      </c>
      <c r="AZ50" s="158">
        <v>58.66881032677685</v>
      </c>
      <c r="BA50" s="158">
        <v>72.405198073118711</v>
      </c>
      <c r="BB50" s="158">
        <v>82.671119525356815</v>
      </c>
      <c r="BC50" s="158">
        <v>65.686630335222034</v>
      </c>
      <c r="BD50" s="158">
        <v>-0.10072278665534615</v>
      </c>
      <c r="BE50" s="158">
        <v>-0.13984941035141607</v>
      </c>
      <c r="BF50" s="158">
        <v>-0.23310947499131884</v>
      </c>
      <c r="BG50" s="158">
        <v>0.13157246008905851</v>
      </c>
      <c r="BH50" s="158">
        <v>-4.346402400192257E-2</v>
      </c>
      <c r="BI50" s="158">
        <v>0</v>
      </c>
      <c r="BJ50" s="158">
        <v>0</v>
      </c>
      <c r="BK50" s="158">
        <v>0</v>
      </c>
      <c r="BL50" s="158">
        <v>0</v>
      </c>
      <c r="BM50" s="158">
        <v>0</v>
      </c>
      <c r="BN50" s="158">
        <v>0</v>
      </c>
      <c r="BO50" s="158">
        <v>0</v>
      </c>
      <c r="BP50" s="158">
        <v>0</v>
      </c>
      <c r="BQ50" s="158">
        <v>0</v>
      </c>
      <c r="BR50" s="158">
        <v>0</v>
      </c>
      <c r="BS50" s="158">
        <v>0</v>
      </c>
      <c r="BT50" s="158">
        <v>0</v>
      </c>
      <c r="BU50" s="158">
        <v>0</v>
      </c>
      <c r="BV50" s="158">
        <v>0</v>
      </c>
      <c r="BW50" s="158">
        <v>0</v>
      </c>
      <c r="BX50" s="158">
        <v>0</v>
      </c>
      <c r="BY50" s="158">
        <v>0</v>
      </c>
      <c r="BZ50" s="158">
        <v>0</v>
      </c>
      <c r="CA50" s="158">
        <v>0</v>
      </c>
      <c r="CB50" s="158">
        <v>0</v>
      </c>
      <c r="CC50" s="158">
        <v>0</v>
      </c>
      <c r="CD50" s="158">
        <v>0</v>
      </c>
      <c r="CE50" s="159">
        <v>0</v>
      </c>
    </row>
    <row r="51" spans="1:83" x14ac:dyDescent="0.35">
      <c r="B51" s="203" t="s">
        <v>399</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1.2710280976612174</v>
      </c>
      <c r="AW51" s="158">
        <v>3.0654873386666388</v>
      </c>
      <c r="AX51" s="158">
        <v>4.7871925304180394</v>
      </c>
      <c r="AY51" s="158">
        <v>7.3072696091833285</v>
      </c>
      <c r="AZ51" s="158">
        <v>12.733610265849503</v>
      </c>
      <c r="BA51" s="158">
        <v>16.016989005697198</v>
      </c>
      <c r="BB51" s="158">
        <v>18.290282175796996</v>
      </c>
      <c r="BC51" s="158">
        <v>15.642408857808272</v>
      </c>
      <c r="BD51" s="158">
        <v>0</v>
      </c>
      <c r="BE51" s="158">
        <v>0</v>
      </c>
      <c r="BF51" s="158">
        <v>0</v>
      </c>
      <c r="BG51" s="158">
        <v>0</v>
      </c>
      <c r="BH51" s="158">
        <v>0</v>
      </c>
      <c r="BI51" s="158">
        <v>0</v>
      </c>
      <c r="BJ51" s="158">
        <v>0</v>
      </c>
      <c r="BK51" s="158">
        <v>0</v>
      </c>
      <c r="BL51" s="158">
        <v>0</v>
      </c>
      <c r="BM51" s="158">
        <v>0</v>
      </c>
      <c r="BN51" s="158">
        <v>0</v>
      </c>
      <c r="BO51" s="158">
        <v>0</v>
      </c>
      <c r="BP51" s="158">
        <v>0</v>
      </c>
      <c r="BQ51" s="158">
        <v>0</v>
      </c>
      <c r="BR51" s="158">
        <v>0</v>
      </c>
      <c r="BS51" s="158">
        <v>0</v>
      </c>
      <c r="BT51" s="158">
        <v>0</v>
      </c>
      <c r="BU51" s="158">
        <v>0</v>
      </c>
      <c r="BV51" s="158">
        <v>0</v>
      </c>
      <c r="BW51" s="158">
        <v>0</v>
      </c>
      <c r="BX51" s="158">
        <v>0</v>
      </c>
      <c r="BY51" s="158">
        <v>0</v>
      </c>
      <c r="BZ51" s="158">
        <v>0</v>
      </c>
      <c r="CA51" s="158">
        <v>0</v>
      </c>
      <c r="CB51" s="158">
        <v>0</v>
      </c>
      <c r="CC51" s="158">
        <v>0</v>
      </c>
      <c r="CD51" s="158">
        <v>0</v>
      </c>
      <c r="CE51" s="159">
        <v>0</v>
      </c>
    </row>
    <row r="52" spans="1:83" x14ac:dyDescent="0.35">
      <c r="B52" s="203" t="s">
        <v>400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4.3241728656798868</v>
      </c>
      <c r="AW52" s="158">
        <v>10.551555263256008</v>
      </c>
      <c r="AX52" s="158">
        <v>16.34666336660073</v>
      </c>
      <c r="AY52" s="158">
        <v>27.102077323309938</v>
      </c>
      <c r="AZ52" s="158">
        <v>45.93520006092735</v>
      </c>
      <c r="BA52" s="158">
        <v>56.388209067421521</v>
      </c>
      <c r="BB52" s="158">
        <v>64.380837349559826</v>
      </c>
      <c r="BC52" s="158">
        <v>50.044221477413764</v>
      </c>
      <c r="BD52" s="158">
        <v>-0.10072278665534615</v>
      </c>
      <c r="BE52" s="158">
        <v>-0.13984941035141607</v>
      </c>
      <c r="BF52" s="158">
        <v>-0.23310947499131884</v>
      </c>
      <c r="BG52" s="158">
        <v>0.13157246008905851</v>
      </c>
      <c r="BH52" s="158">
        <v>-4.346402400192257E-2</v>
      </c>
      <c r="BI52" s="158">
        <v>0</v>
      </c>
      <c r="BJ52" s="158">
        <v>0</v>
      </c>
      <c r="BK52" s="158">
        <v>0</v>
      </c>
      <c r="BL52" s="158">
        <v>0</v>
      </c>
      <c r="BM52" s="158">
        <v>0</v>
      </c>
      <c r="BN52" s="158">
        <v>0</v>
      </c>
      <c r="BO52" s="158">
        <v>0</v>
      </c>
      <c r="BP52" s="158">
        <v>0</v>
      </c>
      <c r="BQ52" s="158">
        <v>0</v>
      </c>
      <c r="BR52" s="158">
        <v>0</v>
      </c>
      <c r="BS52" s="158">
        <v>0</v>
      </c>
      <c r="BT52" s="158">
        <v>0</v>
      </c>
      <c r="BU52" s="158">
        <v>0</v>
      </c>
      <c r="BV52" s="158">
        <v>0</v>
      </c>
      <c r="BW52" s="158">
        <v>0</v>
      </c>
      <c r="BX52" s="158">
        <v>0</v>
      </c>
      <c r="BY52" s="158">
        <v>0</v>
      </c>
      <c r="BZ52" s="158">
        <v>0</v>
      </c>
      <c r="CA52" s="158">
        <v>0</v>
      </c>
      <c r="CB52" s="158">
        <v>0</v>
      </c>
      <c r="CC52" s="158">
        <v>0</v>
      </c>
      <c r="CD52" s="158">
        <v>0</v>
      </c>
      <c r="CE52" s="159">
        <v>0</v>
      </c>
    </row>
    <row r="53" spans="1:83" x14ac:dyDescent="0.35">
      <c r="B53" s="74" t="s">
        <v>337</v>
      </c>
      <c r="AH53" s="158">
        <v>0</v>
      </c>
      <c r="AI53" s="158">
        <v>0</v>
      </c>
      <c r="AJ53" s="158">
        <v>0</v>
      </c>
      <c r="AK53" s="158">
        <v>0</v>
      </c>
      <c r="AL53" s="158">
        <v>0</v>
      </c>
      <c r="AM53" s="158">
        <v>0</v>
      </c>
      <c r="AN53" s="158">
        <v>0</v>
      </c>
      <c r="AO53" s="158">
        <v>0</v>
      </c>
      <c r="AP53" s="158">
        <v>0</v>
      </c>
      <c r="AQ53" s="158">
        <v>0</v>
      </c>
      <c r="AR53" s="158">
        <v>0</v>
      </c>
      <c r="AS53" s="158">
        <v>0</v>
      </c>
      <c r="AT53" s="158">
        <v>0</v>
      </c>
      <c r="AU53" s="158">
        <v>0</v>
      </c>
      <c r="AV53" s="158">
        <v>0</v>
      </c>
      <c r="AW53" s="158">
        <v>0</v>
      </c>
      <c r="AX53" s="158">
        <v>0</v>
      </c>
      <c r="AY53" s="158">
        <v>0</v>
      </c>
      <c r="AZ53" s="158">
        <v>5.5053196395038784</v>
      </c>
      <c r="BA53" s="158">
        <v>40.630366586359834</v>
      </c>
      <c r="BB53" s="158">
        <v>54.838689868638561</v>
      </c>
      <c r="BC53" s="158">
        <v>45.894369850892005</v>
      </c>
      <c r="BD53" s="158">
        <v>6.8838245502645581</v>
      </c>
      <c r="BE53" s="158">
        <v>9.7076565841931507E-3</v>
      </c>
      <c r="BF53" s="158">
        <v>6.8015716707538199E-2</v>
      </c>
      <c r="BG53" s="158">
        <v>0</v>
      </c>
      <c r="BH53" s="158">
        <v>0</v>
      </c>
      <c r="BI53" s="158">
        <v>0</v>
      </c>
      <c r="BJ53" s="158">
        <v>0</v>
      </c>
      <c r="BK53" s="158">
        <v>0</v>
      </c>
      <c r="BL53" s="158">
        <v>0</v>
      </c>
      <c r="BM53" s="158">
        <v>0</v>
      </c>
      <c r="BN53" s="158">
        <v>0</v>
      </c>
      <c r="BO53" s="158">
        <v>0</v>
      </c>
      <c r="BP53" s="158">
        <v>0</v>
      </c>
      <c r="BQ53" s="158">
        <v>0</v>
      </c>
      <c r="BR53" s="158">
        <v>0</v>
      </c>
      <c r="BS53" s="158">
        <v>0</v>
      </c>
      <c r="BT53" s="158">
        <v>0</v>
      </c>
      <c r="BU53" s="158">
        <v>0</v>
      </c>
      <c r="BV53" s="158">
        <v>0</v>
      </c>
      <c r="BW53" s="158">
        <v>0</v>
      </c>
      <c r="BX53" s="158">
        <v>0</v>
      </c>
      <c r="BY53" s="158">
        <v>0</v>
      </c>
      <c r="BZ53" s="158">
        <v>0</v>
      </c>
      <c r="CA53" s="158">
        <v>0</v>
      </c>
      <c r="CB53" s="158">
        <v>0</v>
      </c>
      <c r="CC53" s="158">
        <v>0</v>
      </c>
      <c r="CD53" s="158">
        <v>0</v>
      </c>
      <c r="CE53" s="159">
        <v>0</v>
      </c>
    </row>
    <row r="54" spans="1:83" x14ac:dyDescent="0.35">
      <c r="B54" s="74" t="s">
        <v>403</v>
      </c>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121.3043519425966</v>
      </c>
      <c r="BM54" s="158">
        <v>140.94121154359138</v>
      </c>
      <c r="BN54" s="158">
        <v>142.45390049149708</v>
      </c>
      <c r="BO54" s="158">
        <v>147.66422434441074</v>
      </c>
      <c r="BP54" s="158">
        <v>137.72318547129049</v>
      </c>
      <c r="BQ54" s="158">
        <v>124.31828516405596</v>
      </c>
      <c r="BR54" s="158">
        <v>19.040814988588121</v>
      </c>
      <c r="BS54" s="158">
        <v>0</v>
      </c>
      <c r="BT54" s="158">
        <v>0</v>
      </c>
      <c r="BU54" s="158">
        <v>0</v>
      </c>
      <c r="BV54" s="158">
        <v>0</v>
      </c>
      <c r="BW54" s="158">
        <v>0</v>
      </c>
      <c r="BX54" s="158">
        <v>0</v>
      </c>
      <c r="BY54" s="158">
        <v>0</v>
      </c>
      <c r="BZ54" s="158">
        <v>0</v>
      </c>
      <c r="CA54" s="158">
        <v>0</v>
      </c>
      <c r="CB54" s="158">
        <v>0</v>
      </c>
      <c r="CC54" s="158">
        <v>0</v>
      </c>
      <c r="CD54" s="158">
        <v>0</v>
      </c>
      <c r="CE54" s="159">
        <v>0</v>
      </c>
    </row>
    <row r="55" spans="1:83" ht="26.25" customHeight="1" x14ac:dyDescent="0.35">
      <c r="B55" s="83" t="s">
        <v>404</v>
      </c>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257" t="str">
        <f>Table_3a!BL55</f>
        <v>Definition change -&gt;</v>
      </c>
      <c r="BM55" s="158"/>
      <c r="BN55" s="158"/>
      <c r="BO55" s="158"/>
      <c r="BP55" s="158"/>
      <c r="BQ55" s="158"/>
      <c r="BR55" s="158"/>
      <c r="BS55" s="158"/>
      <c r="BT55" s="158"/>
      <c r="BU55" s="158"/>
      <c r="BV55" s="158"/>
      <c r="BW55" s="158"/>
      <c r="BX55" s="158"/>
      <c r="BY55" s="158"/>
      <c r="BZ55" s="158"/>
      <c r="CA55" s="158"/>
      <c r="CB55" s="158"/>
      <c r="CC55" s="158"/>
      <c r="CD55" s="158"/>
      <c r="CE55" s="159"/>
    </row>
    <row r="56" spans="1:83" x14ac:dyDescent="0.35">
      <c r="B56" s="74" t="s">
        <v>405</v>
      </c>
      <c r="AH56" s="158">
        <v>1104.1969935058939</v>
      </c>
      <c r="AI56" s="158">
        <v>1083.8975825569678</v>
      </c>
      <c r="AJ56" s="158">
        <v>1219.3882742091398</v>
      </c>
      <c r="AK56" s="158">
        <v>1643.858438562432</v>
      </c>
      <c r="AL56" s="158">
        <v>1863.7356701461911</v>
      </c>
      <c r="AM56" s="158">
        <v>2000.2139953957144</v>
      </c>
      <c r="AN56" s="158">
        <v>2099.5891918805191</v>
      </c>
      <c r="AO56" s="158">
        <v>2168.6276207401711</v>
      </c>
      <c r="AP56" s="158">
        <v>2283.1363375989622</v>
      </c>
      <c r="AQ56" s="158">
        <v>2245.1641895421353</v>
      </c>
      <c r="AR56" s="158">
        <v>1900.9554137885336</v>
      </c>
      <c r="AS56" s="158">
        <v>2162.7592097457923</v>
      </c>
      <c r="AT56" s="158">
        <v>2474.3816042697713</v>
      </c>
      <c r="AU56" s="158">
        <v>1343.2513090549851</v>
      </c>
      <c r="AV56" s="158">
        <v>1408.4289651903341</v>
      </c>
      <c r="AW56" s="158">
        <v>1779.5871786192295</v>
      </c>
      <c r="AX56" s="158">
        <v>1809.1747350458372</v>
      </c>
      <c r="AY56" s="158">
        <v>1780.3562825611812</v>
      </c>
      <c r="AZ56" s="158">
        <v>1784.711558586187</v>
      </c>
      <c r="BA56" s="158">
        <v>1859.9105102457338</v>
      </c>
      <c r="BB56" s="158">
        <v>1904.1218849726804</v>
      </c>
      <c r="BC56" s="158">
        <v>1945.6797066698266</v>
      </c>
      <c r="BD56" s="158">
        <v>2029.9142437273151</v>
      </c>
      <c r="BE56" s="158">
        <v>2183.3259442277285</v>
      </c>
      <c r="BF56" s="158">
        <v>2263.2557661337905</v>
      </c>
      <c r="BG56" s="158">
        <v>2489.9240448926175</v>
      </c>
      <c r="BH56" s="158">
        <v>2740.5226400337574</v>
      </c>
      <c r="BI56" s="158">
        <v>2688.5197308918773</v>
      </c>
      <c r="BJ56" s="158">
        <v>2837.9474143265652</v>
      </c>
      <c r="BK56" s="158">
        <v>2831.4007430609131</v>
      </c>
      <c r="BL56" s="238">
        <v>2605.864695618614</v>
      </c>
      <c r="BM56" s="158">
        <v>2644.1295868652874</v>
      </c>
      <c r="BN56" s="158">
        <v>2635.3898153848431</v>
      </c>
      <c r="BO56" s="158">
        <v>2524.8842564344964</v>
      </c>
      <c r="BP56" s="158">
        <v>2404.6204844709887</v>
      </c>
      <c r="BQ56" s="158">
        <v>0</v>
      </c>
      <c r="BR56" s="158">
        <v>0</v>
      </c>
      <c r="BS56" s="158">
        <v>0</v>
      </c>
      <c r="BT56" s="158">
        <v>0</v>
      </c>
      <c r="BU56" s="158">
        <v>0</v>
      </c>
      <c r="BV56" s="158">
        <v>0</v>
      </c>
      <c r="BW56" s="158">
        <v>0</v>
      </c>
      <c r="BX56" s="158">
        <v>0</v>
      </c>
      <c r="BY56" s="158">
        <v>0</v>
      </c>
      <c r="BZ56" s="158">
        <v>0</v>
      </c>
      <c r="CA56" s="158">
        <v>0</v>
      </c>
      <c r="CB56" s="158">
        <v>0</v>
      </c>
      <c r="CC56" s="158">
        <v>0</v>
      </c>
      <c r="CD56" s="158">
        <v>0</v>
      </c>
      <c r="CE56" s="159">
        <v>0</v>
      </c>
    </row>
    <row r="57" spans="1:83" x14ac:dyDescent="0.35">
      <c r="B57" s="74" t="s">
        <v>406</v>
      </c>
      <c r="AH57" s="158">
        <v>160.62875981865682</v>
      </c>
      <c r="AI57" s="158">
        <v>157.59314548889196</v>
      </c>
      <c r="AJ57" s="158">
        <v>177.21184791461673</v>
      </c>
      <c r="AK57" s="158">
        <v>238.44577496563244</v>
      </c>
      <c r="AL57" s="158">
        <v>269.14957529417399</v>
      </c>
      <c r="AM57" s="158">
        <v>287.72207603892832</v>
      </c>
      <c r="AN57" s="158">
        <v>302.54756167787298</v>
      </c>
      <c r="AO57" s="158">
        <v>310.62835121193655</v>
      </c>
      <c r="AP57" s="158">
        <v>328.84675989727765</v>
      </c>
      <c r="AQ57" s="158">
        <v>323.09961029876052</v>
      </c>
      <c r="AR57" s="158">
        <v>207.67840818692045</v>
      </c>
      <c r="AS57" s="158">
        <v>265.24406007590187</v>
      </c>
      <c r="AT57" s="158">
        <v>354.97413592524981</v>
      </c>
      <c r="AU57" s="158">
        <v>224.99304627351228</v>
      </c>
      <c r="AV57" s="158">
        <v>284.22726283955939</v>
      </c>
      <c r="AW57" s="158">
        <v>356.97859726142497</v>
      </c>
      <c r="AX57" s="158">
        <v>442.22660199090592</v>
      </c>
      <c r="AY57" s="158">
        <v>501.75526544355773</v>
      </c>
      <c r="AZ57" s="158">
        <v>549.63187608673377</v>
      </c>
      <c r="BA57" s="158">
        <v>631.89900313202804</v>
      </c>
      <c r="BB57" s="158">
        <v>691.99218963004023</v>
      </c>
      <c r="BC57" s="158">
        <v>743.84089107628074</v>
      </c>
      <c r="BD57" s="158">
        <v>803.0084785139079</v>
      </c>
      <c r="BE57" s="158">
        <v>855.51114192258774</v>
      </c>
      <c r="BF57" s="158">
        <v>938.67823479086655</v>
      </c>
      <c r="BG57" s="158">
        <v>1081.9837160471957</v>
      </c>
      <c r="BH57" s="158">
        <v>1124.1099675598462</v>
      </c>
      <c r="BI57" s="158">
        <v>1225.1166804525728</v>
      </c>
      <c r="BJ57" s="158">
        <v>1140.4355715272766</v>
      </c>
      <c r="BK57" s="158">
        <v>1145.6320265657871</v>
      </c>
      <c r="BL57" s="238">
        <v>1260.7321644277336</v>
      </c>
      <c r="BM57" s="158">
        <v>1352.2568769755742</v>
      </c>
      <c r="BN57" s="158">
        <v>1404.7803351669156</v>
      </c>
      <c r="BO57" s="158">
        <v>1397.3388490834436</v>
      </c>
      <c r="BP57" s="158">
        <v>1390.6078225776137</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9">
        <v>0</v>
      </c>
    </row>
    <row r="58" spans="1:83" x14ac:dyDescent="0.35">
      <c r="B58" s="74" t="s">
        <v>407</v>
      </c>
      <c r="AH58" s="158">
        <v>519.48210790713415</v>
      </c>
      <c r="AI58" s="158">
        <v>512.10726320966148</v>
      </c>
      <c r="AJ58" s="158">
        <v>578.59681347255514</v>
      </c>
      <c r="AK58" s="158">
        <v>775.23185787040677</v>
      </c>
      <c r="AL58" s="158">
        <v>876.38124175759447</v>
      </c>
      <c r="AM58" s="158">
        <v>937.09350401711401</v>
      </c>
      <c r="AN58" s="158">
        <v>982.01269873610602</v>
      </c>
      <c r="AO58" s="158">
        <v>1012.8143883315732</v>
      </c>
      <c r="AP58" s="158">
        <v>1069.2992139522366</v>
      </c>
      <c r="AQ58" s="158">
        <v>1050.7502423975145</v>
      </c>
      <c r="AR58" s="158">
        <v>541.05552375501406</v>
      </c>
      <c r="AS58" s="158">
        <v>561.64999607366451</v>
      </c>
      <c r="AT58" s="158">
        <v>474.50752478687468</v>
      </c>
      <c r="AU58" s="158">
        <v>372.55236679153097</v>
      </c>
      <c r="AV58" s="158">
        <v>425.99374675431432</v>
      </c>
      <c r="AW58" s="158">
        <v>580.04934484933426</v>
      </c>
      <c r="AX58" s="158">
        <v>642.62348396277582</v>
      </c>
      <c r="AY58" s="158">
        <v>689.01566648373296</v>
      </c>
      <c r="AZ58" s="158">
        <v>704.66458066108623</v>
      </c>
      <c r="BA58" s="158">
        <v>729.97639918175662</v>
      </c>
      <c r="BB58" s="158">
        <v>748.74527493444202</v>
      </c>
      <c r="BC58" s="158">
        <v>766.3877286396621</v>
      </c>
      <c r="BD58" s="158">
        <v>742.3989280232679</v>
      </c>
      <c r="BE58" s="158">
        <v>724.28403170408455</v>
      </c>
      <c r="BF58" s="158">
        <v>722.50874153809036</v>
      </c>
      <c r="BG58" s="158">
        <v>809.98003162857572</v>
      </c>
      <c r="BH58" s="158">
        <v>856.4054005374785</v>
      </c>
      <c r="BI58" s="158">
        <v>922.65596216557378</v>
      </c>
      <c r="BJ58" s="158">
        <v>882.94426905339128</v>
      </c>
      <c r="BK58" s="158">
        <v>856.26374218260742</v>
      </c>
      <c r="BL58" s="238">
        <v>732.66686541790443</v>
      </c>
      <c r="BM58" s="158">
        <v>711.22305593959163</v>
      </c>
      <c r="BN58" s="158">
        <v>654.18580854912386</v>
      </c>
      <c r="BO58" s="158">
        <v>565.05953336440848</v>
      </c>
      <c r="BP58" s="158">
        <v>500.46617429091674</v>
      </c>
      <c r="BQ58" s="158">
        <v>0</v>
      </c>
      <c r="BR58" s="158">
        <v>0</v>
      </c>
      <c r="BS58" s="158">
        <v>0</v>
      </c>
      <c r="BT58" s="158">
        <v>0</v>
      </c>
      <c r="BU58" s="158">
        <v>0</v>
      </c>
      <c r="BV58" s="158">
        <v>0</v>
      </c>
      <c r="BW58" s="158">
        <v>0</v>
      </c>
      <c r="BX58" s="158">
        <v>0</v>
      </c>
      <c r="BY58" s="158">
        <v>0</v>
      </c>
      <c r="BZ58" s="158">
        <v>0</v>
      </c>
      <c r="CA58" s="158">
        <v>0</v>
      </c>
      <c r="CB58" s="158">
        <v>0</v>
      </c>
      <c r="CC58" s="158">
        <v>0</v>
      </c>
      <c r="CD58" s="158">
        <v>0</v>
      </c>
      <c r="CE58" s="159">
        <v>0</v>
      </c>
    </row>
    <row r="59" spans="1:83" x14ac:dyDescent="0.35">
      <c r="B59" s="74" t="s">
        <v>408</v>
      </c>
      <c r="AH59" s="158">
        <v>427.77053955495614</v>
      </c>
      <c r="AI59" s="158">
        <v>424.93410981172877</v>
      </c>
      <c r="AJ59" s="158">
        <v>482.09819095626523</v>
      </c>
      <c r="AK59" s="158">
        <v>638.71733135143802</v>
      </c>
      <c r="AL59" s="158">
        <v>715.91307124813954</v>
      </c>
      <c r="AM59" s="158">
        <v>759.62575304349264</v>
      </c>
      <c r="AN59" s="158">
        <v>794.14281296859508</v>
      </c>
      <c r="AO59" s="158">
        <v>815.8201433388939</v>
      </c>
      <c r="AP59" s="158">
        <v>865.25358714444576</v>
      </c>
      <c r="AQ59" s="158">
        <v>851.64256786684166</v>
      </c>
      <c r="AR59" s="158">
        <v>558.49811968696554</v>
      </c>
      <c r="AS59" s="158">
        <v>662.11392194446967</v>
      </c>
      <c r="AT59" s="158">
        <v>793.98147915726395</v>
      </c>
      <c r="AU59" s="158">
        <v>657.1787199528269</v>
      </c>
      <c r="AV59" s="158">
        <v>934.18657724744514</v>
      </c>
      <c r="AW59" s="158">
        <v>718.31600910364295</v>
      </c>
      <c r="AX59" s="158">
        <v>710.62411069690586</v>
      </c>
      <c r="AY59" s="158">
        <v>658.80297780876253</v>
      </c>
      <c r="AZ59" s="158">
        <v>624.04301602259295</v>
      </c>
      <c r="BA59" s="158">
        <v>542.58621616625521</v>
      </c>
      <c r="BB59" s="158">
        <v>458.50439832994289</v>
      </c>
      <c r="BC59" s="158">
        <v>417.86599181061223</v>
      </c>
      <c r="BD59" s="158">
        <v>373.38818585199022</v>
      </c>
      <c r="BE59" s="158">
        <v>311.63007373673929</v>
      </c>
      <c r="BF59" s="158">
        <v>303.77807616705456</v>
      </c>
      <c r="BG59" s="158">
        <v>264.53316645609635</v>
      </c>
      <c r="BH59" s="158">
        <v>326.50956759532073</v>
      </c>
      <c r="BI59" s="158">
        <v>351.70563061700665</v>
      </c>
      <c r="BJ59" s="158">
        <v>344.83949883632897</v>
      </c>
      <c r="BK59" s="158">
        <v>335.61768633670664</v>
      </c>
      <c r="BL59" s="238">
        <v>411.28450449854097</v>
      </c>
      <c r="BM59" s="158">
        <v>679.19542032200457</v>
      </c>
      <c r="BN59" s="158">
        <v>725.29056126906642</v>
      </c>
      <c r="BO59" s="158">
        <v>749.06457172636556</v>
      </c>
      <c r="BP59" s="158">
        <v>777.27455110854476</v>
      </c>
      <c r="BQ59" s="158">
        <v>0</v>
      </c>
      <c r="BR59" s="158">
        <v>0</v>
      </c>
      <c r="BS59" s="158">
        <v>0</v>
      </c>
      <c r="BT59" s="158">
        <v>0</v>
      </c>
      <c r="BU59" s="158">
        <v>0</v>
      </c>
      <c r="BV59" s="158">
        <v>0</v>
      </c>
      <c r="BW59" s="158">
        <v>0</v>
      </c>
      <c r="BX59" s="158">
        <v>0</v>
      </c>
      <c r="BY59" s="158">
        <v>0</v>
      </c>
      <c r="BZ59" s="158">
        <v>0</v>
      </c>
      <c r="CA59" s="158">
        <v>0</v>
      </c>
      <c r="CB59" s="158">
        <v>0</v>
      </c>
      <c r="CC59" s="158">
        <v>0</v>
      </c>
      <c r="CD59" s="158">
        <v>0</v>
      </c>
      <c r="CE59" s="159">
        <v>0</v>
      </c>
    </row>
    <row r="60" spans="1:83" x14ac:dyDescent="0.35">
      <c r="B60" s="74" t="s">
        <v>409</v>
      </c>
      <c r="AH60" s="158">
        <v>42.333506589188076</v>
      </c>
      <c r="AI60" s="158">
        <v>41.732517581400167</v>
      </c>
      <c r="AJ60" s="158">
        <v>47.150867455866894</v>
      </c>
      <c r="AK60" s="158">
        <v>63.175001532819294</v>
      </c>
      <c r="AL60" s="158">
        <v>71.417841938876251</v>
      </c>
      <c r="AM60" s="158">
        <v>76.36539049788712</v>
      </c>
      <c r="AN60" s="158">
        <v>80.025934329278172</v>
      </c>
      <c r="AO60" s="158">
        <v>82.536017948329373</v>
      </c>
      <c r="AP60" s="158">
        <v>87.139065293376603</v>
      </c>
      <c r="AQ60" s="158">
        <v>85.627477122038044</v>
      </c>
      <c r="AR60" s="158">
        <v>205.15553271453862</v>
      </c>
      <c r="AS60" s="158">
        <v>274.31023870617014</v>
      </c>
      <c r="AT60" s="158">
        <v>422.04612172022712</v>
      </c>
      <c r="AU60" s="158">
        <v>215.79926919763105</v>
      </c>
      <c r="AV60" s="158">
        <v>238.89193796766392</v>
      </c>
      <c r="AW60" s="158">
        <v>231.87910662802034</v>
      </c>
      <c r="AX60" s="158">
        <v>256.6831252176288</v>
      </c>
      <c r="AY60" s="158">
        <v>300.0775006658393</v>
      </c>
      <c r="AZ60" s="158">
        <v>320.86894288920416</v>
      </c>
      <c r="BA60" s="158">
        <v>361.34005336599239</v>
      </c>
      <c r="BB60" s="158">
        <v>348.48411933476069</v>
      </c>
      <c r="BC60" s="158">
        <v>324.24359014115208</v>
      </c>
      <c r="BD60" s="158">
        <v>302.31763113586163</v>
      </c>
      <c r="BE60" s="158">
        <v>270.75646080188511</v>
      </c>
      <c r="BF60" s="158">
        <v>254.39342519885344</v>
      </c>
      <c r="BG60" s="158">
        <v>335.12070317378277</v>
      </c>
      <c r="BH60" s="158">
        <v>283.51724505844845</v>
      </c>
      <c r="BI60" s="158">
        <v>316.6603096815241</v>
      </c>
      <c r="BJ60" s="158">
        <v>374.90115507014821</v>
      </c>
      <c r="BK60" s="158">
        <v>401.8325776922959</v>
      </c>
      <c r="BL60" s="238">
        <v>643.36507413216577</v>
      </c>
      <c r="BM60" s="158">
        <v>802.81727076328445</v>
      </c>
      <c r="BN60" s="158">
        <v>962.73324854196119</v>
      </c>
      <c r="BO60" s="158">
        <v>1026.7368739156636</v>
      </c>
      <c r="BP60" s="158">
        <v>1075.3936525460977</v>
      </c>
      <c r="BQ60" s="158">
        <v>0</v>
      </c>
      <c r="BR60" s="158">
        <v>0</v>
      </c>
      <c r="BS60" s="158">
        <v>0</v>
      </c>
      <c r="BT60" s="158">
        <v>0</v>
      </c>
      <c r="BU60" s="158">
        <v>0</v>
      </c>
      <c r="BV60" s="158">
        <v>0</v>
      </c>
      <c r="BW60" s="158">
        <v>0</v>
      </c>
      <c r="BX60" s="158">
        <v>0</v>
      </c>
      <c r="BY60" s="158">
        <v>0</v>
      </c>
      <c r="BZ60" s="158">
        <v>0</v>
      </c>
      <c r="CA60" s="158">
        <v>0</v>
      </c>
      <c r="CB60" s="158">
        <v>0</v>
      </c>
      <c r="CC60" s="158">
        <v>0</v>
      </c>
      <c r="CD60" s="158">
        <v>0</v>
      </c>
      <c r="CE60" s="159">
        <v>0</v>
      </c>
    </row>
    <row r="61" spans="1:83" ht="26.25" customHeight="1" x14ac:dyDescent="0.35">
      <c r="B61" s="76" t="s">
        <v>410</v>
      </c>
      <c r="AH61" s="158">
        <v>1104.1969935058939</v>
      </c>
      <c r="AI61" s="158">
        <v>1083.8975825569678</v>
      </c>
      <c r="AJ61" s="158">
        <v>1219.3882742091398</v>
      </c>
      <c r="AK61" s="158">
        <v>1643.858438562432</v>
      </c>
      <c r="AL61" s="158">
        <v>1863.7356701461911</v>
      </c>
      <c r="AM61" s="158">
        <v>2000.2139953957144</v>
      </c>
      <c r="AN61" s="158">
        <v>2099.5891918805191</v>
      </c>
      <c r="AO61" s="158">
        <v>2168.6276207401711</v>
      </c>
      <c r="AP61" s="158">
        <v>2283.1363375989622</v>
      </c>
      <c r="AQ61" s="158">
        <v>2245.1641895421353</v>
      </c>
      <c r="AR61" s="158">
        <v>1900.9554137885336</v>
      </c>
      <c r="AS61" s="158">
        <v>2162.7592097457923</v>
      </c>
      <c r="AT61" s="158">
        <v>2474.3816042697713</v>
      </c>
      <c r="AU61" s="158">
        <v>1343.2513090549851</v>
      </c>
      <c r="AV61" s="158">
        <v>1408.4289651903341</v>
      </c>
      <c r="AW61" s="158">
        <v>1779.5871786192295</v>
      </c>
      <c r="AX61" s="158">
        <v>1809.1747350458372</v>
      </c>
      <c r="AY61" s="158">
        <v>1780.3562825611812</v>
      </c>
      <c r="AZ61" s="158">
        <v>1784.711558586187</v>
      </c>
      <c r="BA61" s="158">
        <v>1859.9105102457338</v>
      </c>
      <c r="BB61" s="158">
        <v>1904.1218849726804</v>
      </c>
      <c r="BC61" s="158">
        <v>1945.6797066698266</v>
      </c>
      <c r="BD61" s="158">
        <v>2029.9142437273151</v>
      </c>
      <c r="BE61" s="158">
        <v>2183.3259442277285</v>
      </c>
      <c r="BF61" s="158">
        <v>2263.2557661337905</v>
      </c>
      <c r="BG61" s="158">
        <v>2489.9240448926175</v>
      </c>
      <c r="BH61" s="158">
        <v>2740.5226400337574</v>
      </c>
      <c r="BI61" s="158">
        <v>2688.5197308918773</v>
      </c>
      <c r="BJ61" s="158">
        <v>2837.9474143265652</v>
      </c>
      <c r="BK61" s="158">
        <v>2831.4007430609131</v>
      </c>
      <c r="BL61" s="158">
        <v>2887.8471908198771</v>
      </c>
      <c r="BM61" s="158">
        <v>2951.0708979498559</v>
      </c>
      <c r="BN61" s="158">
        <v>2945.7684992813051</v>
      </c>
      <c r="BO61" s="158">
        <v>2836.0359443934108</v>
      </c>
      <c r="BP61" s="158">
        <v>2674.3978779774025</v>
      </c>
      <c r="BQ61" s="158">
        <v>0</v>
      </c>
      <c r="BR61" s="158">
        <v>0</v>
      </c>
      <c r="BS61" s="158">
        <v>0</v>
      </c>
      <c r="BT61" s="158">
        <v>0</v>
      </c>
      <c r="BU61" s="158">
        <v>0</v>
      </c>
      <c r="BV61" s="158">
        <v>0</v>
      </c>
      <c r="BW61" s="158">
        <v>0</v>
      </c>
      <c r="BX61" s="158">
        <v>0</v>
      </c>
      <c r="BY61" s="158">
        <v>0</v>
      </c>
      <c r="BZ61" s="158">
        <v>0</v>
      </c>
      <c r="CA61" s="158">
        <v>0</v>
      </c>
      <c r="CB61" s="158">
        <v>0</v>
      </c>
      <c r="CC61" s="158">
        <v>0</v>
      </c>
      <c r="CD61" s="158">
        <v>0</v>
      </c>
      <c r="CE61" s="159">
        <v>0</v>
      </c>
    </row>
    <row r="62" spans="1:83" x14ac:dyDescent="0.35">
      <c r="B62" s="76" t="s">
        <v>387</v>
      </c>
      <c r="AH62" s="158">
        <v>1150.2149138699351</v>
      </c>
      <c r="AI62" s="158">
        <v>1136.3670360916824</v>
      </c>
      <c r="AJ62" s="158">
        <v>1285.0577197993041</v>
      </c>
      <c r="AK62" s="158">
        <v>1715.5699657202965</v>
      </c>
      <c r="AL62" s="158">
        <v>1932.861730238784</v>
      </c>
      <c r="AM62" s="158">
        <v>2060.8067235974222</v>
      </c>
      <c r="AN62" s="158">
        <v>2158.7290077118519</v>
      </c>
      <c r="AO62" s="158">
        <v>2221.7989008307331</v>
      </c>
      <c r="AP62" s="158">
        <v>2350.5386262873367</v>
      </c>
      <c r="AQ62" s="158">
        <v>2311.1198976851551</v>
      </c>
      <c r="AR62" s="158">
        <v>1512.3875843434384</v>
      </c>
      <c r="AS62" s="158">
        <v>1763.3182168002061</v>
      </c>
      <c r="AT62" s="158">
        <v>2045.5092615896156</v>
      </c>
      <c r="AU62" s="158">
        <v>1470.5234022155012</v>
      </c>
      <c r="AV62" s="158">
        <v>1883.2995248089828</v>
      </c>
      <c r="AW62" s="158">
        <v>1887.2230578424226</v>
      </c>
      <c r="AX62" s="158">
        <v>2052.1573218682165</v>
      </c>
      <c r="AY62" s="158">
        <v>2149.6514104018925</v>
      </c>
      <c r="AZ62" s="158">
        <v>2199.208415659617</v>
      </c>
      <c r="BA62" s="158">
        <v>2265.8016718460321</v>
      </c>
      <c r="BB62" s="158">
        <v>2247.7259822291853</v>
      </c>
      <c r="BC62" s="158">
        <v>2252.3382016677074</v>
      </c>
      <c r="BD62" s="158">
        <v>2221.1132235250275</v>
      </c>
      <c r="BE62" s="158">
        <v>2162.1817081652966</v>
      </c>
      <c r="BF62" s="158">
        <v>2219.3584776948651</v>
      </c>
      <c r="BG62" s="158">
        <v>2491.6176173056506</v>
      </c>
      <c r="BH62" s="158">
        <v>2590.5421807510938</v>
      </c>
      <c r="BI62" s="158">
        <v>2816.1385829166775</v>
      </c>
      <c r="BJ62" s="158">
        <v>2743.1204944871452</v>
      </c>
      <c r="BK62" s="158">
        <v>2739.3460327773969</v>
      </c>
      <c r="BL62" s="158">
        <v>2766.0661132750815</v>
      </c>
      <c r="BM62" s="158">
        <v>3238.5513129158871</v>
      </c>
      <c r="BN62" s="158">
        <v>3436.611269630605</v>
      </c>
      <c r="BO62" s="158">
        <v>3427.0481401309676</v>
      </c>
      <c r="BP62" s="158">
        <v>3473.9648070167586</v>
      </c>
      <c r="BQ62" s="158">
        <v>0</v>
      </c>
      <c r="BR62" s="158">
        <v>0</v>
      </c>
      <c r="BS62" s="158">
        <v>0</v>
      </c>
      <c r="BT62" s="158">
        <v>0</v>
      </c>
      <c r="BU62" s="158">
        <v>0</v>
      </c>
      <c r="BV62" s="158">
        <v>0</v>
      </c>
      <c r="BW62" s="158">
        <v>0</v>
      </c>
      <c r="BX62" s="158">
        <v>0</v>
      </c>
      <c r="BY62" s="158">
        <v>0</v>
      </c>
      <c r="BZ62" s="158">
        <v>0</v>
      </c>
      <c r="CA62" s="158">
        <v>0</v>
      </c>
      <c r="CB62" s="158">
        <v>0</v>
      </c>
      <c r="CC62" s="158">
        <v>0</v>
      </c>
      <c r="CD62" s="158">
        <v>0</v>
      </c>
      <c r="CE62" s="159">
        <v>0</v>
      </c>
    </row>
    <row r="63" spans="1:83" s="109" customFormat="1" x14ac:dyDescent="0.35">
      <c r="A63" s="171"/>
      <c r="B63" s="83" t="s">
        <v>137</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57">
        <v>2254.4119073758293</v>
      </c>
      <c r="AI63" s="57">
        <v>2220.2646186486504</v>
      </c>
      <c r="AJ63" s="57">
        <v>2504.4459940084439</v>
      </c>
      <c r="AK63" s="57">
        <v>3359.4284042827285</v>
      </c>
      <c r="AL63" s="57">
        <v>3796.5974003849751</v>
      </c>
      <c r="AM63" s="57">
        <v>4061.0207189931366</v>
      </c>
      <c r="AN63" s="57">
        <v>4258.3181995923715</v>
      </c>
      <c r="AO63" s="57">
        <v>4390.4265215709038</v>
      </c>
      <c r="AP63" s="57">
        <v>4633.6749638862993</v>
      </c>
      <c r="AQ63" s="57">
        <v>4556.28408722729</v>
      </c>
      <c r="AR63" s="57">
        <v>3413.3429981319719</v>
      </c>
      <c r="AS63" s="57">
        <v>3926.0774265459982</v>
      </c>
      <c r="AT63" s="57">
        <v>4519.8908658593873</v>
      </c>
      <c r="AU63" s="57">
        <v>2813.774711270486</v>
      </c>
      <c r="AV63" s="57">
        <v>3291.7284899993169</v>
      </c>
      <c r="AW63" s="57">
        <v>3666.810236461652</v>
      </c>
      <c r="AX63" s="57">
        <v>3861.3320569140542</v>
      </c>
      <c r="AY63" s="57">
        <v>3930.0076929630736</v>
      </c>
      <c r="AZ63" s="57">
        <v>3983.9199742458045</v>
      </c>
      <c r="BA63" s="57">
        <v>4125.7121820917664</v>
      </c>
      <c r="BB63" s="57">
        <v>4151.8478672018664</v>
      </c>
      <c r="BC63" s="57">
        <v>4198.0179083375342</v>
      </c>
      <c r="BD63" s="57">
        <v>4251.0274672523428</v>
      </c>
      <c r="BE63" s="57">
        <v>4345.5076523930256</v>
      </c>
      <c r="BF63" s="57">
        <v>4482.6142438286552</v>
      </c>
      <c r="BG63" s="57">
        <v>4981.5416621982677</v>
      </c>
      <c r="BH63" s="57">
        <v>5331.0648207848517</v>
      </c>
      <c r="BI63" s="57">
        <v>5504.6583138085543</v>
      </c>
      <c r="BJ63" s="57">
        <v>5581.0679088137103</v>
      </c>
      <c r="BK63" s="57">
        <v>5570.7467758383091</v>
      </c>
      <c r="BL63" s="57">
        <v>5653.9133040949582</v>
      </c>
      <c r="BM63" s="57">
        <v>6189.622210865743</v>
      </c>
      <c r="BN63" s="57">
        <v>6382.3797689119101</v>
      </c>
      <c r="BO63" s="57">
        <v>6263.0840845243783</v>
      </c>
      <c r="BP63" s="57">
        <v>6148.3626849941611</v>
      </c>
      <c r="BQ63" s="57">
        <v>0</v>
      </c>
      <c r="BR63" s="57">
        <v>0</v>
      </c>
      <c r="BS63" s="57">
        <v>0</v>
      </c>
      <c r="BT63" s="57">
        <v>0</v>
      </c>
      <c r="BU63" s="57">
        <v>0</v>
      </c>
      <c r="BV63" s="57">
        <v>0</v>
      </c>
      <c r="BW63" s="57">
        <v>0</v>
      </c>
      <c r="BX63" s="57">
        <v>0</v>
      </c>
      <c r="BY63" s="57">
        <v>0</v>
      </c>
      <c r="BZ63" s="57">
        <v>0</v>
      </c>
      <c r="CA63" s="57">
        <v>0</v>
      </c>
      <c r="CB63" s="57">
        <v>0</v>
      </c>
      <c r="CC63" s="57">
        <v>0</v>
      </c>
      <c r="CD63" s="57">
        <v>0</v>
      </c>
      <c r="CE63" s="58">
        <v>0</v>
      </c>
    </row>
    <row r="64" spans="1:83" ht="26.25" customHeight="1" x14ac:dyDescent="0.35">
      <c r="B64" s="83" t="s">
        <v>369</v>
      </c>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257" t="str">
        <f>Table_3a!BL64</f>
        <v>Definition change -&gt;</v>
      </c>
      <c r="BM64" s="158"/>
      <c r="BN64" s="158"/>
      <c r="BO64" s="158"/>
      <c r="BP64" s="158"/>
      <c r="BQ64" s="158"/>
      <c r="BR64" s="158"/>
      <c r="BS64" s="158"/>
      <c r="BT64" s="158"/>
      <c r="BU64" s="158"/>
      <c r="BV64" s="158"/>
      <c r="BW64" s="158"/>
      <c r="BX64" s="158"/>
      <c r="BY64" s="158"/>
      <c r="BZ64" s="158"/>
      <c r="CA64" s="158"/>
      <c r="CB64" s="158"/>
      <c r="CC64" s="158"/>
      <c r="CD64" s="158"/>
      <c r="CE64" s="159"/>
    </row>
    <row r="65" spans="1:83" x14ac:dyDescent="0.35">
      <c r="B65" s="74" t="s">
        <v>405</v>
      </c>
      <c r="AH65" s="158">
        <v>1874.4301380010304</v>
      </c>
      <c r="AI65" s="158">
        <v>1760.036872790741</v>
      </c>
      <c r="AJ65" s="158">
        <v>1903.8523894374505</v>
      </c>
      <c r="AK65" s="158">
        <v>2777.7921065759183</v>
      </c>
      <c r="AL65" s="158">
        <v>3317.5856204992319</v>
      </c>
      <c r="AM65" s="158">
        <v>3731.2265759911506</v>
      </c>
      <c r="AN65" s="158">
        <v>3963.9540051756794</v>
      </c>
      <c r="AO65" s="158">
        <v>4195.8581549515247</v>
      </c>
      <c r="AP65" s="158">
        <v>4303.2004306406461</v>
      </c>
      <c r="AQ65" s="158">
        <v>4212.9198400316427</v>
      </c>
      <c r="AR65" s="158">
        <v>4550.3822204460585</v>
      </c>
      <c r="AS65" s="158">
        <v>4723.7401283139325</v>
      </c>
      <c r="AT65" s="158">
        <v>4947.2429584567644</v>
      </c>
      <c r="AU65" s="158">
        <v>5156.2260722990959</v>
      </c>
      <c r="AV65" s="158">
        <v>5460.6691501193036</v>
      </c>
      <c r="AW65" s="158">
        <v>6027.8757555169814</v>
      </c>
      <c r="AX65" s="158">
        <v>6324.3837937504068</v>
      </c>
      <c r="AY65" s="158">
        <v>6490.8697247741893</v>
      </c>
      <c r="AZ65" s="158">
        <v>6469.0017430101352</v>
      </c>
      <c r="BA65" s="158">
        <v>6526.2444299791168</v>
      </c>
      <c r="BB65" s="158">
        <v>6520.8839725172593</v>
      </c>
      <c r="BC65" s="158">
        <v>6683.1446396216243</v>
      </c>
      <c r="BD65" s="158">
        <v>6947.1341578674919</v>
      </c>
      <c r="BE65" s="158">
        <v>7213.7790873074482</v>
      </c>
      <c r="BF65" s="158">
        <v>7565.2557487231452</v>
      </c>
      <c r="BG65" s="158">
        <v>6855.8156976576174</v>
      </c>
      <c r="BH65" s="158">
        <v>6817.0475759449109</v>
      </c>
      <c r="BI65" s="158">
        <v>6656.6840740074458</v>
      </c>
      <c r="BJ65" s="158">
        <v>6884.5623145099316</v>
      </c>
      <c r="BK65" s="158">
        <v>6811.5897684364372</v>
      </c>
      <c r="BL65" s="238">
        <v>6518.7541115981767</v>
      </c>
      <c r="BM65" s="158">
        <v>6752.6709176484965</v>
      </c>
      <c r="BN65" s="158">
        <v>6780.83957802449</v>
      </c>
      <c r="BO65" s="158">
        <v>6963.3776260798122</v>
      </c>
      <c r="BP65" s="158">
        <v>7135.6422526438919</v>
      </c>
      <c r="BQ65" s="158">
        <v>7230.1449435223685</v>
      </c>
      <c r="BR65" s="158">
        <v>7282.835133813348</v>
      </c>
      <c r="BS65" s="158">
        <v>7273.4955311547392</v>
      </c>
      <c r="BT65" s="158">
        <v>7032.5862542361238</v>
      </c>
      <c r="BU65" s="158">
        <v>6799.5995186543678</v>
      </c>
      <c r="BV65" s="158">
        <v>6538.250524938172</v>
      </c>
      <c r="BW65" s="158">
        <v>6316.8332783291671</v>
      </c>
      <c r="BX65" s="158">
        <v>5702.2936481949719</v>
      </c>
      <c r="BY65" s="158">
        <v>5419.8181241218153</v>
      </c>
      <c r="BZ65" s="158">
        <v>5496.1592801248253</v>
      </c>
      <c r="CA65" s="158">
        <v>5469.7339532428714</v>
      </c>
      <c r="CB65" s="158">
        <v>5597.3332736673829</v>
      </c>
      <c r="CC65" s="158">
        <v>5484.1904452673016</v>
      </c>
      <c r="CD65" s="158">
        <v>5260.5172031533666</v>
      </c>
      <c r="CE65" s="159">
        <v>5169.6973685238509</v>
      </c>
    </row>
    <row r="66" spans="1:83" x14ac:dyDescent="0.35">
      <c r="B66" s="74" t="s">
        <v>406</v>
      </c>
      <c r="AH66" s="158">
        <v>300.76642329712166</v>
      </c>
      <c r="AI66" s="158">
        <v>281.47041954724551</v>
      </c>
      <c r="AJ66" s="158">
        <v>303.60833457448354</v>
      </c>
      <c r="AK66" s="158">
        <v>444.30354142239122</v>
      </c>
      <c r="AL66" s="158">
        <v>530.13408794476811</v>
      </c>
      <c r="AM66" s="158">
        <v>595.83333490785424</v>
      </c>
      <c r="AN66" s="158">
        <v>634.65984118662243</v>
      </c>
      <c r="AO66" s="158">
        <v>668.9800004570277</v>
      </c>
      <c r="AP66" s="158">
        <v>688.57789578173242</v>
      </c>
      <c r="AQ66" s="158">
        <v>673.33641583207543</v>
      </c>
      <c r="AR66" s="158">
        <v>549.10922236407589</v>
      </c>
      <c r="AS66" s="158">
        <v>698.30164027283922</v>
      </c>
      <c r="AT66" s="158">
        <v>884.68973409639727</v>
      </c>
      <c r="AU66" s="158">
        <v>1101.7723857101398</v>
      </c>
      <c r="AV66" s="158">
        <v>1406.0251875084816</v>
      </c>
      <c r="AW66" s="158">
        <v>1821.2756675955488</v>
      </c>
      <c r="AX66" s="158">
        <v>2300.7667298385131</v>
      </c>
      <c r="AY66" s="158">
        <v>2587.0621037538708</v>
      </c>
      <c r="AZ66" s="158">
        <v>2814.0706332147352</v>
      </c>
      <c r="BA66" s="158">
        <v>3072.2185657937353</v>
      </c>
      <c r="BB66" s="158">
        <v>3328.8455202120986</v>
      </c>
      <c r="BC66" s="158">
        <v>3583.7207001118518</v>
      </c>
      <c r="BD66" s="158">
        <v>3802.9897983583442</v>
      </c>
      <c r="BE66" s="158">
        <v>4096.1513983324339</v>
      </c>
      <c r="BF66" s="158">
        <v>4744.4307649040302</v>
      </c>
      <c r="BG66" s="158">
        <v>4580.9039457546623</v>
      </c>
      <c r="BH66" s="158">
        <v>4798.29786392392</v>
      </c>
      <c r="BI66" s="158">
        <v>5064.8458904855852</v>
      </c>
      <c r="BJ66" s="158">
        <v>5326.0164889498765</v>
      </c>
      <c r="BK66" s="158">
        <v>5528.8839687006539</v>
      </c>
      <c r="BL66" s="238">
        <v>5977.6739609034594</v>
      </c>
      <c r="BM66" s="158">
        <v>6679.0424693271798</v>
      </c>
      <c r="BN66" s="158">
        <v>6972.382854939844</v>
      </c>
      <c r="BO66" s="158">
        <v>7323.8949410536088</v>
      </c>
      <c r="BP66" s="158">
        <v>7578.5066576054451</v>
      </c>
      <c r="BQ66" s="158">
        <v>7595.5580366718305</v>
      </c>
      <c r="BR66" s="158">
        <v>8099.7301918440153</v>
      </c>
      <c r="BS66" s="158">
        <v>8358.6604618344772</v>
      </c>
      <c r="BT66" s="158">
        <v>8100.3613638930765</v>
      </c>
      <c r="BU66" s="158">
        <v>7746.3591244583258</v>
      </c>
      <c r="BV66" s="158">
        <v>7142.4854137210577</v>
      </c>
      <c r="BW66" s="158">
        <v>6298.4070433507341</v>
      </c>
      <c r="BX66" s="158">
        <v>5610.1674979550544</v>
      </c>
      <c r="BY66" s="158">
        <v>5262.4862382550755</v>
      </c>
      <c r="BZ66" s="158">
        <v>4666.8170379446146</v>
      </c>
      <c r="CA66" s="158">
        <v>4266.4627855965973</v>
      </c>
      <c r="CB66" s="158">
        <v>4190.3142471261272</v>
      </c>
      <c r="CC66" s="158">
        <v>3538.8745657493018</v>
      </c>
      <c r="CD66" s="158">
        <v>2065.0734699688296</v>
      </c>
      <c r="CE66" s="159">
        <v>1963.5093502350621</v>
      </c>
    </row>
    <row r="67" spans="1:83" x14ac:dyDescent="0.35">
      <c r="B67" s="74" t="s">
        <v>407</v>
      </c>
      <c r="AH67" s="158">
        <v>981.70471011346399</v>
      </c>
      <c r="AI67" s="158">
        <v>923.01897221355091</v>
      </c>
      <c r="AJ67" s="158">
        <v>1000.2512529996408</v>
      </c>
      <c r="AK67" s="158">
        <v>1457.8764629529762</v>
      </c>
      <c r="AL67" s="158">
        <v>1742.3909616189087</v>
      </c>
      <c r="AM67" s="158">
        <v>1959.0865246784742</v>
      </c>
      <c r="AN67" s="158">
        <v>2079.6923223304548</v>
      </c>
      <c r="AO67" s="158">
        <v>2202.2615498368446</v>
      </c>
      <c r="AP67" s="158">
        <v>2260.4306112977206</v>
      </c>
      <c r="AQ67" s="158">
        <v>2210.6594432872339</v>
      </c>
      <c r="AR67" s="158">
        <v>1513.1952045392554</v>
      </c>
      <c r="AS67" s="158">
        <v>1675.7913474433806</v>
      </c>
      <c r="AT67" s="158">
        <v>2009.913265953908</v>
      </c>
      <c r="AU67" s="158">
        <v>2590.7073885736791</v>
      </c>
      <c r="AV67" s="158">
        <v>3179.6961136718128</v>
      </c>
      <c r="AW67" s="158">
        <v>3685.3626064141604</v>
      </c>
      <c r="AX67" s="158">
        <v>4050.2383827324306</v>
      </c>
      <c r="AY67" s="158">
        <v>4328.0415724126387</v>
      </c>
      <c r="AZ67" s="158">
        <v>4486.4437336392039</v>
      </c>
      <c r="BA67" s="158">
        <v>4502.4983839066981</v>
      </c>
      <c r="BB67" s="158">
        <v>4493.1581090152586</v>
      </c>
      <c r="BC67" s="158">
        <v>4543.0462920927621</v>
      </c>
      <c r="BD67" s="158">
        <v>4345.483361847927</v>
      </c>
      <c r="BE67" s="158">
        <v>4330.3958364640011</v>
      </c>
      <c r="BF67" s="158">
        <v>4528.9291458168755</v>
      </c>
      <c r="BG67" s="158">
        <v>4636.7523878772136</v>
      </c>
      <c r="BH67" s="158">
        <v>4842.6918513686905</v>
      </c>
      <c r="BI67" s="158">
        <v>5138.2135027607719</v>
      </c>
      <c r="BJ67" s="158">
        <v>5206.4493857168736</v>
      </c>
      <c r="BK67" s="158">
        <v>5437.1482376520789</v>
      </c>
      <c r="BL67" s="238">
        <v>4377.748153556885</v>
      </c>
      <c r="BM67" s="158">
        <v>4499.1800664803295</v>
      </c>
      <c r="BN67" s="158">
        <v>4207.8995364008233</v>
      </c>
      <c r="BO67" s="158">
        <v>3824.0689584914198</v>
      </c>
      <c r="BP67" s="158">
        <v>3447.8241862564614</v>
      </c>
      <c r="BQ67" s="158">
        <v>3071.1519178521407</v>
      </c>
      <c r="BR67" s="158">
        <v>2885.2310876032707</v>
      </c>
      <c r="BS67" s="158">
        <v>2714.6319497571926</v>
      </c>
      <c r="BT67" s="158">
        <v>2462.7959232462258</v>
      </c>
      <c r="BU67" s="158">
        <v>2166.4952556016538</v>
      </c>
      <c r="BV67" s="158">
        <v>1851.2219623070737</v>
      </c>
      <c r="BW67" s="158">
        <v>1280.2953173103372</v>
      </c>
      <c r="BX67" s="158">
        <v>1058.7165642659609</v>
      </c>
      <c r="BY67" s="158">
        <v>924.45285136907046</v>
      </c>
      <c r="BZ67" s="158">
        <v>444.70812132956581</v>
      </c>
      <c r="CA67" s="158">
        <v>328.64873046589071</v>
      </c>
      <c r="CB67" s="158">
        <v>250.35458147066686</v>
      </c>
      <c r="CC67" s="158">
        <v>118.55001429421709</v>
      </c>
      <c r="CD67" s="158">
        <v>8.7625118160494466</v>
      </c>
      <c r="CE67" s="159">
        <v>0</v>
      </c>
    </row>
    <row r="68" spans="1:83" x14ac:dyDescent="0.35">
      <c r="B68" s="74" t="s">
        <v>408</v>
      </c>
      <c r="AH68" s="158">
        <v>979.77679121596304</v>
      </c>
      <c r="AI68" s="158">
        <v>922.19273745823853</v>
      </c>
      <c r="AJ68" s="158">
        <v>997.99176209713903</v>
      </c>
      <c r="AK68" s="158">
        <v>1454.7957658604578</v>
      </c>
      <c r="AL68" s="158">
        <v>1738.0280000994899</v>
      </c>
      <c r="AM68" s="158">
        <v>1954.3897356760585</v>
      </c>
      <c r="AN68" s="158">
        <v>2074.0892387509348</v>
      </c>
      <c r="AO68" s="158">
        <v>2197.2176655823146</v>
      </c>
      <c r="AP68" s="158">
        <v>2255.0376270688971</v>
      </c>
      <c r="AQ68" s="158">
        <v>2207.3088886961009</v>
      </c>
      <c r="AR68" s="158">
        <v>2069.4254867104123</v>
      </c>
      <c r="AS68" s="158">
        <v>1977.4641422869913</v>
      </c>
      <c r="AT68" s="158">
        <v>2126.6020412152634</v>
      </c>
      <c r="AU68" s="158">
        <v>2899.652764967951</v>
      </c>
      <c r="AV68" s="158">
        <v>4001.1579643856549</v>
      </c>
      <c r="AW68" s="158">
        <v>4406.4383159895988</v>
      </c>
      <c r="AX68" s="158">
        <v>4475.7293112710213</v>
      </c>
      <c r="AY68" s="158">
        <v>4182.5232954548956</v>
      </c>
      <c r="AZ68" s="158">
        <v>3753.9200182565992</v>
      </c>
      <c r="BA68" s="158">
        <v>2952.6914270929315</v>
      </c>
      <c r="BB68" s="158">
        <v>2388.6249570585396</v>
      </c>
      <c r="BC68" s="158">
        <v>2029.8554152678807</v>
      </c>
      <c r="BD68" s="158">
        <v>1792.7570125824393</v>
      </c>
      <c r="BE68" s="158">
        <v>1619.7380833642553</v>
      </c>
      <c r="BF68" s="158">
        <v>1666.5685415382984</v>
      </c>
      <c r="BG68" s="158">
        <v>1477.3720112235678</v>
      </c>
      <c r="BH68" s="158">
        <v>1630.3711940315252</v>
      </c>
      <c r="BI68" s="158">
        <v>1692.1880369096195</v>
      </c>
      <c r="BJ68" s="158">
        <v>1763.3155000835993</v>
      </c>
      <c r="BK68" s="158">
        <v>1820.3311970729203</v>
      </c>
      <c r="BL68" s="238">
        <v>2199.0517875546393</v>
      </c>
      <c r="BM68" s="158">
        <v>3600.6075274564578</v>
      </c>
      <c r="BN68" s="158">
        <v>3977.1431714596829</v>
      </c>
      <c r="BO68" s="158">
        <v>4328.4288789625198</v>
      </c>
      <c r="BP68" s="158">
        <v>4561.4672452902132</v>
      </c>
      <c r="BQ68" s="158">
        <v>3975.3441906134008</v>
      </c>
      <c r="BR68" s="158">
        <v>2925.0631839553248</v>
      </c>
      <c r="BS68" s="158">
        <v>2306.4228748152577</v>
      </c>
      <c r="BT68" s="158">
        <v>1929.7216349780938</v>
      </c>
      <c r="BU68" s="158">
        <v>1683.6105516538589</v>
      </c>
      <c r="BV68" s="158">
        <v>1259.5029325673052</v>
      </c>
      <c r="BW68" s="158">
        <v>587.00933111488132</v>
      </c>
      <c r="BX68" s="158">
        <v>458.37193137142401</v>
      </c>
      <c r="BY68" s="158">
        <v>393.45834180906428</v>
      </c>
      <c r="BZ68" s="158">
        <v>159.92013644989498</v>
      </c>
      <c r="CA68" s="158">
        <v>84.410113104843973</v>
      </c>
      <c r="CB68" s="158">
        <v>14.341658927085607</v>
      </c>
      <c r="CC68" s="158">
        <v>5.7063096309451549</v>
      </c>
      <c r="CD68" s="158">
        <v>0</v>
      </c>
      <c r="CE68" s="159">
        <v>0</v>
      </c>
    </row>
    <row r="69" spans="1:83" x14ac:dyDescent="0.35">
      <c r="B69" s="74" t="s">
        <v>409</v>
      </c>
      <c r="AH69" s="158">
        <v>74.283038973386525</v>
      </c>
      <c r="AI69" s="158">
        <v>69.842442009053613</v>
      </c>
      <c r="AJ69" s="158">
        <v>75.686407576839869</v>
      </c>
      <c r="AK69" s="158">
        <v>110.31371551981481</v>
      </c>
      <c r="AL69" s="158">
        <v>131.84218673439429</v>
      </c>
      <c r="AM69" s="158">
        <v>148.23897569780203</v>
      </c>
      <c r="AN69" s="158">
        <v>157.36490233857646</v>
      </c>
      <c r="AO69" s="158">
        <v>166.63939660349936</v>
      </c>
      <c r="AP69" s="158">
        <v>171.04089800715877</v>
      </c>
      <c r="AQ69" s="158">
        <v>167.27484333207579</v>
      </c>
      <c r="AR69" s="158">
        <v>627.89594796840288</v>
      </c>
      <c r="AS69" s="158">
        <v>701.51011439620754</v>
      </c>
      <c r="AT69" s="158">
        <v>880.56121181277183</v>
      </c>
      <c r="AU69" s="158">
        <v>993.58319121867828</v>
      </c>
      <c r="AV69" s="158">
        <v>1145.4467406975027</v>
      </c>
      <c r="AW69" s="158">
        <v>1480.7815551385913</v>
      </c>
      <c r="AX69" s="158">
        <v>1629.8064043500895</v>
      </c>
      <c r="AY69" s="158">
        <v>1938.2047099121619</v>
      </c>
      <c r="AZ69" s="158">
        <v>2097.3678301611094</v>
      </c>
      <c r="BA69" s="158">
        <v>2201.7884683774519</v>
      </c>
      <c r="BB69" s="158">
        <v>2000.8709642205247</v>
      </c>
      <c r="BC69" s="158">
        <v>1658.5962545863852</v>
      </c>
      <c r="BD69" s="158">
        <v>1542.8636827378177</v>
      </c>
      <c r="BE69" s="158">
        <v>1489.7810263084023</v>
      </c>
      <c r="BF69" s="158">
        <v>1482.2945913122219</v>
      </c>
      <c r="BG69" s="158">
        <v>1515.0133916382761</v>
      </c>
      <c r="BH69" s="158">
        <v>1631.6239615380509</v>
      </c>
      <c r="BI69" s="158">
        <v>1762.9043441109925</v>
      </c>
      <c r="BJ69" s="158">
        <v>1836.033534564544</v>
      </c>
      <c r="BK69" s="158">
        <v>2166.307333416963</v>
      </c>
      <c r="BL69" s="238">
        <v>3763.6264235913363</v>
      </c>
      <c r="BM69" s="158">
        <v>4806.1456929354026</v>
      </c>
      <c r="BN69" s="158">
        <v>5830.5640784923926</v>
      </c>
      <c r="BO69" s="158">
        <v>6619.6816882327857</v>
      </c>
      <c r="BP69" s="158">
        <v>7192.1044677029204</v>
      </c>
      <c r="BQ69" s="158">
        <v>7765.3748938197068</v>
      </c>
      <c r="BR69" s="158">
        <v>8299.9939780662698</v>
      </c>
      <c r="BS69" s="158">
        <v>8518.9662471520023</v>
      </c>
      <c r="BT69" s="158">
        <v>8112.9080489024855</v>
      </c>
      <c r="BU69" s="158">
        <v>7467.5704719650994</v>
      </c>
      <c r="BV69" s="158">
        <v>6827.7975520525251</v>
      </c>
      <c r="BW69" s="158">
        <v>5934.1046761527505</v>
      </c>
      <c r="BX69" s="158">
        <v>5261.0243252430846</v>
      </c>
      <c r="BY69" s="158">
        <v>4909.1498826999104</v>
      </c>
      <c r="BZ69" s="158">
        <v>4009.3987103224522</v>
      </c>
      <c r="CA69" s="158">
        <v>3679.7668201649431</v>
      </c>
      <c r="CB69" s="158">
        <v>3487.2496075732465</v>
      </c>
      <c r="CC69" s="158">
        <v>2646.2331579414049</v>
      </c>
      <c r="CD69" s="158">
        <v>2812.1281278918295</v>
      </c>
      <c r="CE69" s="159">
        <v>2482.4504986882062</v>
      </c>
    </row>
    <row r="70" spans="1:83" ht="26.25" customHeight="1" x14ac:dyDescent="0.35">
      <c r="B70" s="76" t="s">
        <v>410</v>
      </c>
      <c r="AH70" s="158">
        <v>1874.4301380010304</v>
      </c>
      <c r="AI70" s="158">
        <v>1760.036872790741</v>
      </c>
      <c r="AJ70" s="158">
        <v>1903.8523894374505</v>
      </c>
      <c r="AK70" s="158">
        <v>2777.7921065759183</v>
      </c>
      <c r="AL70" s="158">
        <v>3317.5856204992319</v>
      </c>
      <c r="AM70" s="158">
        <v>3731.2265759911506</v>
      </c>
      <c r="AN70" s="158">
        <v>3963.9540051756794</v>
      </c>
      <c r="AO70" s="158">
        <v>4195.8581549515247</v>
      </c>
      <c r="AP70" s="158">
        <v>4303.2004306406461</v>
      </c>
      <c r="AQ70" s="158">
        <v>4212.9198400316427</v>
      </c>
      <c r="AR70" s="158">
        <v>4550.3822204460585</v>
      </c>
      <c r="AS70" s="158">
        <v>4723.7401283139325</v>
      </c>
      <c r="AT70" s="158">
        <v>4947.2429584567644</v>
      </c>
      <c r="AU70" s="158">
        <v>5156.2260722990959</v>
      </c>
      <c r="AV70" s="158">
        <v>5460.6691501193036</v>
      </c>
      <c r="AW70" s="158">
        <v>6027.8757555169814</v>
      </c>
      <c r="AX70" s="158">
        <v>6324.3837937504068</v>
      </c>
      <c r="AY70" s="158">
        <v>6490.8697247741893</v>
      </c>
      <c r="AZ70" s="158">
        <v>6469.0017430101352</v>
      </c>
      <c r="BA70" s="158">
        <v>6526.2444299791168</v>
      </c>
      <c r="BB70" s="158">
        <v>6520.8839725172593</v>
      </c>
      <c r="BC70" s="158">
        <v>6683.1446396216243</v>
      </c>
      <c r="BD70" s="158">
        <v>6947.1341578674919</v>
      </c>
      <c r="BE70" s="158">
        <v>7213.7790873074482</v>
      </c>
      <c r="BF70" s="158">
        <v>7565.2557487231452</v>
      </c>
      <c r="BG70" s="158">
        <v>6855.8156976576174</v>
      </c>
      <c r="BH70" s="158">
        <v>6817.0475759449109</v>
      </c>
      <c r="BI70" s="158">
        <v>6656.6840740074458</v>
      </c>
      <c r="BJ70" s="158">
        <v>6884.5623145099316</v>
      </c>
      <c r="BK70" s="158">
        <v>6811.5897684364372</v>
      </c>
      <c r="BL70" s="158">
        <v>7348.9756722108723</v>
      </c>
      <c r="BM70" s="158">
        <v>7592.5432267520946</v>
      </c>
      <c r="BN70" s="158">
        <v>7709.725011490159</v>
      </c>
      <c r="BO70" s="158">
        <v>7948.1085483117149</v>
      </c>
      <c r="BP70" s="158">
        <v>8044.9521847990663</v>
      </c>
      <c r="BQ70" s="158">
        <v>8024.474580891495</v>
      </c>
      <c r="BR70" s="158">
        <v>7978.3310987788191</v>
      </c>
      <c r="BS70" s="158">
        <v>7854.4499756426421</v>
      </c>
      <c r="BT70" s="158">
        <v>7462.7462559716059</v>
      </c>
      <c r="BU70" s="158">
        <v>7060.6683303512236</v>
      </c>
      <c r="BV70" s="158">
        <v>6647.7169641783639</v>
      </c>
      <c r="BW70" s="158">
        <v>6404.7328441265108</v>
      </c>
      <c r="BX70" s="158">
        <v>5805.6374945264897</v>
      </c>
      <c r="BY70" s="158">
        <v>5452.7839325060213</v>
      </c>
      <c r="BZ70" s="158">
        <v>5496.1592801248307</v>
      </c>
      <c r="CA70" s="158">
        <v>5477.3409521729345</v>
      </c>
      <c r="CB70" s="158">
        <v>5592.8224161889711</v>
      </c>
      <c r="CC70" s="158">
        <v>5487.8215034271825</v>
      </c>
      <c r="CD70" s="158">
        <v>5262.6937810532982</v>
      </c>
      <c r="CE70" s="159">
        <v>5172.1245610878314</v>
      </c>
    </row>
    <row r="71" spans="1:83" x14ac:dyDescent="0.35">
      <c r="B71" s="76" t="s">
        <v>387</v>
      </c>
      <c r="AH71" s="158">
        <v>2336.5309635999351</v>
      </c>
      <c r="AI71" s="158">
        <v>2196.5245712280889</v>
      </c>
      <c r="AJ71" s="158">
        <v>2377.5377572481034</v>
      </c>
      <c r="AK71" s="158">
        <v>3467.2894857556398</v>
      </c>
      <c r="AL71" s="158">
        <v>4142.3952363975613</v>
      </c>
      <c r="AM71" s="158">
        <v>4657.548570960189</v>
      </c>
      <c r="AN71" s="158">
        <v>4945.8063046065872</v>
      </c>
      <c r="AO71" s="158">
        <v>5235.0986124796855</v>
      </c>
      <c r="AP71" s="158">
        <v>5375.0870321555094</v>
      </c>
      <c r="AQ71" s="158">
        <v>5258.579591147487</v>
      </c>
      <c r="AR71" s="158">
        <v>4759.6258615821462</v>
      </c>
      <c r="AS71" s="158">
        <v>5053.067244399419</v>
      </c>
      <c r="AT71" s="158">
        <v>5901.7662530783409</v>
      </c>
      <c r="AU71" s="158">
        <v>7585.7157304704488</v>
      </c>
      <c r="AV71" s="158">
        <v>9732.3260062634508</v>
      </c>
      <c r="AW71" s="158">
        <v>11393.8581451379</v>
      </c>
      <c r="AX71" s="158">
        <v>12456.540828192054</v>
      </c>
      <c r="AY71" s="158">
        <v>13035.831681533567</v>
      </c>
      <c r="AZ71" s="158">
        <v>13151.802215271648</v>
      </c>
      <c r="BA71" s="158">
        <v>12729.196845170818</v>
      </c>
      <c r="BB71" s="158">
        <v>12211.499550506422</v>
      </c>
      <c r="BC71" s="158">
        <v>11815.21866205888</v>
      </c>
      <c r="BD71" s="158">
        <v>11484.093855526529</v>
      </c>
      <c r="BE71" s="158">
        <v>11536.066344469091</v>
      </c>
      <c r="BF71" s="158">
        <v>12422.223043571426</v>
      </c>
      <c r="BG71" s="158">
        <v>12210.04173649372</v>
      </c>
      <c r="BH71" s="158">
        <v>12902.984870862187</v>
      </c>
      <c r="BI71" s="158">
        <v>13658.151774266969</v>
      </c>
      <c r="BJ71" s="158">
        <v>14131.814909314893</v>
      </c>
      <c r="BK71" s="158">
        <v>14952.670736842616</v>
      </c>
      <c r="BL71" s="158">
        <v>15487.878764993624</v>
      </c>
      <c r="BM71" s="158">
        <v>18745.103447095767</v>
      </c>
      <c r="BN71" s="158">
        <v>20059.104207827073</v>
      </c>
      <c r="BO71" s="158">
        <v>21111.343544508432</v>
      </c>
      <c r="BP71" s="158">
        <v>21870.592624699868</v>
      </c>
      <c r="BQ71" s="158">
        <v>21613.099401587951</v>
      </c>
      <c r="BR71" s="158">
        <v>21514.522476503411</v>
      </c>
      <c r="BS71" s="158">
        <v>21317.727089071028</v>
      </c>
      <c r="BT71" s="158">
        <v>20175.626969284403</v>
      </c>
      <c r="BU71" s="158">
        <v>18802.96659198208</v>
      </c>
      <c r="BV71" s="158">
        <v>16971.541421407768</v>
      </c>
      <c r="BW71" s="158">
        <v>14011.91680213136</v>
      </c>
      <c r="BX71" s="158">
        <v>12284.936472504003</v>
      </c>
      <c r="BY71" s="158">
        <v>11456.581505748918</v>
      </c>
      <c r="BZ71" s="158">
        <v>9280.8440060465236</v>
      </c>
      <c r="CA71" s="158">
        <v>8351.6814504022022</v>
      </c>
      <c r="CB71" s="158">
        <v>7947.0572171652175</v>
      </c>
      <c r="CC71" s="158">
        <v>6305.9433955934155</v>
      </c>
      <c r="CD71" s="158">
        <v>4883.7399437436443</v>
      </c>
      <c r="CE71" s="159">
        <v>4441.6901165009685</v>
      </c>
    </row>
    <row r="72" spans="1:83" s="109" customFormat="1" x14ac:dyDescent="0.35">
      <c r="A72" s="171"/>
      <c r="B72" s="83" t="s">
        <v>137</v>
      </c>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57">
        <v>4210.9611016009658</v>
      </c>
      <c r="AI72" s="57">
        <v>3956.5614440188297</v>
      </c>
      <c r="AJ72" s="57">
        <v>4281.3901466855532</v>
      </c>
      <c r="AK72" s="57">
        <v>6245.0815923315577</v>
      </c>
      <c r="AL72" s="57">
        <v>7459.9808568967928</v>
      </c>
      <c r="AM72" s="57">
        <v>8388.7751469513405</v>
      </c>
      <c r="AN72" s="57">
        <v>8909.7603097822666</v>
      </c>
      <c r="AO72" s="57">
        <v>9430.9567674312111</v>
      </c>
      <c r="AP72" s="57">
        <v>9678.2874627961555</v>
      </c>
      <c r="AQ72" s="57">
        <v>9471.4994311791288</v>
      </c>
      <c r="AR72" s="57">
        <v>9310.0080820282055</v>
      </c>
      <c r="AS72" s="57">
        <v>9776.8073727133524</v>
      </c>
      <c r="AT72" s="57">
        <v>10849.009211535105</v>
      </c>
      <c r="AU72" s="57">
        <v>12741.941802769545</v>
      </c>
      <c r="AV72" s="57">
        <v>15192.995156382754</v>
      </c>
      <c r="AW72" s="57">
        <v>17421.733900654879</v>
      </c>
      <c r="AX72" s="57">
        <v>18780.92462194246</v>
      </c>
      <c r="AY72" s="57">
        <v>19526.701406307759</v>
      </c>
      <c r="AZ72" s="57">
        <v>19620.80395828178</v>
      </c>
      <c r="BA72" s="57">
        <v>19255.441275149937</v>
      </c>
      <c r="BB72" s="57">
        <v>18732.383523023684</v>
      </c>
      <c r="BC72" s="57">
        <v>18498.363301680503</v>
      </c>
      <c r="BD72" s="57">
        <v>18431.228013394022</v>
      </c>
      <c r="BE72" s="57">
        <v>18749.845431776539</v>
      </c>
      <c r="BF72" s="57">
        <v>19987.478792294572</v>
      </c>
      <c r="BG72" s="57">
        <v>19065.857434151338</v>
      </c>
      <c r="BH72" s="57">
        <v>19720.032446807098</v>
      </c>
      <c r="BI72" s="57">
        <v>20314.835848274415</v>
      </c>
      <c r="BJ72" s="57">
        <v>21016.377223824824</v>
      </c>
      <c r="BK72" s="57">
        <v>21764.260505279053</v>
      </c>
      <c r="BL72" s="57">
        <v>22836.854437204496</v>
      </c>
      <c r="BM72" s="57">
        <v>26337.646673847863</v>
      </c>
      <c r="BN72" s="57">
        <v>27768.829219317231</v>
      </c>
      <c r="BO72" s="57">
        <v>29059.452092820145</v>
      </c>
      <c r="BP72" s="57">
        <v>29915.544809498937</v>
      </c>
      <c r="BQ72" s="57">
        <v>29637.573982479444</v>
      </c>
      <c r="BR72" s="57">
        <v>29492.853575282228</v>
      </c>
      <c r="BS72" s="57">
        <v>29172.177064713669</v>
      </c>
      <c r="BT72" s="57">
        <v>27638.373225256008</v>
      </c>
      <c r="BU72" s="57">
        <v>25863.634922333305</v>
      </c>
      <c r="BV72" s="57">
        <v>23619.258385586134</v>
      </c>
      <c r="BW72" s="57">
        <v>20416.649646257869</v>
      </c>
      <c r="BX72" s="57">
        <v>18090.57396703049</v>
      </c>
      <c r="BY72" s="57">
        <v>16909.365438254939</v>
      </c>
      <c r="BZ72" s="57">
        <v>14777.003286171355</v>
      </c>
      <c r="CA72" s="57">
        <v>13829.022402575136</v>
      </c>
      <c r="CB72" s="57">
        <v>13539.879633354189</v>
      </c>
      <c r="CC72" s="57">
        <v>11793.7648990206</v>
      </c>
      <c r="CD72" s="57">
        <v>10146.433724796942</v>
      </c>
      <c r="CE72" s="58">
        <v>9613.8146775887999</v>
      </c>
    </row>
    <row r="73" spans="1:83" ht="26.25" customHeight="1" x14ac:dyDescent="0.35">
      <c r="B73" s="83" t="s">
        <v>348</v>
      </c>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9"/>
    </row>
    <row r="74" spans="1:83" ht="26.25" customHeight="1" x14ac:dyDescent="0.35">
      <c r="B74" s="74" t="s">
        <v>230</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0</v>
      </c>
      <c r="BB74" s="158">
        <v>0</v>
      </c>
      <c r="BC74" s="158">
        <v>0</v>
      </c>
      <c r="BD74" s="158">
        <v>0</v>
      </c>
      <c r="BE74" s="158">
        <v>0</v>
      </c>
      <c r="BF74" s="158">
        <v>0</v>
      </c>
      <c r="BG74" s="158">
        <v>0</v>
      </c>
      <c r="BH74" s="158">
        <v>0</v>
      </c>
      <c r="BI74" s="158">
        <v>0</v>
      </c>
      <c r="BJ74" s="158">
        <v>4.8658765266306174</v>
      </c>
      <c r="BK74" s="158">
        <v>5.519991109197214</v>
      </c>
      <c r="BL74" s="158">
        <v>281.85690264938074</v>
      </c>
      <c r="BM74" s="158">
        <v>392.98624167367865</v>
      </c>
      <c r="BN74" s="158">
        <v>564.28021881830978</v>
      </c>
      <c r="BO74" s="158">
        <v>163.92531592481612</v>
      </c>
      <c r="BP74" s="158">
        <v>177.41443230175048</v>
      </c>
      <c r="BQ74" s="158">
        <v>10.308856729093618</v>
      </c>
      <c r="BR74" s="158">
        <v>13.385242719438581</v>
      </c>
      <c r="BS74" s="158">
        <v>4.554141784754357</v>
      </c>
      <c r="BT74" s="158">
        <v>3.7469782248886641</v>
      </c>
      <c r="BU74" s="158">
        <v>132.51719902407726</v>
      </c>
      <c r="BV74" s="158">
        <v>30.712423168285252</v>
      </c>
      <c r="BW74" s="158">
        <v>0.25225236637516946</v>
      </c>
      <c r="BX74" s="158">
        <v>103.04345116902891</v>
      </c>
      <c r="BY74" s="158">
        <v>0.22924627122688127</v>
      </c>
      <c r="BZ74" s="158">
        <v>16.571577059570757</v>
      </c>
      <c r="CA74" s="158">
        <v>16.466557188456186</v>
      </c>
      <c r="CB74" s="158">
        <v>16.252774381484731</v>
      </c>
      <c r="CC74" s="158">
        <v>16.166777402489014</v>
      </c>
      <c r="CD74" s="158">
        <v>15.972587916302482</v>
      </c>
      <c r="CE74" s="159">
        <v>15.69066096364495</v>
      </c>
    </row>
    <row r="75" spans="1:83" ht="26.25" customHeight="1" x14ac:dyDescent="0.35">
      <c r="B75" s="203" t="s">
        <v>411</v>
      </c>
      <c r="AH75" s="158">
        <v>0</v>
      </c>
      <c r="AI75" s="158">
        <v>0</v>
      </c>
      <c r="AJ75" s="158">
        <v>0</v>
      </c>
      <c r="AK75" s="158">
        <v>0</v>
      </c>
      <c r="AL75" s="158">
        <v>0</v>
      </c>
      <c r="AM75" s="158">
        <v>0</v>
      </c>
      <c r="AN75" s="158">
        <v>0</v>
      </c>
      <c r="AO75" s="158">
        <v>0</v>
      </c>
      <c r="AP75" s="158">
        <v>0</v>
      </c>
      <c r="AQ75" s="158">
        <v>0</v>
      </c>
      <c r="AR75" s="158">
        <v>0</v>
      </c>
      <c r="AS75" s="158">
        <v>0</v>
      </c>
      <c r="AT75" s="158">
        <v>0</v>
      </c>
      <c r="AU75" s="158">
        <v>0</v>
      </c>
      <c r="AV75" s="158">
        <v>0</v>
      </c>
      <c r="AW75" s="158">
        <v>0</v>
      </c>
      <c r="AX75" s="158">
        <v>0</v>
      </c>
      <c r="AY75" s="158">
        <v>0</v>
      </c>
      <c r="AZ75" s="158">
        <v>0</v>
      </c>
      <c r="BA75" s="158">
        <v>0</v>
      </c>
      <c r="BB75" s="158">
        <v>0</v>
      </c>
      <c r="BC75" s="158">
        <v>0</v>
      </c>
      <c r="BD75" s="158">
        <v>0</v>
      </c>
      <c r="BE75" s="158">
        <v>0</v>
      </c>
      <c r="BF75" s="158">
        <v>0</v>
      </c>
      <c r="BG75" s="158">
        <v>0</v>
      </c>
      <c r="BH75" s="158">
        <v>0</v>
      </c>
      <c r="BI75" s="158">
        <v>0</v>
      </c>
      <c r="BJ75" s="158">
        <v>3.37818117339219</v>
      </c>
      <c r="BK75" s="158">
        <v>3.8459809418707711</v>
      </c>
      <c r="BL75" s="158">
        <v>194.18970556421687</v>
      </c>
      <c r="BM75" s="158">
        <v>255.5115541369704</v>
      </c>
      <c r="BN75" s="158">
        <v>345.77977790303436</v>
      </c>
      <c r="BO75" s="158">
        <v>99.190239995441999</v>
      </c>
      <c r="BP75" s="158">
        <v>104.84519281466326</v>
      </c>
      <c r="BQ75" s="158">
        <v>5.9529448026459582</v>
      </c>
      <c r="BR75" s="158">
        <v>7.452101490329464</v>
      </c>
      <c r="BS75" s="158">
        <v>2.254724226724623</v>
      </c>
      <c r="BT75" s="158">
        <v>1.8378889273487864</v>
      </c>
      <c r="BU75" s="158">
        <v>62.735621513265912</v>
      </c>
      <c r="BV75" s="158">
        <v>22.890751599151823</v>
      </c>
      <c r="BW75" s="158">
        <v>11.376538821746346</v>
      </c>
      <c r="BX75" s="158">
        <v>44.52927189856937</v>
      </c>
      <c r="BY75" s="158">
        <v>3.1976166668351729</v>
      </c>
      <c r="BZ75" s="158">
        <v>9.4086305378536892</v>
      </c>
      <c r="CA75" s="158">
        <v>9.3571690363863738</v>
      </c>
      <c r="CB75" s="158">
        <v>6.8808241482450265</v>
      </c>
      <c r="CC75" s="158">
        <v>6.4031551826577635</v>
      </c>
      <c r="CD75" s="158">
        <v>6.3262427972183799</v>
      </c>
      <c r="CE75" s="159">
        <v>6.2145803438365421</v>
      </c>
    </row>
    <row r="76" spans="1:83" ht="26.25" customHeight="1" x14ac:dyDescent="0.35">
      <c r="B76" s="203" t="s">
        <v>412</v>
      </c>
      <c r="AH76" s="158">
        <v>0</v>
      </c>
      <c r="AI76" s="158">
        <v>0</v>
      </c>
      <c r="AJ76" s="158">
        <v>0</v>
      </c>
      <c r="AK76" s="158">
        <v>0</v>
      </c>
      <c r="AL76" s="158">
        <v>0</v>
      </c>
      <c r="AM76" s="158">
        <v>0</v>
      </c>
      <c r="AN76" s="158">
        <v>0</v>
      </c>
      <c r="AO76" s="158">
        <v>0</v>
      </c>
      <c r="AP76" s="158">
        <v>0</v>
      </c>
      <c r="AQ76" s="158">
        <v>0</v>
      </c>
      <c r="AR76" s="158">
        <v>0</v>
      </c>
      <c r="AS76" s="158">
        <v>0</v>
      </c>
      <c r="AT76" s="158">
        <v>0</v>
      </c>
      <c r="AU76" s="158">
        <v>0</v>
      </c>
      <c r="AV76" s="158">
        <v>0</v>
      </c>
      <c r="AW76" s="158">
        <v>0</v>
      </c>
      <c r="AX76" s="158">
        <v>0</v>
      </c>
      <c r="AY76" s="158">
        <v>0</v>
      </c>
      <c r="AZ76" s="158">
        <v>0</v>
      </c>
      <c r="BA76" s="158">
        <v>0</v>
      </c>
      <c r="BB76" s="158">
        <v>0</v>
      </c>
      <c r="BC76" s="158">
        <v>0</v>
      </c>
      <c r="BD76" s="158">
        <v>0</v>
      </c>
      <c r="BE76" s="158">
        <v>0</v>
      </c>
      <c r="BF76" s="158">
        <v>0</v>
      </c>
      <c r="BG76" s="158">
        <v>0</v>
      </c>
      <c r="BH76" s="158">
        <v>0</v>
      </c>
      <c r="BI76" s="158">
        <v>0</v>
      </c>
      <c r="BJ76" s="158">
        <v>1.4876953532384276</v>
      </c>
      <c r="BK76" s="158">
        <v>1.6740101673264425</v>
      </c>
      <c r="BL76" s="158">
        <v>87.667197085163863</v>
      </c>
      <c r="BM76" s="158">
        <v>137.47468753670825</v>
      </c>
      <c r="BN76" s="158">
        <v>218.50044091527542</v>
      </c>
      <c r="BO76" s="158">
        <v>64.735075929374119</v>
      </c>
      <c r="BP76" s="158">
        <v>72.569239487087216</v>
      </c>
      <c r="BQ76" s="158">
        <v>4.3559119264476589</v>
      </c>
      <c r="BR76" s="158">
        <v>5.9331412291091183</v>
      </c>
      <c r="BS76" s="158">
        <v>2.2994175580297336</v>
      </c>
      <c r="BT76" s="158">
        <v>1.9090892975398774</v>
      </c>
      <c r="BU76" s="158">
        <v>69.781577510811346</v>
      </c>
      <c r="BV76" s="158">
        <v>7.8216715691334295</v>
      </c>
      <c r="BW76" s="158">
        <v>-11.124286455371177</v>
      </c>
      <c r="BX76" s="158">
        <v>58.514179270459536</v>
      </c>
      <c r="BY76" s="158">
        <v>-2.9683703956082916</v>
      </c>
      <c r="BZ76" s="158">
        <v>7.1629465217170685</v>
      </c>
      <c r="CA76" s="158">
        <v>7.1093881520698101</v>
      </c>
      <c r="CB76" s="158">
        <v>9.3719502332397031</v>
      </c>
      <c r="CC76" s="158">
        <v>9.7636222198312517</v>
      </c>
      <c r="CD76" s="158">
        <v>9.646345119084101</v>
      </c>
      <c r="CE76" s="159">
        <v>9.4760806198084087</v>
      </c>
    </row>
    <row r="77" spans="1:83" x14ac:dyDescent="0.35">
      <c r="B77" s="74" t="s">
        <v>235</v>
      </c>
      <c r="AH77" s="158">
        <v>0</v>
      </c>
      <c r="AI77" s="158">
        <v>0</v>
      </c>
      <c r="AJ77" s="158">
        <v>0</v>
      </c>
      <c r="AK77" s="158">
        <v>0</v>
      </c>
      <c r="AL77" s="158">
        <v>0</v>
      </c>
      <c r="AM77" s="158">
        <v>0</v>
      </c>
      <c r="AN77" s="158">
        <v>0</v>
      </c>
      <c r="AO77" s="158">
        <v>0</v>
      </c>
      <c r="AP77" s="158">
        <v>0</v>
      </c>
      <c r="AQ77" s="158">
        <v>0</v>
      </c>
      <c r="AR77" s="158">
        <v>0</v>
      </c>
      <c r="AS77" s="158">
        <v>0</v>
      </c>
      <c r="AT77" s="158">
        <v>0</v>
      </c>
      <c r="AU77" s="158">
        <v>0</v>
      </c>
      <c r="AV77" s="158">
        <v>0</v>
      </c>
      <c r="AW77" s="158">
        <v>0</v>
      </c>
      <c r="AX77" s="158">
        <v>0</v>
      </c>
      <c r="AY77" s="158">
        <v>0</v>
      </c>
      <c r="AZ77" s="158">
        <v>0</v>
      </c>
      <c r="BA77" s="158">
        <v>0</v>
      </c>
      <c r="BB77" s="158">
        <v>0</v>
      </c>
      <c r="BC77" s="158">
        <v>0</v>
      </c>
      <c r="BD77" s="158">
        <v>0</v>
      </c>
      <c r="BE77" s="158">
        <v>11.089379704676642</v>
      </c>
      <c r="BF77" s="158">
        <v>20.732961391909409</v>
      </c>
      <c r="BG77" s="158">
        <v>23.140931370888236</v>
      </c>
      <c r="BH77" s="158">
        <v>24.912415703525806</v>
      </c>
      <c r="BI77" s="158">
        <v>25.80676051519027</v>
      </c>
      <c r="BJ77" s="158">
        <v>27.612051973188549</v>
      </c>
      <c r="BK77" s="158">
        <v>28.370959958299085</v>
      </c>
      <c r="BL77" s="158">
        <v>28.280597599634152</v>
      </c>
      <c r="BM77" s="158">
        <v>28.72176413600959</v>
      </c>
      <c r="BN77" s="158">
        <v>27.685464140534496</v>
      </c>
      <c r="BO77" s="158">
        <v>28.447531911577013</v>
      </c>
      <c r="BP77" s="158">
        <v>70.812778210558321</v>
      </c>
      <c r="BQ77" s="158">
        <v>216.29824308179414</v>
      </c>
      <c r="BR77" s="158">
        <v>242.31171964354317</v>
      </c>
      <c r="BS77" s="158">
        <v>193.72941686267146</v>
      </c>
      <c r="BT77" s="158">
        <v>216.95096076978109</v>
      </c>
      <c r="BU77" s="158">
        <v>190.19749083504846</v>
      </c>
      <c r="BV77" s="158">
        <v>175.46536578934771</v>
      </c>
      <c r="BW77" s="158">
        <v>146.62771598206643</v>
      </c>
      <c r="BX77" s="158">
        <v>178.90506913747595</v>
      </c>
      <c r="BY77" s="158">
        <v>146.80309828765775</v>
      </c>
      <c r="BZ77" s="158">
        <v>100</v>
      </c>
      <c r="CA77" s="158">
        <v>96.868690992729142</v>
      </c>
      <c r="CB77" s="158">
        <v>95.611059513904053</v>
      </c>
      <c r="CC77" s="158">
        <v>0</v>
      </c>
      <c r="CD77" s="158">
        <v>0</v>
      </c>
      <c r="CE77" s="159">
        <v>0</v>
      </c>
    </row>
    <row r="78" spans="1:83" x14ac:dyDescent="0.35">
      <c r="B78" s="74" t="s">
        <v>241</v>
      </c>
      <c r="AH78" s="158">
        <v>0</v>
      </c>
      <c r="AI78" s="158">
        <v>0</v>
      </c>
      <c r="AJ78" s="158">
        <v>0</v>
      </c>
      <c r="AK78" s="158">
        <v>0</v>
      </c>
      <c r="AL78" s="158">
        <v>0</v>
      </c>
      <c r="AM78" s="158">
        <v>0</v>
      </c>
      <c r="AN78" s="158">
        <v>0</v>
      </c>
      <c r="AO78" s="158">
        <v>0</v>
      </c>
      <c r="AP78" s="158">
        <v>0</v>
      </c>
      <c r="AQ78" s="158">
        <v>0</v>
      </c>
      <c r="AR78" s="158">
        <v>0</v>
      </c>
      <c r="AS78" s="158">
        <v>0</v>
      </c>
      <c r="AT78" s="158">
        <v>0</v>
      </c>
      <c r="AU78" s="158">
        <v>0</v>
      </c>
      <c r="AV78" s="158">
        <v>0</v>
      </c>
      <c r="AW78" s="158">
        <v>0</v>
      </c>
      <c r="AX78" s="158">
        <v>0</v>
      </c>
      <c r="AY78" s="158">
        <v>0</v>
      </c>
      <c r="AZ78" s="158">
        <v>0</v>
      </c>
      <c r="BA78" s="158">
        <v>0</v>
      </c>
      <c r="BB78" s="158">
        <v>0</v>
      </c>
      <c r="BC78" s="158">
        <v>0</v>
      </c>
      <c r="BD78" s="158">
        <v>0</v>
      </c>
      <c r="BE78" s="158">
        <v>0</v>
      </c>
      <c r="BF78" s="158">
        <v>0</v>
      </c>
      <c r="BG78" s="158">
        <v>0</v>
      </c>
      <c r="BH78" s="158">
        <v>0</v>
      </c>
      <c r="BI78" s="158">
        <v>0</v>
      </c>
      <c r="BJ78" s="158">
        <v>66.046201818684153</v>
      </c>
      <c r="BK78" s="158">
        <v>64.550693023567106</v>
      </c>
      <c r="BL78" s="158">
        <v>66.813066935452284</v>
      </c>
      <c r="BM78" s="158">
        <v>62.665982613354842</v>
      </c>
      <c r="BN78" s="158">
        <v>57.803046692105163</v>
      </c>
      <c r="BO78" s="158">
        <v>59.28773274757885</v>
      </c>
      <c r="BP78" s="158">
        <v>55.007899432983109</v>
      </c>
      <c r="BQ78" s="158">
        <v>54.075207909634777</v>
      </c>
      <c r="BR78" s="158">
        <v>53.566441165640171</v>
      </c>
      <c r="BS78" s="158">
        <v>47.94141258784196</v>
      </c>
      <c r="BT78" s="158">
        <v>45.393451297151103</v>
      </c>
      <c r="BU78" s="158">
        <v>42.90345107287672</v>
      </c>
      <c r="BV78" s="158">
        <v>50.499843782567986</v>
      </c>
      <c r="BW78" s="158">
        <v>37.743895554988214</v>
      </c>
      <c r="BX78" s="158">
        <v>64.726658497959022</v>
      </c>
      <c r="BY78" s="158">
        <v>50.878127642978079</v>
      </c>
      <c r="BZ78" s="158">
        <v>42.084693598158729</v>
      </c>
      <c r="CA78" s="158">
        <v>45.952557844482989</v>
      </c>
      <c r="CB78" s="158">
        <v>46.379210082294563</v>
      </c>
      <c r="CC78" s="158">
        <v>47.367941451828798</v>
      </c>
      <c r="CD78" s="158">
        <v>49.996837168027945</v>
      </c>
      <c r="CE78" s="159">
        <v>50.514898942446685</v>
      </c>
    </row>
    <row r="79" spans="1:83" x14ac:dyDescent="0.35">
      <c r="B79" s="203" t="s">
        <v>411</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32.560777496611287</v>
      </c>
      <c r="BK79" s="158">
        <v>30.984332651312215</v>
      </c>
      <c r="BL79" s="158">
        <v>31.535767593533471</v>
      </c>
      <c r="BM79" s="158">
        <v>29.139681915209998</v>
      </c>
      <c r="BN79" s="158">
        <v>26.358189291599952</v>
      </c>
      <c r="BO79" s="158">
        <v>27.153781598391117</v>
      </c>
      <c r="BP79" s="158">
        <v>23.213333560718873</v>
      </c>
      <c r="BQ79" s="158">
        <v>21.954534411311723</v>
      </c>
      <c r="BR79" s="158">
        <v>20.301681201777622</v>
      </c>
      <c r="BS79" s="158">
        <v>17.204571557472004</v>
      </c>
      <c r="BT79" s="158">
        <v>15.42249824020228</v>
      </c>
      <c r="BU79" s="158">
        <v>13.302269976859241</v>
      </c>
      <c r="BV79" s="158">
        <v>14.214926821842523</v>
      </c>
      <c r="BW79" s="158">
        <v>10.708086809265632</v>
      </c>
      <c r="BX79" s="158">
        <v>15.429043561649815</v>
      </c>
      <c r="BY79" s="158">
        <v>12.127937173883947</v>
      </c>
      <c r="BZ79" s="158">
        <v>10.031825925714223</v>
      </c>
      <c r="CA79" s="158">
        <v>10.953817688180484</v>
      </c>
      <c r="CB79" s="158">
        <v>11.055519770686065</v>
      </c>
      <c r="CC79" s="158">
        <v>11.291205958190934</v>
      </c>
      <c r="CD79" s="158">
        <v>11.917861921367992</v>
      </c>
      <c r="CE79" s="159">
        <v>12.04135350691592</v>
      </c>
    </row>
    <row r="80" spans="1:83" x14ac:dyDescent="0.35">
      <c r="B80" s="203" t="s">
        <v>412</v>
      </c>
      <c r="AH80" s="158">
        <v>0</v>
      </c>
      <c r="AI80" s="158">
        <v>0</v>
      </c>
      <c r="AJ80" s="158">
        <v>0</v>
      </c>
      <c r="AK80" s="158">
        <v>0</v>
      </c>
      <c r="AL80" s="158">
        <v>0</v>
      </c>
      <c r="AM80" s="158">
        <v>0</v>
      </c>
      <c r="AN80" s="158">
        <v>0</v>
      </c>
      <c r="AO80" s="158">
        <v>0</v>
      </c>
      <c r="AP80" s="158">
        <v>0</v>
      </c>
      <c r="AQ80" s="158">
        <v>0</v>
      </c>
      <c r="AR80" s="158">
        <v>0</v>
      </c>
      <c r="AS80" s="158">
        <v>0</v>
      </c>
      <c r="AT80" s="158">
        <v>0</v>
      </c>
      <c r="AU80" s="158">
        <v>0</v>
      </c>
      <c r="AV80" s="158">
        <v>0</v>
      </c>
      <c r="AW80" s="158">
        <v>0</v>
      </c>
      <c r="AX80" s="158">
        <v>0</v>
      </c>
      <c r="AY80" s="158">
        <v>0</v>
      </c>
      <c r="AZ80" s="158">
        <v>0</v>
      </c>
      <c r="BA80" s="158">
        <v>0</v>
      </c>
      <c r="BB80" s="158">
        <v>0</v>
      </c>
      <c r="BC80" s="158">
        <v>0</v>
      </c>
      <c r="BD80" s="158">
        <v>0</v>
      </c>
      <c r="BE80" s="158">
        <v>0</v>
      </c>
      <c r="BF80" s="158">
        <v>0</v>
      </c>
      <c r="BG80" s="158">
        <v>0</v>
      </c>
      <c r="BH80" s="158">
        <v>0</v>
      </c>
      <c r="BI80" s="158">
        <v>0</v>
      </c>
      <c r="BJ80" s="158">
        <v>33.485424322072866</v>
      </c>
      <c r="BK80" s="158">
        <v>33.566360372254898</v>
      </c>
      <c r="BL80" s="158">
        <v>35.277299341918805</v>
      </c>
      <c r="BM80" s="158">
        <v>33.526300698144837</v>
      </c>
      <c r="BN80" s="158">
        <v>31.44485740050521</v>
      </c>
      <c r="BO80" s="158">
        <v>32.133951149187737</v>
      </c>
      <c r="BP80" s="158">
        <v>31.794565872264236</v>
      </c>
      <c r="BQ80" s="158">
        <v>32.120673498323058</v>
      </c>
      <c r="BR80" s="158">
        <v>33.264759963862545</v>
      </c>
      <c r="BS80" s="158">
        <v>30.736841030369959</v>
      </c>
      <c r="BT80" s="158">
        <v>29.970953056948826</v>
      </c>
      <c r="BU80" s="158">
        <v>29.601181096017481</v>
      </c>
      <c r="BV80" s="158">
        <v>36.284916960725461</v>
      </c>
      <c r="BW80" s="158">
        <v>27.03580874572258</v>
      </c>
      <c r="BX80" s="158">
        <v>49.297614936309209</v>
      </c>
      <c r="BY80" s="158">
        <v>38.750190469094136</v>
      </c>
      <c r="BZ80" s="158">
        <v>32.052867672444506</v>
      </c>
      <c r="CA80" s="158">
        <v>34.998740156302503</v>
      </c>
      <c r="CB80" s="158">
        <v>35.323690311608502</v>
      </c>
      <c r="CC80" s="158">
        <v>36.076735493637869</v>
      </c>
      <c r="CD80" s="158">
        <v>38.078975246659951</v>
      </c>
      <c r="CE80" s="159">
        <v>38.47354543553076</v>
      </c>
    </row>
    <row r="81" spans="2:83" x14ac:dyDescent="0.35">
      <c r="B81" s="74" t="s">
        <v>248</v>
      </c>
      <c r="AH81" s="158">
        <v>0</v>
      </c>
      <c r="AI81" s="158">
        <v>0</v>
      </c>
      <c r="AJ81" s="158">
        <v>0</v>
      </c>
      <c r="AK81" s="158">
        <v>0</v>
      </c>
      <c r="AL81" s="158">
        <v>0</v>
      </c>
      <c r="AM81" s="158">
        <v>0</v>
      </c>
      <c r="AN81" s="158">
        <v>0</v>
      </c>
      <c r="AO81" s="158">
        <v>0</v>
      </c>
      <c r="AP81" s="158">
        <v>0</v>
      </c>
      <c r="AQ81" s="158">
        <v>0</v>
      </c>
      <c r="AR81" s="158">
        <v>3.1879744571728956</v>
      </c>
      <c r="AS81" s="158">
        <v>24.787714771681138</v>
      </c>
      <c r="AT81" s="158">
        <v>51.988720267800069</v>
      </c>
      <c r="AU81" s="158">
        <v>91.977848252604787</v>
      </c>
      <c r="AV81" s="158">
        <v>168.14969429664069</v>
      </c>
      <c r="AW81" s="158">
        <v>213.29838358847294</v>
      </c>
      <c r="AX81" s="158">
        <v>188.33092994059834</v>
      </c>
      <c r="AY81" s="158">
        <v>187.68293948885841</v>
      </c>
      <c r="AZ81" s="158">
        <v>188.65504509727401</v>
      </c>
      <c r="BA81" s="158">
        <v>185.19266992046835</v>
      </c>
      <c r="BB81" s="158">
        <v>189.70407985121093</v>
      </c>
      <c r="BC81" s="158">
        <v>209.46725416280526</v>
      </c>
      <c r="BD81" s="158">
        <v>218.54533033696711</v>
      </c>
      <c r="BE81" s="158">
        <v>240.64795289385609</v>
      </c>
      <c r="BF81" s="158">
        <v>266.27520386659739</v>
      </c>
      <c r="BG81" s="158">
        <v>291.96423840632053</v>
      </c>
      <c r="BH81" s="158">
        <v>313.86270987457289</v>
      </c>
      <c r="BI81" s="158">
        <v>337.08803269917769</v>
      </c>
      <c r="BJ81" s="158">
        <v>367.22896643051428</v>
      </c>
      <c r="BK81" s="158">
        <v>409.83236245773537</v>
      </c>
      <c r="BL81" s="158">
        <v>433.89438326928013</v>
      </c>
      <c r="BM81" s="158">
        <v>449.43055590537074</v>
      </c>
      <c r="BN81" s="158">
        <v>453.37847277205736</v>
      </c>
      <c r="BO81" s="158">
        <v>415.10173723716082</v>
      </c>
      <c r="BP81" s="158">
        <v>380.54160911158681</v>
      </c>
      <c r="BQ81" s="158">
        <v>350.18476325616228</v>
      </c>
      <c r="BR81" s="158">
        <v>329.43876786980684</v>
      </c>
      <c r="BS81" s="158">
        <v>0</v>
      </c>
      <c r="BT81" s="158">
        <v>0</v>
      </c>
      <c r="BU81" s="158">
        <v>0</v>
      </c>
      <c r="BV81" s="158">
        <v>0</v>
      </c>
      <c r="BW81" s="158">
        <v>0</v>
      </c>
      <c r="BX81" s="158">
        <v>0</v>
      </c>
      <c r="BY81" s="158">
        <v>0</v>
      </c>
      <c r="BZ81" s="158">
        <v>0</v>
      </c>
      <c r="CA81" s="158">
        <v>0</v>
      </c>
      <c r="CB81" s="158">
        <v>0</v>
      </c>
      <c r="CC81" s="158">
        <v>0</v>
      </c>
      <c r="CD81" s="158">
        <v>0</v>
      </c>
      <c r="CE81" s="159">
        <v>0</v>
      </c>
    </row>
    <row r="82" spans="2:83" x14ac:dyDescent="0.35">
      <c r="B82" s="74" t="s">
        <v>32</v>
      </c>
      <c r="AH82" s="158">
        <v>0</v>
      </c>
      <c r="AI82" s="158">
        <v>0</v>
      </c>
      <c r="AJ82" s="158">
        <v>0</v>
      </c>
      <c r="AK82" s="158">
        <v>0</v>
      </c>
      <c r="AL82" s="158">
        <v>0</v>
      </c>
      <c r="AM82" s="158">
        <v>0</v>
      </c>
      <c r="AN82" s="158">
        <v>0</v>
      </c>
      <c r="AO82" s="158">
        <v>0</v>
      </c>
      <c r="AP82" s="158">
        <v>0</v>
      </c>
      <c r="AQ82" s="158">
        <v>0</v>
      </c>
      <c r="AR82" s="158">
        <v>295.04391054619742</v>
      </c>
      <c r="AS82" s="158">
        <v>214.82224152141887</v>
      </c>
      <c r="AT82" s="158">
        <v>209.51345678631802</v>
      </c>
      <c r="AU82" s="158">
        <v>253.82679918215564</v>
      </c>
      <c r="AV82" s="158">
        <v>247.82247770477241</v>
      </c>
      <c r="AW82" s="158">
        <v>264.06742124047747</v>
      </c>
      <c r="AX82" s="158">
        <v>249.94237508535952</v>
      </c>
      <c r="AY82" s="158">
        <v>247.04952239769798</v>
      </c>
      <c r="AZ82" s="158">
        <v>231.91137429109588</v>
      </c>
      <c r="BA82" s="158">
        <v>221.45040069305637</v>
      </c>
      <c r="BB82" s="158">
        <v>241.30073183708694</v>
      </c>
      <c r="BC82" s="158">
        <v>216.4174507190952</v>
      </c>
      <c r="BD82" s="158">
        <v>208.41525990859745</v>
      </c>
      <c r="BE82" s="158">
        <v>220.04021590837806</v>
      </c>
      <c r="BF82" s="158">
        <v>214.37763025789209</v>
      </c>
      <c r="BG82" s="158">
        <v>239.13517314542472</v>
      </c>
      <c r="BH82" s="158">
        <v>241.01850440679902</v>
      </c>
      <c r="BI82" s="158">
        <v>278.17554990760789</v>
      </c>
      <c r="BJ82" s="158">
        <v>385.86570793661355</v>
      </c>
      <c r="BK82" s="158">
        <v>324.50353748704219</v>
      </c>
      <c r="BL82" s="158">
        <v>290.48375821144145</v>
      </c>
      <c r="BM82" s="158">
        <v>355.75241558358812</v>
      </c>
      <c r="BN82" s="158">
        <v>354.17226676767302</v>
      </c>
      <c r="BO82" s="158">
        <v>161.3173842304634</v>
      </c>
      <c r="BP82" s="158">
        <v>121.26496812378763</v>
      </c>
      <c r="BQ82" s="158">
        <v>10.76991657566662</v>
      </c>
      <c r="BR82" s="158">
        <v>0</v>
      </c>
      <c r="BS82" s="158">
        <v>0</v>
      </c>
      <c r="BT82" s="158">
        <v>0</v>
      </c>
      <c r="BU82" s="158">
        <v>0</v>
      </c>
      <c r="BV82" s="158">
        <v>0</v>
      </c>
      <c r="BW82" s="158">
        <v>0</v>
      </c>
      <c r="BX82" s="158">
        <v>0</v>
      </c>
      <c r="BY82" s="158">
        <v>0</v>
      </c>
      <c r="BZ82" s="158">
        <v>0</v>
      </c>
      <c r="CA82" s="158">
        <v>0</v>
      </c>
      <c r="CB82" s="158">
        <v>0</v>
      </c>
      <c r="CC82" s="158">
        <v>0</v>
      </c>
      <c r="CD82" s="158">
        <v>0</v>
      </c>
      <c r="CE82" s="159">
        <v>0</v>
      </c>
    </row>
    <row r="83" spans="2:83" x14ac:dyDescent="0.35">
      <c r="B83" s="203" t="s">
        <v>411</v>
      </c>
      <c r="AH83" s="158">
        <v>0</v>
      </c>
      <c r="AI83" s="158">
        <v>0</v>
      </c>
      <c r="AJ83" s="158">
        <v>0</v>
      </c>
      <c r="AK83" s="158">
        <v>0</v>
      </c>
      <c r="AL83" s="158">
        <v>0</v>
      </c>
      <c r="AM83" s="158">
        <v>0</v>
      </c>
      <c r="AN83" s="158">
        <v>0</v>
      </c>
      <c r="AO83" s="158">
        <v>0</v>
      </c>
      <c r="AP83" s="158">
        <v>0</v>
      </c>
      <c r="AQ83" s="158">
        <v>0</v>
      </c>
      <c r="AR83" s="158">
        <v>0</v>
      </c>
      <c r="AS83" s="158">
        <v>0</v>
      </c>
      <c r="AT83" s="158">
        <v>0</v>
      </c>
      <c r="AU83" s="158">
        <v>0</v>
      </c>
      <c r="AV83" s="158">
        <v>0</v>
      </c>
      <c r="AW83" s="158">
        <v>0</v>
      </c>
      <c r="AX83" s="158">
        <v>0</v>
      </c>
      <c r="AY83" s="158">
        <v>0</v>
      </c>
      <c r="AZ83" s="158">
        <v>0</v>
      </c>
      <c r="BA83" s="158">
        <v>0</v>
      </c>
      <c r="BB83" s="158">
        <v>0</v>
      </c>
      <c r="BC83" s="158">
        <v>0</v>
      </c>
      <c r="BD83" s="158">
        <v>0</v>
      </c>
      <c r="BE83" s="158">
        <v>0</v>
      </c>
      <c r="BF83" s="158">
        <v>0</v>
      </c>
      <c r="BG83" s="158">
        <v>0</v>
      </c>
      <c r="BH83" s="158">
        <v>0</v>
      </c>
      <c r="BI83" s="158">
        <v>0</v>
      </c>
      <c r="BJ83" s="158">
        <v>28.254056175278809</v>
      </c>
      <c r="BK83" s="158">
        <v>24.248771710505281</v>
      </c>
      <c r="BL83" s="158">
        <v>19.818458859517758</v>
      </c>
      <c r="BM83" s="158">
        <v>20.218199463072288</v>
      </c>
      <c r="BN83" s="158">
        <v>20.028745660919984</v>
      </c>
      <c r="BO83" s="158">
        <v>12.567130331680319</v>
      </c>
      <c r="BP83" s="158">
        <v>10.068702439695555</v>
      </c>
      <c r="BQ83" s="158">
        <v>0.68927466084266364</v>
      </c>
      <c r="BR83" s="158">
        <v>0</v>
      </c>
      <c r="BS83" s="158">
        <v>0</v>
      </c>
      <c r="BT83" s="158">
        <v>0</v>
      </c>
      <c r="BU83" s="158">
        <v>0</v>
      </c>
      <c r="BV83" s="158">
        <v>0</v>
      </c>
      <c r="BW83" s="158">
        <v>0</v>
      </c>
      <c r="BX83" s="158">
        <v>0</v>
      </c>
      <c r="BY83" s="158">
        <v>0</v>
      </c>
      <c r="BZ83" s="158">
        <v>0</v>
      </c>
      <c r="CA83" s="158">
        <v>0</v>
      </c>
      <c r="CB83" s="158">
        <v>0</v>
      </c>
      <c r="CC83" s="158">
        <v>0</v>
      </c>
      <c r="CD83" s="158">
        <v>0</v>
      </c>
      <c r="CE83" s="159">
        <v>0</v>
      </c>
    </row>
    <row r="84" spans="2:83" x14ac:dyDescent="0.35">
      <c r="B84" s="203" t="s">
        <v>412</v>
      </c>
      <c r="AH84" s="158">
        <v>0</v>
      </c>
      <c r="AI84" s="158">
        <v>0</v>
      </c>
      <c r="AJ84" s="158">
        <v>0</v>
      </c>
      <c r="AK84" s="158">
        <v>0</v>
      </c>
      <c r="AL84" s="158">
        <v>0</v>
      </c>
      <c r="AM84" s="158">
        <v>0</v>
      </c>
      <c r="AN84" s="158">
        <v>0</v>
      </c>
      <c r="AO84" s="158">
        <v>0</v>
      </c>
      <c r="AP84" s="158">
        <v>0</v>
      </c>
      <c r="AQ84" s="158">
        <v>0</v>
      </c>
      <c r="AR84" s="158">
        <v>0</v>
      </c>
      <c r="AS84" s="158">
        <v>0</v>
      </c>
      <c r="AT84" s="158">
        <v>0</v>
      </c>
      <c r="AU84" s="158">
        <v>0</v>
      </c>
      <c r="AV84" s="158">
        <v>0</v>
      </c>
      <c r="AW84" s="158">
        <v>0</v>
      </c>
      <c r="AX84" s="158">
        <v>0</v>
      </c>
      <c r="AY84" s="158">
        <v>0</v>
      </c>
      <c r="AZ84" s="158">
        <v>0</v>
      </c>
      <c r="BA84" s="158">
        <v>0</v>
      </c>
      <c r="BB84" s="158">
        <v>0</v>
      </c>
      <c r="BC84" s="158">
        <v>0</v>
      </c>
      <c r="BD84" s="158">
        <v>0</v>
      </c>
      <c r="BE84" s="158">
        <v>0</v>
      </c>
      <c r="BF84" s="158">
        <v>0</v>
      </c>
      <c r="BG84" s="158">
        <v>0</v>
      </c>
      <c r="BH84" s="158">
        <v>0</v>
      </c>
      <c r="BI84" s="158">
        <v>0</v>
      </c>
      <c r="BJ84" s="158">
        <v>357.61165176133477</v>
      </c>
      <c r="BK84" s="158">
        <v>300.25476577653694</v>
      </c>
      <c r="BL84" s="158">
        <v>270.66529935192369</v>
      </c>
      <c r="BM84" s="158">
        <v>335.53421612051579</v>
      </c>
      <c r="BN84" s="158">
        <v>334.14352110675316</v>
      </c>
      <c r="BO84" s="158">
        <v>148.75025389878309</v>
      </c>
      <c r="BP84" s="158">
        <v>111.19626568409207</v>
      </c>
      <c r="BQ84" s="158">
        <v>10.080641914823955</v>
      </c>
      <c r="BR84" s="158">
        <v>0</v>
      </c>
      <c r="BS84" s="158">
        <v>0</v>
      </c>
      <c r="BT84" s="158">
        <v>0</v>
      </c>
      <c r="BU84" s="158">
        <v>0</v>
      </c>
      <c r="BV84" s="158">
        <v>0</v>
      </c>
      <c r="BW84" s="158">
        <v>0</v>
      </c>
      <c r="BX84" s="158">
        <v>0</v>
      </c>
      <c r="BY84" s="158">
        <v>0</v>
      </c>
      <c r="BZ84" s="158">
        <v>0</v>
      </c>
      <c r="CA84" s="158">
        <v>0</v>
      </c>
      <c r="CB84" s="158">
        <v>0</v>
      </c>
      <c r="CC84" s="158">
        <v>0</v>
      </c>
      <c r="CD84" s="158">
        <v>0</v>
      </c>
      <c r="CE84" s="159">
        <v>0</v>
      </c>
    </row>
    <row r="85" spans="2:83" x14ac:dyDescent="0.35">
      <c r="B85" s="74" t="s">
        <v>274</v>
      </c>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v>0</v>
      </c>
      <c r="BT85" s="158">
        <v>0</v>
      </c>
      <c r="BU85" s="158">
        <v>0</v>
      </c>
      <c r="BV85" s="158">
        <v>7.2061979071498401</v>
      </c>
      <c r="BW85" s="158">
        <v>8.0629856617218891</v>
      </c>
      <c r="BX85" s="158">
        <v>0.23485738491950189</v>
      </c>
      <c r="BY85" s="158">
        <v>3.8469493532827728</v>
      </c>
      <c r="BZ85" s="158">
        <v>0</v>
      </c>
      <c r="CA85" s="158">
        <v>0</v>
      </c>
      <c r="CB85" s="158">
        <v>0</v>
      </c>
      <c r="CC85" s="158">
        <v>0</v>
      </c>
      <c r="CD85" s="158">
        <v>0</v>
      </c>
      <c r="CE85" s="159">
        <v>0</v>
      </c>
    </row>
    <row r="86" spans="2:83" x14ac:dyDescent="0.35">
      <c r="B86" s="74" t="s">
        <v>275</v>
      </c>
      <c r="AH86" s="158">
        <v>0</v>
      </c>
      <c r="AI86" s="158">
        <v>0</v>
      </c>
      <c r="AJ86" s="158">
        <v>0</v>
      </c>
      <c r="AK86" s="158">
        <v>0</v>
      </c>
      <c r="AL86" s="158">
        <v>0</v>
      </c>
      <c r="AM86" s="158">
        <v>0</v>
      </c>
      <c r="AN86" s="158">
        <v>0</v>
      </c>
      <c r="AO86" s="158">
        <v>0</v>
      </c>
      <c r="AP86" s="158">
        <v>0</v>
      </c>
      <c r="AQ86" s="158">
        <v>0</v>
      </c>
      <c r="AR86" s="158">
        <v>0</v>
      </c>
      <c r="AS86" s="158">
        <v>0</v>
      </c>
      <c r="AT86" s="158">
        <v>0</v>
      </c>
      <c r="AU86" s="158">
        <v>0</v>
      </c>
      <c r="AV86" s="158">
        <v>0</v>
      </c>
      <c r="AW86" s="158">
        <v>0</v>
      </c>
      <c r="AX86" s="158">
        <v>0</v>
      </c>
      <c r="AY86" s="158">
        <v>0</v>
      </c>
      <c r="AZ86" s="158">
        <v>0</v>
      </c>
      <c r="BA86" s="158">
        <v>0</v>
      </c>
      <c r="BB86" s="158">
        <v>0</v>
      </c>
      <c r="BC86" s="158">
        <v>0</v>
      </c>
      <c r="BD86" s="158">
        <v>0</v>
      </c>
      <c r="BE86" s="158">
        <v>0</v>
      </c>
      <c r="BF86" s="158">
        <v>0</v>
      </c>
      <c r="BG86" s="158">
        <v>0</v>
      </c>
      <c r="BH86" s="158">
        <v>0</v>
      </c>
      <c r="BI86" s="158">
        <v>0</v>
      </c>
      <c r="BJ86" s="158">
        <v>170.09467272704603</v>
      </c>
      <c r="BK86" s="158">
        <v>170.26336486215794</v>
      </c>
      <c r="BL86" s="158">
        <v>177.97279132063727</v>
      </c>
      <c r="BM86" s="158">
        <v>182.90018524611</v>
      </c>
      <c r="BN86" s="158">
        <v>169.6413495248085</v>
      </c>
      <c r="BO86" s="158">
        <v>58.62752695703049</v>
      </c>
      <c r="BP86" s="158">
        <v>48.864478634342021</v>
      </c>
      <c r="BQ86" s="158">
        <v>45.513718950132976</v>
      </c>
      <c r="BR86" s="158">
        <v>41.058104071985753</v>
      </c>
      <c r="BS86" s="158">
        <v>36.235823971444027</v>
      </c>
      <c r="BT86" s="158">
        <v>32.882219532324214</v>
      </c>
      <c r="BU86" s="158">
        <v>29.705600794200802</v>
      </c>
      <c r="BV86" s="158">
        <v>28.29208115529411</v>
      </c>
      <c r="BW86" s="158">
        <v>28.783218456212179</v>
      </c>
      <c r="BX86" s="158">
        <v>29.122830393431762</v>
      </c>
      <c r="BY86" s="158">
        <v>26.900868512716514</v>
      </c>
      <c r="BZ86" s="158">
        <v>24.558356167488114</v>
      </c>
      <c r="CA86" s="158">
        <v>27.003252175566498</v>
      </c>
      <c r="CB86" s="158">
        <v>26.992123086303351</v>
      </c>
      <c r="CC86" s="158">
        <v>27.309892416323272</v>
      </c>
      <c r="CD86" s="158">
        <v>26.183126413436437</v>
      </c>
      <c r="CE86" s="159">
        <v>23.60496008622653</v>
      </c>
    </row>
    <row r="87" spans="2:83" x14ac:dyDescent="0.35">
      <c r="B87" s="203" t="s">
        <v>411</v>
      </c>
      <c r="AH87" s="158">
        <v>0</v>
      </c>
      <c r="AI87" s="158">
        <v>0</v>
      </c>
      <c r="AJ87" s="158">
        <v>0</v>
      </c>
      <c r="AK87" s="158">
        <v>0</v>
      </c>
      <c r="AL87" s="158">
        <v>0</v>
      </c>
      <c r="AM87" s="158">
        <v>0</v>
      </c>
      <c r="AN87" s="158">
        <v>0</v>
      </c>
      <c r="AO87" s="158">
        <v>0</v>
      </c>
      <c r="AP87" s="158">
        <v>0</v>
      </c>
      <c r="AQ87" s="158">
        <v>0</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0.34018934545409207</v>
      </c>
      <c r="BK87" s="158">
        <v>0</v>
      </c>
      <c r="BL87" s="158">
        <v>0</v>
      </c>
      <c r="BM87" s="158">
        <v>0</v>
      </c>
      <c r="BN87" s="158">
        <v>0</v>
      </c>
      <c r="BO87" s="158">
        <v>0</v>
      </c>
      <c r="BP87" s="158">
        <v>0</v>
      </c>
      <c r="BQ87" s="158">
        <v>0</v>
      </c>
      <c r="BR87" s="158">
        <v>0</v>
      </c>
      <c r="BS87" s="158">
        <v>6.0164415174730722E-3</v>
      </c>
      <c r="BT87" s="158">
        <v>8.8431098139859776E-3</v>
      </c>
      <c r="BU87" s="158">
        <v>4.0590927922101805E-3</v>
      </c>
      <c r="BV87" s="158">
        <v>4.557541968556008E-3</v>
      </c>
      <c r="BW87" s="158">
        <v>4.692023548164519E-3</v>
      </c>
      <c r="BX87" s="158">
        <v>2.3110147712359715E-3</v>
      </c>
      <c r="BY87" s="158">
        <v>2.1346930793511654E-3</v>
      </c>
      <c r="BZ87" s="158">
        <v>1.9488052189160499E-3</v>
      </c>
      <c r="CA87" s="158">
        <v>2.1428176384672591E-3</v>
      </c>
      <c r="CB87" s="158">
        <v>2.1419345000713414E-3</v>
      </c>
      <c r="CC87" s="158">
        <v>2.1671507859069828E-3</v>
      </c>
      <c r="CD87" s="158">
        <v>2.0777373311984607E-3</v>
      </c>
      <c r="CE87" s="159">
        <v>1.8731493710187784E-3</v>
      </c>
    </row>
    <row r="88" spans="2:83" x14ac:dyDescent="0.35">
      <c r="B88" s="203" t="s">
        <v>412</v>
      </c>
      <c r="AH88" s="158">
        <v>0</v>
      </c>
      <c r="AI88" s="158">
        <v>0</v>
      </c>
      <c r="AJ88" s="158">
        <v>0</v>
      </c>
      <c r="AK88" s="158">
        <v>0</v>
      </c>
      <c r="AL88" s="158">
        <v>0</v>
      </c>
      <c r="AM88" s="158">
        <v>0</v>
      </c>
      <c r="AN88" s="158">
        <v>0</v>
      </c>
      <c r="AO88" s="158">
        <v>0</v>
      </c>
      <c r="AP88" s="158">
        <v>0</v>
      </c>
      <c r="AQ88" s="158">
        <v>0</v>
      </c>
      <c r="AR88" s="158">
        <v>0</v>
      </c>
      <c r="AS88" s="158">
        <v>0</v>
      </c>
      <c r="AT88" s="158">
        <v>0</v>
      </c>
      <c r="AU88" s="158">
        <v>0</v>
      </c>
      <c r="AV88" s="158">
        <v>0</v>
      </c>
      <c r="AW88" s="158">
        <v>0</v>
      </c>
      <c r="AX88" s="158">
        <v>0</v>
      </c>
      <c r="AY88" s="158">
        <v>0</v>
      </c>
      <c r="AZ88" s="158">
        <v>0</v>
      </c>
      <c r="BA88" s="158">
        <v>0</v>
      </c>
      <c r="BB88" s="158">
        <v>0</v>
      </c>
      <c r="BC88" s="158">
        <v>0</v>
      </c>
      <c r="BD88" s="158">
        <v>0</v>
      </c>
      <c r="BE88" s="158">
        <v>0</v>
      </c>
      <c r="BF88" s="158">
        <v>0</v>
      </c>
      <c r="BG88" s="158">
        <v>0</v>
      </c>
      <c r="BH88" s="158">
        <v>0</v>
      </c>
      <c r="BI88" s="158">
        <v>0</v>
      </c>
      <c r="BJ88" s="158">
        <v>169.75448338159194</v>
      </c>
      <c r="BK88" s="158">
        <v>170.26336486215794</v>
      </c>
      <c r="BL88" s="158">
        <v>177.97279132063727</v>
      </c>
      <c r="BM88" s="158">
        <v>182.90018524611</v>
      </c>
      <c r="BN88" s="158">
        <v>169.6413495248085</v>
      </c>
      <c r="BO88" s="158">
        <v>58.62752695703049</v>
      </c>
      <c r="BP88" s="158">
        <v>48.864478634342021</v>
      </c>
      <c r="BQ88" s="158">
        <v>45.513718950132976</v>
      </c>
      <c r="BR88" s="158">
        <v>41.058104071985753</v>
      </c>
      <c r="BS88" s="158">
        <v>36.229807529926553</v>
      </c>
      <c r="BT88" s="158">
        <v>32.873376422510233</v>
      </c>
      <c r="BU88" s="158">
        <v>29.701541701408591</v>
      </c>
      <c r="BV88" s="158">
        <v>28.287523613325554</v>
      </c>
      <c r="BW88" s="158">
        <v>28.778526432664016</v>
      </c>
      <c r="BX88" s="158">
        <v>29.120519378660525</v>
      </c>
      <c r="BY88" s="158">
        <v>26.898733819637162</v>
      </c>
      <c r="BZ88" s="158">
        <v>24.556407362269198</v>
      </c>
      <c r="CA88" s="158">
        <v>27.00110935792803</v>
      </c>
      <c r="CB88" s="158">
        <v>26.989981151803281</v>
      </c>
      <c r="CC88" s="158">
        <v>27.307725265537364</v>
      </c>
      <c r="CD88" s="158">
        <v>26.181048676105238</v>
      </c>
      <c r="CE88" s="159">
        <v>23.603086936855512</v>
      </c>
    </row>
    <row r="89" spans="2:83" ht="25.5" customHeight="1" x14ac:dyDescent="0.35">
      <c r="B89" s="74" t="s">
        <v>277</v>
      </c>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v>7.1825639966638235</v>
      </c>
      <c r="BR89" s="158">
        <v>68.103098121967562</v>
      </c>
      <c r="BS89" s="158">
        <v>590.67352739122884</v>
      </c>
      <c r="BT89" s="158">
        <v>1869.7432446074756</v>
      </c>
      <c r="BU89" s="158">
        <v>3853.2882501680078</v>
      </c>
      <c r="BV89" s="158">
        <v>9268.746837567558</v>
      </c>
      <c r="BW89" s="158">
        <v>20420.27834192232</v>
      </c>
      <c r="BX89" s="158">
        <v>39992.22792434373</v>
      </c>
      <c r="BY89" s="158">
        <v>43052.086561685639</v>
      </c>
      <c r="BZ89" s="158">
        <v>42708.877150385073</v>
      </c>
      <c r="CA89" s="158">
        <v>48320.565731569222</v>
      </c>
      <c r="CB89" s="158">
        <v>57840.377878141931</v>
      </c>
      <c r="CC89" s="158">
        <v>63157.26617538424</v>
      </c>
      <c r="CD89" s="158">
        <v>65332.228925968935</v>
      </c>
      <c r="CE89" s="159">
        <v>66620.824002408292</v>
      </c>
    </row>
    <row r="90" spans="2:83" x14ac:dyDescent="0.35">
      <c r="B90" s="74" t="s">
        <v>283</v>
      </c>
      <c r="AH90" s="158">
        <v>0</v>
      </c>
      <c r="AI90" s="158">
        <v>0</v>
      </c>
      <c r="AJ90" s="158">
        <v>0</v>
      </c>
      <c r="AK90" s="158">
        <v>0</v>
      </c>
      <c r="AL90" s="158">
        <v>0</v>
      </c>
      <c r="AM90" s="158">
        <v>0</v>
      </c>
      <c r="AN90" s="158">
        <v>0</v>
      </c>
      <c r="AO90" s="158">
        <v>0</v>
      </c>
      <c r="AP90" s="158">
        <v>0</v>
      </c>
      <c r="AQ90" s="158">
        <v>0</v>
      </c>
      <c r="AR90" s="158">
        <v>84.687603815251748</v>
      </c>
      <c r="AS90" s="158">
        <v>59.163893248259157</v>
      </c>
      <c r="AT90" s="158">
        <v>22.84846447941035</v>
      </c>
      <c r="AU90" s="158">
        <v>8.5385100523823318</v>
      </c>
      <c r="AV90" s="158">
        <v>4.3194095723255455</v>
      </c>
      <c r="AW90" s="158">
        <v>2.4591577491811996</v>
      </c>
      <c r="AX90" s="158">
        <v>1.5651954143099482</v>
      </c>
      <c r="AY90" s="158">
        <v>2.8478434605716392</v>
      </c>
      <c r="AZ90" s="158">
        <v>0</v>
      </c>
      <c r="BA90" s="158">
        <v>0.38764501895140413</v>
      </c>
      <c r="BB90" s="158">
        <v>0.90743201313874622</v>
      </c>
      <c r="BC90" s="158">
        <v>0.3628079510981263</v>
      </c>
      <c r="BD90" s="158">
        <v>7.265250184975787E-2</v>
      </c>
      <c r="BE90" s="158">
        <v>0.5533364252990095</v>
      </c>
      <c r="BF90" s="158">
        <v>0.54096221195297822</v>
      </c>
      <c r="BG90" s="158">
        <v>0.19610356554917052</v>
      </c>
      <c r="BH90" s="158">
        <v>0.13039207200576769</v>
      </c>
      <c r="BI90" s="158">
        <v>0</v>
      </c>
      <c r="BJ90" s="158">
        <v>0</v>
      </c>
      <c r="BK90" s="158">
        <v>0</v>
      </c>
      <c r="BL90" s="158">
        <v>0</v>
      </c>
      <c r="BM90" s="158">
        <v>0</v>
      </c>
      <c r="BN90" s="158">
        <v>0</v>
      </c>
      <c r="BO90" s="158">
        <v>0</v>
      </c>
      <c r="BP90" s="158">
        <v>0</v>
      </c>
      <c r="BQ90" s="158">
        <v>0</v>
      </c>
      <c r="BR90" s="158">
        <v>0</v>
      </c>
      <c r="BS90" s="158">
        <v>0</v>
      </c>
      <c r="BT90" s="158">
        <v>0</v>
      </c>
      <c r="BU90" s="158">
        <v>0</v>
      </c>
      <c r="BV90" s="158">
        <v>0</v>
      </c>
      <c r="BW90" s="158">
        <v>0</v>
      </c>
      <c r="BX90" s="158">
        <v>0</v>
      </c>
      <c r="BY90" s="158">
        <v>0</v>
      </c>
      <c r="BZ90" s="158">
        <v>0</v>
      </c>
      <c r="CA90" s="158">
        <v>0</v>
      </c>
      <c r="CB90" s="158">
        <v>0</v>
      </c>
      <c r="CC90" s="158">
        <v>0</v>
      </c>
      <c r="CD90" s="158">
        <v>0</v>
      </c>
      <c r="CE90" s="159">
        <v>0</v>
      </c>
    </row>
    <row r="91" spans="2:83" ht="26.25" customHeight="1" x14ac:dyDescent="0.35">
      <c r="B91" s="109" t="s">
        <v>413</v>
      </c>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257" t="str">
        <f>Table_3a!BH91</f>
        <v>Definition change -&gt;</v>
      </c>
      <c r="BI91" s="158"/>
      <c r="BJ91" s="158"/>
      <c r="BK91" s="158"/>
      <c r="BL91" s="257" t="str">
        <f>Table_3a!BL91</f>
        <v>Definition change -&gt;</v>
      </c>
      <c r="BM91" s="158"/>
      <c r="BN91" s="158"/>
      <c r="BO91" s="158"/>
      <c r="BP91" s="158"/>
      <c r="BQ91" s="158"/>
      <c r="BR91" s="158"/>
      <c r="BS91" s="158"/>
      <c r="BT91" s="158"/>
      <c r="BU91" s="158"/>
      <c r="BV91" s="158"/>
      <c r="BW91" s="158"/>
      <c r="BX91" s="158"/>
      <c r="BY91" s="158"/>
      <c r="BZ91" s="158"/>
      <c r="CA91" s="158"/>
      <c r="CB91" s="158"/>
      <c r="CC91" s="158"/>
      <c r="CD91" s="158"/>
      <c r="CE91" s="159"/>
    </row>
    <row r="92" spans="2:83" x14ac:dyDescent="0.35">
      <c r="B92" s="74" t="s">
        <v>414</v>
      </c>
      <c r="AH92" s="158">
        <v>6255.1169761645415</v>
      </c>
      <c r="AI92" s="158">
        <v>5957.294280149411</v>
      </c>
      <c r="AJ92" s="158">
        <v>6171.2225161209735</v>
      </c>
      <c r="AK92" s="158">
        <v>7907.5573172580425</v>
      </c>
      <c r="AL92" s="158">
        <v>8480.119216557021</v>
      </c>
      <c r="AM92" s="158">
        <v>9015.5993630192461</v>
      </c>
      <c r="AN92" s="158">
        <v>9802.9378346598405</v>
      </c>
      <c r="AO92" s="158">
        <v>10434.313200352755</v>
      </c>
      <c r="AP92" s="158">
        <v>10718.384534200603</v>
      </c>
      <c r="AQ92" s="158">
        <v>10674.187000353175</v>
      </c>
      <c r="AR92" s="158">
        <v>11086.97004222364</v>
      </c>
      <c r="AS92" s="158">
        <v>11621.962292994314</v>
      </c>
      <c r="AT92" s="158">
        <v>12329.828606242476</v>
      </c>
      <c r="AU92" s="158">
        <v>12026.163775268764</v>
      </c>
      <c r="AV92" s="158">
        <v>14119.327239861475</v>
      </c>
      <c r="AW92" s="158">
        <v>15252.983590573371</v>
      </c>
      <c r="AX92" s="158">
        <v>15511.540238292901</v>
      </c>
      <c r="AY92" s="158">
        <v>15252.572397437851</v>
      </c>
      <c r="AZ92" s="158">
        <v>14831.4754139381</v>
      </c>
      <c r="BA92" s="158">
        <v>14886.531191352173</v>
      </c>
      <c r="BB92" s="158">
        <v>14551.864916350241</v>
      </c>
      <c r="BC92" s="158">
        <v>14950.376710816865</v>
      </c>
      <c r="BD92" s="158">
        <v>15738.684653293862</v>
      </c>
      <c r="BE92" s="158">
        <v>16655.19627098359</v>
      </c>
      <c r="BF92" s="158">
        <v>16921.127182684872</v>
      </c>
      <c r="BG92" s="158">
        <v>16836.564150776285</v>
      </c>
      <c r="BH92" s="238">
        <v>18506.087358401524</v>
      </c>
      <c r="BI92" s="158">
        <v>18718.179356067325</v>
      </c>
      <c r="BJ92" s="158">
        <v>19477.622156776964</v>
      </c>
      <c r="BK92" s="158">
        <v>19859.335401174667</v>
      </c>
      <c r="BL92" s="238">
        <v>19655.786620267179</v>
      </c>
      <c r="BM92" s="158">
        <v>20412.222186051746</v>
      </c>
      <c r="BN92" s="158">
        <v>20490.019729618813</v>
      </c>
      <c r="BO92" s="158">
        <v>19880.818201212383</v>
      </c>
      <c r="BP92" s="158">
        <v>19079.87048866754</v>
      </c>
      <c r="BQ92" s="158">
        <v>15893.219712229427</v>
      </c>
      <c r="BR92" s="158">
        <v>15286.524591485564</v>
      </c>
      <c r="BS92" s="158">
        <v>14607.396734775713</v>
      </c>
      <c r="BT92" s="158">
        <v>13730.041514429297</v>
      </c>
      <c r="BU92" s="158">
        <v>13100.721864084655</v>
      </c>
      <c r="BV92" s="158">
        <v>12431.662304399597</v>
      </c>
      <c r="BW92" s="158">
        <v>11959.070378223018</v>
      </c>
      <c r="BX92" s="158">
        <v>11054.559421068479</v>
      </c>
      <c r="BY92" s="158">
        <v>10504.355638771834</v>
      </c>
      <c r="BZ92" s="158">
        <v>10420.671077521514</v>
      </c>
      <c r="CA92" s="158">
        <v>10699.008008859906</v>
      </c>
      <c r="CB92" s="158">
        <v>10666.56656736012</v>
      </c>
      <c r="CC92" s="158">
        <v>10354.336492015502</v>
      </c>
      <c r="CD92" s="158">
        <v>9895.770298532183</v>
      </c>
      <c r="CE92" s="159">
        <v>9526.2023990444777</v>
      </c>
    </row>
    <row r="93" spans="2:83" x14ac:dyDescent="0.35">
      <c r="B93" s="74" t="s">
        <v>406</v>
      </c>
      <c r="AH93" s="158">
        <v>1220.6530793822494</v>
      </c>
      <c r="AI93" s="158">
        <v>1167.5099343006384</v>
      </c>
      <c r="AJ93" s="158">
        <v>1199.9599336901892</v>
      </c>
      <c r="AK93" s="158">
        <v>1429.6242591771324</v>
      </c>
      <c r="AL93" s="158">
        <v>1707.2418596375649</v>
      </c>
      <c r="AM93" s="158">
        <v>1900.4776763760983</v>
      </c>
      <c r="AN93" s="158">
        <v>2047.3893263919012</v>
      </c>
      <c r="AO93" s="158">
        <v>2262.004739308336</v>
      </c>
      <c r="AP93" s="158">
        <v>2544.9786651803652</v>
      </c>
      <c r="AQ93" s="158">
        <v>2568.7692179018059</v>
      </c>
      <c r="AR93" s="158">
        <v>2690.2628841748174</v>
      </c>
      <c r="AS93" s="158">
        <v>3071.8781662206356</v>
      </c>
      <c r="AT93" s="158">
        <v>3595.4319006059286</v>
      </c>
      <c r="AU93" s="158">
        <v>4222.1639709855835</v>
      </c>
      <c r="AV93" s="158">
        <v>5557.180046124101</v>
      </c>
      <c r="AW93" s="158">
        <v>6862.2749735756315</v>
      </c>
      <c r="AX93" s="158">
        <v>8079.3096053948702</v>
      </c>
      <c r="AY93" s="158">
        <v>9096.3772659351871</v>
      </c>
      <c r="AZ93" s="158">
        <v>9657.739792768145</v>
      </c>
      <c r="BA93" s="158">
        <v>10300.142213462532</v>
      </c>
      <c r="BB93" s="158">
        <v>10807.762137871498</v>
      </c>
      <c r="BC93" s="158">
        <v>11375.687871531825</v>
      </c>
      <c r="BD93" s="158">
        <v>12089.69306939835</v>
      </c>
      <c r="BE93" s="158">
        <v>12908.139685408049</v>
      </c>
      <c r="BF93" s="158">
        <v>13498.895648623246</v>
      </c>
      <c r="BG93" s="158">
        <v>13683.316902381643</v>
      </c>
      <c r="BH93" s="238">
        <v>13305.334444318651</v>
      </c>
      <c r="BI93" s="158">
        <v>13237.428315055216</v>
      </c>
      <c r="BJ93" s="158">
        <v>13311.486869372036</v>
      </c>
      <c r="BK93" s="158">
        <v>14080.291574749845</v>
      </c>
      <c r="BL93" s="238">
        <v>14564.117758586361</v>
      </c>
      <c r="BM93" s="158">
        <v>15953.263814731163</v>
      </c>
      <c r="BN93" s="158">
        <v>16492.234786736528</v>
      </c>
      <c r="BO93" s="158">
        <v>17028.730850405096</v>
      </c>
      <c r="BP93" s="158">
        <v>18066.989743053466</v>
      </c>
      <c r="BQ93" s="158">
        <v>17620.00179751925</v>
      </c>
      <c r="BR93" s="158">
        <v>19570.972115376269</v>
      </c>
      <c r="BS93" s="158">
        <v>20449.39517130371</v>
      </c>
      <c r="BT93" s="158">
        <v>20177.885850229228</v>
      </c>
      <c r="BU93" s="158">
        <v>20121.405778172448</v>
      </c>
      <c r="BV93" s="158">
        <v>19149.507758242336</v>
      </c>
      <c r="BW93" s="158">
        <v>16671.024541410541</v>
      </c>
      <c r="BX93" s="158">
        <v>14858.101619136134</v>
      </c>
      <c r="BY93" s="158">
        <v>13659.012214976134</v>
      </c>
      <c r="BZ93" s="158">
        <v>12175.005306513285</v>
      </c>
      <c r="CA93" s="158">
        <v>11955.727335108231</v>
      </c>
      <c r="CB93" s="158">
        <v>11745.877673585323</v>
      </c>
      <c r="CC93" s="158">
        <v>10969.944941563548</v>
      </c>
      <c r="CD93" s="158">
        <v>9162.525551406954</v>
      </c>
      <c r="CE93" s="159">
        <v>8202.0286196117177</v>
      </c>
    </row>
    <row r="94" spans="2:83" x14ac:dyDescent="0.35">
      <c r="B94" s="74" t="s">
        <v>407</v>
      </c>
      <c r="AH94" s="158">
        <v>3532.2383507242366</v>
      </c>
      <c r="AI94" s="158">
        <v>3279.7990592734968</v>
      </c>
      <c r="AJ94" s="158">
        <v>3493.9060744671888</v>
      </c>
      <c r="AK94" s="158">
        <v>4484.3787493021036</v>
      </c>
      <c r="AL94" s="158">
        <v>5498.3037281650495</v>
      </c>
      <c r="AM94" s="158">
        <v>6251.4558000811921</v>
      </c>
      <c r="AN94" s="158">
        <v>6637.8674719525379</v>
      </c>
      <c r="AO94" s="158">
        <v>7271.3489067803839</v>
      </c>
      <c r="AP94" s="158">
        <v>7721.5712702884921</v>
      </c>
      <c r="AQ94" s="158">
        <v>7744.437073397703</v>
      </c>
      <c r="AR94" s="158">
        <v>6797.4094903784317</v>
      </c>
      <c r="AS94" s="158">
        <v>7095.5268055632132</v>
      </c>
      <c r="AT94" s="158">
        <v>7778.046400958342</v>
      </c>
      <c r="AU94" s="158">
        <v>9187.1264483037758</v>
      </c>
      <c r="AV94" s="158">
        <v>11098.340459216417</v>
      </c>
      <c r="AW94" s="158">
        <v>12370.120633605502</v>
      </c>
      <c r="AX94" s="158">
        <v>13443.09888053706</v>
      </c>
      <c r="AY94" s="158">
        <v>14099.20787624717</v>
      </c>
      <c r="AZ94" s="158">
        <v>14264.511085289638</v>
      </c>
      <c r="BA94" s="158">
        <v>14209.033478218402</v>
      </c>
      <c r="BB94" s="158">
        <v>13979.809801728981</v>
      </c>
      <c r="BC94" s="158">
        <v>13558.246300916129</v>
      </c>
      <c r="BD94" s="158">
        <v>12245.599539009392</v>
      </c>
      <c r="BE94" s="158">
        <v>12367.781161593592</v>
      </c>
      <c r="BF94" s="158">
        <v>12568.663596403147</v>
      </c>
      <c r="BG94" s="158">
        <v>12941.970714902041</v>
      </c>
      <c r="BH94" s="238">
        <v>12588.523793515425</v>
      </c>
      <c r="BI94" s="158">
        <v>11811.902746918542</v>
      </c>
      <c r="BJ94" s="158">
        <v>11193.842986367192</v>
      </c>
      <c r="BK94" s="158">
        <v>10977.452153323193</v>
      </c>
      <c r="BL94" s="238">
        <v>9319.259371963135</v>
      </c>
      <c r="BM94" s="158">
        <v>9096.3686620043427</v>
      </c>
      <c r="BN94" s="158">
        <v>8356.2824178400624</v>
      </c>
      <c r="BO94" s="158">
        <v>7471.2092018042267</v>
      </c>
      <c r="BP94" s="158">
        <v>6727.7524065626403</v>
      </c>
      <c r="BQ94" s="158">
        <v>5471.9908859152583</v>
      </c>
      <c r="BR94" s="158">
        <v>4964.7558935739653</v>
      </c>
      <c r="BS94" s="158">
        <v>4589.7237045284137</v>
      </c>
      <c r="BT94" s="158">
        <v>4110.4163774598419</v>
      </c>
      <c r="BU94" s="158">
        <v>3725.6960307275945</v>
      </c>
      <c r="BV94" s="158">
        <v>3131.3314941576286</v>
      </c>
      <c r="BW94" s="158">
        <v>2077.7449575201804</v>
      </c>
      <c r="BX94" s="158">
        <v>1647.4241272997124</v>
      </c>
      <c r="BY94" s="158">
        <v>1298.5163448226192</v>
      </c>
      <c r="BZ94" s="158">
        <v>703.85652185283561</v>
      </c>
      <c r="CA94" s="158">
        <v>540.16238526208258</v>
      </c>
      <c r="CB94" s="158">
        <v>401.40564559761714</v>
      </c>
      <c r="CC94" s="158">
        <v>183.37398076554194</v>
      </c>
      <c r="CD94" s="158">
        <v>12.914413359244902</v>
      </c>
      <c r="CE94" s="159">
        <v>0</v>
      </c>
    </row>
    <row r="95" spans="2:83" x14ac:dyDescent="0.35">
      <c r="B95" s="74" t="s">
        <v>408</v>
      </c>
      <c r="AH95" s="158">
        <v>4415.3766890573233</v>
      </c>
      <c r="AI95" s="158">
        <v>3956.5614440188297</v>
      </c>
      <c r="AJ95" s="158">
        <v>4799.839734760757</v>
      </c>
      <c r="AK95" s="158">
        <v>7797.0726350646437</v>
      </c>
      <c r="AL95" s="158">
        <v>11452.893542989579</v>
      </c>
      <c r="AM95" s="158">
        <v>13573.411614959819</v>
      </c>
      <c r="AN95" s="158">
        <v>14599.049543949624</v>
      </c>
      <c r="AO95" s="158">
        <v>15522.339608718225</v>
      </c>
      <c r="AP95" s="158">
        <v>15408.740537400496</v>
      </c>
      <c r="AQ95" s="158">
        <v>13733.138456916118</v>
      </c>
      <c r="AR95" s="158">
        <v>10241.556721763236</v>
      </c>
      <c r="AS95" s="158">
        <v>8716.9685743696664</v>
      </c>
      <c r="AT95" s="158">
        <v>9181.4545608615372</v>
      </c>
      <c r="AU95" s="158">
        <v>11973.105181237555</v>
      </c>
      <c r="AV95" s="158">
        <v>15396.444987170744</v>
      </c>
      <c r="AW95" s="158">
        <v>15968.865014603267</v>
      </c>
      <c r="AX95" s="158">
        <v>14821.042058985104</v>
      </c>
      <c r="AY95" s="158">
        <v>13501.571550903644</v>
      </c>
      <c r="AZ95" s="158">
        <v>11606.113229244038</v>
      </c>
      <c r="BA95" s="158">
        <v>9384.8252707906486</v>
      </c>
      <c r="BB95" s="158">
        <v>8067.3165447180609</v>
      </c>
      <c r="BC95" s="158">
        <v>7122.5386393507715</v>
      </c>
      <c r="BD95" s="158">
        <v>6187.2399159265306</v>
      </c>
      <c r="BE95" s="158">
        <v>5386.984874005826</v>
      </c>
      <c r="BF95" s="158">
        <v>5300.6936969350054</v>
      </c>
      <c r="BG95" s="158">
        <v>4910.4130037473569</v>
      </c>
      <c r="BH95" s="238">
        <v>4593.5688248444412</v>
      </c>
      <c r="BI95" s="158">
        <v>4705.6706019643743</v>
      </c>
      <c r="BJ95" s="158">
        <v>4886.4527987113206</v>
      </c>
      <c r="BK95" s="158">
        <v>4670.322465261871</v>
      </c>
      <c r="BL95" s="238">
        <v>5453.1896559854649</v>
      </c>
      <c r="BM95" s="158">
        <v>9016.9742086899223</v>
      </c>
      <c r="BN95" s="158">
        <v>9461.6724477667649</v>
      </c>
      <c r="BO95" s="158">
        <v>10405.554112055095</v>
      </c>
      <c r="BP95" s="158">
        <v>10980.814868201585</v>
      </c>
      <c r="BQ95" s="158">
        <v>8648.8727303950236</v>
      </c>
      <c r="BR95" s="158">
        <v>6194.757235368178</v>
      </c>
      <c r="BS95" s="158">
        <v>4717.3522813046811</v>
      </c>
      <c r="BT95" s="158">
        <v>3829.4690269412918</v>
      </c>
      <c r="BU95" s="158">
        <v>3356.7911455006088</v>
      </c>
      <c r="BV95" s="158">
        <v>2562.8554667651329</v>
      </c>
      <c r="BW95" s="158">
        <v>1256.6230076331556</v>
      </c>
      <c r="BX95" s="158">
        <v>912.72501206849506</v>
      </c>
      <c r="BY95" s="158">
        <v>708.06028225825116</v>
      </c>
      <c r="BZ95" s="158">
        <v>353.75418965772815</v>
      </c>
      <c r="CA95" s="158">
        <v>219.34354622971497</v>
      </c>
      <c r="CB95" s="158">
        <v>0</v>
      </c>
      <c r="CC95" s="158">
        <v>0</v>
      </c>
      <c r="CD95" s="158">
        <v>0</v>
      </c>
      <c r="CE95" s="159">
        <v>0</v>
      </c>
    </row>
    <row r="96" spans="2:83" x14ac:dyDescent="0.35">
      <c r="B96" s="74" t="s">
        <v>409</v>
      </c>
      <c r="AH96" s="158">
        <v>299.09380274349405</v>
      </c>
      <c r="AI96" s="158">
        <v>307.5498414194895</v>
      </c>
      <c r="AJ96" s="158">
        <v>348.47434038049033</v>
      </c>
      <c r="AK96" s="158">
        <v>475.47440612488305</v>
      </c>
      <c r="AL96" s="158">
        <v>615.51516959247238</v>
      </c>
      <c r="AM96" s="158">
        <v>763.64074570005494</v>
      </c>
      <c r="AN96" s="158">
        <v>825.19684683084381</v>
      </c>
      <c r="AO96" s="158">
        <v>820.80978003657526</v>
      </c>
      <c r="AP96" s="158">
        <v>947.79369272569227</v>
      </c>
      <c r="AQ96" s="158">
        <v>1099.4898055388294</v>
      </c>
      <c r="AR96" s="158">
        <v>1938.5506577281735</v>
      </c>
      <c r="AS96" s="158">
        <v>1991.33994107073</v>
      </c>
      <c r="AT96" s="158">
        <v>2551.1969724011683</v>
      </c>
      <c r="AU96" s="158">
        <v>2839.7605243620346</v>
      </c>
      <c r="AV96" s="158">
        <v>3061.2208847568454</v>
      </c>
      <c r="AW96" s="158">
        <v>3597.1206942133335</v>
      </c>
      <c r="AX96" s="158">
        <v>4138.5111275262252</v>
      </c>
      <c r="AY96" s="158">
        <v>4828.8457743342406</v>
      </c>
      <c r="AZ96" s="158">
        <v>5156.4740121319974</v>
      </c>
      <c r="BA96" s="158">
        <v>5411.391688111933</v>
      </c>
      <c r="BB96" s="158">
        <v>5099.2619979742049</v>
      </c>
      <c r="BC96" s="158">
        <v>4056.0107449959555</v>
      </c>
      <c r="BD96" s="158">
        <v>2336.0387566299355</v>
      </c>
      <c r="BE96" s="158">
        <v>2299.4889764963459</v>
      </c>
      <c r="BF96" s="158">
        <v>2318.471095493629</v>
      </c>
      <c r="BG96" s="158">
        <v>2622.3363386176443</v>
      </c>
      <c r="BH96" s="238">
        <v>3012.5782211299552</v>
      </c>
      <c r="BI96" s="158">
        <v>3089.5900296129889</v>
      </c>
      <c r="BJ96" s="158">
        <v>3530.8902967171584</v>
      </c>
      <c r="BK96" s="158">
        <v>3706.6072418854274</v>
      </c>
      <c r="BL96" s="238">
        <v>5707.3887306114493</v>
      </c>
      <c r="BM96" s="158">
        <v>7047.2034028686994</v>
      </c>
      <c r="BN96" s="158">
        <v>8397.8009244151272</v>
      </c>
      <c r="BO96" s="158">
        <v>8807.5155218918899</v>
      </c>
      <c r="BP96" s="158">
        <v>9490.2178001925913</v>
      </c>
      <c r="BQ96" s="158">
        <v>8974.5833121663254</v>
      </c>
      <c r="BR96" s="158">
        <v>9513.7603873343924</v>
      </c>
      <c r="BS96" s="158">
        <v>9681.5536519464495</v>
      </c>
      <c r="BT96" s="158">
        <v>9260.9671597787474</v>
      </c>
      <c r="BU96" s="158">
        <v>8674.4021973006311</v>
      </c>
      <c r="BV96" s="158">
        <v>7894.9041649967357</v>
      </c>
      <c r="BW96" s="158">
        <v>6862.0170382337374</v>
      </c>
      <c r="BX96" s="158">
        <v>6114.9262264345198</v>
      </c>
      <c r="BY96" s="158">
        <v>5553.1189471075713</v>
      </c>
      <c r="BZ96" s="158">
        <v>4536.9809340375486</v>
      </c>
      <c r="CA96" s="158">
        <v>4202.7421503071291</v>
      </c>
      <c r="CB96" s="158">
        <v>3960.2338389143588</v>
      </c>
      <c r="CC96" s="158">
        <v>2877.6069140750019</v>
      </c>
      <c r="CD96" s="158">
        <v>2897.975703397567</v>
      </c>
      <c r="CE96" s="159">
        <v>2554.0032116804005</v>
      </c>
    </row>
    <row r="97" spans="1:83" ht="24.75" customHeight="1" x14ac:dyDescent="0.35">
      <c r="B97" s="74" t="s">
        <v>415</v>
      </c>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v>7.1825639966638235</v>
      </c>
      <c r="BR97" s="158">
        <v>68.103098121967562</v>
      </c>
      <c r="BS97" s="158">
        <v>590.67352739122884</v>
      </c>
      <c r="BT97" s="158">
        <v>1869.7432446074756</v>
      </c>
      <c r="BU97" s="158">
        <v>3853.2882501680078</v>
      </c>
      <c r="BV97" s="158">
        <v>9268.746837567558</v>
      </c>
      <c r="BW97" s="158">
        <v>20420.27834192232</v>
      </c>
      <c r="BX97" s="158">
        <v>39992.22792434373</v>
      </c>
      <c r="BY97" s="158">
        <v>43052.086561685639</v>
      </c>
      <c r="BZ97" s="158">
        <v>42708.877150385073</v>
      </c>
      <c r="CA97" s="158">
        <v>48320.565731569222</v>
      </c>
      <c r="CB97" s="158">
        <v>57840.377878141931</v>
      </c>
      <c r="CC97" s="158">
        <v>63157.26617538424</v>
      </c>
      <c r="CD97" s="158">
        <v>65332.228925968935</v>
      </c>
      <c r="CE97" s="159">
        <v>66620.824002408292</v>
      </c>
    </row>
    <row r="98" spans="1:83" ht="26.25" customHeight="1" x14ac:dyDescent="0.35">
      <c r="B98" s="76" t="s">
        <v>410</v>
      </c>
      <c r="AH98" s="158">
        <v>6255.1169761645415</v>
      </c>
      <c r="AI98" s="158">
        <v>5957.294280149411</v>
      </c>
      <c r="AJ98" s="158">
        <v>6171.2225161209735</v>
      </c>
      <c r="AK98" s="158">
        <v>7907.5573172580425</v>
      </c>
      <c r="AL98" s="158">
        <v>8480.119216557021</v>
      </c>
      <c r="AM98" s="158">
        <v>9015.5993630192461</v>
      </c>
      <c r="AN98" s="158">
        <v>9802.9378346598405</v>
      </c>
      <c r="AO98" s="158">
        <v>10434.313200352755</v>
      </c>
      <c r="AP98" s="158">
        <v>10718.384534200603</v>
      </c>
      <c r="AQ98" s="158">
        <v>10674.187000353175</v>
      </c>
      <c r="AR98" s="158">
        <v>11086.97004222364</v>
      </c>
      <c r="AS98" s="158">
        <v>11621.962292994314</v>
      </c>
      <c r="AT98" s="158">
        <v>12329.828606242476</v>
      </c>
      <c r="AU98" s="158">
        <v>12026.163775268764</v>
      </c>
      <c r="AV98" s="158">
        <v>14119.327239861475</v>
      </c>
      <c r="AW98" s="158">
        <v>15252.983590573371</v>
      </c>
      <c r="AX98" s="158">
        <v>15511.540238292901</v>
      </c>
      <c r="AY98" s="158">
        <v>15252.572397437851</v>
      </c>
      <c r="AZ98" s="158">
        <v>14831.4754139381</v>
      </c>
      <c r="BA98" s="158">
        <v>14886.531191352173</v>
      </c>
      <c r="BB98" s="158">
        <v>14551.864916350241</v>
      </c>
      <c r="BC98" s="158">
        <v>14950.376710816865</v>
      </c>
      <c r="BD98" s="158">
        <v>15738.684653293862</v>
      </c>
      <c r="BE98" s="158">
        <v>16655.19627098359</v>
      </c>
      <c r="BF98" s="158">
        <v>16921.127182684872</v>
      </c>
      <c r="BG98" s="158">
        <v>16836.564150776285</v>
      </c>
      <c r="BH98" s="158">
        <v>18506.087358401524</v>
      </c>
      <c r="BI98" s="158">
        <v>18718.179356067325</v>
      </c>
      <c r="BJ98" s="158">
        <v>19513.901304792424</v>
      </c>
      <c r="BK98" s="158">
        <v>19894.165714767849</v>
      </c>
      <c r="BL98" s="158">
        <v>20767.990676081143</v>
      </c>
      <c r="BM98" s="158">
        <v>21559.035806239914</v>
      </c>
      <c r="BN98" s="158">
        <v>21729.283846980936</v>
      </c>
      <c r="BO98" s="158">
        <v>21176.7008114032</v>
      </c>
      <c r="BP98" s="158">
        <v>20258.957814329129</v>
      </c>
      <c r="BQ98" s="158">
        <v>16687.549349598554</v>
      </c>
      <c r="BR98" s="158">
        <v>15982.020556451034</v>
      </c>
      <c r="BS98" s="158">
        <v>15188.351179263618</v>
      </c>
      <c r="BT98" s="158">
        <v>14160.201516164778</v>
      </c>
      <c r="BU98" s="158">
        <v>13361.790675781513</v>
      </c>
      <c r="BV98" s="158">
        <v>12548.334941546938</v>
      </c>
      <c r="BW98" s="158">
        <v>12055.032929682082</v>
      </c>
      <c r="BX98" s="158">
        <v>11158.138124784917</v>
      </c>
      <c r="BY98" s="158">
        <v>10541.168396509323</v>
      </c>
      <c r="BZ98" s="158">
        <v>10420.67107752152</v>
      </c>
      <c r="CA98" s="158">
        <v>10706.615007789969</v>
      </c>
      <c r="CB98" s="158">
        <v>10662.05570988171</v>
      </c>
      <c r="CC98" s="158">
        <v>10357.967550175385</v>
      </c>
      <c r="CD98" s="158">
        <v>9897.9468764321136</v>
      </c>
      <c r="CE98" s="159">
        <v>9528.6295916084582</v>
      </c>
    </row>
    <row r="99" spans="1:83" x14ac:dyDescent="0.35">
      <c r="B99" s="76" t="s">
        <v>387</v>
      </c>
      <c r="AH99" s="158">
        <v>9467.3619219073025</v>
      </c>
      <c r="AI99" s="158">
        <v>8711.4202790124546</v>
      </c>
      <c r="AJ99" s="158">
        <v>9842.1800832986264</v>
      </c>
      <c r="AK99" s="158">
        <v>14186.550049668762</v>
      </c>
      <c r="AL99" s="158">
        <v>19273.954300384667</v>
      </c>
      <c r="AM99" s="158">
        <v>22488.985837117165</v>
      </c>
      <c r="AN99" s="158">
        <v>24109.503189124905</v>
      </c>
      <c r="AO99" s="158">
        <v>25876.503034843521</v>
      </c>
      <c r="AP99" s="158">
        <v>26623.084165595046</v>
      </c>
      <c r="AQ99" s="158">
        <v>25145.834553754459</v>
      </c>
      <c r="AR99" s="158">
        <v>21667.779754044659</v>
      </c>
      <c r="AS99" s="158">
        <v>20875.713487224246</v>
      </c>
      <c r="AT99" s="158">
        <v>23106.129834826974</v>
      </c>
      <c r="AU99" s="158">
        <v>28222.156124888956</v>
      </c>
      <c r="AV99" s="158">
        <v>35113.18637726811</v>
      </c>
      <c r="AW99" s="158">
        <v>38798.381315997744</v>
      </c>
      <c r="AX99" s="158">
        <v>40481.961672443256</v>
      </c>
      <c r="AY99" s="158">
        <v>41526.002467420243</v>
      </c>
      <c r="AZ99" s="158">
        <v>40684.838119433814</v>
      </c>
      <c r="BA99" s="158">
        <v>39305.392650583519</v>
      </c>
      <c r="BB99" s="158">
        <v>37954.150482292738</v>
      </c>
      <c r="BC99" s="158">
        <v>36112.483556794687</v>
      </c>
      <c r="BD99" s="158">
        <v>32858.571280964206</v>
      </c>
      <c r="BE99" s="158">
        <v>32962.394697503812</v>
      </c>
      <c r="BF99" s="158">
        <v>33686.724037455024</v>
      </c>
      <c r="BG99" s="158">
        <v>34158.036959648685</v>
      </c>
      <c r="BH99" s="158">
        <v>33500.005283808474</v>
      </c>
      <c r="BI99" s="158">
        <v>32844.59169355112</v>
      </c>
      <c r="BJ99" s="158">
        <v>33127.400554224616</v>
      </c>
      <c r="BK99" s="158">
        <v>33640.177170622075</v>
      </c>
      <c r="BL99" s="158">
        <v>33931.751461332453</v>
      </c>
      <c r="BM99" s="158">
        <v>39966.99646810595</v>
      </c>
      <c r="BN99" s="158">
        <v>41468.726459396348</v>
      </c>
      <c r="BO99" s="158">
        <v>42417.127075965494</v>
      </c>
      <c r="BP99" s="158">
        <v>44086.68749234869</v>
      </c>
      <c r="BQ99" s="158">
        <v>39928.301652623391</v>
      </c>
      <c r="BR99" s="158">
        <v>39616.8527648093</v>
      </c>
      <c r="BS99" s="158">
        <v>39447.743891986574</v>
      </c>
      <c r="BT99" s="158">
        <v>38818.3216572811</v>
      </c>
      <c r="BU99" s="158">
        <v>39470.514590172432</v>
      </c>
      <c r="BV99" s="158">
        <v>41890.673084582042</v>
      </c>
      <c r="BW99" s="158">
        <v>47191.72533526086</v>
      </c>
      <c r="BX99" s="158">
        <v>63421.826205566147</v>
      </c>
      <c r="BY99" s="158">
        <v>64233.981593112723</v>
      </c>
      <c r="BZ99" s="158">
        <v>60478.47410244646</v>
      </c>
      <c r="CA99" s="158">
        <v>65230.934149546309</v>
      </c>
      <c r="CB99" s="158">
        <v>74048.525376426303</v>
      </c>
      <c r="CC99" s="158">
        <v>77190.477669396831</v>
      </c>
      <c r="CD99" s="158">
        <v>77403.420428199635</v>
      </c>
      <c r="CE99" s="159">
        <v>77372.586101278124</v>
      </c>
    </row>
    <row r="100" spans="1:83" s="109" customFormat="1" x14ac:dyDescent="0.35">
      <c r="A100" s="171"/>
      <c r="B100" s="109" t="s">
        <v>137</v>
      </c>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57">
        <f t="shared" ref="AH100:BM100" si="0">AH99+AH98</f>
        <v>15722.478898071844</v>
      </c>
      <c r="AI100" s="57">
        <f t="shared" si="0"/>
        <v>14668.714559161865</v>
      </c>
      <c r="AJ100" s="57">
        <f t="shared" si="0"/>
        <v>16013.4025994196</v>
      </c>
      <c r="AK100" s="57">
        <f t="shared" si="0"/>
        <v>22094.107366926804</v>
      </c>
      <c r="AL100" s="57">
        <f t="shared" si="0"/>
        <v>27754.073516941688</v>
      </c>
      <c r="AM100" s="57">
        <f t="shared" si="0"/>
        <v>31504.585200136411</v>
      </c>
      <c r="AN100" s="57">
        <f t="shared" si="0"/>
        <v>33912.441023784748</v>
      </c>
      <c r="AO100" s="57">
        <f t="shared" si="0"/>
        <v>36310.816235196275</v>
      </c>
      <c r="AP100" s="57">
        <f t="shared" si="0"/>
        <v>37341.468699795645</v>
      </c>
      <c r="AQ100" s="57">
        <f t="shared" si="0"/>
        <v>35820.021554107632</v>
      </c>
      <c r="AR100" s="57">
        <f t="shared" si="0"/>
        <v>32754.749796268297</v>
      </c>
      <c r="AS100" s="57">
        <f t="shared" si="0"/>
        <v>32497.67578021856</v>
      </c>
      <c r="AT100" s="57">
        <f t="shared" si="0"/>
        <v>35435.958441069452</v>
      </c>
      <c r="AU100" s="57">
        <f t="shared" si="0"/>
        <v>40248.319900157716</v>
      </c>
      <c r="AV100" s="57">
        <f t="shared" si="0"/>
        <v>49232.513617129589</v>
      </c>
      <c r="AW100" s="57">
        <f t="shared" si="0"/>
        <v>54051.364906571114</v>
      </c>
      <c r="AX100" s="57">
        <f t="shared" si="0"/>
        <v>55993.501910736159</v>
      </c>
      <c r="AY100" s="57">
        <f t="shared" si="0"/>
        <v>56778.574864858092</v>
      </c>
      <c r="AZ100" s="57">
        <f t="shared" si="0"/>
        <v>55516.313533371911</v>
      </c>
      <c r="BA100" s="57">
        <f t="shared" si="0"/>
        <v>54191.923841935692</v>
      </c>
      <c r="BB100" s="57">
        <f t="shared" si="0"/>
        <v>52506.01539864298</v>
      </c>
      <c r="BC100" s="57">
        <f t="shared" si="0"/>
        <v>51062.860267611555</v>
      </c>
      <c r="BD100" s="57">
        <f t="shared" si="0"/>
        <v>48597.255934258064</v>
      </c>
      <c r="BE100" s="57">
        <f t="shared" si="0"/>
        <v>49617.590968487406</v>
      </c>
      <c r="BF100" s="57">
        <f t="shared" si="0"/>
        <v>50607.851220139899</v>
      </c>
      <c r="BG100" s="57">
        <f t="shared" si="0"/>
        <v>50994.60111042497</v>
      </c>
      <c r="BH100" s="57">
        <f t="shared" si="0"/>
        <v>52006.092642210002</v>
      </c>
      <c r="BI100" s="57">
        <f t="shared" si="0"/>
        <v>51562.771049618445</v>
      </c>
      <c r="BJ100" s="57">
        <f t="shared" si="0"/>
        <v>52641.30185901704</v>
      </c>
      <c r="BK100" s="57">
        <f t="shared" si="0"/>
        <v>53534.342885389924</v>
      </c>
      <c r="BL100" s="57">
        <f t="shared" si="0"/>
        <v>54699.742137413596</v>
      </c>
      <c r="BM100" s="57">
        <f t="shared" si="0"/>
        <v>61526.032274345867</v>
      </c>
      <c r="BN100" s="57">
        <f t="shared" ref="BN100:CE100" si="1">BN99+BN98</f>
        <v>63198.010306377284</v>
      </c>
      <c r="BO100" s="57">
        <f t="shared" si="1"/>
        <v>63593.827887368694</v>
      </c>
      <c r="BP100" s="57">
        <f t="shared" si="1"/>
        <v>64345.645306677819</v>
      </c>
      <c r="BQ100" s="57">
        <f t="shared" si="1"/>
        <v>56615.851002221942</v>
      </c>
      <c r="BR100" s="57">
        <f t="shared" si="1"/>
        <v>55598.873321260333</v>
      </c>
      <c r="BS100" s="57">
        <f t="shared" si="1"/>
        <v>54636.095071250194</v>
      </c>
      <c r="BT100" s="57">
        <f t="shared" si="1"/>
        <v>52978.523173445879</v>
      </c>
      <c r="BU100" s="57">
        <f t="shared" si="1"/>
        <v>52832.305265953946</v>
      </c>
      <c r="BV100" s="57">
        <f t="shared" si="1"/>
        <v>54439.008026128984</v>
      </c>
      <c r="BW100" s="57">
        <f t="shared" si="1"/>
        <v>59246.758264942939</v>
      </c>
      <c r="BX100" s="57">
        <f t="shared" si="1"/>
        <v>74579.964330351067</v>
      </c>
      <c r="BY100" s="57">
        <f t="shared" si="1"/>
        <v>74775.149989622048</v>
      </c>
      <c r="BZ100" s="57">
        <f t="shared" si="1"/>
        <v>70899.145179967978</v>
      </c>
      <c r="CA100" s="57">
        <f t="shared" si="1"/>
        <v>75937.549157336281</v>
      </c>
      <c r="CB100" s="57">
        <f t="shared" si="1"/>
        <v>84710.581086308011</v>
      </c>
      <c r="CC100" s="57">
        <f t="shared" si="1"/>
        <v>87548.445219572211</v>
      </c>
      <c r="CD100" s="57">
        <f t="shared" si="1"/>
        <v>87301.367304631742</v>
      </c>
      <c r="CE100" s="58">
        <f t="shared" si="1"/>
        <v>86901.215692886588</v>
      </c>
    </row>
    <row r="101" spans="1:83" ht="26.25" customHeight="1" x14ac:dyDescent="0.35">
      <c r="B101" s="109" t="s">
        <v>416</v>
      </c>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257" t="str">
        <f>Table_3a!BH101</f>
        <v>Definition change -&gt;</v>
      </c>
      <c r="BI101" s="158"/>
      <c r="BJ101" s="158"/>
      <c r="BK101" s="158"/>
      <c r="BL101" s="257" t="str">
        <f>Table_3a!BL101</f>
        <v>Definition change -&gt;</v>
      </c>
      <c r="BM101" s="158"/>
      <c r="BN101" s="158"/>
      <c r="BO101" s="158"/>
      <c r="BP101" s="158"/>
      <c r="BQ101" s="158"/>
      <c r="BR101" s="158"/>
      <c r="BS101" s="158"/>
      <c r="BT101" s="158"/>
      <c r="BU101" s="158"/>
      <c r="BV101" s="158"/>
      <c r="BW101" s="158"/>
      <c r="BX101" s="158"/>
      <c r="BY101" s="158"/>
      <c r="BZ101" s="158"/>
      <c r="CA101" s="158"/>
      <c r="CB101" s="158"/>
      <c r="CC101" s="158"/>
      <c r="CD101" s="158"/>
      <c r="CE101" s="159"/>
    </row>
    <row r="102" spans="1:83" x14ac:dyDescent="0.35">
      <c r="B102" s="74" t="s">
        <v>414</v>
      </c>
      <c r="AH102" s="158">
        <v>5134.549321447701</v>
      </c>
      <c r="AI102" s="158">
        <v>4818.3211168394946</v>
      </c>
      <c r="AJ102" s="158">
        <v>4873.7541650374633</v>
      </c>
      <c r="AK102" s="158">
        <v>6183.4645379181493</v>
      </c>
      <c r="AL102" s="158">
        <v>6490.0079497766637</v>
      </c>
      <c r="AM102" s="158">
        <v>6724.6534155448617</v>
      </c>
      <c r="AN102" s="158">
        <v>7186.3299928824117</v>
      </c>
      <c r="AO102" s="158">
        <v>7429.5865369364492</v>
      </c>
      <c r="AP102" s="158">
        <v>7295.220110759512</v>
      </c>
      <c r="AQ102" s="158">
        <v>6975.4205979510434</v>
      </c>
      <c r="AR102" s="158">
        <v>7396.1822060985214</v>
      </c>
      <c r="AS102" s="158">
        <v>7383.7939340236653</v>
      </c>
      <c r="AT102" s="158">
        <v>7640.6680004422751</v>
      </c>
      <c r="AU102" s="158">
        <v>8041.5931532814329</v>
      </c>
      <c r="AV102" s="158">
        <v>9622.1882635089059</v>
      </c>
      <c r="AW102" s="158">
        <v>10188.577197520877</v>
      </c>
      <c r="AX102" s="158">
        <v>10455.079009657104</v>
      </c>
      <c r="AY102" s="158">
        <v>10694.415105536933</v>
      </c>
      <c r="AZ102" s="158">
        <v>10508.37902256392</v>
      </c>
      <c r="BA102" s="158">
        <v>10698.032494254709</v>
      </c>
      <c r="BB102" s="158">
        <v>10557.012992171412</v>
      </c>
      <c r="BC102" s="158">
        <v>11052.307970086125</v>
      </c>
      <c r="BD102" s="158">
        <v>11824.8267189364</v>
      </c>
      <c r="BE102" s="158">
        <v>12648.562285482518</v>
      </c>
      <c r="BF102" s="158">
        <v>13571.480455713367</v>
      </c>
      <c r="BG102" s="158">
        <v>13908.845337850815</v>
      </c>
      <c r="BH102" s="238">
        <v>15765.564718367768</v>
      </c>
      <c r="BI102" s="158">
        <v>16029.659625175447</v>
      </c>
      <c r="BJ102" s="158">
        <v>16639.674742450399</v>
      </c>
      <c r="BK102" s="158">
        <v>17027.934658113754</v>
      </c>
      <c r="BL102" s="238">
        <v>17049.921924648566</v>
      </c>
      <c r="BM102" s="158">
        <v>17768.092599186461</v>
      </c>
      <c r="BN102" s="158">
        <v>17854.629914233967</v>
      </c>
      <c r="BO102" s="158">
        <v>17355.933944777891</v>
      </c>
      <c r="BP102" s="158">
        <v>16675.250004196554</v>
      </c>
      <c r="BQ102" s="158">
        <v>15893.219712229427</v>
      </c>
      <c r="BR102" s="158">
        <v>15286.524591485564</v>
      </c>
      <c r="BS102" s="158">
        <v>14607.396734775713</v>
      </c>
      <c r="BT102" s="158">
        <v>13730.041514429297</v>
      </c>
      <c r="BU102" s="158">
        <v>13100.721864084655</v>
      </c>
      <c r="BV102" s="158">
        <v>12431.662304399597</v>
      </c>
      <c r="BW102" s="158">
        <v>11959.070378223018</v>
      </c>
      <c r="BX102" s="158">
        <v>11054.559421068479</v>
      </c>
      <c r="BY102" s="158">
        <v>10504.355638771834</v>
      </c>
      <c r="BZ102" s="158">
        <v>10420.671077521514</v>
      </c>
      <c r="CA102" s="158">
        <v>10699.008008859906</v>
      </c>
      <c r="CB102" s="158">
        <v>10666.56656736012</v>
      </c>
      <c r="CC102" s="158">
        <v>10354.336492015502</v>
      </c>
      <c r="CD102" s="158">
        <v>9895.770298532183</v>
      </c>
      <c r="CE102" s="159">
        <v>9526.2023990444777</v>
      </c>
    </row>
    <row r="103" spans="1:83" x14ac:dyDescent="0.35">
      <c r="B103" s="74" t="s">
        <v>406</v>
      </c>
      <c r="AH103" s="158">
        <v>1016.1559083904506</v>
      </c>
      <c r="AI103" s="158">
        <v>957.5457374444909</v>
      </c>
      <c r="AJ103" s="158">
        <v>967.45742305569831</v>
      </c>
      <c r="AK103" s="158">
        <v>1127.7432162203322</v>
      </c>
      <c r="AL103" s="158">
        <v>1361.478578824032</v>
      </c>
      <c r="AM103" s="158">
        <v>1477.008755757382</v>
      </c>
      <c r="AN103" s="158">
        <v>1547.9950284150473</v>
      </c>
      <c r="AO103" s="158">
        <v>1659.0570113312581</v>
      </c>
      <c r="AP103" s="158">
        <v>1829.102207528103</v>
      </c>
      <c r="AQ103" s="158">
        <v>1768.7662862846482</v>
      </c>
      <c r="AR103" s="158">
        <v>1874.9721547903018</v>
      </c>
      <c r="AS103" s="158">
        <v>2047.1007880786603</v>
      </c>
      <c r="AT103" s="158">
        <v>2427.4557026513062</v>
      </c>
      <c r="AU103" s="158">
        <v>2905.7371223499658</v>
      </c>
      <c r="AV103" s="158">
        <v>3844.6220377867935</v>
      </c>
      <c r="AW103" s="158">
        <v>4787.0182147006899</v>
      </c>
      <c r="AX103" s="158">
        <v>5977.8392499473102</v>
      </c>
      <c r="AY103" s="158">
        <v>6881.5971129648224</v>
      </c>
      <c r="AZ103" s="158">
        <v>7358.9921975161324</v>
      </c>
      <c r="BA103" s="158">
        <v>7852.0069880230358</v>
      </c>
      <c r="BB103" s="158">
        <v>8273.8918877158721</v>
      </c>
      <c r="BC103" s="158">
        <v>8682.7761638333704</v>
      </c>
      <c r="BD103" s="158">
        <v>9201.2346232070449</v>
      </c>
      <c r="BE103" s="158">
        <v>9787.1736725913506</v>
      </c>
      <c r="BF103" s="158">
        <v>10688.444015943895</v>
      </c>
      <c r="BG103" s="158">
        <v>10784.263865796744</v>
      </c>
      <c r="BH103" s="238">
        <v>10724.069370161425</v>
      </c>
      <c r="BI103" s="158">
        <v>10826.574963483734</v>
      </c>
      <c r="BJ103" s="158">
        <v>11133.11134190753</v>
      </c>
      <c r="BK103" s="158">
        <v>11952.144237033999</v>
      </c>
      <c r="BL103" s="238">
        <v>12386.153956393589</v>
      </c>
      <c r="BM103" s="158">
        <v>13812.341970699339</v>
      </c>
      <c r="BN103" s="158">
        <v>14367.617770081197</v>
      </c>
      <c r="BO103" s="158">
        <v>15019.036130022681</v>
      </c>
      <c r="BP103" s="158">
        <v>16200.374640261756</v>
      </c>
      <c r="BQ103" s="158">
        <v>17244.603518642238</v>
      </c>
      <c r="BR103" s="158">
        <v>19234.081986037043</v>
      </c>
      <c r="BS103" s="158">
        <v>20446.922831540018</v>
      </c>
      <c r="BT103" s="158">
        <v>20177.268266137067</v>
      </c>
      <c r="BU103" s="158">
        <v>20121.405778172448</v>
      </c>
      <c r="BV103" s="158">
        <v>19149.507758242336</v>
      </c>
      <c r="BW103" s="158">
        <v>16671.024541410541</v>
      </c>
      <c r="BX103" s="158">
        <v>14858.101619136134</v>
      </c>
      <c r="BY103" s="158">
        <v>13659.012214976134</v>
      </c>
      <c r="BZ103" s="158">
        <v>12175.005306513285</v>
      </c>
      <c r="CA103" s="158">
        <v>11955.727335108231</v>
      </c>
      <c r="CB103" s="158">
        <v>11745.877673585323</v>
      </c>
      <c r="CC103" s="158">
        <v>10969.944941563548</v>
      </c>
      <c r="CD103" s="158">
        <v>9162.525551406954</v>
      </c>
      <c r="CE103" s="159">
        <v>8202.0286196117177</v>
      </c>
    </row>
    <row r="104" spans="1:83" x14ac:dyDescent="0.35">
      <c r="B104" s="74" t="s">
        <v>407</v>
      </c>
      <c r="AH104" s="158">
        <v>1868.5713419993144</v>
      </c>
      <c r="AI104" s="158">
        <v>1728.2842321144481</v>
      </c>
      <c r="AJ104" s="158">
        <v>1794.2965485835812</v>
      </c>
      <c r="AK104" s="158">
        <v>2463.5631619113287</v>
      </c>
      <c r="AL104" s="158">
        <v>3169.3141538052814</v>
      </c>
      <c r="AM104" s="158">
        <v>3750.6406936289154</v>
      </c>
      <c r="AN104" s="158">
        <v>4007.6377495309507</v>
      </c>
      <c r="AO104" s="158">
        <v>4439.1444450030694</v>
      </c>
      <c r="AP104" s="158">
        <v>4708.7591012321227</v>
      </c>
      <c r="AQ104" s="158">
        <v>4644.8650919697748</v>
      </c>
      <c r="AR104" s="158">
        <v>3951.9918012015905</v>
      </c>
      <c r="AS104" s="158">
        <v>4020.712745215109</v>
      </c>
      <c r="AT104" s="158">
        <v>4681.4505150142768</v>
      </c>
      <c r="AU104" s="158">
        <v>5840.7236212388943</v>
      </c>
      <c r="AV104" s="158">
        <v>6975.5683244654219</v>
      </c>
      <c r="AW104" s="158">
        <v>7644.002369490132</v>
      </c>
      <c r="AX104" s="158">
        <v>8671.1079220010233</v>
      </c>
      <c r="AY104" s="158">
        <v>9076.1687351124492</v>
      </c>
      <c r="AZ104" s="158">
        <v>9068.0990169269026</v>
      </c>
      <c r="BA104" s="158">
        <v>8785.3194310876224</v>
      </c>
      <c r="BB104" s="158">
        <v>8450.2270235784817</v>
      </c>
      <c r="BC104" s="158">
        <v>8214.3300439234554</v>
      </c>
      <c r="BD104" s="158">
        <v>7925.6764647054297</v>
      </c>
      <c r="BE104" s="158">
        <v>7744.2016764607115</v>
      </c>
      <c r="BF104" s="158">
        <v>7709.9451281857537</v>
      </c>
      <c r="BG104" s="158">
        <v>7974.7933099587999</v>
      </c>
      <c r="BH104" s="238">
        <v>8165.681628910409</v>
      </c>
      <c r="BI104" s="158">
        <v>8209.3803296402275</v>
      </c>
      <c r="BJ104" s="158">
        <v>8203.5588922323186</v>
      </c>
      <c r="BK104" s="158">
        <v>8405.5987862374513</v>
      </c>
      <c r="BL104" s="238">
        <v>7225.6967132550044</v>
      </c>
      <c r="BM104" s="158">
        <v>7629.6059991279844</v>
      </c>
      <c r="BN104" s="158">
        <v>7202.3885160851623</v>
      </c>
      <c r="BO104" s="158">
        <v>6577.8278647109055</v>
      </c>
      <c r="BP104" s="158">
        <v>5999.7916892069907</v>
      </c>
      <c r="BQ104" s="158">
        <v>5317.0384468354578</v>
      </c>
      <c r="BR104" s="158">
        <v>4851.1608186444437</v>
      </c>
      <c r="BS104" s="158">
        <v>4514.1355074503826</v>
      </c>
      <c r="BT104" s="158">
        <v>4055.8874867737918</v>
      </c>
      <c r="BU104" s="158">
        <v>3687.118330763687</v>
      </c>
      <c r="BV104" s="158">
        <v>3102.5079866463798</v>
      </c>
      <c r="BW104" s="158">
        <v>2062.2278934729238</v>
      </c>
      <c r="BX104" s="158">
        <v>1638.6350331804533</v>
      </c>
      <c r="BY104" s="158">
        <v>1293.0758278089766</v>
      </c>
      <c r="BZ104" s="158">
        <v>700.74316721590037</v>
      </c>
      <c r="CA104" s="158">
        <v>538.42770413895539</v>
      </c>
      <c r="CB104" s="158">
        <v>400.34032706110304</v>
      </c>
      <c r="CC104" s="158">
        <v>182.96219689777814</v>
      </c>
      <c r="CD104" s="158">
        <v>12.914413359244902</v>
      </c>
      <c r="CE104" s="159">
        <v>0</v>
      </c>
    </row>
    <row r="105" spans="1:83" x14ac:dyDescent="0.35">
      <c r="B105" s="74" t="s">
        <v>408</v>
      </c>
      <c r="AH105" s="158">
        <v>3441.6923271114074</v>
      </c>
      <c r="AI105" s="158">
        <v>3058.0212065636256</v>
      </c>
      <c r="AJ105" s="158">
        <v>3760.0414168159045</v>
      </c>
      <c r="AK105" s="158">
        <v>6226.3651091475531</v>
      </c>
      <c r="AL105" s="158">
        <v>9483.4038161838598</v>
      </c>
      <c r="AM105" s="158">
        <v>11375.328293015493</v>
      </c>
      <c r="AN105" s="158">
        <v>12202.720751978348</v>
      </c>
      <c r="AO105" s="158">
        <v>13020.040071835265</v>
      </c>
      <c r="AP105" s="158">
        <v>12915.974599699484</v>
      </c>
      <c r="AQ105" s="158">
        <v>11445.309846202053</v>
      </c>
      <c r="AR105" s="158">
        <v>8598.9621190795242</v>
      </c>
      <c r="AS105" s="158">
        <v>7235.5602217746036</v>
      </c>
      <c r="AT105" s="158">
        <v>7585.7517453545615</v>
      </c>
      <c r="AU105" s="158">
        <v>10186.353415586462</v>
      </c>
      <c r="AV105" s="158">
        <v>13070.375733662562</v>
      </c>
      <c r="AW105" s="158">
        <v>13795.611150581977</v>
      </c>
      <c r="AX105" s="158">
        <v>12586.118376157368</v>
      </c>
      <c r="AY105" s="158">
        <v>11657.663476009582</v>
      </c>
      <c r="AZ105" s="158">
        <v>10137.22003365461</v>
      </c>
      <c r="BA105" s="158">
        <v>8273.6930268290016</v>
      </c>
      <c r="BB105" s="158">
        <v>7092.4562433893898</v>
      </c>
      <c r="BC105" s="158">
        <v>6228.1737255910075</v>
      </c>
      <c r="BD105" s="158">
        <v>5310.23779679781</v>
      </c>
      <c r="BE105" s="158">
        <v>4615.8590552839451</v>
      </c>
      <c r="BF105" s="158">
        <v>4538.5007624851187</v>
      </c>
      <c r="BG105" s="158">
        <v>4250.758498605951</v>
      </c>
      <c r="BH105" s="238">
        <v>4052.9150085105448</v>
      </c>
      <c r="BI105" s="158">
        <v>4318.7798010834322</v>
      </c>
      <c r="BJ105" s="158">
        <v>4524.3014699778205</v>
      </c>
      <c r="BK105" s="158">
        <v>4334.7047789251646</v>
      </c>
      <c r="BL105" s="238">
        <v>5041.9051514869243</v>
      </c>
      <c r="BM105" s="158">
        <v>8337.7787883679175</v>
      </c>
      <c r="BN105" s="158">
        <v>8736.3818864976984</v>
      </c>
      <c r="BO105" s="158">
        <v>9656.4895403287301</v>
      </c>
      <c r="BP105" s="158">
        <v>10203.54031709304</v>
      </c>
      <c r="BQ105" s="158">
        <v>8648.8727303950236</v>
      </c>
      <c r="BR105" s="158">
        <v>6194.757235368178</v>
      </c>
      <c r="BS105" s="158">
        <v>4717.3522813046811</v>
      </c>
      <c r="BT105" s="158">
        <v>3829.4690269412918</v>
      </c>
      <c r="BU105" s="158">
        <v>3356.7911455006088</v>
      </c>
      <c r="BV105" s="158">
        <v>2562.8554667651329</v>
      </c>
      <c r="BW105" s="158">
        <v>1256.6230076331556</v>
      </c>
      <c r="BX105" s="158">
        <v>912.72501206849506</v>
      </c>
      <c r="BY105" s="158">
        <v>708.06028225825116</v>
      </c>
      <c r="BZ105" s="158">
        <v>353.75418965772815</v>
      </c>
      <c r="CA105" s="158">
        <v>219.34354622971497</v>
      </c>
      <c r="CB105" s="158">
        <v>0</v>
      </c>
      <c r="CC105" s="158">
        <v>0</v>
      </c>
      <c r="CD105" s="158">
        <v>0</v>
      </c>
      <c r="CE105" s="159">
        <v>0</v>
      </c>
    </row>
    <row r="106" spans="1:83" x14ac:dyDescent="0.35">
      <c r="B106" s="74" t="s">
        <v>409</v>
      </c>
      <c r="AH106" s="158">
        <v>187.76278002529762</v>
      </c>
      <c r="AI106" s="158">
        <v>194.48362658025724</v>
      </c>
      <c r="AJ106" s="158">
        <v>207.3286208067363</v>
      </c>
      <c r="AK106" s="158">
        <v>268.98942059004503</v>
      </c>
      <c r="AL106" s="158">
        <v>338.63634029438026</v>
      </c>
      <c r="AM106" s="158">
        <v>415.12792434417855</v>
      </c>
      <c r="AN106" s="158">
        <v>473.85750886366492</v>
      </c>
      <c r="AO106" s="158">
        <v>474.16452176628104</v>
      </c>
      <c r="AP106" s="158">
        <v>555.40350013227396</v>
      </c>
      <c r="AQ106" s="158">
        <v>691.83638145077282</v>
      </c>
      <c r="AR106" s="158">
        <v>1028.6251451724995</v>
      </c>
      <c r="AS106" s="158">
        <v>1051.3549121245665</v>
      </c>
      <c r="AT106" s="158">
        <v>1373.8905039983672</v>
      </c>
      <c r="AU106" s="158">
        <v>1716.0237257648994</v>
      </c>
      <c r="AV106" s="158">
        <v>1641.9446391312154</v>
      </c>
      <c r="AW106" s="158">
        <v>1953.5105739050384</v>
      </c>
      <c r="AX106" s="158">
        <v>2318.9794189487798</v>
      </c>
      <c r="AY106" s="158">
        <v>2708.3308923427735</v>
      </c>
      <c r="AZ106" s="158">
        <v>2749.8301061842158</v>
      </c>
      <c r="BA106" s="158">
        <v>2779.9274182418303</v>
      </c>
      <c r="BB106" s="158">
        <v>2526.1894513191683</v>
      </c>
      <c r="BC106" s="158">
        <v>2043.818046202583</v>
      </c>
      <c r="BD106" s="158">
        <v>1909.6746062246766</v>
      </c>
      <c r="BE106" s="158">
        <v>1895.096915156458</v>
      </c>
      <c r="BF106" s="158">
        <v>1916.6939392329552</v>
      </c>
      <c r="BG106" s="158">
        <v>2142.5011222446783</v>
      </c>
      <c r="BH106" s="238">
        <v>2525.9001292202583</v>
      </c>
      <c r="BI106" s="158">
        <v>2617.1743094496264</v>
      </c>
      <c r="BJ106" s="158">
        <v>3030.9413300440633</v>
      </c>
      <c r="BK106" s="158">
        <v>3189.2751364371375</v>
      </c>
      <c r="BL106" s="238">
        <v>4964.5903891482512</v>
      </c>
      <c r="BM106" s="158">
        <v>6183.6684861228814</v>
      </c>
      <c r="BN106" s="158">
        <v>7380.5974884417965</v>
      </c>
      <c r="BO106" s="158">
        <v>7731.9758211643393</v>
      </c>
      <c r="BP106" s="158">
        <v>8371.9388533535002</v>
      </c>
      <c r="BQ106" s="158">
        <v>8943.6246986485567</v>
      </c>
      <c r="BR106" s="158">
        <v>9489.8791672885654</v>
      </c>
      <c r="BS106" s="158">
        <v>9663.0806215529665</v>
      </c>
      <c r="BT106" s="158">
        <v>9246.342241979708</v>
      </c>
      <c r="BU106" s="158">
        <v>8663.565890959253</v>
      </c>
      <c r="BV106" s="158">
        <v>7886.4909748402142</v>
      </c>
      <c r="BW106" s="158">
        <v>6857.9257868561899</v>
      </c>
      <c r="BX106" s="158">
        <v>6112.4674187213704</v>
      </c>
      <c r="BY106" s="158">
        <v>5551.6911302908447</v>
      </c>
      <c r="BZ106" s="158">
        <v>4472.4017035268107</v>
      </c>
      <c r="CA106" s="158">
        <v>4133.1762226710962</v>
      </c>
      <c r="CB106" s="158">
        <v>3888.347832630127</v>
      </c>
      <c r="CC106" s="158">
        <v>2804.3974177971345</v>
      </c>
      <c r="CD106" s="158">
        <v>2824.0693343557182</v>
      </c>
      <c r="CE106" s="159">
        <v>2482.4504986882062</v>
      </c>
    </row>
    <row r="107" spans="1:83" ht="26.25" customHeight="1" x14ac:dyDescent="0.35">
      <c r="B107" s="74" t="s">
        <v>415</v>
      </c>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v>7.1825639966638235</v>
      </c>
      <c r="BR107" s="158">
        <v>68.103098121967562</v>
      </c>
      <c r="BS107" s="158">
        <v>590.67352739122884</v>
      </c>
      <c r="BT107" s="158">
        <v>1869.7432446074756</v>
      </c>
      <c r="BU107" s="158">
        <v>3853.2882501680078</v>
      </c>
      <c r="BV107" s="158">
        <v>9268.746837567558</v>
      </c>
      <c r="BW107" s="158">
        <v>20420.27834192232</v>
      </c>
      <c r="BX107" s="158">
        <v>39992.22792434373</v>
      </c>
      <c r="BY107" s="158">
        <v>43052.086561685639</v>
      </c>
      <c r="BZ107" s="158">
        <v>42708.877150385073</v>
      </c>
      <c r="CA107" s="158">
        <v>48320.565731569222</v>
      </c>
      <c r="CB107" s="158">
        <v>57840.377878141931</v>
      </c>
      <c r="CC107" s="158">
        <v>63157.26617538424</v>
      </c>
      <c r="CD107" s="158">
        <v>65332.228925968935</v>
      </c>
      <c r="CE107" s="159">
        <v>66620.824002408292</v>
      </c>
    </row>
    <row r="108" spans="1:83" ht="26.25" customHeight="1" x14ac:dyDescent="0.35">
      <c r="B108" s="76" t="s">
        <v>410</v>
      </c>
      <c r="AH108" s="158">
        <v>5134.549321447701</v>
      </c>
      <c r="AI108" s="158">
        <v>4818.3211168394946</v>
      </c>
      <c r="AJ108" s="158">
        <v>4873.7541650374633</v>
      </c>
      <c r="AK108" s="158">
        <v>6183.4645379181493</v>
      </c>
      <c r="AL108" s="158">
        <v>6490.0079497766637</v>
      </c>
      <c r="AM108" s="158">
        <v>6724.6534155448617</v>
      </c>
      <c r="AN108" s="158">
        <v>7186.3299928824117</v>
      </c>
      <c r="AO108" s="158">
        <v>7429.5865369364492</v>
      </c>
      <c r="AP108" s="158">
        <v>7295.220110759512</v>
      </c>
      <c r="AQ108" s="158">
        <v>6975.4205979510434</v>
      </c>
      <c r="AR108" s="158">
        <v>7396.1822060985214</v>
      </c>
      <c r="AS108" s="158">
        <v>7383.7939340236653</v>
      </c>
      <c r="AT108" s="158">
        <v>7640.6680004422751</v>
      </c>
      <c r="AU108" s="158">
        <v>8041.5931532814329</v>
      </c>
      <c r="AV108" s="158">
        <v>9622.1882635089059</v>
      </c>
      <c r="AW108" s="158">
        <v>10188.577197520877</v>
      </c>
      <c r="AX108" s="158">
        <v>10455.079009657104</v>
      </c>
      <c r="AY108" s="158">
        <v>10694.415105536933</v>
      </c>
      <c r="AZ108" s="158">
        <v>10508.37902256392</v>
      </c>
      <c r="BA108" s="158">
        <v>10698.032494254709</v>
      </c>
      <c r="BB108" s="158">
        <v>10557.012992171412</v>
      </c>
      <c r="BC108" s="158">
        <v>11052.307970086125</v>
      </c>
      <c r="BD108" s="158">
        <v>11824.8267189364</v>
      </c>
      <c r="BE108" s="158">
        <v>12648.562285482518</v>
      </c>
      <c r="BF108" s="158">
        <v>13571.480455713367</v>
      </c>
      <c r="BG108" s="158">
        <v>13908.845337850815</v>
      </c>
      <c r="BH108" s="158">
        <v>15765.564718367768</v>
      </c>
      <c r="BI108" s="158">
        <v>16029.659625175447</v>
      </c>
      <c r="BJ108" s="158">
        <v>16675.953890465858</v>
      </c>
      <c r="BK108" s="158">
        <v>17062.764971706936</v>
      </c>
      <c r="BL108" s="158">
        <v>17880.143485261266</v>
      </c>
      <c r="BM108" s="158">
        <v>18607.964908290058</v>
      </c>
      <c r="BN108" s="158">
        <v>18783.515347699635</v>
      </c>
      <c r="BO108" s="158">
        <v>18340.664867009793</v>
      </c>
      <c r="BP108" s="158">
        <v>17584.559936351729</v>
      </c>
      <c r="BQ108" s="158">
        <v>16687.549349598554</v>
      </c>
      <c r="BR108" s="158">
        <v>15982.020556451034</v>
      </c>
      <c r="BS108" s="158">
        <v>15188.351179263618</v>
      </c>
      <c r="BT108" s="158">
        <v>14160.201516164778</v>
      </c>
      <c r="BU108" s="158">
        <v>13361.790675781513</v>
      </c>
      <c r="BV108" s="158">
        <v>12548.334941546938</v>
      </c>
      <c r="BW108" s="158">
        <v>12055.032929682082</v>
      </c>
      <c r="BX108" s="158">
        <v>11158.138124784917</v>
      </c>
      <c r="BY108" s="158">
        <v>10541.168396509323</v>
      </c>
      <c r="BZ108" s="158">
        <v>10420.67107752152</v>
      </c>
      <c r="CA108" s="158">
        <v>10706.615007789969</v>
      </c>
      <c r="CB108" s="158">
        <v>10662.05570988171</v>
      </c>
      <c r="CC108" s="158">
        <v>10357.967550175385</v>
      </c>
      <c r="CD108" s="158">
        <v>9897.9468764321136</v>
      </c>
      <c r="CE108" s="159">
        <v>9528.6295916084582</v>
      </c>
    </row>
    <row r="109" spans="1:83" x14ac:dyDescent="0.35">
      <c r="B109" s="76" t="s">
        <v>387</v>
      </c>
      <c r="AH109" s="158">
        <v>6514.1823575264698</v>
      </c>
      <c r="AI109" s="158">
        <v>5938.3348027028223</v>
      </c>
      <c r="AJ109" s="158">
        <v>6729.12400926192</v>
      </c>
      <c r="AK109" s="158">
        <v>10086.660907869258</v>
      </c>
      <c r="AL109" s="158">
        <v>14352.832889107553</v>
      </c>
      <c r="AM109" s="158">
        <v>17018.105666745967</v>
      </c>
      <c r="AN109" s="158">
        <v>18232.211038788009</v>
      </c>
      <c r="AO109" s="158">
        <v>19592.406049935875</v>
      </c>
      <c r="AP109" s="158">
        <v>20009.239408591984</v>
      </c>
      <c r="AQ109" s="158">
        <v>18550.777605907253</v>
      </c>
      <c r="AR109" s="158">
        <v>15454.551220243917</v>
      </c>
      <c r="AS109" s="158">
        <v>14354.728667192941</v>
      </c>
      <c r="AT109" s="158">
        <v>16068.548467018512</v>
      </c>
      <c r="AU109" s="158">
        <v>20648.837884940222</v>
      </c>
      <c r="AV109" s="158">
        <v>25532.510735045991</v>
      </c>
      <c r="AW109" s="158">
        <v>28180.142308677834</v>
      </c>
      <c r="AX109" s="158">
        <v>29554.044967054484</v>
      </c>
      <c r="AY109" s="158">
        <v>30323.76021642963</v>
      </c>
      <c r="AZ109" s="158">
        <v>29314.141354281859</v>
      </c>
      <c r="BA109" s="158">
        <v>27690.946864181489</v>
      </c>
      <c r="BB109" s="158">
        <v>26342.764606002915</v>
      </c>
      <c r="BC109" s="158">
        <v>25169.097979550421</v>
      </c>
      <c r="BD109" s="158">
        <v>24346.823490934959</v>
      </c>
      <c r="BE109" s="158">
        <v>24042.331319492463</v>
      </c>
      <c r="BF109" s="158">
        <v>24853.583845847723</v>
      </c>
      <c r="BG109" s="158">
        <v>25152.316796606174</v>
      </c>
      <c r="BH109" s="158">
        <v>25468.566136802641</v>
      </c>
      <c r="BI109" s="158">
        <v>25971.90940365702</v>
      </c>
      <c r="BJ109" s="158">
        <v>27096.640637218643</v>
      </c>
      <c r="BK109" s="158">
        <v>28087.226674035486</v>
      </c>
      <c r="BL109" s="158">
        <v>28788.124649671081</v>
      </c>
      <c r="BM109" s="158">
        <v>35123.522935214518</v>
      </c>
      <c r="BN109" s="158">
        <v>36758.100227640185</v>
      </c>
      <c r="BO109" s="158">
        <v>38000.598433994754</v>
      </c>
      <c r="BP109" s="158">
        <v>39866.335567760121</v>
      </c>
      <c r="BQ109" s="158">
        <v>39366.992321148806</v>
      </c>
      <c r="BR109" s="158">
        <v>39142.486340494725</v>
      </c>
      <c r="BS109" s="158">
        <v>39351.210324751381</v>
      </c>
      <c r="BT109" s="158">
        <v>38748.550264703852</v>
      </c>
      <c r="BU109" s="158">
        <v>39421.100583867141</v>
      </c>
      <c r="BV109" s="158">
        <v>41853.436386914284</v>
      </c>
      <c r="BW109" s="158">
        <v>47172.117019836063</v>
      </c>
      <c r="BX109" s="158">
        <v>63410.578303733739</v>
      </c>
      <c r="BY109" s="158">
        <v>64227.113259282349</v>
      </c>
      <c r="BZ109" s="158">
        <v>60474.553738855218</v>
      </c>
      <c r="CA109" s="158">
        <v>65228.742778453437</v>
      </c>
      <c r="CB109" s="158">
        <v>74047.259673302207</v>
      </c>
      <c r="CC109" s="158">
        <v>77190.004472230212</v>
      </c>
      <c r="CD109" s="158">
        <v>77403.420428199635</v>
      </c>
      <c r="CE109" s="159">
        <v>77372.586101278124</v>
      </c>
    </row>
    <row r="110" spans="1:83" s="109" customFormat="1" x14ac:dyDescent="0.35">
      <c r="A110" s="171"/>
      <c r="B110" s="109" t="s">
        <v>137</v>
      </c>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57">
        <f t="shared" ref="AH110:BM110" si="2">AH109+AH108</f>
        <v>11648.731678974171</v>
      </c>
      <c r="AI110" s="57">
        <f t="shared" si="2"/>
        <v>10756.655919542318</v>
      </c>
      <c r="AJ110" s="57">
        <f t="shared" si="2"/>
        <v>11602.878174299383</v>
      </c>
      <c r="AK110" s="57">
        <f t="shared" si="2"/>
        <v>16270.125445787407</v>
      </c>
      <c r="AL110" s="57">
        <f t="shared" si="2"/>
        <v>20842.840838884214</v>
      </c>
      <c r="AM110" s="57">
        <f t="shared" si="2"/>
        <v>23742.759082290828</v>
      </c>
      <c r="AN110" s="57">
        <f t="shared" si="2"/>
        <v>25418.541031670422</v>
      </c>
      <c r="AO110" s="57">
        <f t="shared" si="2"/>
        <v>27021.992586872322</v>
      </c>
      <c r="AP110" s="57">
        <f t="shared" si="2"/>
        <v>27304.459519351498</v>
      </c>
      <c r="AQ110" s="57">
        <f t="shared" si="2"/>
        <v>25526.198203858297</v>
      </c>
      <c r="AR110" s="57">
        <f t="shared" si="2"/>
        <v>22850.733426342438</v>
      </c>
      <c r="AS110" s="57">
        <f t="shared" si="2"/>
        <v>21738.522601216606</v>
      </c>
      <c r="AT110" s="57">
        <f t="shared" si="2"/>
        <v>23709.216467460788</v>
      </c>
      <c r="AU110" s="57">
        <f t="shared" si="2"/>
        <v>28690.431038221654</v>
      </c>
      <c r="AV110" s="57">
        <f t="shared" si="2"/>
        <v>35154.698998554901</v>
      </c>
      <c r="AW110" s="57">
        <f t="shared" si="2"/>
        <v>38368.719506198715</v>
      </c>
      <c r="AX110" s="57">
        <f t="shared" si="2"/>
        <v>40009.123976711591</v>
      </c>
      <c r="AY110" s="57">
        <f t="shared" si="2"/>
        <v>41018.175321966562</v>
      </c>
      <c r="AZ110" s="57">
        <f t="shared" si="2"/>
        <v>39822.52037684578</v>
      </c>
      <c r="BA110" s="57">
        <f t="shared" si="2"/>
        <v>38388.979358436198</v>
      </c>
      <c r="BB110" s="57">
        <f t="shared" si="2"/>
        <v>36899.777598174325</v>
      </c>
      <c r="BC110" s="57">
        <f t="shared" si="2"/>
        <v>36221.405949636544</v>
      </c>
      <c r="BD110" s="57">
        <f t="shared" si="2"/>
        <v>36171.650209871361</v>
      </c>
      <c r="BE110" s="57">
        <f t="shared" si="2"/>
        <v>36690.893604974983</v>
      </c>
      <c r="BF110" s="57">
        <f t="shared" si="2"/>
        <v>38425.064301561091</v>
      </c>
      <c r="BG110" s="57">
        <f t="shared" si="2"/>
        <v>39061.162134456987</v>
      </c>
      <c r="BH110" s="57">
        <f t="shared" si="2"/>
        <v>41234.130855170413</v>
      </c>
      <c r="BI110" s="57">
        <f t="shared" si="2"/>
        <v>42001.569028832469</v>
      </c>
      <c r="BJ110" s="57">
        <f t="shared" si="2"/>
        <v>43772.594527684501</v>
      </c>
      <c r="BK110" s="57">
        <f t="shared" si="2"/>
        <v>45149.991645742426</v>
      </c>
      <c r="BL110" s="57">
        <f t="shared" si="2"/>
        <v>46668.268134932347</v>
      </c>
      <c r="BM110" s="57">
        <f t="shared" si="2"/>
        <v>53731.487843504576</v>
      </c>
      <c r="BN110" s="57">
        <f t="shared" ref="BN110:CE110" si="3">BN109+BN108</f>
        <v>55541.61557533982</v>
      </c>
      <c r="BO110" s="57">
        <f t="shared" si="3"/>
        <v>56341.263301004547</v>
      </c>
      <c r="BP110" s="57">
        <f t="shared" si="3"/>
        <v>57450.895504111846</v>
      </c>
      <c r="BQ110" s="57">
        <f t="shared" si="3"/>
        <v>56054.541670747363</v>
      </c>
      <c r="BR110" s="57">
        <f t="shared" si="3"/>
        <v>55124.506896945757</v>
      </c>
      <c r="BS110" s="57">
        <f t="shared" si="3"/>
        <v>54539.561504015001</v>
      </c>
      <c r="BT110" s="57">
        <f t="shared" si="3"/>
        <v>52908.751780868632</v>
      </c>
      <c r="BU110" s="57">
        <f t="shared" si="3"/>
        <v>52782.891259648655</v>
      </c>
      <c r="BV110" s="57">
        <f t="shared" si="3"/>
        <v>54401.771328461225</v>
      </c>
      <c r="BW110" s="57">
        <f t="shared" si="3"/>
        <v>59227.149949518149</v>
      </c>
      <c r="BX110" s="57">
        <f t="shared" si="3"/>
        <v>74568.716428518659</v>
      </c>
      <c r="BY110" s="57">
        <f t="shared" si="3"/>
        <v>74768.281655791667</v>
      </c>
      <c r="BZ110" s="57">
        <f t="shared" si="3"/>
        <v>70895.224816376736</v>
      </c>
      <c r="CA110" s="57">
        <f t="shared" si="3"/>
        <v>75935.357786243403</v>
      </c>
      <c r="CB110" s="57">
        <f t="shared" si="3"/>
        <v>84709.315383183915</v>
      </c>
      <c r="CC110" s="57">
        <f t="shared" si="3"/>
        <v>87547.972022405593</v>
      </c>
      <c r="CD110" s="57">
        <f t="shared" si="3"/>
        <v>87301.367304631742</v>
      </c>
      <c r="CE110" s="58">
        <f t="shared" si="3"/>
        <v>86901.215692886588</v>
      </c>
    </row>
    <row r="111" spans="1:83" ht="16" thickBot="1" x14ac:dyDescent="0.4">
      <c r="A111" s="174"/>
      <c r="B111" s="122"/>
      <c r="C111" s="122"/>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129"/>
      <c r="BU111" s="129"/>
      <c r="BV111" s="129"/>
      <c r="BW111" s="129"/>
      <c r="BX111" s="129"/>
      <c r="BY111" s="129"/>
      <c r="BZ111" s="129"/>
      <c r="CA111" s="129"/>
      <c r="CB111" s="129"/>
      <c r="CC111" s="129"/>
      <c r="CD111" s="129"/>
      <c r="CE111" s="130"/>
    </row>
  </sheetData>
  <hyperlinks>
    <hyperlink ref="A1" location="Contents!A1" display="Contents page" xr:uid="{00000000-0004-0000-0C00-000000000000}"/>
    <hyperlink ref="B1" location="Notes!A1" display="Information relating to this table can be found in the 'Notes' tab" xr:uid="{00000000-0004-0000-0C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W48"/>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217" bestFit="1" customWidth="1"/>
    <col min="2" max="2" width="75.81640625" style="209" customWidth="1"/>
    <col min="3" max="3" width="25.81640625" style="209" customWidth="1"/>
    <col min="4" max="75" width="12.81640625" style="231" customWidth="1"/>
    <col min="76" max="83" width="12.81640625" style="209" customWidth="1"/>
    <col min="84" max="84" width="9" style="209" customWidth="1"/>
    <col min="85" max="16384" width="9" style="209"/>
  </cols>
  <sheetData>
    <row r="1" spans="1:179" s="206" customFormat="1" ht="25.5" customHeight="1" thickBot="1" x14ac:dyDescent="0.3">
      <c r="A1" s="45" t="s">
        <v>44</v>
      </c>
      <c r="B1" s="46" t="s">
        <v>88</v>
      </c>
      <c r="C1" s="111"/>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row>
    <row r="2" spans="1:179" ht="33" customHeight="1" x14ac:dyDescent="0.35">
      <c r="A2" s="48" t="s">
        <v>45</v>
      </c>
      <c r="B2" s="207" t="s">
        <v>421</v>
      </c>
      <c r="C2" s="208"/>
      <c r="D2" s="50"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179" s="212" customFormat="1" x14ac:dyDescent="0.35">
      <c r="A3" s="113">
        <v>2022</v>
      </c>
      <c r="B3" s="210" t="s">
        <v>379</v>
      </c>
      <c r="C3" s="211"/>
      <c r="D3" s="56"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179" x14ac:dyDescent="0.35">
      <c r="A4" s="115"/>
      <c r="B4" s="213" t="s">
        <v>312</v>
      </c>
      <c r="C4" s="214"/>
      <c r="D4" s="267"/>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6"/>
    </row>
    <row r="5" spans="1:179" ht="27" customHeight="1" x14ac:dyDescent="0.35">
      <c r="B5" s="230" t="s">
        <v>380</v>
      </c>
      <c r="D5" s="268"/>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57" t="s">
        <v>381</v>
      </c>
      <c r="BI5" s="219"/>
      <c r="BJ5" s="219"/>
      <c r="BK5" s="219"/>
      <c r="BL5" s="219"/>
      <c r="BM5" s="219"/>
      <c r="BN5" s="219"/>
      <c r="BO5" s="219"/>
      <c r="BP5" s="219"/>
      <c r="BQ5" s="219"/>
      <c r="BR5" s="219"/>
      <c r="BS5" s="219"/>
      <c r="BT5" s="219"/>
      <c r="BU5" s="219"/>
      <c r="BX5" s="231"/>
      <c r="BY5" s="231"/>
      <c r="BZ5" s="231"/>
      <c r="CA5" s="231"/>
      <c r="CB5" s="231"/>
      <c r="CC5" s="231"/>
      <c r="CD5" s="231"/>
      <c r="CE5" s="269"/>
    </row>
    <row r="6" spans="1:179" x14ac:dyDescent="0.35">
      <c r="B6" s="209" t="s">
        <v>422</v>
      </c>
      <c r="D6" s="270"/>
      <c r="AH6" s="219">
        <v>0</v>
      </c>
      <c r="AI6" s="219">
        <v>1723</v>
      </c>
      <c r="AJ6" s="219">
        <v>1694</v>
      </c>
      <c r="AK6" s="219">
        <v>1738</v>
      </c>
      <c r="AL6" s="219">
        <v>1781</v>
      </c>
      <c r="AM6" s="219">
        <v>1651</v>
      </c>
      <c r="AN6" s="219">
        <v>1683</v>
      </c>
      <c r="AO6" s="219">
        <v>1717</v>
      </c>
      <c r="AP6" s="219">
        <v>1722</v>
      </c>
      <c r="AQ6" s="219">
        <v>1727</v>
      </c>
      <c r="AR6" s="219">
        <v>1719</v>
      </c>
      <c r="AS6" s="219">
        <v>1607</v>
      </c>
      <c r="AT6" s="219">
        <v>1675</v>
      </c>
      <c r="AU6" s="219">
        <v>1575</v>
      </c>
      <c r="AV6" s="219">
        <v>1643</v>
      </c>
      <c r="AW6" s="219">
        <v>1736</v>
      </c>
      <c r="AX6" s="219">
        <v>1765</v>
      </c>
      <c r="AY6" s="219">
        <v>1781</v>
      </c>
      <c r="AZ6" s="219">
        <v>1764</v>
      </c>
      <c r="BA6" s="219">
        <v>1705</v>
      </c>
      <c r="BB6" s="219">
        <v>1643</v>
      </c>
      <c r="BC6" s="219">
        <v>1620</v>
      </c>
      <c r="BD6" s="219">
        <v>1671</v>
      </c>
      <c r="BE6" s="219">
        <v>1750</v>
      </c>
      <c r="BF6" s="219">
        <v>1776</v>
      </c>
      <c r="BG6" s="219">
        <v>1979</v>
      </c>
      <c r="BH6" s="271">
        <v>2594</v>
      </c>
      <c r="BI6" s="219">
        <v>2700</v>
      </c>
      <c r="BJ6" s="219">
        <v>2729</v>
      </c>
      <c r="BK6" s="219">
        <v>2732</v>
      </c>
      <c r="BL6" s="219">
        <v>2724</v>
      </c>
      <c r="BM6" s="219">
        <v>2736</v>
      </c>
      <c r="BN6" s="219">
        <v>2718</v>
      </c>
      <c r="BO6" s="219">
        <v>2649</v>
      </c>
      <c r="BP6" s="219">
        <v>2505</v>
      </c>
      <c r="BQ6" s="219">
        <v>2380</v>
      </c>
      <c r="BR6" s="219">
        <v>2228</v>
      </c>
      <c r="BS6" s="219">
        <v>2098</v>
      </c>
      <c r="BT6" s="219">
        <v>1903</v>
      </c>
      <c r="BU6" s="219">
        <v>1792</v>
      </c>
      <c r="BV6" s="219">
        <v>1654</v>
      </c>
      <c r="BW6" s="219">
        <v>1563</v>
      </c>
      <c r="BX6" s="219">
        <v>1480</v>
      </c>
      <c r="BY6" s="219">
        <v>1410</v>
      </c>
      <c r="BZ6" s="219">
        <v>1373</v>
      </c>
      <c r="CA6" s="219">
        <v>1354</v>
      </c>
      <c r="CB6" s="219">
        <v>1288</v>
      </c>
      <c r="CC6" s="219">
        <v>1226</v>
      </c>
      <c r="CD6" s="219">
        <v>1165</v>
      </c>
      <c r="CE6" s="220">
        <v>1077</v>
      </c>
    </row>
    <row r="7" spans="1:179" x14ac:dyDescent="0.35">
      <c r="B7" s="209" t="s">
        <v>423</v>
      </c>
      <c r="D7" s="270"/>
      <c r="AH7" s="219">
        <v>0</v>
      </c>
      <c r="AI7" s="219">
        <v>207</v>
      </c>
      <c r="AJ7" s="219">
        <v>205</v>
      </c>
      <c r="AK7" s="219">
        <v>221</v>
      </c>
      <c r="AL7" s="219">
        <v>240</v>
      </c>
      <c r="AM7" s="219">
        <v>241</v>
      </c>
      <c r="AN7" s="219">
        <v>273</v>
      </c>
      <c r="AO7" s="219">
        <v>301</v>
      </c>
      <c r="AP7" s="219">
        <v>327</v>
      </c>
      <c r="AQ7" s="219">
        <v>352</v>
      </c>
      <c r="AR7" s="219">
        <v>247</v>
      </c>
      <c r="AS7" s="219">
        <v>290</v>
      </c>
      <c r="AT7" s="219">
        <v>330</v>
      </c>
      <c r="AU7" s="219">
        <v>375</v>
      </c>
      <c r="AV7" s="219">
        <v>425</v>
      </c>
      <c r="AW7" s="219">
        <v>527</v>
      </c>
      <c r="AX7" s="219">
        <v>618</v>
      </c>
      <c r="AY7" s="219">
        <v>739</v>
      </c>
      <c r="AZ7" s="219">
        <v>786</v>
      </c>
      <c r="BA7" s="219">
        <v>849</v>
      </c>
      <c r="BB7" s="219">
        <v>898</v>
      </c>
      <c r="BC7" s="219">
        <v>932</v>
      </c>
      <c r="BD7" s="219">
        <v>994</v>
      </c>
      <c r="BE7" s="219">
        <v>1048</v>
      </c>
      <c r="BF7" s="219">
        <v>1091</v>
      </c>
      <c r="BG7" s="219">
        <v>1121</v>
      </c>
      <c r="BH7" s="271">
        <v>1213</v>
      </c>
      <c r="BI7" s="219">
        <v>1198</v>
      </c>
      <c r="BJ7" s="219">
        <v>1196</v>
      </c>
      <c r="BK7" s="219">
        <v>1196</v>
      </c>
      <c r="BL7" s="219">
        <v>1313</v>
      </c>
      <c r="BM7" s="219">
        <v>1446</v>
      </c>
      <c r="BN7" s="219">
        <v>1548</v>
      </c>
      <c r="BO7" s="219">
        <v>1658</v>
      </c>
      <c r="BP7" s="219">
        <v>1895</v>
      </c>
      <c r="BQ7" s="219">
        <v>2164</v>
      </c>
      <c r="BR7" s="219">
        <v>2373</v>
      </c>
      <c r="BS7" s="219">
        <v>2429</v>
      </c>
      <c r="BT7" s="219">
        <v>2408</v>
      </c>
      <c r="BU7" s="219">
        <v>2332</v>
      </c>
      <c r="BV7" s="219">
        <v>2168</v>
      </c>
      <c r="BW7" s="219">
        <v>1961</v>
      </c>
      <c r="BX7" s="219">
        <v>1875</v>
      </c>
      <c r="BY7" s="219">
        <v>1770</v>
      </c>
      <c r="BZ7" s="219">
        <v>1659</v>
      </c>
      <c r="CA7" s="219">
        <v>1554</v>
      </c>
      <c r="CB7" s="219">
        <v>1479</v>
      </c>
      <c r="CC7" s="219">
        <v>1369</v>
      </c>
      <c r="CD7" s="219">
        <v>1287</v>
      </c>
      <c r="CE7" s="220">
        <v>1239</v>
      </c>
    </row>
    <row r="8" spans="1:179" x14ac:dyDescent="0.35">
      <c r="B8" s="209" t="s">
        <v>424</v>
      </c>
      <c r="D8" s="270"/>
      <c r="AH8" s="219">
        <v>0</v>
      </c>
      <c r="AI8" s="219">
        <v>306</v>
      </c>
      <c r="AJ8" s="219">
        <v>316</v>
      </c>
      <c r="AK8" s="219">
        <v>369</v>
      </c>
      <c r="AL8" s="219">
        <v>415</v>
      </c>
      <c r="AM8" s="219">
        <v>449</v>
      </c>
      <c r="AN8" s="219">
        <v>492</v>
      </c>
      <c r="AO8" s="219">
        <v>575</v>
      </c>
      <c r="AP8" s="219">
        <v>602</v>
      </c>
      <c r="AQ8" s="219">
        <v>629</v>
      </c>
      <c r="AR8" s="219">
        <v>694</v>
      </c>
      <c r="AS8" s="219">
        <v>756</v>
      </c>
      <c r="AT8" s="219">
        <v>793</v>
      </c>
      <c r="AU8" s="219">
        <v>871</v>
      </c>
      <c r="AV8" s="219">
        <v>957</v>
      </c>
      <c r="AW8" s="219">
        <v>1013</v>
      </c>
      <c r="AX8" s="219">
        <v>1039</v>
      </c>
      <c r="AY8" s="219">
        <v>1056</v>
      </c>
      <c r="AZ8" s="219">
        <v>1059</v>
      </c>
      <c r="BA8" s="219">
        <v>995</v>
      </c>
      <c r="BB8" s="219">
        <v>949</v>
      </c>
      <c r="BC8" s="219">
        <v>931</v>
      </c>
      <c r="BD8" s="219">
        <v>913</v>
      </c>
      <c r="BE8" s="219">
        <v>886</v>
      </c>
      <c r="BF8" s="219">
        <v>857</v>
      </c>
      <c r="BG8" s="219">
        <v>841</v>
      </c>
      <c r="BH8" s="271">
        <v>808</v>
      </c>
      <c r="BI8" s="219">
        <v>784</v>
      </c>
      <c r="BJ8" s="219">
        <v>776</v>
      </c>
      <c r="BK8" s="219">
        <v>753</v>
      </c>
      <c r="BL8" s="219">
        <v>737</v>
      </c>
      <c r="BM8" s="219">
        <v>706</v>
      </c>
      <c r="BN8" s="219">
        <v>653</v>
      </c>
      <c r="BO8" s="219">
        <v>589</v>
      </c>
      <c r="BP8" s="219">
        <v>534</v>
      </c>
      <c r="BQ8" s="219">
        <v>491</v>
      </c>
      <c r="BR8" s="219">
        <v>462</v>
      </c>
      <c r="BS8" s="219">
        <v>431</v>
      </c>
      <c r="BT8" s="219">
        <v>395</v>
      </c>
      <c r="BU8" s="219">
        <v>379</v>
      </c>
      <c r="BV8" s="219">
        <v>314</v>
      </c>
      <c r="BW8" s="219">
        <v>225</v>
      </c>
      <c r="BX8" s="219">
        <v>154</v>
      </c>
      <c r="BY8" s="219">
        <v>108</v>
      </c>
      <c r="BZ8" s="219">
        <v>76</v>
      </c>
      <c r="CA8" s="219">
        <v>52</v>
      </c>
      <c r="CB8" s="219">
        <v>35</v>
      </c>
      <c r="CC8" s="219">
        <v>15</v>
      </c>
      <c r="CD8" s="219">
        <v>1</v>
      </c>
      <c r="CE8" s="220">
        <v>0</v>
      </c>
    </row>
    <row r="9" spans="1:179" s="272" customFormat="1" x14ac:dyDescent="0.35">
      <c r="A9" s="217"/>
      <c r="B9" s="209" t="s">
        <v>425</v>
      </c>
      <c r="C9" s="209"/>
      <c r="D9" s="270"/>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19">
        <v>0</v>
      </c>
      <c r="AI9" s="219">
        <v>551</v>
      </c>
      <c r="AJ9" s="219">
        <v>746</v>
      </c>
      <c r="AK9" s="219">
        <v>1179</v>
      </c>
      <c r="AL9" s="219">
        <v>1611</v>
      </c>
      <c r="AM9" s="219">
        <v>1813</v>
      </c>
      <c r="AN9" s="219">
        <v>1885</v>
      </c>
      <c r="AO9" s="219">
        <v>1892</v>
      </c>
      <c r="AP9" s="219">
        <v>1832</v>
      </c>
      <c r="AQ9" s="219">
        <v>1578</v>
      </c>
      <c r="AR9" s="219">
        <v>1249</v>
      </c>
      <c r="AS9" s="219">
        <v>1031</v>
      </c>
      <c r="AT9" s="219">
        <v>1007</v>
      </c>
      <c r="AU9" s="219">
        <v>1441</v>
      </c>
      <c r="AV9" s="219">
        <v>1753</v>
      </c>
      <c r="AW9" s="219">
        <v>1790</v>
      </c>
      <c r="AX9" s="219">
        <v>1800</v>
      </c>
      <c r="AY9" s="219">
        <v>1659</v>
      </c>
      <c r="AZ9" s="219">
        <v>1437</v>
      </c>
      <c r="BA9" s="219">
        <v>987</v>
      </c>
      <c r="BB9" s="219">
        <v>869</v>
      </c>
      <c r="BC9" s="219">
        <v>913</v>
      </c>
      <c r="BD9" s="219">
        <v>785</v>
      </c>
      <c r="BE9" s="219">
        <v>686</v>
      </c>
      <c r="BF9" s="219">
        <v>665</v>
      </c>
      <c r="BG9" s="219">
        <v>649</v>
      </c>
      <c r="BH9" s="271">
        <v>602</v>
      </c>
      <c r="BI9" s="219">
        <v>647</v>
      </c>
      <c r="BJ9" s="219">
        <v>706</v>
      </c>
      <c r="BK9" s="219">
        <v>622</v>
      </c>
      <c r="BL9" s="219">
        <v>716</v>
      </c>
      <c r="BM9" s="219">
        <v>1103</v>
      </c>
      <c r="BN9" s="219">
        <v>1091</v>
      </c>
      <c r="BO9" s="219">
        <v>1227</v>
      </c>
      <c r="BP9" s="219">
        <v>1260</v>
      </c>
      <c r="BQ9" s="219">
        <v>1059</v>
      </c>
      <c r="BR9" s="219">
        <v>721</v>
      </c>
      <c r="BS9" s="219">
        <v>531</v>
      </c>
      <c r="BT9" s="219">
        <v>432</v>
      </c>
      <c r="BU9" s="219">
        <v>339</v>
      </c>
      <c r="BV9" s="219">
        <v>277</v>
      </c>
      <c r="BW9" s="219">
        <v>138</v>
      </c>
      <c r="BX9" s="219">
        <v>97</v>
      </c>
      <c r="BY9" s="219">
        <v>66</v>
      </c>
      <c r="BZ9" s="219">
        <v>41</v>
      </c>
      <c r="CA9" s="219">
        <v>26</v>
      </c>
      <c r="CB9" s="219">
        <v>15</v>
      </c>
      <c r="CC9" s="219">
        <v>0</v>
      </c>
      <c r="CD9" s="219">
        <v>0</v>
      </c>
      <c r="CE9" s="220">
        <v>0</v>
      </c>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row>
    <row r="10" spans="1:179" x14ac:dyDescent="0.35">
      <c r="B10" s="209" t="s">
        <v>426</v>
      </c>
      <c r="D10" s="270"/>
      <c r="AH10" s="219">
        <v>0</v>
      </c>
      <c r="AI10" s="219">
        <v>51</v>
      </c>
      <c r="AJ10" s="219">
        <v>49</v>
      </c>
      <c r="AK10" s="219">
        <v>77</v>
      </c>
      <c r="AL10" s="219">
        <v>110</v>
      </c>
      <c r="AM10" s="219">
        <v>182</v>
      </c>
      <c r="AN10" s="219">
        <v>208</v>
      </c>
      <c r="AO10" s="219">
        <v>224</v>
      </c>
      <c r="AP10" s="219">
        <v>228</v>
      </c>
      <c r="AQ10" s="219">
        <v>231</v>
      </c>
      <c r="AR10" s="219">
        <v>180</v>
      </c>
      <c r="AS10" s="219">
        <v>293</v>
      </c>
      <c r="AT10" s="219">
        <v>319</v>
      </c>
      <c r="AU10" s="219">
        <v>331</v>
      </c>
      <c r="AV10" s="219">
        <v>401</v>
      </c>
      <c r="AW10" s="219">
        <v>446</v>
      </c>
      <c r="AX10" s="219">
        <v>425</v>
      </c>
      <c r="AY10" s="219">
        <v>422</v>
      </c>
      <c r="AZ10" s="219">
        <v>444</v>
      </c>
      <c r="BA10" s="219">
        <v>394</v>
      </c>
      <c r="BB10" s="219">
        <v>345</v>
      </c>
      <c r="BC10" s="219">
        <v>339</v>
      </c>
      <c r="BD10" s="219">
        <v>323</v>
      </c>
      <c r="BE10" s="219">
        <v>301</v>
      </c>
      <c r="BF10" s="219">
        <v>265</v>
      </c>
      <c r="BG10" s="219">
        <v>256</v>
      </c>
      <c r="BH10" s="271">
        <v>166</v>
      </c>
      <c r="BI10" s="219">
        <v>160</v>
      </c>
      <c r="BJ10" s="219">
        <v>162</v>
      </c>
      <c r="BK10" s="219">
        <v>169</v>
      </c>
      <c r="BL10" s="219">
        <v>174</v>
      </c>
      <c r="BM10" s="219">
        <v>174</v>
      </c>
      <c r="BN10" s="219">
        <v>180</v>
      </c>
      <c r="BO10" s="219">
        <v>182</v>
      </c>
      <c r="BP10" s="219">
        <v>189</v>
      </c>
      <c r="BQ10" s="219">
        <v>196</v>
      </c>
      <c r="BR10" s="219">
        <v>199</v>
      </c>
      <c r="BS10" s="219">
        <v>202</v>
      </c>
      <c r="BT10" s="219">
        <v>202</v>
      </c>
      <c r="BU10" s="219">
        <v>204</v>
      </c>
      <c r="BV10" s="219">
        <v>179</v>
      </c>
      <c r="BW10" s="219">
        <v>134</v>
      </c>
      <c r="BX10" s="219">
        <v>118</v>
      </c>
      <c r="BY10" s="219">
        <v>101</v>
      </c>
      <c r="BZ10" s="219">
        <v>85</v>
      </c>
      <c r="CA10" s="219">
        <v>70</v>
      </c>
      <c r="CB10" s="219">
        <v>57</v>
      </c>
      <c r="CC10" s="219">
        <v>30</v>
      </c>
      <c r="CD10" s="219">
        <v>2</v>
      </c>
      <c r="CE10" s="220">
        <v>0</v>
      </c>
    </row>
    <row r="11" spans="1:179" ht="26.25" customHeight="1" x14ac:dyDescent="0.35">
      <c r="B11" s="246" t="s">
        <v>387</v>
      </c>
      <c r="D11" s="270"/>
      <c r="AH11" s="219">
        <f t="shared" ref="AH11:BM11" si="0">SUM(AH7:AH10)</f>
        <v>0</v>
      </c>
      <c r="AI11" s="219">
        <f t="shared" si="0"/>
        <v>1115</v>
      </c>
      <c r="AJ11" s="219">
        <f t="shared" si="0"/>
        <v>1316</v>
      </c>
      <c r="AK11" s="219">
        <f t="shared" si="0"/>
        <v>1846</v>
      </c>
      <c r="AL11" s="219">
        <f t="shared" si="0"/>
        <v>2376</v>
      </c>
      <c r="AM11" s="219">
        <f t="shared" si="0"/>
        <v>2685</v>
      </c>
      <c r="AN11" s="219">
        <f t="shared" si="0"/>
        <v>2858</v>
      </c>
      <c r="AO11" s="219">
        <f t="shared" si="0"/>
        <v>2992</v>
      </c>
      <c r="AP11" s="219">
        <f t="shared" si="0"/>
        <v>2989</v>
      </c>
      <c r="AQ11" s="219">
        <f t="shared" si="0"/>
        <v>2790</v>
      </c>
      <c r="AR11" s="219">
        <f t="shared" si="0"/>
        <v>2370</v>
      </c>
      <c r="AS11" s="219">
        <f t="shared" si="0"/>
        <v>2370</v>
      </c>
      <c r="AT11" s="219">
        <f t="shared" si="0"/>
        <v>2449</v>
      </c>
      <c r="AU11" s="219">
        <f t="shared" si="0"/>
        <v>3018</v>
      </c>
      <c r="AV11" s="219">
        <f t="shared" si="0"/>
        <v>3536</v>
      </c>
      <c r="AW11" s="219">
        <f t="shared" si="0"/>
        <v>3776</v>
      </c>
      <c r="AX11" s="219">
        <f t="shared" si="0"/>
        <v>3882</v>
      </c>
      <c r="AY11" s="219">
        <f t="shared" si="0"/>
        <v>3876</v>
      </c>
      <c r="AZ11" s="219">
        <f t="shared" si="0"/>
        <v>3726</v>
      </c>
      <c r="BA11" s="219">
        <f t="shared" si="0"/>
        <v>3225</v>
      </c>
      <c r="BB11" s="219">
        <f t="shared" si="0"/>
        <v>3061</v>
      </c>
      <c r="BC11" s="219">
        <f t="shared" si="0"/>
        <v>3115</v>
      </c>
      <c r="BD11" s="219">
        <f t="shared" si="0"/>
        <v>3015</v>
      </c>
      <c r="BE11" s="219">
        <f t="shared" si="0"/>
        <v>2921</v>
      </c>
      <c r="BF11" s="219">
        <f t="shared" si="0"/>
        <v>2878</v>
      </c>
      <c r="BG11" s="219">
        <f t="shared" si="0"/>
        <v>2867</v>
      </c>
      <c r="BH11" s="271">
        <f t="shared" si="0"/>
        <v>2789</v>
      </c>
      <c r="BI11" s="219">
        <f t="shared" si="0"/>
        <v>2789</v>
      </c>
      <c r="BJ11" s="219">
        <f t="shared" si="0"/>
        <v>2840</v>
      </c>
      <c r="BK11" s="219">
        <f t="shared" si="0"/>
        <v>2740</v>
      </c>
      <c r="BL11" s="219">
        <f t="shared" si="0"/>
        <v>2940</v>
      </c>
      <c r="BM11" s="219">
        <f t="shared" si="0"/>
        <v>3429</v>
      </c>
      <c r="BN11" s="219">
        <f t="shared" ref="BN11:CE11" si="1">SUM(BN7:BN10)</f>
        <v>3472</v>
      </c>
      <c r="BO11" s="219">
        <f t="shared" si="1"/>
        <v>3656</v>
      </c>
      <c r="BP11" s="219">
        <f t="shared" si="1"/>
        <v>3878</v>
      </c>
      <c r="BQ11" s="219">
        <f t="shared" si="1"/>
        <v>3910</v>
      </c>
      <c r="BR11" s="219">
        <f t="shared" si="1"/>
        <v>3755</v>
      </c>
      <c r="BS11" s="219">
        <f t="shared" si="1"/>
        <v>3593</v>
      </c>
      <c r="BT11" s="219">
        <f t="shared" si="1"/>
        <v>3437</v>
      </c>
      <c r="BU11" s="219">
        <f t="shared" si="1"/>
        <v>3254</v>
      </c>
      <c r="BV11" s="219">
        <f t="shared" si="1"/>
        <v>2938</v>
      </c>
      <c r="BW11" s="219">
        <f t="shared" si="1"/>
        <v>2458</v>
      </c>
      <c r="BX11" s="219">
        <f t="shared" si="1"/>
        <v>2244</v>
      </c>
      <c r="BY11" s="219">
        <f t="shared" si="1"/>
        <v>2045</v>
      </c>
      <c r="BZ11" s="219">
        <f t="shared" si="1"/>
        <v>1861</v>
      </c>
      <c r="CA11" s="219">
        <f t="shared" si="1"/>
        <v>1702</v>
      </c>
      <c r="CB11" s="219">
        <f t="shared" si="1"/>
        <v>1586</v>
      </c>
      <c r="CC11" s="219">
        <f t="shared" si="1"/>
        <v>1414</v>
      </c>
      <c r="CD11" s="219">
        <f t="shared" si="1"/>
        <v>1290</v>
      </c>
      <c r="CE11" s="220">
        <f t="shared" si="1"/>
        <v>1239</v>
      </c>
    </row>
    <row r="12" spans="1:179" x14ac:dyDescent="0.35">
      <c r="B12" s="209" t="s">
        <v>388</v>
      </c>
      <c r="D12" s="270"/>
      <c r="AH12" s="219">
        <f t="shared" ref="AH12:BM12" si="2">AH11+AH6</f>
        <v>0</v>
      </c>
      <c r="AI12" s="219">
        <f t="shared" si="2"/>
        <v>2838</v>
      </c>
      <c r="AJ12" s="219">
        <f t="shared" si="2"/>
        <v>3010</v>
      </c>
      <c r="AK12" s="219">
        <f t="shared" si="2"/>
        <v>3584</v>
      </c>
      <c r="AL12" s="219">
        <f t="shared" si="2"/>
        <v>4157</v>
      </c>
      <c r="AM12" s="219">
        <f t="shared" si="2"/>
        <v>4336</v>
      </c>
      <c r="AN12" s="219">
        <f t="shared" si="2"/>
        <v>4541</v>
      </c>
      <c r="AO12" s="219">
        <f t="shared" si="2"/>
        <v>4709</v>
      </c>
      <c r="AP12" s="219">
        <f t="shared" si="2"/>
        <v>4711</v>
      </c>
      <c r="AQ12" s="219">
        <f t="shared" si="2"/>
        <v>4517</v>
      </c>
      <c r="AR12" s="219">
        <f t="shared" si="2"/>
        <v>4089</v>
      </c>
      <c r="AS12" s="219">
        <f t="shared" si="2"/>
        <v>3977</v>
      </c>
      <c r="AT12" s="219">
        <f t="shared" si="2"/>
        <v>4124</v>
      </c>
      <c r="AU12" s="219">
        <f t="shared" si="2"/>
        <v>4593</v>
      </c>
      <c r="AV12" s="219">
        <f t="shared" si="2"/>
        <v>5179</v>
      </c>
      <c r="AW12" s="219">
        <f t="shared" si="2"/>
        <v>5512</v>
      </c>
      <c r="AX12" s="219">
        <f t="shared" si="2"/>
        <v>5647</v>
      </c>
      <c r="AY12" s="219">
        <f t="shared" si="2"/>
        <v>5657</v>
      </c>
      <c r="AZ12" s="219">
        <f t="shared" si="2"/>
        <v>5490</v>
      </c>
      <c r="BA12" s="219">
        <f t="shared" si="2"/>
        <v>4930</v>
      </c>
      <c r="BB12" s="219">
        <f t="shared" si="2"/>
        <v>4704</v>
      </c>
      <c r="BC12" s="219">
        <f t="shared" si="2"/>
        <v>4735</v>
      </c>
      <c r="BD12" s="219">
        <f t="shared" si="2"/>
        <v>4686</v>
      </c>
      <c r="BE12" s="219">
        <f t="shared" si="2"/>
        <v>4671</v>
      </c>
      <c r="BF12" s="219">
        <f t="shared" si="2"/>
        <v>4654</v>
      </c>
      <c r="BG12" s="219">
        <f t="shared" si="2"/>
        <v>4846</v>
      </c>
      <c r="BH12" s="271">
        <f t="shared" si="2"/>
        <v>5383</v>
      </c>
      <c r="BI12" s="219">
        <f t="shared" si="2"/>
        <v>5489</v>
      </c>
      <c r="BJ12" s="219">
        <f t="shared" si="2"/>
        <v>5569</v>
      </c>
      <c r="BK12" s="219">
        <f t="shared" si="2"/>
        <v>5472</v>
      </c>
      <c r="BL12" s="219">
        <f t="shared" si="2"/>
        <v>5664</v>
      </c>
      <c r="BM12" s="219">
        <f t="shared" si="2"/>
        <v>6165</v>
      </c>
      <c r="BN12" s="219">
        <f t="shared" ref="BN12:CE12" si="3">BN11+BN6</f>
        <v>6190</v>
      </c>
      <c r="BO12" s="219">
        <f t="shared" si="3"/>
        <v>6305</v>
      </c>
      <c r="BP12" s="219">
        <f t="shared" si="3"/>
        <v>6383</v>
      </c>
      <c r="BQ12" s="219">
        <f t="shared" si="3"/>
        <v>6290</v>
      </c>
      <c r="BR12" s="219">
        <f t="shared" si="3"/>
        <v>5983</v>
      </c>
      <c r="BS12" s="219">
        <f t="shared" si="3"/>
        <v>5691</v>
      </c>
      <c r="BT12" s="219">
        <f t="shared" si="3"/>
        <v>5340</v>
      </c>
      <c r="BU12" s="219">
        <f t="shared" si="3"/>
        <v>5046</v>
      </c>
      <c r="BV12" s="219">
        <f t="shared" si="3"/>
        <v>4592</v>
      </c>
      <c r="BW12" s="219">
        <f t="shared" si="3"/>
        <v>4021</v>
      </c>
      <c r="BX12" s="219">
        <f t="shared" si="3"/>
        <v>3724</v>
      </c>
      <c r="BY12" s="219">
        <f t="shared" si="3"/>
        <v>3455</v>
      </c>
      <c r="BZ12" s="219">
        <f t="shared" si="3"/>
        <v>3234</v>
      </c>
      <c r="CA12" s="219">
        <f t="shared" si="3"/>
        <v>3056</v>
      </c>
      <c r="CB12" s="219">
        <f t="shared" si="3"/>
        <v>2874</v>
      </c>
      <c r="CC12" s="219">
        <f t="shared" si="3"/>
        <v>2640</v>
      </c>
      <c r="CD12" s="219">
        <f t="shared" si="3"/>
        <v>2455</v>
      </c>
      <c r="CE12" s="220">
        <f t="shared" si="3"/>
        <v>2316</v>
      </c>
    </row>
    <row r="13" spans="1:179" ht="26.25" customHeight="1" x14ac:dyDescent="0.35">
      <c r="B13" s="230" t="s">
        <v>389</v>
      </c>
      <c r="D13" s="270"/>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71"/>
      <c r="BI13" s="219"/>
      <c r="BJ13" s="219"/>
      <c r="BK13" s="219"/>
      <c r="BL13" s="219"/>
      <c r="BM13" s="219"/>
      <c r="BN13" s="219"/>
      <c r="BO13" s="219"/>
      <c r="BP13" s="219"/>
      <c r="BQ13" s="219"/>
      <c r="BR13" s="219"/>
      <c r="BS13" s="219"/>
      <c r="BT13" s="219"/>
      <c r="BU13" s="219"/>
      <c r="BV13" s="219"/>
      <c r="BW13" s="219"/>
      <c r="BX13" s="219"/>
      <c r="BY13" s="219"/>
      <c r="BZ13" s="219"/>
      <c r="CA13" s="219"/>
      <c r="CB13" s="219"/>
      <c r="CC13" s="219"/>
      <c r="CD13" s="219"/>
      <c r="CE13" s="220"/>
    </row>
    <row r="14" spans="1:179" x14ac:dyDescent="0.35">
      <c r="B14" s="209" t="s">
        <v>422</v>
      </c>
      <c r="D14" s="270"/>
      <c r="AH14" s="219"/>
      <c r="AI14" s="219"/>
      <c r="AJ14" s="219"/>
      <c r="AK14" s="219"/>
      <c r="AL14" s="219"/>
      <c r="AM14" s="219"/>
      <c r="AN14" s="219"/>
      <c r="AO14" s="219"/>
      <c r="AP14" s="219"/>
      <c r="AQ14" s="219"/>
      <c r="AR14" s="219"/>
      <c r="AS14" s="219"/>
      <c r="AT14" s="219"/>
      <c r="AU14" s="219"/>
      <c r="AV14" s="219"/>
      <c r="AW14" s="219"/>
      <c r="AX14" s="219"/>
      <c r="AY14" s="219"/>
      <c r="AZ14" s="219"/>
      <c r="BA14" s="219">
        <v>0</v>
      </c>
      <c r="BB14" s="219">
        <v>0</v>
      </c>
      <c r="BC14" s="219">
        <v>0</v>
      </c>
      <c r="BD14" s="219">
        <v>0</v>
      </c>
      <c r="BE14" s="219">
        <v>0</v>
      </c>
      <c r="BF14" s="219">
        <v>0</v>
      </c>
      <c r="BG14" s="219">
        <v>0</v>
      </c>
      <c r="BH14" s="271">
        <v>116</v>
      </c>
      <c r="BI14" s="219">
        <v>122</v>
      </c>
      <c r="BJ14" s="219">
        <v>121</v>
      </c>
      <c r="BK14" s="219">
        <v>120</v>
      </c>
      <c r="BL14" s="219">
        <v>118</v>
      </c>
      <c r="BM14" s="219">
        <v>121</v>
      </c>
      <c r="BN14" s="219">
        <v>119</v>
      </c>
      <c r="BO14" s="219">
        <v>111</v>
      </c>
      <c r="BP14" s="219">
        <v>99</v>
      </c>
      <c r="BQ14" s="219">
        <v>88</v>
      </c>
      <c r="BR14" s="219">
        <v>79</v>
      </c>
      <c r="BS14" s="219">
        <v>71</v>
      </c>
      <c r="BT14" s="219">
        <v>49</v>
      </c>
      <c r="BU14" s="219">
        <v>45</v>
      </c>
      <c r="BV14" s="219"/>
      <c r="BW14" s="219"/>
      <c r="BX14" s="219"/>
      <c r="BY14" s="219"/>
      <c r="BZ14" s="219"/>
      <c r="CA14" s="219"/>
      <c r="CB14" s="219"/>
      <c r="CC14" s="219"/>
      <c r="CD14" s="219"/>
      <c r="CE14" s="220"/>
    </row>
    <row r="15" spans="1:179" x14ac:dyDescent="0.35">
      <c r="B15" s="209" t="s">
        <v>423</v>
      </c>
      <c r="D15" s="270"/>
      <c r="AH15" s="219"/>
      <c r="AI15" s="219"/>
      <c r="AJ15" s="219"/>
      <c r="AK15" s="219"/>
      <c r="AL15" s="219"/>
      <c r="AM15" s="219"/>
      <c r="AN15" s="219"/>
      <c r="AO15" s="219"/>
      <c r="AP15" s="219"/>
      <c r="AQ15" s="219"/>
      <c r="AR15" s="219"/>
      <c r="AS15" s="219"/>
      <c r="AT15" s="219"/>
      <c r="AU15" s="219"/>
      <c r="AV15" s="219"/>
      <c r="AW15" s="219"/>
      <c r="AX15" s="219"/>
      <c r="AY15" s="219"/>
      <c r="AZ15" s="219"/>
      <c r="BA15" s="219">
        <v>0</v>
      </c>
      <c r="BB15" s="219">
        <v>0</v>
      </c>
      <c r="BC15" s="219">
        <v>0</v>
      </c>
      <c r="BD15" s="219">
        <v>0</v>
      </c>
      <c r="BE15" s="219">
        <v>0</v>
      </c>
      <c r="BF15" s="219">
        <v>0</v>
      </c>
      <c r="BG15" s="219">
        <v>0</v>
      </c>
      <c r="BH15" s="271">
        <v>70</v>
      </c>
      <c r="BI15" s="219">
        <v>66</v>
      </c>
      <c r="BJ15" s="219">
        <v>61</v>
      </c>
      <c r="BK15" s="219">
        <v>57</v>
      </c>
      <c r="BL15" s="219">
        <v>53</v>
      </c>
      <c r="BM15" s="219">
        <v>58</v>
      </c>
      <c r="BN15" s="219">
        <v>65</v>
      </c>
      <c r="BO15" s="219">
        <v>61</v>
      </c>
      <c r="BP15" s="219">
        <v>60</v>
      </c>
      <c r="BQ15" s="219">
        <v>57</v>
      </c>
      <c r="BR15" s="219">
        <v>55</v>
      </c>
      <c r="BS15" s="219">
        <v>52</v>
      </c>
      <c r="BT15" s="219">
        <v>51</v>
      </c>
      <c r="BU15" s="219">
        <v>50</v>
      </c>
      <c r="BV15" s="219"/>
      <c r="BW15" s="219"/>
      <c r="BX15" s="219"/>
      <c r="BY15" s="219"/>
      <c r="BZ15" s="219"/>
      <c r="CA15" s="219"/>
      <c r="CB15" s="219"/>
      <c r="CC15" s="219"/>
      <c r="CD15" s="219"/>
      <c r="CE15" s="220"/>
    </row>
    <row r="16" spans="1:179" x14ac:dyDescent="0.35">
      <c r="B16" s="209" t="s">
        <v>424</v>
      </c>
      <c r="C16" s="273"/>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71">
        <v>28</v>
      </c>
      <c r="BI16" s="219">
        <v>25</v>
      </c>
      <c r="BJ16" s="219">
        <v>23</v>
      </c>
      <c r="BK16" s="219">
        <v>19</v>
      </c>
      <c r="BL16" s="219">
        <v>17</v>
      </c>
      <c r="BM16" s="219">
        <v>17</v>
      </c>
      <c r="BN16" s="219">
        <v>16</v>
      </c>
      <c r="BO16" s="219">
        <v>15</v>
      </c>
      <c r="BP16" s="219">
        <v>11</v>
      </c>
      <c r="BQ16" s="219">
        <v>8</v>
      </c>
      <c r="BR16" s="219">
        <v>8</v>
      </c>
      <c r="BS16" s="219">
        <v>7</v>
      </c>
      <c r="BT16" s="219">
        <v>6</v>
      </c>
      <c r="BU16" s="219">
        <v>6</v>
      </c>
      <c r="BV16" s="209"/>
      <c r="BW16" s="209"/>
      <c r="CE16" s="220"/>
    </row>
    <row r="17" spans="2:83" x14ac:dyDescent="0.35">
      <c r="B17" s="209" t="s">
        <v>425</v>
      </c>
      <c r="D17" s="270"/>
      <c r="AH17" s="219"/>
      <c r="AI17" s="219"/>
      <c r="AJ17" s="219"/>
      <c r="AK17" s="219"/>
      <c r="AL17" s="219"/>
      <c r="AM17" s="219"/>
      <c r="AN17" s="219"/>
      <c r="AO17" s="219"/>
      <c r="AP17" s="219"/>
      <c r="AQ17" s="219"/>
      <c r="AR17" s="219"/>
      <c r="AS17" s="219"/>
      <c r="AT17" s="219"/>
      <c r="AU17" s="219"/>
      <c r="AV17" s="219"/>
      <c r="AW17" s="219"/>
      <c r="AX17" s="219"/>
      <c r="AY17" s="219"/>
      <c r="AZ17" s="219"/>
      <c r="BA17" s="219">
        <v>0</v>
      </c>
      <c r="BB17" s="219">
        <v>0</v>
      </c>
      <c r="BC17" s="219">
        <v>0</v>
      </c>
      <c r="BD17" s="219">
        <v>0</v>
      </c>
      <c r="BE17" s="219">
        <v>0</v>
      </c>
      <c r="BF17" s="219">
        <v>0</v>
      </c>
      <c r="BG17" s="219">
        <v>0</v>
      </c>
      <c r="BH17" s="271">
        <v>12</v>
      </c>
      <c r="BI17" s="219">
        <v>10</v>
      </c>
      <c r="BJ17" s="219">
        <v>10</v>
      </c>
      <c r="BK17" s="219">
        <v>8</v>
      </c>
      <c r="BL17" s="219">
        <v>9</v>
      </c>
      <c r="BM17" s="219">
        <v>29</v>
      </c>
      <c r="BN17" s="219">
        <v>33</v>
      </c>
      <c r="BO17" s="219">
        <v>28</v>
      </c>
      <c r="BP17" s="219">
        <v>24</v>
      </c>
      <c r="BQ17" s="219">
        <v>16</v>
      </c>
      <c r="BR17" s="219">
        <v>9</v>
      </c>
      <c r="BS17" s="219">
        <v>6</v>
      </c>
      <c r="BT17" s="219">
        <v>3</v>
      </c>
      <c r="BU17" s="219">
        <v>2</v>
      </c>
      <c r="BV17" s="219"/>
      <c r="BW17" s="219"/>
      <c r="BX17" s="219"/>
      <c r="BY17" s="219"/>
      <c r="BZ17" s="219"/>
      <c r="CA17" s="219"/>
      <c r="CB17" s="219"/>
      <c r="CC17" s="219"/>
      <c r="CD17" s="219"/>
      <c r="CE17" s="220"/>
    </row>
    <row r="18" spans="2:83" x14ac:dyDescent="0.35">
      <c r="B18" s="209" t="s">
        <v>426</v>
      </c>
      <c r="D18" s="270"/>
      <c r="AH18" s="219"/>
      <c r="AI18" s="219"/>
      <c r="AJ18" s="219"/>
      <c r="AK18" s="219"/>
      <c r="AL18" s="219"/>
      <c r="AM18" s="219"/>
      <c r="AN18" s="219"/>
      <c r="AO18" s="219"/>
      <c r="AP18" s="219"/>
      <c r="AQ18" s="219"/>
      <c r="AR18" s="219"/>
      <c r="AS18" s="219"/>
      <c r="AT18" s="219"/>
      <c r="AU18" s="219"/>
      <c r="AV18" s="219"/>
      <c r="AW18" s="219"/>
      <c r="AX18" s="219"/>
      <c r="AY18" s="219"/>
      <c r="AZ18" s="219"/>
      <c r="BA18" s="219">
        <v>0</v>
      </c>
      <c r="BB18" s="219">
        <v>0</v>
      </c>
      <c r="BC18" s="219">
        <v>0</v>
      </c>
      <c r="BD18" s="219">
        <v>0</v>
      </c>
      <c r="BE18" s="219">
        <v>0</v>
      </c>
      <c r="BF18" s="219">
        <v>0</v>
      </c>
      <c r="BG18" s="219">
        <v>0</v>
      </c>
      <c r="BH18" s="271">
        <v>11</v>
      </c>
      <c r="BI18" s="219">
        <v>10</v>
      </c>
      <c r="BJ18" s="219">
        <v>10</v>
      </c>
      <c r="BK18" s="219">
        <v>10</v>
      </c>
      <c r="BL18" s="219">
        <v>10</v>
      </c>
      <c r="BM18" s="219">
        <v>10</v>
      </c>
      <c r="BN18" s="219">
        <v>8</v>
      </c>
      <c r="BO18" s="219">
        <v>8</v>
      </c>
      <c r="BP18" s="219">
        <v>9</v>
      </c>
      <c r="BQ18" s="219">
        <v>9</v>
      </c>
      <c r="BR18" s="219">
        <v>8</v>
      </c>
      <c r="BS18" s="219">
        <v>8</v>
      </c>
      <c r="BT18" s="219">
        <v>8</v>
      </c>
      <c r="BU18" s="219">
        <v>8</v>
      </c>
      <c r="BV18" s="219"/>
      <c r="BW18" s="219"/>
      <c r="BX18" s="219"/>
      <c r="BY18" s="219"/>
      <c r="BZ18" s="219"/>
      <c r="CA18" s="219"/>
      <c r="CB18" s="219"/>
      <c r="CC18" s="219"/>
      <c r="CD18" s="219"/>
      <c r="CE18" s="220"/>
    </row>
    <row r="19" spans="2:83" ht="26.25" customHeight="1" x14ac:dyDescent="0.35">
      <c r="B19" s="246" t="s">
        <v>387</v>
      </c>
      <c r="D19" s="270"/>
      <c r="AH19" s="219"/>
      <c r="AI19" s="219"/>
      <c r="AJ19" s="219"/>
      <c r="AK19" s="219"/>
      <c r="AL19" s="219"/>
      <c r="AM19" s="219"/>
      <c r="AN19" s="219"/>
      <c r="AO19" s="219"/>
      <c r="AP19" s="219"/>
      <c r="AQ19" s="219"/>
      <c r="AR19" s="219"/>
      <c r="AS19" s="219"/>
      <c r="AT19" s="219"/>
      <c r="AU19" s="219"/>
      <c r="AV19" s="219"/>
      <c r="AW19" s="219"/>
      <c r="AX19" s="219"/>
      <c r="AY19" s="219"/>
      <c r="AZ19" s="219"/>
      <c r="BA19" s="219">
        <f t="shared" ref="BA19:BU19" si="4">SUM(BA15:BA18)</f>
        <v>0</v>
      </c>
      <c r="BB19" s="219">
        <f t="shared" si="4"/>
        <v>0</v>
      </c>
      <c r="BC19" s="219">
        <f t="shared" si="4"/>
        <v>0</v>
      </c>
      <c r="BD19" s="219">
        <f t="shared" si="4"/>
        <v>0</v>
      </c>
      <c r="BE19" s="219">
        <f t="shared" si="4"/>
        <v>0</v>
      </c>
      <c r="BF19" s="219">
        <f t="shared" si="4"/>
        <v>0</v>
      </c>
      <c r="BG19" s="219">
        <f t="shared" si="4"/>
        <v>0</v>
      </c>
      <c r="BH19" s="271">
        <f t="shared" si="4"/>
        <v>121</v>
      </c>
      <c r="BI19" s="219">
        <f t="shared" si="4"/>
        <v>111</v>
      </c>
      <c r="BJ19" s="219">
        <f t="shared" si="4"/>
        <v>104</v>
      </c>
      <c r="BK19" s="219">
        <f t="shared" si="4"/>
        <v>94</v>
      </c>
      <c r="BL19" s="219">
        <f t="shared" si="4"/>
        <v>89</v>
      </c>
      <c r="BM19" s="219">
        <f t="shared" si="4"/>
        <v>114</v>
      </c>
      <c r="BN19" s="219">
        <f t="shared" si="4"/>
        <v>122</v>
      </c>
      <c r="BO19" s="219">
        <f t="shared" si="4"/>
        <v>112</v>
      </c>
      <c r="BP19" s="219">
        <f t="shared" si="4"/>
        <v>104</v>
      </c>
      <c r="BQ19" s="219">
        <f t="shared" si="4"/>
        <v>90</v>
      </c>
      <c r="BR19" s="219">
        <f t="shared" si="4"/>
        <v>80</v>
      </c>
      <c r="BS19" s="219">
        <f t="shared" si="4"/>
        <v>73</v>
      </c>
      <c r="BT19" s="219">
        <f t="shared" si="4"/>
        <v>68</v>
      </c>
      <c r="BU19" s="219">
        <f t="shared" si="4"/>
        <v>66</v>
      </c>
      <c r="BV19" s="219"/>
      <c r="BW19" s="219"/>
      <c r="BX19" s="219"/>
      <c r="BY19" s="219"/>
      <c r="BZ19" s="219"/>
      <c r="CA19" s="219"/>
      <c r="CB19" s="219"/>
      <c r="CC19" s="219"/>
      <c r="CD19" s="219"/>
      <c r="CE19" s="220"/>
    </row>
    <row r="20" spans="2:83" x14ac:dyDescent="0.35">
      <c r="B20" s="209" t="s">
        <v>388</v>
      </c>
      <c r="D20" s="270"/>
      <c r="AH20" s="219"/>
      <c r="AI20" s="219"/>
      <c r="AJ20" s="219"/>
      <c r="AK20" s="219"/>
      <c r="AL20" s="219"/>
      <c r="AM20" s="219"/>
      <c r="AN20" s="219"/>
      <c r="AO20" s="219"/>
      <c r="AP20" s="219"/>
      <c r="AQ20" s="219"/>
      <c r="AR20" s="219"/>
      <c r="AS20" s="219"/>
      <c r="AT20" s="219"/>
      <c r="AU20" s="219"/>
      <c r="AV20" s="219"/>
      <c r="AW20" s="219"/>
      <c r="AX20" s="219"/>
      <c r="AY20" s="219"/>
      <c r="AZ20" s="219"/>
      <c r="BA20" s="219">
        <f t="shared" ref="BA20:BU20" si="5">BA19+BA14</f>
        <v>0</v>
      </c>
      <c r="BB20" s="219">
        <f t="shared" si="5"/>
        <v>0</v>
      </c>
      <c r="BC20" s="219">
        <f t="shared" si="5"/>
        <v>0</v>
      </c>
      <c r="BD20" s="219">
        <f t="shared" si="5"/>
        <v>0</v>
      </c>
      <c r="BE20" s="219">
        <f t="shared" si="5"/>
        <v>0</v>
      </c>
      <c r="BF20" s="219">
        <f t="shared" si="5"/>
        <v>0</v>
      </c>
      <c r="BG20" s="219">
        <f t="shared" si="5"/>
        <v>0</v>
      </c>
      <c r="BH20" s="271">
        <f t="shared" si="5"/>
        <v>237</v>
      </c>
      <c r="BI20" s="219">
        <f t="shared" si="5"/>
        <v>233</v>
      </c>
      <c r="BJ20" s="219">
        <f t="shared" si="5"/>
        <v>225</v>
      </c>
      <c r="BK20" s="219">
        <f t="shared" si="5"/>
        <v>214</v>
      </c>
      <c r="BL20" s="219">
        <f t="shared" si="5"/>
        <v>207</v>
      </c>
      <c r="BM20" s="219">
        <f t="shared" si="5"/>
        <v>235</v>
      </c>
      <c r="BN20" s="219">
        <f t="shared" si="5"/>
        <v>241</v>
      </c>
      <c r="BO20" s="219">
        <f t="shared" si="5"/>
        <v>223</v>
      </c>
      <c r="BP20" s="219">
        <f t="shared" si="5"/>
        <v>203</v>
      </c>
      <c r="BQ20" s="219">
        <f t="shared" si="5"/>
        <v>178</v>
      </c>
      <c r="BR20" s="219">
        <f t="shared" si="5"/>
        <v>159</v>
      </c>
      <c r="BS20" s="219">
        <f t="shared" si="5"/>
        <v>144</v>
      </c>
      <c r="BT20" s="219">
        <f t="shared" si="5"/>
        <v>117</v>
      </c>
      <c r="BU20" s="219">
        <f t="shared" si="5"/>
        <v>111</v>
      </c>
      <c r="BV20" s="219"/>
      <c r="BW20" s="219"/>
      <c r="BX20" s="219"/>
      <c r="BY20" s="219"/>
      <c r="BZ20" s="219"/>
      <c r="CA20" s="219"/>
      <c r="CB20" s="219"/>
      <c r="CC20" s="219"/>
      <c r="CD20" s="219"/>
      <c r="CE20" s="220"/>
    </row>
    <row r="21" spans="2:83" ht="26.25" customHeight="1" x14ac:dyDescent="0.35">
      <c r="B21" s="230" t="s">
        <v>397</v>
      </c>
      <c r="D21" s="270"/>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c r="BR21" s="219"/>
      <c r="BS21" s="219"/>
      <c r="BT21" s="219"/>
      <c r="BU21" s="219"/>
      <c r="BV21" s="219"/>
      <c r="BW21" s="219"/>
      <c r="BX21" s="219"/>
      <c r="BY21" s="219"/>
      <c r="BZ21" s="219"/>
      <c r="CA21" s="219"/>
      <c r="CB21" s="219"/>
      <c r="CC21" s="219"/>
      <c r="CD21" s="219"/>
      <c r="CE21" s="220"/>
    </row>
    <row r="22" spans="2:83" x14ac:dyDescent="0.35">
      <c r="B22" s="209" t="s">
        <v>427</v>
      </c>
      <c r="D22" s="270"/>
      <c r="AH22" s="219">
        <v>0</v>
      </c>
      <c r="AI22" s="219">
        <v>0</v>
      </c>
      <c r="AJ22" s="219">
        <v>96</v>
      </c>
      <c r="AK22" s="219">
        <v>124</v>
      </c>
      <c r="AL22" s="219">
        <v>165</v>
      </c>
      <c r="AM22" s="219">
        <v>195</v>
      </c>
      <c r="AN22" s="219">
        <v>201</v>
      </c>
      <c r="AO22" s="219">
        <v>200</v>
      </c>
      <c r="AP22" s="219">
        <v>210</v>
      </c>
      <c r="AQ22" s="219">
        <v>217</v>
      </c>
      <c r="AR22" s="219">
        <v>277</v>
      </c>
      <c r="AS22" s="219">
        <v>308</v>
      </c>
      <c r="AT22" s="219">
        <v>327</v>
      </c>
      <c r="AU22" s="219">
        <v>365</v>
      </c>
      <c r="AV22" s="219">
        <v>431</v>
      </c>
      <c r="AW22" s="219">
        <v>512</v>
      </c>
      <c r="AX22" s="219">
        <v>575</v>
      </c>
      <c r="AY22" s="219">
        <v>638</v>
      </c>
      <c r="AZ22" s="219">
        <v>714</v>
      </c>
      <c r="BA22" s="219">
        <v>758</v>
      </c>
      <c r="BB22" s="219">
        <v>782</v>
      </c>
      <c r="BC22" s="219">
        <v>537</v>
      </c>
      <c r="BD22" s="219">
        <v>0</v>
      </c>
      <c r="BE22" s="219">
        <v>0</v>
      </c>
      <c r="BF22" s="219">
        <v>0</v>
      </c>
      <c r="BG22" s="219">
        <v>0</v>
      </c>
      <c r="BH22" s="219">
        <v>0</v>
      </c>
      <c r="BI22" s="219">
        <v>0</v>
      </c>
      <c r="BJ22" s="219">
        <v>0</v>
      </c>
      <c r="BK22" s="219">
        <v>0</v>
      </c>
      <c r="BL22" s="219">
        <v>0</v>
      </c>
      <c r="BM22" s="219">
        <v>0</v>
      </c>
      <c r="BN22" s="219">
        <v>0</v>
      </c>
      <c r="BO22" s="219">
        <v>0</v>
      </c>
      <c r="BP22" s="219">
        <v>0</v>
      </c>
      <c r="BQ22" s="219">
        <v>0</v>
      </c>
      <c r="BR22" s="219">
        <v>0</v>
      </c>
      <c r="BS22" s="219">
        <v>0</v>
      </c>
      <c r="BT22" s="219">
        <v>0</v>
      </c>
      <c r="BU22" s="219">
        <v>0</v>
      </c>
      <c r="BV22" s="219">
        <v>0</v>
      </c>
      <c r="BW22" s="219">
        <v>0</v>
      </c>
      <c r="BX22" s="219">
        <v>0</v>
      </c>
      <c r="BY22" s="219">
        <v>0</v>
      </c>
      <c r="BZ22" s="219">
        <v>0</v>
      </c>
      <c r="CA22" s="219">
        <v>0</v>
      </c>
      <c r="CB22" s="219">
        <v>0</v>
      </c>
      <c r="CC22" s="219">
        <v>0</v>
      </c>
      <c r="CD22" s="219">
        <v>0</v>
      </c>
      <c r="CE22" s="220">
        <v>0</v>
      </c>
    </row>
    <row r="23" spans="2:83" x14ac:dyDescent="0.35">
      <c r="B23" s="209" t="s">
        <v>428</v>
      </c>
      <c r="D23" s="270"/>
      <c r="AH23" s="219">
        <v>0</v>
      </c>
      <c r="AI23" s="219">
        <v>0</v>
      </c>
      <c r="AJ23" s="219">
        <v>51</v>
      </c>
      <c r="AK23" s="219">
        <v>60</v>
      </c>
      <c r="AL23" s="219">
        <v>72</v>
      </c>
      <c r="AM23" s="219">
        <v>80</v>
      </c>
      <c r="AN23" s="219">
        <v>82</v>
      </c>
      <c r="AO23" s="219">
        <v>82</v>
      </c>
      <c r="AP23" s="219">
        <v>87</v>
      </c>
      <c r="AQ23" s="219">
        <v>94</v>
      </c>
      <c r="AR23" s="219">
        <v>89</v>
      </c>
      <c r="AS23" s="219">
        <v>117</v>
      </c>
      <c r="AT23" s="219">
        <v>126</v>
      </c>
      <c r="AU23" s="219">
        <v>142</v>
      </c>
      <c r="AV23" s="219">
        <v>178</v>
      </c>
      <c r="AW23" s="219">
        <v>218</v>
      </c>
      <c r="AX23" s="219">
        <v>249</v>
      </c>
      <c r="AY23" s="219">
        <v>283</v>
      </c>
      <c r="AZ23" s="219">
        <v>320</v>
      </c>
      <c r="BA23" s="219">
        <v>357</v>
      </c>
      <c r="BB23" s="219">
        <v>392</v>
      </c>
      <c r="BC23" s="219">
        <v>277</v>
      </c>
      <c r="BD23" s="219">
        <v>0</v>
      </c>
      <c r="BE23" s="219">
        <v>0</v>
      </c>
      <c r="BF23" s="219">
        <v>0</v>
      </c>
      <c r="BG23" s="219">
        <v>0</v>
      </c>
      <c r="BH23" s="219">
        <v>0</v>
      </c>
      <c r="BI23" s="219">
        <v>0</v>
      </c>
      <c r="BJ23" s="219">
        <v>0</v>
      </c>
      <c r="BK23" s="219">
        <v>0</v>
      </c>
      <c r="BL23" s="219">
        <v>0</v>
      </c>
      <c r="BM23" s="219">
        <v>0</v>
      </c>
      <c r="BN23" s="219">
        <v>0</v>
      </c>
      <c r="BO23" s="219">
        <v>0</v>
      </c>
      <c r="BP23" s="219">
        <v>0</v>
      </c>
      <c r="BQ23" s="219">
        <v>0</v>
      </c>
      <c r="BR23" s="219">
        <v>0</v>
      </c>
      <c r="BS23" s="219">
        <v>0</v>
      </c>
      <c r="BT23" s="219">
        <v>0</v>
      </c>
      <c r="BU23" s="219">
        <v>0</v>
      </c>
      <c r="BV23" s="219">
        <v>0</v>
      </c>
      <c r="BW23" s="219">
        <v>0</v>
      </c>
      <c r="BX23" s="219">
        <v>0</v>
      </c>
      <c r="BY23" s="219">
        <v>0</v>
      </c>
      <c r="BZ23" s="219">
        <v>0</v>
      </c>
      <c r="CA23" s="219">
        <v>0</v>
      </c>
      <c r="CB23" s="219">
        <v>0</v>
      </c>
      <c r="CC23" s="219">
        <v>0</v>
      </c>
      <c r="CD23" s="219">
        <v>0</v>
      </c>
      <c r="CE23" s="220">
        <v>0</v>
      </c>
    </row>
    <row r="24" spans="2:83" x14ac:dyDescent="0.35">
      <c r="B24" s="209" t="s">
        <v>429</v>
      </c>
      <c r="D24" s="270"/>
      <c r="AH24" s="219">
        <v>0</v>
      </c>
      <c r="AI24" s="219">
        <v>0</v>
      </c>
      <c r="AJ24" s="219">
        <v>45</v>
      </c>
      <c r="AK24" s="219">
        <v>64</v>
      </c>
      <c r="AL24" s="219">
        <v>93</v>
      </c>
      <c r="AM24" s="219">
        <v>115</v>
      </c>
      <c r="AN24" s="219">
        <v>120</v>
      </c>
      <c r="AO24" s="219">
        <v>118</v>
      </c>
      <c r="AP24" s="219">
        <v>123</v>
      </c>
      <c r="AQ24" s="219">
        <v>123</v>
      </c>
      <c r="AR24" s="219">
        <v>188</v>
      </c>
      <c r="AS24" s="219">
        <v>190</v>
      </c>
      <c r="AT24" s="219">
        <v>201</v>
      </c>
      <c r="AU24" s="219">
        <v>223</v>
      </c>
      <c r="AV24" s="219">
        <v>253</v>
      </c>
      <c r="AW24" s="219">
        <v>294</v>
      </c>
      <c r="AX24" s="219">
        <v>326</v>
      </c>
      <c r="AY24" s="219">
        <v>355</v>
      </c>
      <c r="AZ24" s="219">
        <v>394</v>
      </c>
      <c r="BA24" s="219">
        <v>401</v>
      </c>
      <c r="BB24" s="219">
        <v>390</v>
      </c>
      <c r="BC24" s="219">
        <v>260</v>
      </c>
      <c r="BD24" s="219">
        <v>0</v>
      </c>
      <c r="BE24" s="219">
        <v>0</v>
      </c>
      <c r="BF24" s="219">
        <v>0</v>
      </c>
      <c r="BG24" s="219">
        <v>0</v>
      </c>
      <c r="BH24" s="219">
        <v>0</v>
      </c>
      <c r="BI24" s="219">
        <v>0</v>
      </c>
      <c r="BJ24" s="219">
        <v>0</v>
      </c>
      <c r="BK24" s="219">
        <v>0</v>
      </c>
      <c r="BL24" s="219">
        <v>0</v>
      </c>
      <c r="BM24" s="219">
        <v>0</v>
      </c>
      <c r="BN24" s="219">
        <v>0</v>
      </c>
      <c r="BO24" s="219">
        <v>0</v>
      </c>
      <c r="BP24" s="219">
        <v>0</v>
      </c>
      <c r="BQ24" s="219">
        <v>0</v>
      </c>
      <c r="BR24" s="219">
        <v>0</v>
      </c>
      <c r="BS24" s="219">
        <v>0</v>
      </c>
      <c r="BT24" s="219">
        <v>0</v>
      </c>
      <c r="BU24" s="219">
        <v>0</v>
      </c>
      <c r="BV24" s="219">
        <v>0</v>
      </c>
      <c r="BW24" s="219">
        <v>0</v>
      </c>
      <c r="BX24" s="219">
        <v>0</v>
      </c>
      <c r="BY24" s="219">
        <v>0</v>
      </c>
      <c r="BZ24" s="219">
        <v>0</v>
      </c>
      <c r="CA24" s="219">
        <v>0</v>
      </c>
      <c r="CB24" s="219">
        <v>0</v>
      </c>
      <c r="CC24" s="219">
        <v>0</v>
      </c>
      <c r="CD24" s="219">
        <v>0</v>
      </c>
      <c r="CE24" s="220">
        <v>0</v>
      </c>
    </row>
    <row r="25" spans="2:83" x14ac:dyDescent="0.35">
      <c r="B25" s="209" t="s">
        <v>430</v>
      </c>
      <c r="D25" s="270"/>
      <c r="AH25" s="219">
        <v>0</v>
      </c>
      <c r="AI25" s="219">
        <v>0</v>
      </c>
      <c r="AJ25" s="219">
        <v>0</v>
      </c>
      <c r="AK25" s="219">
        <v>0</v>
      </c>
      <c r="AL25" s="219">
        <v>0</v>
      </c>
      <c r="AM25" s="219">
        <v>0</v>
      </c>
      <c r="AN25" s="219">
        <v>0</v>
      </c>
      <c r="AO25" s="219">
        <v>0</v>
      </c>
      <c r="AP25" s="219">
        <v>0</v>
      </c>
      <c r="AQ25" s="219">
        <v>0</v>
      </c>
      <c r="AR25" s="219">
        <v>0</v>
      </c>
      <c r="AS25" s="219">
        <v>0</v>
      </c>
      <c r="AT25" s="219">
        <v>0</v>
      </c>
      <c r="AU25" s="219">
        <v>0</v>
      </c>
      <c r="AV25" s="219">
        <v>1</v>
      </c>
      <c r="AW25" s="219">
        <v>3</v>
      </c>
      <c r="AX25" s="219">
        <v>5</v>
      </c>
      <c r="AY25" s="219">
        <v>7</v>
      </c>
      <c r="AZ25" s="219">
        <v>11</v>
      </c>
      <c r="BA25" s="219">
        <v>14</v>
      </c>
      <c r="BB25" s="219">
        <v>16</v>
      </c>
      <c r="BC25" s="219">
        <v>13</v>
      </c>
      <c r="BD25" s="219">
        <v>0</v>
      </c>
      <c r="BE25" s="219">
        <v>0</v>
      </c>
      <c r="BF25" s="219">
        <v>0</v>
      </c>
      <c r="BG25" s="219">
        <v>0</v>
      </c>
      <c r="BH25" s="219">
        <v>0</v>
      </c>
      <c r="BI25" s="219">
        <v>0</v>
      </c>
      <c r="BJ25" s="219">
        <v>0</v>
      </c>
      <c r="BK25" s="219">
        <v>0</v>
      </c>
      <c r="BL25" s="219">
        <v>0</v>
      </c>
      <c r="BM25" s="219">
        <v>0</v>
      </c>
      <c r="BN25" s="219">
        <v>0</v>
      </c>
      <c r="BO25" s="219">
        <v>0</v>
      </c>
      <c r="BP25" s="219">
        <v>0</v>
      </c>
      <c r="BQ25" s="219">
        <v>0</v>
      </c>
      <c r="BR25" s="219">
        <v>0</v>
      </c>
      <c r="BS25" s="219">
        <v>0</v>
      </c>
      <c r="BT25" s="219">
        <v>0</v>
      </c>
      <c r="BU25" s="219">
        <v>0</v>
      </c>
      <c r="BV25" s="219">
        <v>0</v>
      </c>
      <c r="BW25" s="219">
        <v>0</v>
      </c>
      <c r="BX25" s="219">
        <v>0</v>
      </c>
      <c r="BY25" s="219">
        <v>0</v>
      </c>
      <c r="BZ25" s="219">
        <v>0</v>
      </c>
      <c r="CA25" s="219">
        <v>0</v>
      </c>
      <c r="CB25" s="219">
        <v>0</v>
      </c>
      <c r="CC25" s="219">
        <v>0</v>
      </c>
      <c r="CD25" s="219">
        <v>0</v>
      </c>
      <c r="CE25" s="220">
        <v>0</v>
      </c>
    </row>
    <row r="26" spans="2:83" x14ac:dyDescent="0.35">
      <c r="B26" s="209" t="s">
        <v>431</v>
      </c>
      <c r="D26" s="270"/>
      <c r="AH26" s="219">
        <v>0</v>
      </c>
      <c r="AI26" s="219">
        <v>0</v>
      </c>
      <c r="AJ26" s="219">
        <v>0</v>
      </c>
      <c r="AK26" s="219">
        <v>0</v>
      </c>
      <c r="AL26" s="219">
        <v>0</v>
      </c>
      <c r="AM26" s="219">
        <v>0</v>
      </c>
      <c r="AN26" s="219">
        <v>0</v>
      </c>
      <c r="AO26" s="219">
        <v>0</v>
      </c>
      <c r="AP26" s="219">
        <v>0</v>
      </c>
      <c r="AQ26" s="219">
        <v>0</v>
      </c>
      <c r="AR26" s="219">
        <v>0</v>
      </c>
      <c r="AS26" s="219">
        <v>0</v>
      </c>
      <c r="AT26" s="219">
        <v>0</v>
      </c>
      <c r="AU26" s="219">
        <v>0</v>
      </c>
      <c r="AV26" s="219">
        <v>0</v>
      </c>
      <c r="AW26" s="219">
        <v>0</v>
      </c>
      <c r="AX26" s="219">
        <v>0</v>
      </c>
      <c r="AY26" s="219">
        <v>0</v>
      </c>
      <c r="AZ26" s="219">
        <v>0</v>
      </c>
      <c r="BA26" s="219">
        <v>0</v>
      </c>
      <c r="BB26" s="219">
        <v>0</v>
      </c>
      <c r="BC26" s="219">
        <v>0</v>
      </c>
      <c r="BD26" s="219">
        <v>0</v>
      </c>
      <c r="BE26" s="219">
        <v>0</v>
      </c>
      <c r="BF26" s="219">
        <v>0</v>
      </c>
      <c r="BG26" s="219">
        <v>0</v>
      </c>
      <c r="BH26" s="219">
        <v>0</v>
      </c>
      <c r="BI26" s="219">
        <v>0</v>
      </c>
      <c r="BJ26" s="219">
        <v>0</v>
      </c>
      <c r="BK26" s="219">
        <v>0</v>
      </c>
      <c r="BL26" s="219">
        <v>65</v>
      </c>
      <c r="BM26" s="219">
        <v>54</v>
      </c>
      <c r="BN26" s="219">
        <v>65</v>
      </c>
      <c r="BO26" s="219">
        <v>59</v>
      </c>
      <c r="BP26" s="219">
        <v>61</v>
      </c>
      <c r="BQ26" s="219">
        <v>31</v>
      </c>
      <c r="BR26" s="219">
        <v>0</v>
      </c>
      <c r="BS26" s="219">
        <v>0</v>
      </c>
      <c r="BT26" s="219">
        <v>0</v>
      </c>
      <c r="BU26" s="219">
        <v>0</v>
      </c>
      <c r="BV26" s="219">
        <v>0</v>
      </c>
      <c r="BW26" s="219">
        <v>0</v>
      </c>
      <c r="BX26" s="219">
        <v>0</v>
      </c>
      <c r="BY26" s="219">
        <v>0</v>
      </c>
      <c r="BZ26" s="219">
        <v>0</v>
      </c>
      <c r="CA26" s="219">
        <v>0</v>
      </c>
      <c r="CB26" s="219">
        <v>0</v>
      </c>
      <c r="CC26" s="219">
        <v>0</v>
      </c>
      <c r="CD26" s="219">
        <v>0</v>
      </c>
      <c r="CE26" s="220">
        <v>0</v>
      </c>
    </row>
    <row r="27" spans="2:83" ht="26.25" customHeight="1" x14ac:dyDescent="0.35">
      <c r="B27" s="230" t="s">
        <v>404</v>
      </c>
      <c r="D27" s="270"/>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57" t="s">
        <v>381</v>
      </c>
      <c r="BM27" s="219"/>
      <c r="BN27" s="219"/>
      <c r="BO27" s="219"/>
      <c r="BP27" s="219"/>
      <c r="BQ27" s="219"/>
      <c r="BR27" s="219"/>
      <c r="BS27" s="219"/>
      <c r="BT27" s="219"/>
      <c r="BU27" s="219"/>
      <c r="BV27" s="219"/>
      <c r="BW27" s="219"/>
      <c r="BX27" s="219"/>
      <c r="BY27" s="219"/>
      <c r="BZ27" s="219"/>
      <c r="CA27" s="219"/>
      <c r="CB27" s="219"/>
      <c r="CC27" s="219"/>
      <c r="CD27" s="219"/>
      <c r="CE27" s="220"/>
    </row>
    <row r="28" spans="2:83" x14ac:dyDescent="0.35">
      <c r="B28" s="221" t="s">
        <v>405</v>
      </c>
      <c r="D28" s="270"/>
      <c r="AH28" s="219">
        <v>0</v>
      </c>
      <c r="AI28" s="219">
        <v>0</v>
      </c>
      <c r="AJ28" s="219">
        <v>0</v>
      </c>
      <c r="AK28" s="219">
        <v>0</v>
      </c>
      <c r="AL28" s="219">
        <v>0</v>
      </c>
      <c r="AM28" s="219">
        <v>0</v>
      </c>
      <c r="AN28" s="219">
        <v>0</v>
      </c>
      <c r="AO28" s="219">
        <v>0</v>
      </c>
      <c r="AP28" s="219">
        <v>0</v>
      </c>
      <c r="AQ28" s="219">
        <v>0</v>
      </c>
      <c r="AR28" s="219">
        <v>3013</v>
      </c>
      <c r="AS28" s="219">
        <v>2979</v>
      </c>
      <c r="AT28" s="219">
        <v>3735</v>
      </c>
      <c r="AU28" s="219">
        <v>3159</v>
      </c>
      <c r="AV28" s="219">
        <v>2996</v>
      </c>
      <c r="AW28" s="219">
        <v>2838</v>
      </c>
      <c r="AX28" s="219">
        <v>2801</v>
      </c>
      <c r="AY28" s="219">
        <v>2769</v>
      </c>
      <c r="AZ28" s="219">
        <v>2692</v>
      </c>
      <c r="BA28" s="219">
        <v>2623</v>
      </c>
      <c r="BB28" s="219">
        <v>2567</v>
      </c>
      <c r="BC28" s="219">
        <v>2471</v>
      </c>
      <c r="BD28" s="219">
        <v>2387</v>
      </c>
      <c r="BE28" s="219">
        <v>2371</v>
      </c>
      <c r="BF28" s="219">
        <v>2357</v>
      </c>
      <c r="BG28" s="219">
        <v>2335</v>
      </c>
      <c r="BH28" s="219">
        <v>2442</v>
      </c>
      <c r="BI28" s="219">
        <v>2426</v>
      </c>
      <c r="BJ28" s="219">
        <v>2510</v>
      </c>
      <c r="BK28" s="219">
        <v>2535</v>
      </c>
      <c r="BL28" s="271">
        <v>2361</v>
      </c>
      <c r="BM28" s="219">
        <v>2384</v>
      </c>
      <c r="BN28" s="219">
        <v>2390</v>
      </c>
      <c r="BO28" s="219">
        <v>2360</v>
      </c>
      <c r="BP28" s="219">
        <v>2313</v>
      </c>
      <c r="BQ28" s="219">
        <v>0</v>
      </c>
      <c r="BR28" s="219">
        <v>0</v>
      </c>
      <c r="BS28" s="219">
        <v>0</v>
      </c>
      <c r="BT28" s="219">
        <v>0</v>
      </c>
      <c r="BU28" s="219">
        <v>0</v>
      </c>
      <c r="BV28" s="219">
        <v>0</v>
      </c>
      <c r="BW28" s="219">
        <v>0</v>
      </c>
      <c r="BX28" s="219">
        <v>0</v>
      </c>
      <c r="BY28" s="219">
        <v>0</v>
      </c>
      <c r="BZ28" s="219">
        <v>0</v>
      </c>
      <c r="CA28" s="219">
        <v>0</v>
      </c>
      <c r="CB28" s="219">
        <v>0</v>
      </c>
      <c r="CC28" s="219">
        <v>0</v>
      </c>
      <c r="CD28" s="219">
        <v>0</v>
      </c>
      <c r="CE28" s="220">
        <v>0</v>
      </c>
    </row>
    <row r="29" spans="2:83" x14ac:dyDescent="0.35">
      <c r="B29" s="221" t="s">
        <v>406</v>
      </c>
      <c r="D29" s="270"/>
      <c r="AH29" s="219">
        <v>0</v>
      </c>
      <c r="AI29" s="219">
        <v>0</v>
      </c>
      <c r="AJ29" s="219">
        <v>0</v>
      </c>
      <c r="AK29" s="219">
        <v>0</v>
      </c>
      <c r="AL29" s="219">
        <v>0</v>
      </c>
      <c r="AM29" s="219">
        <v>0</v>
      </c>
      <c r="AN29" s="219">
        <v>0</v>
      </c>
      <c r="AO29" s="219">
        <v>0</v>
      </c>
      <c r="AP29" s="219">
        <v>0</v>
      </c>
      <c r="AQ29" s="219">
        <v>0</v>
      </c>
      <c r="AR29" s="219">
        <v>301</v>
      </c>
      <c r="AS29" s="219">
        <v>324</v>
      </c>
      <c r="AT29" s="219">
        <v>477</v>
      </c>
      <c r="AU29" s="219">
        <v>486</v>
      </c>
      <c r="AV29" s="219">
        <v>546</v>
      </c>
      <c r="AW29" s="219">
        <v>517</v>
      </c>
      <c r="AX29" s="219">
        <v>618</v>
      </c>
      <c r="AY29" s="219">
        <v>682</v>
      </c>
      <c r="AZ29" s="219">
        <v>718</v>
      </c>
      <c r="BA29" s="219">
        <v>766</v>
      </c>
      <c r="BB29" s="219">
        <v>810</v>
      </c>
      <c r="BC29" s="219">
        <v>828</v>
      </c>
      <c r="BD29" s="219">
        <v>843</v>
      </c>
      <c r="BE29" s="219">
        <v>870</v>
      </c>
      <c r="BF29" s="219">
        <v>898</v>
      </c>
      <c r="BG29" s="219">
        <v>952</v>
      </c>
      <c r="BH29" s="219">
        <v>1023</v>
      </c>
      <c r="BI29" s="219">
        <v>1085</v>
      </c>
      <c r="BJ29" s="219">
        <v>1065</v>
      </c>
      <c r="BK29" s="219">
        <v>1039</v>
      </c>
      <c r="BL29" s="271">
        <v>1147</v>
      </c>
      <c r="BM29" s="219">
        <v>1215</v>
      </c>
      <c r="BN29" s="219">
        <v>1266</v>
      </c>
      <c r="BO29" s="219">
        <v>1286</v>
      </c>
      <c r="BP29" s="219">
        <v>1294</v>
      </c>
      <c r="BQ29" s="219">
        <v>0</v>
      </c>
      <c r="BR29" s="219">
        <v>0</v>
      </c>
      <c r="BS29" s="219">
        <v>0</v>
      </c>
      <c r="BT29" s="219">
        <v>0</v>
      </c>
      <c r="BU29" s="219">
        <v>0</v>
      </c>
      <c r="BV29" s="219">
        <v>0</v>
      </c>
      <c r="BW29" s="219">
        <v>0</v>
      </c>
      <c r="BX29" s="219">
        <v>0</v>
      </c>
      <c r="BY29" s="219">
        <v>0</v>
      </c>
      <c r="BZ29" s="219">
        <v>0</v>
      </c>
      <c r="CA29" s="219">
        <v>0</v>
      </c>
      <c r="CB29" s="219">
        <v>0</v>
      </c>
      <c r="CC29" s="219">
        <v>0</v>
      </c>
      <c r="CD29" s="219">
        <v>0</v>
      </c>
      <c r="CE29" s="220">
        <v>0</v>
      </c>
    </row>
    <row r="30" spans="2:83" x14ac:dyDescent="0.35">
      <c r="B30" s="221" t="s">
        <v>407</v>
      </c>
      <c r="D30" s="270"/>
      <c r="AH30" s="219">
        <v>0</v>
      </c>
      <c r="AI30" s="219">
        <v>0</v>
      </c>
      <c r="AJ30" s="219">
        <v>0</v>
      </c>
      <c r="AK30" s="219">
        <v>0</v>
      </c>
      <c r="AL30" s="219">
        <v>0</v>
      </c>
      <c r="AM30" s="219">
        <v>0</v>
      </c>
      <c r="AN30" s="219">
        <v>0</v>
      </c>
      <c r="AO30" s="219">
        <v>0</v>
      </c>
      <c r="AP30" s="219">
        <v>0</v>
      </c>
      <c r="AQ30" s="219">
        <v>0</v>
      </c>
      <c r="AR30" s="219">
        <v>653</v>
      </c>
      <c r="AS30" s="219">
        <v>651</v>
      </c>
      <c r="AT30" s="219">
        <v>753</v>
      </c>
      <c r="AU30" s="219">
        <v>828</v>
      </c>
      <c r="AV30" s="219">
        <v>911</v>
      </c>
      <c r="AW30" s="219">
        <v>820</v>
      </c>
      <c r="AX30" s="219">
        <v>894</v>
      </c>
      <c r="AY30" s="219">
        <v>950</v>
      </c>
      <c r="AZ30" s="219">
        <v>942</v>
      </c>
      <c r="BA30" s="219">
        <v>928</v>
      </c>
      <c r="BB30" s="219">
        <v>915</v>
      </c>
      <c r="BC30" s="219">
        <v>877</v>
      </c>
      <c r="BD30" s="219">
        <v>797</v>
      </c>
      <c r="BE30" s="219">
        <v>766</v>
      </c>
      <c r="BF30" s="219">
        <v>742</v>
      </c>
      <c r="BG30" s="219">
        <v>769</v>
      </c>
      <c r="BH30" s="219">
        <v>811</v>
      </c>
      <c r="BI30" s="219">
        <v>848</v>
      </c>
      <c r="BJ30" s="219">
        <v>835</v>
      </c>
      <c r="BK30" s="219">
        <v>811</v>
      </c>
      <c r="BL30" s="271">
        <v>647</v>
      </c>
      <c r="BM30" s="219">
        <v>625</v>
      </c>
      <c r="BN30" s="219">
        <v>581</v>
      </c>
      <c r="BO30" s="219">
        <v>517</v>
      </c>
      <c r="BP30" s="219">
        <v>468</v>
      </c>
      <c r="BQ30" s="219">
        <v>0</v>
      </c>
      <c r="BR30" s="219">
        <v>0</v>
      </c>
      <c r="BS30" s="219">
        <v>0</v>
      </c>
      <c r="BT30" s="219">
        <v>0</v>
      </c>
      <c r="BU30" s="219">
        <v>0</v>
      </c>
      <c r="BV30" s="219">
        <v>0</v>
      </c>
      <c r="BW30" s="219">
        <v>0</v>
      </c>
      <c r="BX30" s="219">
        <v>0</v>
      </c>
      <c r="BY30" s="219">
        <v>0</v>
      </c>
      <c r="BZ30" s="219">
        <v>0</v>
      </c>
      <c r="CA30" s="219">
        <v>0</v>
      </c>
      <c r="CB30" s="219">
        <v>0</v>
      </c>
      <c r="CC30" s="219">
        <v>0</v>
      </c>
      <c r="CD30" s="219">
        <v>0</v>
      </c>
      <c r="CE30" s="220">
        <v>0</v>
      </c>
    </row>
    <row r="31" spans="2:83" x14ac:dyDescent="0.35">
      <c r="B31" s="221" t="s">
        <v>408</v>
      </c>
      <c r="D31" s="270"/>
      <c r="AH31" s="219">
        <v>0</v>
      </c>
      <c r="AI31" s="219">
        <v>0</v>
      </c>
      <c r="AJ31" s="219">
        <v>0</v>
      </c>
      <c r="AK31" s="219">
        <v>0</v>
      </c>
      <c r="AL31" s="219">
        <v>0</v>
      </c>
      <c r="AM31" s="219">
        <v>0</v>
      </c>
      <c r="AN31" s="219">
        <v>0</v>
      </c>
      <c r="AO31" s="219">
        <v>0</v>
      </c>
      <c r="AP31" s="219">
        <v>0</v>
      </c>
      <c r="AQ31" s="219">
        <v>0</v>
      </c>
      <c r="AR31" s="219">
        <v>797</v>
      </c>
      <c r="AS31" s="219">
        <v>822</v>
      </c>
      <c r="AT31" s="219">
        <v>1005</v>
      </c>
      <c r="AU31" s="219">
        <v>1344</v>
      </c>
      <c r="AV31" s="219">
        <v>1720</v>
      </c>
      <c r="AW31" s="219">
        <v>885</v>
      </c>
      <c r="AX31" s="219">
        <v>874</v>
      </c>
      <c r="AY31" s="219">
        <v>815</v>
      </c>
      <c r="AZ31" s="219">
        <v>758</v>
      </c>
      <c r="BA31" s="219">
        <v>625</v>
      </c>
      <c r="BB31" s="219">
        <v>513</v>
      </c>
      <c r="BC31" s="219">
        <v>431</v>
      </c>
      <c r="BD31" s="219">
        <v>361</v>
      </c>
      <c r="BE31" s="219">
        <v>312</v>
      </c>
      <c r="BF31" s="219">
        <v>290</v>
      </c>
      <c r="BG31" s="219">
        <v>297</v>
      </c>
      <c r="BH31" s="219">
        <v>288</v>
      </c>
      <c r="BI31" s="219">
        <v>304</v>
      </c>
      <c r="BJ31" s="219">
        <v>306</v>
      </c>
      <c r="BK31" s="219">
        <v>299</v>
      </c>
      <c r="BL31" s="271">
        <v>368</v>
      </c>
      <c r="BM31" s="219">
        <v>597</v>
      </c>
      <c r="BN31" s="219">
        <v>647</v>
      </c>
      <c r="BO31" s="219">
        <v>691</v>
      </c>
      <c r="BP31" s="219">
        <v>733</v>
      </c>
      <c r="BQ31" s="219">
        <v>0</v>
      </c>
      <c r="BR31" s="219">
        <v>0</v>
      </c>
      <c r="BS31" s="219">
        <v>0</v>
      </c>
      <c r="BT31" s="219">
        <v>0</v>
      </c>
      <c r="BU31" s="219">
        <v>0</v>
      </c>
      <c r="BV31" s="219">
        <v>0</v>
      </c>
      <c r="BW31" s="219">
        <v>0</v>
      </c>
      <c r="BX31" s="219">
        <v>0</v>
      </c>
      <c r="BY31" s="219">
        <v>0</v>
      </c>
      <c r="BZ31" s="219">
        <v>0</v>
      </c>
      <c r="CA31" s="219">
        <v>0</v>
      </c>
      <c r="CB31" s="219">
        <v>0</v>
      </c>
      <c r="CC31" s="219">
        <v>0</v>
      </c>
      <c r="CD31" s="219">
        <v>0</v>
      </c>
      <c r="CE31" s="220">
        <v>0</v>
      </c>
    </row>
    <row r="32" spans="2:83" x14ac:dyDescent="0.35">
      <c r="B32" s="221" t="s">
        <v>409</v>
      </c>
      <c r="D32" s="270"/>
      <c r="AH32" s="219">
        <v>0</v>
      </c>
      <c r="AI32" s="219">
        <v>0</v>
      </c>
      <c r="AJ32" s="219">
        <v>0</v>
      </c>
      <c r="AK32" s="219">
        <v>0</v>
      </c>
      <c r="AL32" s="219">
        <v>0</v>
      </c>
      <c r="AM32" s="219">
        <v>0</v>
      </c>
      <c r="AN32" s="219">
        <v>0</v>
      </c>
      <c r="AO32" s="219">
        <v>0</v>
      </c>
      <c r="AP32" s="219">
        <v>0</v>
      </c>
      <c r="AQ32" s="219">
        <v>0</v>
      </c>
      <c r="AR32" s="219">
        <v>380</v>
      </c>
      <c r="AS32" s="219">
        <v>424</v>
      </c>
      <c r="AT32" s="219">
        <v>755</v>
      </c>
      <c r="AU32" s="219">
        <v>550</v>
      </c>
      <c r="AV32" s="219">
        <v>530</v>
      </c>
      <c r="AW32" s="219">
        <v>407</v>
      </c>
      <c r="AX32" s="219">
        <v>427</v>
      </c>
      <c r="AY32" s="219">
        <v>474</v>
      </c>
      <c r="AZ32" s="219">
        <v>508</v>
      </c>
      <c r="BA32" s="219">
        <v>537</v>
      </c>
      <c r="BB32" s="219">
        <v>502</v>
      </c>
      <c r="BC32" s="219">
        <v>444</v>
      </c>
      <c r="BD32" s="219">
        <v>373</v>
      </c>
      <c r="BE32" s="219">
        <v>345</v>
      </c>
      <c r="BF32" s="219">
        <v>338</v>
      </c>
      <c r="BG32" s="219">
        <v>340</v>
      </c>
      <c r="BH32" s="219">
        <v>351</v>
      </c>
      <c r="BI32" s="219">
        <v>366</v>
      </c>
      <c r="BJ32" s="219">
        <v>364</v>
      </c>
      <c r="BK32" s="219">
        <v>385</v>
      </c>
      <c r="BL32" s="271">
        <v>635</v>
      </c>
      <c r="BM32" s="219">
        <v>751</v>
      </c>
      <c r="BN32" s="219">
        <v>921</v>
      </c>
      <c r="BO32" s="219">
        <v>1019</v>
      </c>
      <c r="BP32" s="219">
        <v>1102</v>
      </c>
      <c r="BQ32" s="219">
        <v>0</v>
      </c>
      <c r="BR32" s="219">
        <v>0</v>
      </c>
      <c r="BS32" s="219">
        <v>0</v>
      </c>
      <c r="BT32" s="219">
        <v>0</v>
      </c>
      <c r="BU32" s="219">
        <v>0</v>
      </c>
      <c r="BV32" s="219">
        <v>0</v>
      </c>
      <c r="BW32" s="219">
        <v>0</v>
      </c>
      <c r="BX32" s="219">
        <v>0</v>
      </c>
      <c r="BY32" s="219">
        <v>0</v>
      </c>
      <c r="BZ32" s="219">
        <v>0</v>
      </c>
      <c r="CA32" s="219">
        <v>0</v>
      </c>
      <c r="CB32" s="219">
        <v>0</v>
      </c>
      <c r="CC32" s="219">
        <v>0</v>
      </c>
      <c r="CD32" s="219">
        <v>0</v>
      </c>
      <c r="CE32" s="220">
        <v>0</v>
      </c>
    </row>
    <row r="33" spans="1:83" ht="26.25" customHeight="1" x14ac:dyDescent="0.35">
      <c r="B33" s="221" t="s">
        <v>410</v>
      </c>
      <c r="D33" s="270"/>
      <c r="AH33" s="219">
        <f t="shared" ref="AH33:BK33" si="6">AH28</f>
        <v>0</v>
      </c>
      <c r="AI33" s="219">
        <f t="shared" si="6"/>
        <v>0</v>
      </c>
      <c r="AJ33" s="219">
        <f t="shared" si="6"/>
        <v>0</v>
      </c>
      <c r="AK33" s="219">
        <f t="shared" si="6"/>
        <v>0</v>
      </c>
      <c r="AL33" s="219">
        <f t="shared" si="6"/>
        <v>0</v>
      </c>
      <c r="AM33" s="219">
        <f t="shared" si="6"/>
        <v>0</v>
      </c>
      <c r="AN33" s="219">
        <f t="shared" si="6"/>
        <v>0</v>
      </c>
      <c r="AO33" s="219">
        <f t="shared" si="6"/>
        <v>0</v>
      </c>
      <c r="AP33" s="219">
        <f t="shared" si="6"/>
        <v>0</v>
      </c>
      <c r="AQ33" s="219">
        <f t="shared" si="6"/>
        <v>0</v>
      </c>
      <c r="AR33" s="219">
        <f t="shared" si="6"/>
        <v>3013</v>
      </c>
      <c r="AS33" s="219">
        <f t="shared" si="6"/>
        <v>2979</v>
      </c>
      <c r="AT33" s="219">
        <f t="shared" si="6"/>
        <v>3735</v>
      </c>
      <c r="AU33" s="219">
        <f t="shared" si="6"/>
        <v>3159</v>
      </c>
      <c r="AV33" s="219">
        <f t="shared" si="6"/>
        <v>2996</v>
      </c>
      <c r="AW33" s="219">
        <f t="shared" si="6"/>
        <v>2838</v>
      </c>
      <c r="AX33" s="219">
        <f t="shared" si="6"/>
        <v>2801</v>
      </c>
      <c r="AY33" s="219">
        <f t="shared" si="6"/>
        <v>2769</v>
      </c>
      <c r="AZ33" s="219">
        <f t="shared" si="6"/>
        <v>2692</v>
      </c>
      <c r="BA33" s="219">
        <f t="shared" si="6"/>
        <v>2623</v>
      </c>
      <c r="BB33" s="219">
        <f t="shared" si="6"/>
        <v>2567</v>
      </c>
      <c r="BC33" s="219">
        <f t="shared" si="6"/>
        <v>2471</v>
      </c>
      <c r="BD33" s="219">
        <f t="shared" si="6"/>
        <v>2387</v>
      </c>
      <c r="BE33" s="219">
        <f t="shared" si="6"/>
        <v>2371</v>
      </c>
      <c r="BF33" s="219">
        <f t="shared" si="6"/>
        <v>2357</v>
      </c>
      <c r="BG33" s="219">
        <f t="shared" si="6"/>
        <v>2335</v>
      </c>
      <c r="BH33" s="219">
        <f t="shared" si="6"/>
        <v>2442</v>
      </c>
      <c r="BI33" s="219">
        <f t="shared" si="6"/>
        <v>2426</v>
      </c>
      <c r="BJ33" s="219">
        <f t="shared" si="6"/>
        <v>2510</v>
      </c>
      <c r="BK33" s="219">
        <f t="shared" si="6"/>
        <v>2535</v>
      </c>
      <c r="BL33" s="219">
        <v>2592</v>
      </c>
      <c r="BM33" s="219">
        <v>2631</v>
      </c>
      <c r="BN33" s="219">
        <v>2633</v>
      </c>
      <c r="BO33" s="219">
        <v>2620</v>
      </c>
      <c r="BP33" s="219">
        <v>2544</v>
      </c>
      <c r="BQ33" s="219">
        <v>0</v>
      </c>
      <c r="BR33" s="219">
        <v>0</v>
      </c>
      <c r="BS33" s="219">
        <v>0</v>
      </c>
      <c r="BT33" s="219">
        <v>0</v>
      </c>
      <c r="BU33" s="219">
        <v>0</v>
      </c>
      <c r="BV33" s="219">
        <v>0</v>
      </c>
      <c r="BW33" s="219">
        <v>0</v>
      </c>
      <c r="BX33" s="219">
        <v>0</v>
      </c>
      <c r="BY33" s="219">
        <v>0</v>
      </c>
      <c r="BZ33" s="219">
        <v>0</v>
      </c>
      <c r="CA33" s="219">
        <v>0</v>
      </c>
      <c r="CB33" s="219">
        <v>0</v>
      </c>
      <c r="CC33" s="219">
        <v>0</v>
      </c>
      <c r="CD33" s="219">
        <v>0</v>
      </c>
      <c r="CE33" s="220">
        <v>0</v>
      </c>
    </row>
    <row r="34" spans="1:83" x14ac:dyDescent="0.35">
      <c r="B34" s="221" t="s">
        <v>387</v>
      </c>
      <c r="D34" s="270"/>
      <c r="AH34" s="219">
        <f t="shared" ref="AH34:BK34" si="7">SUM(AH29:AH32)</f>
        <v>0</v>
      </c>
      <c r="AI34" s="219">
        <f t="shared" si="7"/>
        <v>0</v>
      </c>
      <c r="AJ34" s="219">
        <f t="shared" si="7"/>
        <v>0</v>
      </c>
      <c r="AK34" s="219">
        <f t="shared" si="7"/>
        <v>0</v>
      </c>
      <c r="AL34" s="219">
        <f t="shared" si="7"/>
        <v>0</v>
      </c>
      <c r="AM34" s="219">
        <f t="shared" si="7"/>
        <v>0</v>
      </c>
      <c r="AN34" s="219">
        <f t="shared" si="7"/>
        <v>0</v>
      </c>
      <c r="AO34" s="219">
        <f t="shared" si="7"/>
        <v>0</v>
      </c>
      <c r="AP34" s="219">
        <f t="shared" si="7"/>
        <v>0</v>
      </c>
      <c r="AQ34" s="219">
        <f t="shared" si="7"/>
        <v>0</v>
      </c>
      <c r="AR34" s="219">
        <f t="shared" si="7"/>
        <v>2131</v>
      </c>
      <c r="AS34" s="219">
        <f t="shared" si="7"/>
        <v>2221</v>
      </c>
      <c r="AT34" s="219">
        <f t="shared" si="7"/>
        <v>2990</v>
      </c>
      <c r="AU34" s="219">
        <f t="shared" si="7"/>
        <v>3208</v>
      </c>
      <c r="AV34" s="219">
        <f t="shared" si="7"/>
        <v>3707</v>
      </c>
      <c r="AW34" s="219">
        <f t="shared" si="7"/>
        <v>2629</v>
      </c>
      <c r="AX34" s="219">
        <f t="shared" si="7"/>
        <v>2813</v>
      </c>
      <c r="AY34" s="219">
        <f t="shared" si="7"/>
        <v>2921</v>
      </c>
      <c r="AZ34" s="219">
        <f t="shared" si="7"/>
        <v>2926</v>
      </c>
      <c r="BA34" s="219">
        <f t="shared" si="7"/>
        <v>2856</v>
      </c>
      <c r="BB34" s="219">
        <f t="shared" si="7"/>
        <v>2740</v>
      </c>
      <c r="BC34" s="219">
        <f t="shared" si="7"/>
        <v>2580</v>
      </c>
      <c r="BD34" s="219">
        <f t="shared" si="7"/>
        <v>2374</v>
      </c>
      <c r="BE34" s="219">
        <f t="shared" si="7"/>
        <v>2293</v>
      </c>
      <c r="BF34" s="219">
        <f t="shared" si="7"/>
        <v>2268</v>
      </c>
      <c r="BG34" s="219">
        <f t="shared" si="7"/>
        <v>2358</v>
      </c>
      <c r="BH34" s="219">
        <f t="shared" si="7"/>
        <v>2473</v>
      </c>
      <c r="BI34" s="219">
        <f t="shared" si="7"/>
        <v>2603</v>
      </c>
      <c r="BJ34" s="219">
        <f t="shared" si="7"/>
        <v>2570</v>
      </c>
      <c r="BK34" s="219">
        <f t="shared" si="7"/>
        <v>2534</v>
      </c>
      <c r="BL34" s="219">
        <v>2566</v>
      </c>
      <c r="BM34" s="219">
        <v>2940</v>
      </c>
      <c r="BN34" s="219">
        <v>3172</v>
      </c>
      <c r="BO34" s="219">
        <v>3254</v>
      </c>
      <c r="BP34" s="219">
        <v>3368</v>
      </c>
      <c r="BQ34" s="219">
        <v>0</v>
      </c>
      <c r="BR34" s="219">
        <v>0</v>
      </c>
      <c r="BS34" s="219">
        <v>0</v>
      </c>
      <c r="BT34" s="219">
        <v>0</v>
      </c>
      <c r="BU34" s="219">
        <v>0</v>
      </c>
      <c r="BV34" s="219">
        <v>0</v>
      </c>
      <c r="BW34" s="219">
        <v>0</v>
      </c>
      <c r="BX34" s="219">
        <v>0</v>
      </c>
      <c r="BY34" s="219">
        <v>0</v>
      </c>
      <c r="BZ34" s="219">
        <v>0</v>
      </c>
      <c r="CA34" s="219">
        <v>0</v>
      </c>
      <c r="CB34" s="219">
        <v>0</v>
      </c>
      <c r="CC34" s="219">
        <v>0</v>
      </c>
      <c r="CD34" s="219">
        <v>0</v>
      </c>
      <c r="CE34" s="220">
        <v>0</v>
      </c>
    </row>
    <row r="35" spans="1:83" x14ac:dyDescent="0.35">
      <c r="B35" s="221" t="s">
        <v>137</v>
      </c>
      <c r="D35" s="270"/>
      <c r="AH35" s="219">
        <f t="shared" ref="AH35:BK35" si="8">AH34+AH33</f>
        <v>0</v>
      </c>
      <c r="AI35" s="219">
        <f t="shared" si="8"/>
        <v>0</v>
      </c>
      <c r="AJ35" s="219">
        <f t="shared" si="8"/>
        <v>0</v>
      </c>
      <c r="AK35" s="219">
        <f t="shared" si="8"/>
        <v>0</v>
      </c>
      <c r="AL35" s="219">
        <f t="shared" si="8"/>
        <v>0</v>
      </c>
      <c r="AM35" s="219">
        <f t="shared" si="8"/>
        <v>0</v>
      </c>
      <c r="AN35" s="219">
        <f t="shared" si="8"/>
        <v>0</v>
      </c>
      <c r="AO35" s="219">
        <f t="shared" si="8"/>
        <v>0</v>
      </c>
      <c r="AP35" s="219">
        <f t="shared" si="8"/>
        <v>0</v>
      </c>
      <c r="AQ35" s="219">
        <f t="shared" si="8"/>
        <v>0</v>
      </c>
      <c r="AR35" s="219">
        <f t="shared" si="8"/>
        <v>5144</v>
      </c>
      <c r="AS35" s="219">
        <f t="shared" si="8"/>
        <v>5200</v>
      </c>
      <c r="AT35" s="219">
        <f t="shared" si="8"/>
        <v>6725</v>
      </c>
      <c r="AU35" s="219">
        <f t="shared" si="8"/>
        <v>6367</v>
      </c>
      <c r="AV35" s="219">
        <f t="shared" si="8"/>
        <v>6703</v>
      </c>
      <c r="AW35" s="219">
        <f t="shared" si="8"/>
        <v>5467</v>
      </c>
      <c r="AX35" s="219">
        <f t="shared" si="8"/>
        <v>5614</v>
      </c>
      <c r="AY35" s="219">
        <f t="shared" si="8"/>
        <v>5690</v>
      </c>
      <c r="AZ35" s="219">
        <f t="shared" si="8"/>
        <v>5618</v>
      </c>
      <c r="BA35" s="219">
        <f t="shared" si="8"/>
        <v>5479</v>
      </c>
      <c r="BB35" s="219">
        <f t="shared" si="8"/>
        <v>5307</v>
      </c>
      <c r="BC35" s="219">
        <f t="shared" si="8"/>
        <v>5051</v>
      </c>
      <c r="BD35" s="219">
        <f t="shared" si="8"/>
        <v>4761</v>
      </c>
      <c r="BE35" s="219">
        <f t="shared" si="8"/>
        <v>4664</v>
      </c>
      <c r="BF35" s="219">
        <f t="shared" si="8"/>
        <v>4625</v>
      </c>
      <c r="BG35" s="219">
        <f t="shared" si="8"/>
        <v>4693</v>
      </c>
      <c r="BH35" s="219">
        <f t="shared" si="8"/>
        <v>4915</v>
      </c>
      <c r="BI35" s="219">
        <f t="shared" si="8"/>
        <v>5029</v>
      </c>
      <c r="BJ35" s="219">
        <f t="shared" si="8"/>
        <v>5080</v>
      </c>
      <c r="BK35" s="219">
        <f t="shared" si="8"/>
        <v>5069</v>
      </c>
      <c r="BL35" s="219">
        <v>5158</v>
      </c>
      <c r="BM35" s="219">
        <v>5571</v>
      </c>
      <c r="BN35" s="219">
        <v>5805</v>
      </c>
      <c r="BO35" s="219">
        <v>5874</v>
      </c>
      <c r="BP35" s="219">
        <v>5911</v>
      </c>
      <c r="BQ35" s="219">
        <v>0</v>
      </c>
      <c r="BR35" s="219">
        <v>0</v>
      </c>
      <c r="BS35" s="219">
        <v>0</v>
      </c>
      <c r="BT35" s="219">
        <v>0</v>
      </c>
      <c r="BU35" s="219">
        <v>0</v>
      </c>
      <c r="BV35" s="219">
        <v>0</v>
      </c>
      <c r="BW35" s="219">
        <v>0</v>
      </c>
      <c r="BX35" s="219">
        <v>0</v>
      </c>
      <c r="BY35" s="219">
        <v>0</v>
      </c>
      <c r="BZ35" s="219">
        <v>0</v>
      </c>
      <c r="CA35" s="219">
        <v>0</v>
      </c>
      <c r="CB35" s="219">
        <v>0</v>
      </c>
      <c r="CC35" s="219">
        <v>0</v>
      </c>
      <c r="CD35" s="219">
        <v>0</v>
      </c>
      <c r="CE35" s="220">
        <v>0</v>
      </c>
    </row>
    <row r="36" spans="1:83" ht="25.5" customHeight="1" x14ac:dyDescent="0.35">
      <c r="B36" s="230" t="s">
        <v>369</v>
      </c>
      <c r="D36" s="270"/>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57" t="s">
        <v>381</v>
      </c>
      <c r="BM36" s="219"/>
      <c r="BN36" s="219"/>
      <c r="BO36" s="219"/>
      <c r="BP36" s="219"/>
      <c r="BQ36" s="219"/>
      <c r="BR36" s="219"/>
      <c r="BS36" s="219"/>
      <c r="BT36" s="219"/>
      <c r="BU36" s="219"/>
      <c r="BV36" s="219"/>
      <c r="BW36" s="219"/>
      <c r="BX36" s="219"/>
      <c r="BY36" s="219"/>
      <c r="BZ36" s="219"/>
      <c r="CA36" s="219"/>
      <c r="CB36" s="219"/>
      <c r="CC36" s="219"/>
      <c r="CD36" s="219"/>
      <c r="CE36" s="220"/>
    </row>
    <row r="37" spans="1:83" x14ac:dyDescent="0.35">
      <c r="B37" s="221" t="s">
        <v>405</v>
      </c>
      <c r="D37" s="270"/>
      <c r="AH37" s="219">
        <v>0</v>
      </c>
      <c r="AI37" s="219">
        <v>0</v>
      </c>
      <c r="AJ37" s="219">
        <v>0</v>
      </c>
      <c r="AK37" s="219">
        <v>0</v>
      </c>
      <c r="AL37" s="219">
        <v>0</v>
      </c>
      <c r="AM37" s="219">
        <v>0</v>
      </c>
      <c r="AN37" s="219">
        <v>0</v>
      </c>
      <c r="AO37" s="219">
        <v>0</v>
      </c>
      <c r="AP37" s="219">
        <v>0</v>
      </c>
      <c r="AQ37" s="219">
        <v>0</v>
      </c>
      <c r="AR37" s="219">
        <v>2178</v>
      </c>
      <c r="AS37" s="219">
        <v>2116</v>
      </c>
      <c r="AT37" s="219">
        <v>2076</v>
      </c>
      <c r="AU37" s="219">
        <v>1981</v>
      </c>
      <c r="AV37" s="219">
        <v>1929</v>
      </c>
      <c r="AW37" s="219">
        <v>1955</v>
      </c>
      <c r="AX37" s="219">
        <v>1937</v>
      </c>
      <c r="AY37" s="219">
        <v>1917</v>
      </c>
      <c r="AZ37" s="219">
        <v>1886</v>
      </c>
      <c r="BA37" s="219">
        <v>1844</v>
      </c>
      <c r="BB37" s="219">
        <v>1798</v>
      </c>
      <c r="BC37" s="219">
        <v>1726</v>
      </c>
      <c r="BD37" s="219">
        <v>1664</v>
      </c>
      <c r="BE37" s="219">
        <v>1637</v>
      </c>
      <c r="BF37" s="219">
        <v>1612</v>
      </c>
      <c r="BG37" s="219">
        <v>1546</v>
      </c>
      <c r="BH37" s="219">
        <v>1554</v>
      </c>
      <c r="BI37" s="219">
        <v>1491</v>
      </c>
      <c r="BJ37" s="219">
        <v>1503</v>
      </c>
      <c r="BK37" s="219">
        <v>1509</v>
      </c>
      <c r="BL37" s="271">
        <v>1389</v>
      </c>
      <c r="BM37" s="219">
        <v>1397</v>
      </c>
      <c r="BN37" s="219">
        <v>1401</v>
      </c>
      <c r="BO37" s="219">
        <v>1394</v>
      </c>
      <c r="BP37" s="219">
        <v>1387</v>
      </c>
      <c r="BQ37" s="219">
        <v>1365</v>
      </c>
      <c r="BR37" s="219">
        <v>1345</v>
      </c>
      <c r="BS37" s="219">
        <v>1319</v>
      </c>
      <c r="BT37" s="219">
        <v>1291</v>
      </c>
      <c r="BU37" s="219">
        <v>1263</v>
      </c>
      <c r="BV37" s="219">
        <v>1228</v>
      </c>
      <c r="BW37" s="219">
        <v>1191</v>
      </c>
      <c r="BX37" s="219">
        <v>1155</v>
      </c>
      <c r="BY37" s="219">
        <v>1130</v>
      </c>
      <c r="BZ37" s="219">
        <v>1102</v>
      </c>
      <c r="CA37" s="219">
        <v>1095</v>
      </c>
      <c r="CB37" s="219">
        <v>1074</v>
      </c>
      <c r="CC37" s="219">
        <v>1062</v>
      </c>
      <c r="CD37" s="219">
        <v>1047</v>
      </c>
      <c r="CE37" s="220">
        <v>1057</v>
      </c>
    </row>
    <row r="38" spans="1:83" x14ac:dyDescent="0.35">
      <c r="B38" s="221" t="s">
        <v>406</v>
      </c>
      <c r="D38" s="270"/>
      <c r="AH38" s="219">
        <v>0</v>
      </c>
      <c r="AI38" s="219">
        <v>0</v>
      </c>
      <c r="AJ38" s="219">
        <v>0</v>
      </c>
      <c r="AK38" s="219">
        <v>0</v>
      </c>
      <c r="AL38" s="219">
        <v>0</v>
      </c>
      <c r="AM38" s="219">
        <v>0</v>
      </c>
      <c r="AN38" s="219">
        <v>0</v>
      </c>
      <c r="AO38" s="219">
        <v>0</v>
      </c>
      <c r="AP38" s="219">
        <v>0</v>
      </c>
      <c r="AQ38" s="219">
        <v>0</v>
      </c>
      <c r="AR38" s="219">
        <v>239</v>
      </c>
      <c r="AS38" s="219">
        <v>267</v>
      </c>
      <c r="AT38" s="219">
        <v>311</v>
      </c>
      <c r="AU38" s="219">
        <v>359</v>
      </c>
      <c r="AV38" s="219">
        <v>416</v>
      </c>
      <c r="AW38" s="219">
        <v>491</v>
      </c>
      <c r="AX38" s="219">
        <v>568</v>
      </c>
      <c r="AY38" s="219">
        <v>626</v>
      </c>
      <c r="AZ38" s="219">
        <v>655</v>
      </c>
      <c r="BA38" s="219">
        <v>693</v>
      </c>
      <c r="BB38" s="219">
        <v>735</v>
      </c>
      <c r="BC38" s="219">
        <v>759</v>
      </c>
      <c r="BD38" s="219">
        <v>771</v>
      </c>
      <c r="BE38" s="219">
        <v>798</v>
      </c>
      <c r="BF38" s="219">
        <v>837</v>
      </c>
      <c r="BG38" s="219">
        <v>899</v>
      </c>
      <c r="BH38" s="219">
        <v>956</v>
      </c>
      <c r="BI38" s="219">
        <v>1007</v>
      </c>
      <c r="BJ38" s="219">
        <v>1014</v>
      </c>
      <c r="BK38" s="219">
        <v>1003</v>
      </c>
      <c r="BL38" s="271">
        <v>1095</v>
      </c>
      <c r="BM38" s="219">
        <v>1161</v>
      </c>
      <c r="BN38" s="219">
        <v>1211</v>
      </c>
      <c r="BO38" s="219">
        <v>1240</v>
      </c>
      <c r="BP38" s="219">
        <v>1257</v>
      </c>
      <c r="BQ38" s="219">
        <v>1274</v>
      </c>
      <c r="BR38" s="219">
        <v>1331</v>
      </c>
      <c r="BS38" s="219">
        <v>1347</v>
      </c>
      <c r="BT38" s="219">
        <v>1325</v>
      </c>
      <c r="BU38" s="219">
        <v>1283</v>
      </c>
      <c r="BV38" s="219">
        <v>1188</v>
      </c>
      <c r="BW38" s="219">
        <v>1049</v>
      </c>
      <c r="BX38" s="219">
        <v>971</v>
      </c>
      <c r="BY38" s="219">
        <v>885</v>
      </c>
      <c r="BZ38" s="219">
        <v>802</v>
      </c>
      <c r="CA38" s="219">
        <v>719</v>
      </c>
      <c r="CB38" s="219">
        <v>651</v>
      </c>
      <c r="CC38" s="219">
        <v>397</v>
      </c>
      <c r="CD38" s="219">
        <v>104</v>
      </c>
      <c r="CE38" s="220">
        <v>77</v>
      </c>
    </row>
    <row r="39" spans="1:83" x14ac:dyDescent="0.35">
      <c r="B39" s="221" t="s">
        <v>407</v>
      </c>
      <c r="D39" s="270"/>
      <c r="AH39" s="219">
        <v>0</v>
      </c>
      <c r="AI39" s="219">
        <v>0</v>
      </c>
      <c r="AJ39" s="219">
        <v>0</v>
      </c>
      <c r="AK39" s="219">
        <v>0</v>
      </c>
      <c r="AL39" s="219">
        <v>0</v>
      </c>
      <c r="AM39" s="219">
        <v>0</v>
      </c>
      <c r="AN39" s="219">
        <v>0</v>
      </c>
      <c r="AO39" s="219">
        <v>0</v>
      </c>
      <c r="AP39" s="219">
        <v>0</v>
      </c>
      <c r="AQ39" s="219">
        <v>0</v>
      </c>
      <c r="AR39" s="219">
        <v>551</v>
      </c>
      <c r="AS39" s="219">
        <v>558</v>
      </c>
      <c r="AT39" s="219">
        <v>602</v>
      </c>
      <c r="AU39" s="219">
        <v>692</v>
      </c>
      <c r="AV39" s="219">
        <v>770</v>
      </c>
      <c r="AW39" s="219">
        <v>817</v>
      </c>
      <c r="AX39" s="219">
        <v>858</v>
      </c>
      <c r="AY39" s="219">
        <v>895</v>
      </c>
      <c r="AZ39" s="219">
        <v>911</v>
      </c>
      <c r="BA39" s="219">
        <v>911</v>
      </c>
      <c r="BB39" s="219">
        <v>902</v>
      </c>
      <c r="BC39" s="219">
        <v>875</v>
      </c>
      <c r="BD39" s="219">
        <v>811</v>
      </c>
      <c r="BE39" s="219">
        <v>781</v>
      </c>
      <c r="BF39" s="219">
        <v>763</v>
      </c>
      <c r="BG39" s="219">
        <v>776</v>
      </c>
      <c r="BH39" s="219">
        <v>813</v>
      </c>
      <c r="BI39" s="219">
        <v>845</v>
      </c>
      <c r="BJ39" s="219">
        <v>845</v>
      </c>
      <c r="BK39" s="219">
        <v>851</v>
      </c>
      <c r="BL39" s="271">
        <v>628</v>
      </c>
      <c r="BM39" s="219">
        <v>606</v>
      </c>
      <c r="BN39" s="219">
        <v>566</v>
      </c>
      <c r="BO39" s="219">
        <v>506</v>
      </c>
      <c r="BP39" s="219">
        <v>461</v>
      </c>
      <c r="BQ39" s="219">
        <v>422</v>
      </c>
      <c r="BR39" s="219">
        <v>399</v>
      </c>
      <c r="BS39" s="219">
        <v>373</v>
      </c>
      <c r="BT39" s="219">
        <v>350</v>
      </c>
      <c r="BU39" s="219">
        <v>323</v>
      </c>
      <c r="BV39" s="219">
        <v>279</v>
      </c>
      <c r="BW39" s="219">
        <v>196</v>
      </c>
      <c r="BX39" s="219">
        <v>143</v>
      </c>
      <c r="BY39" s="219">
        <v>99</v>
      </c>
      <c r="BZ39" s="219">
        <v>73</v>
      </c>
      <c r="CA39" s="219">
        <v>53</v>
      </c>
      <c r="CB39" s="219">
        <v>38</v>
      </c>
      <c r="CC39" s="219">
        <v>17</v>
      </c>
      <c r="CD39" s="219">
        <v>1</v>
      </c>
      <c r="CE39" s="220">
        <v>0</v>
      </c>
    </row>
    <row r="40" spans="1:83" x14ac:dyDescent="0.35">
      <c r="B40" s="221" t="s">
        <v>408</v>
      </c>
      <c r="D40" s="270"/>
      <c r="AH40" s="219">
        <v>0</v>
      </c>
      <c r="AI40" s="219">
        <v>0</v>
      </c>
      <c r="AJ40" s="219">
        <v>0</v>
      </c>
      <c r="AK40" s="219">
        <v>0</v>
      </c>
      <c r="AL40" s="219">
        <v>0</v>
      </c>
      <c r="AM40" s="219">
        <v>0</v>
      </c>
      <c r="AN40" s="219">
        <v>0</v>
      </c>
      <c r="AO40" s="219">
        <v>0</v>
      </c>
      <c r="AP40" s="219">
        <v>0</v>
      </c>
      <c r="AQ40" s="219">
        <v>0</v>
      </c>
      <c r="AR40" s="219">
        <v>704</v>
      </c>
      <c r="AS40" s="219">
        <v>639</v>
      </c>
      <c r="AT40" s="219">
        <v>626</v>
      </c>
      <c r="AU40" s="219">
        <v>778</v>
      </c>
      <c r="AV40" s="219">
        <v>951</v>
      </c>
      <c r="AW40" s="219">
        <v>979</v>
      </c>
      <c r="AX40" s="219">
        <v>947</v>
      </c>
      <c r="AY40" s="219">
        <v>875</v>
      </c>
      <c r="AZ40" s="219">
        <v>791</v>
      </c>
      <c r="BA40" s="219">
        <v>626</v>
      </c>
      <c r="BB40" s="219">
        <v>514</v>
      </c>
      <c r="BC40" s="219">
        <v>425</v>
      </c>
      <c r="BD40" s="219">
        <v>354</v>
      </c>
      <c r="BE40" s="219">
        <v>308</v>
      </c>
      <c r="BF40" s="219">
        <v>285</v>
      </c>
      <c r="BG40" s="219">
        <v>284</v>
      </c>
      <c r="BH40" s="219">
        <v>290</v>
      </c>
      <c r="BI40" s="219">
        <v>300</v>
      </c>
      <c r="BJ40" s="219">
        <v>314</v>
      </c>
      <c r="BK40" s="219">
        <v>303</v>
      </c>
      <c r="BL40" s="271">
        <v>370</v>
      </c>
      <c r="BM40" s="219">
        <v>580</v>
      </c>
      <c r="BN40" s="219">
        <v>643</v>
      </c>
      <c r="BO40" s="219">
        <v>696</v>
      </c>
      <c r="BP40" s="219">
        <v>744</v>
      </c>
      <c r="BQ40" s="219">
        <v>661</v>
      </c>
      <c r="BR40" s="219">
        <v>481</v>
      </c>
      <c r="BS40" s="219">
        <v>367</v>
      </c>
      <c r="BT40" s="219">
        <v>307</v>
      </c>
      <c r="BU40" s="219">
        <v>273</v>
      </c>
      <c r="BV40" s="219">
        <v>210</v>
      </c>
      <c r="BW40" s="219">
        <v>103</v>
      </c>
      <c r="BX40" s="219">
        <v>72</v>
      </c>
      <c r="BY40" s="219">
        <v>50</v>
      </c>
      <c r="BZ40" s="219">
        <v>31</v>
      </c>
      <c r="CA40" s="219">
        <v>15</v>
      </c>
      <c r="CB40" s="219">
        <v>0</v>
      </c>
      <c r="CC40" s="219">
        <v>0</v>
      </c>
      <c r="CD40" s="219">
        <v>0</v>
      </c>
      <c r="CE40" s="220">
        <v>0</v>
      </c>
    </row>
    <row r="41" spans="1:83" x14ac:dyDescent="0.35">
      <c r="B41" s="221" t="s">
        <v>409</v>
      </c>
      <c r="D41" s="270"/>
      <c r="AH41" s="219">
        <v>0</v>
      </c>
      <c r="AI41" s="219">
        <v>0</v>
      </c>
      <c r="AJ41" s="219">
        <v>0</v>
      </c>
      <c r="AK41" s="219">
        <v>0</v>
      </c>
      <c r="AL41" s="219">
        <v>0</v>
      </c>
      <c r="AM41" s="219">
        <v>0</v>
      </c>
      <c r="AN41" s="219">
        <v>0</v>
      </c>
      <c r="AO41" s="219">
        <v>0</v>
      </c>
      <c r="AP41" s="219">
        <v>0</v>
      </c>
      <c r="AQ41" s="219">
        <v>0</v>
      </c>
      <c r="AR41" s="219">
        <v>323</v>
      </c>
      <c r="AS41" s="219">
        <v>306</v>
      </c>
      <c r="AT41" s="219">
        <v>335</v>
      </c>
      <c r="AU41" s="219">
        <v>310</v>
      </c>
      <c r="AV41" s="219">
        <v>313</v>
      </c>
      <c r="AW41" s="219">
        <v>358</v>
      </c>
      <c r="AX41" s="219">
        <v>383</v>
      </c>
      <c r="AY41" s="219">
        <v>444</v>
      </c>
      <c r="AZ41" s="219">
        <v>496</v>
      </c>
      <c r="BA41" s="219">
        <v>514</v>
      </c>
      <c r="BB41" s="219">
        <v>474</v>
      </c>
      <c r="BC41" s="219">
        <v>402</v>
      </c>
      <c r="BD41" s="219">
        <v>347</v>
      </c>
      <c r="BE41" s="219">
        <v>323</v>
      </c>
      <c r="BF41" s="219">
        <v>309</v>
      </c>
      <c r="BG41" s="219">
        <v>307</v>
      </c>
      <c r="BH41" s="219">
        <v>327</v>
      </c>
      <c r="BI41" s="219">
        <v>342</v>
      </c>
      <c r="BJ41" s="219">
        <v>345</v>
      </c>
      <c r="BK41" s="219">
        <v>370</v>
      </c>
      <c r="BL41" s="271">
        <v>684</v>
      </c>
      <c r="BM41" s="219">
        <v>803</v>
      </c>
      <c r="BN41" s="219">
        <v>977</v>
      </c>
      <c r="BO41" s="219">
        <v>1097</v>
      </c>
      <c r="BP41" s="219">
        <v>1204</v>
      </c>
      <c r="BQ41" s="219">
        <v>1303</v>
      </c>
      <c r="BR41" s="219">
        <v>1365</v>
      </c>
      <c r="BS41" s="219">
        <v>1371</v>
      </c>
      <c r="BT41" s="219">
        <v>1321</v>
      </c>
      <c r="BU41" s="219">
        <v>1228</v>
      </c>
      <c r="BV41" s="219">
        <v>1079</v>
      </c>
      <c r="BW41" s="219">
        <v>855</v>
      </c>
      <c r="BX41" s="219">
        <v>688</v>
      </c>
      <c r="BY41" s="219">
        <v>575</v>
      </c>
      <c r="BZ41" s="219">
        <v>492</v>
      </c>
      <c r="CA41" s="219">
        <v>443</v>
      </c>
      <c r="CB41" s="219">
        <v>395</v>
      </c>
      <c r="CC41" s="219">
        <v>267</v>
      </c>
      <c r="CD41" s="219">
        <v>147</v>
      </c>
      <c r="CE41" s="220">
        <v>138</v>
      </c>
    </row>
    <row r="42" spans="1:83" ht="26.25" customHeight="1" x14ac:dyDescent="0.35">
      <c r="B42" s="221" t="s">
        <v>410</v>
      </c>
      <c r="D42" s="270"/>
      <c r="AH42" s="219">
        <f t="shared" ref="AH42:BK42" si="9">AH37</f>
        <v>0</v>
      </c>
      <c r="AI42" s="219">
        <f t="shared" si="9"/>
        <v>0</v>
      </c>
      <c r="AJ42" s="219">
        <f t="shared" si="9"/>
        <v>0</v>
      </c>
      <c r="AK42" s="219">
        <f t="shared" si="9"/>
        <v>0</v>
      </c>
      <c r="AL42" s="219">
        <f t="shared" si="9"/>
        <v>0</v>
      </c>
      <c r="AM42" s="219">
        <f t="shared" si="9"/>
        <v>0</v>
      </c>
      <c r="AN42" s="219">
        <f t="shared" si="9"/>
        <v>0</v>
      </c>
      <c r="AO42" s="219">
        <f t="shared" si="9"/>
        <v>0</v>
      </c>
      <c r="AP42" s="219">
        <f t="shared" si="9"/>
        <v>0</v>
      </c>
      <c r="AQ42" s="219">
        <f t="shared" si="9"/>
        <v>0</v>
      </c>
      <c r="AR42" s="219">
        <f t="shared" si="9"/>
        <v>2178</v>
      </c>
      <c r="AS42" s="219">
        <f t="shared" si="9"/>
        <v>2116</v>
      </c>
      <c r="AT42" s="219">
        <f t="shared" si="9"/>
        <v>2076</v>
      </c>
      <c r="AU42" s="219">
        <f t="shared" si="9"/>
        <v>1981</v>
      </c>
      <c r="AV42" s="219">
        <f t="shared" si="9"/>
        <v>1929</v>
      </c>
      <c r="AW42" s="219">
        <f t="shared" si="9"/>
        <v>1955</v>
      </c>
      <c r="AX42" s="219">
        <f t="shared" si="9"/>
        <v>1937</v>
      </c>
      <c r="AY42" s="219">
        <f t="shared" si="9"/>
        <v>1917</v>
      </c>
      <c r="AZ42" s="219">
        <f t="shared" si="9"/>
        <v>1886</v>
      </c>
      <c r="BA42" s="219">
        <f t="shared" si="9"/>
        <v>1844</v>
      </c>
      <c r="BB42" s="219">
        <f t="shared" si="9"/>
        <v>1798</v>
      </c>
      <c r="BC42" s="219">
        <f t="shared" si="9"/>
        <v>1726</v>
      </c>
      <c r="BD42" s="219">
        <f t="shared" si="9"/>
        <v>1664</v>
      </c>
      <c r="BE42" s="219">
        <f t="shared" si="9"/>
        <v>1637</v>
      </c>
      <c r="BF42" s="219">
        <f t="shared" si="9"/>
        <v>1612</v>
      </c>
      <c r="BG42" s="219">
        <f t="shared" si="9"/>
        <v>1546</v>
      </c>
      <c r="BH42" s="219">
        <f t="shared" si="9"/>
        <v>1554</v>
      </c>
      <c r="BI42" s="219">
        <f t="shared" si="9"/>
        <v>1491</v>
      </c>
      <c r="BJ42" s="219">
        <f t="shared" si="9"/>
        <v>1503</v>
      </c>
      <c r="BK42" s="219">
        <f t="shared" si="9"/>
        <v>1509</v>
      </c>
      <c r="BL42" s="219">
        <v>1541</v>
      </c>
      <c r="BM42" s="219">
        <v>1566</v>
      </c>
      <c r="BN42" s="219">
        <v>1574</v>
      </c>
      <c r="BO42" s="219">
        <v>1576</v>
      </c>
      <c r="BP42" s="219">
        <v>1551</v>
      </c>
      <c r="BQ42" s="219">
        <v>1505</v>
      </c>
      <c r="BR42" s="219">
        <v>1464</v>
      </c>
      <c r="BS42" s="219">
        <v>1417</v>
      </c>
      <c r="BT42" s="219">
        <v>1364</v>
      </c>
      <c r="BU42" s="219">
        <v>1308</v>
      </c>
      <c r="BV42" s="219">
        <v>1248</v>
      </c>
      <c r="BW42" s="219">
        <v>1207</v>
      </c>
      <c r="BX42" s="219">
        <v>1164</v>
      </c>
      <c r="BY42" s="219">
        <v>1136</v>
      </c>
      <c r="BZ42" s="219">
        <v>1102</v>
      </c>
      <c r="CA42" s="219">
        <v>1095</v>
      </c>
      <c r="CB42" s="219">
        <v>1074</v>
      </c>
      <c r="CC42" s="219">
        <v>1062</v>
      </c>
      <c r="CD42" s="219">
        <v>1047</v>
      </c>
      <c r="CE42" s="220">
        <v>1057</v>
      </c>
    </row>
    <row r="43" spans="1:83" x14ac:dyDescent="0.35">
      <c r="B43" s="221" t="s">
        <v>387</v>
      </c>
      <c r="D43" s="270"/>
      <c r="AH43" s="219">
        <f t="shared" ref="AH43:BK43" si="10">SUM(AH38:AH41)</f>
        <v>0</v>
      </c>
      <c r="AI43" s="219">
        <f t="shared" si="10"/>
        <v>0</v>
      </c>
      <c r="AJ43" s="219">
        <f t="shared" si="10"/>
        <v>0</v>
      </c>
      <c r="AK43" s="219">
        <f t="shared" si="10"/>
        <v>0</v>
      </c>
      <c r="AL43" s="219">
        <f t="shared" si="10"/>
        <v>0</v>
      </c>
      <c r="AM43" s="219">
        <f t="shared" si="10"/>
        <v>0</v>
      </c>
      <c r="AN43" s="219">
        <f t="shared" si="10"/>
        <v>0</v>
      </c>
      <c r="AO43" s="219">
        <f t="shared" si="10"/>
        <v>0</v>
      </c>
      <c r="AP43" s="219">
        <f t="shared" si="10"/>
        <v>0</v>
      </c>
      <c r="AQ43" s="219">
        <f t="shared" si="10"/>
        <v>0</v>
      </c>
      <c r="AR43" s="219">
        <f t="shared" si="10"/>
        <v>1817</v>
      </c>
      <c r="AS43" s="219">
        <f t="shared" si="10"/>
        <v>1770</v>
      </c>
      <c r="AT43" s="219">
        <f t="shared" si="10"/>
        <v>1874</v>
      </c>
      <c r="AU43" s="219">
        <f t="shared" si="10"/>
        <v>2139</v>
      </c>
      <c r="AV43" s="219">
        <f t="shared" si="10"/>
        <v>2450</v>
      </c>
      <c r="AW43" s="219">
        <f t="shared" si="10"/>
        <v>2645</v>
      </c>
      <c r="AX43" s="219">
        <f t="shared" si="10"/>
        <v>2756</v>
      </c>
      <c r="AY43" s="219">
        <f t="shared" si="10"/>
        <v>2840</v>
      </c>
      <c r="AZ43" s="219">
        <f t="shared" si="10"/>
        <v>2853</v>
      </c>
      <c r="BA43" s="219">
        <f t="shared" si="10"/>
        <v>2744</v>
      </c>
      <c r="BB43" s="219">
        <f t="shared" si="10"/>
        <v>2625</v>
      </c>
      <c r="BC43" s="219">
        <f t="shared" si="10"/>
        <v>2461</v>
      </c>
      <c r="BD43" s="219">
        <f t="shared" si="10"/>
        <v>2283</v>
      </c>
      <c r="BE43" s="219">
        <f t="shared" si="10"/>
        <v>2210</v>
      </c>
      <c r="BF43" s="219">
        <f t="shared" si="10"/>
        <v>2194</v>
      </c>
      <c r="BG43" s="219">
        <f t="shared" si="10"/>
        <v>2266</v>
      </c>
      <c r="BH43" s="219">
        <f t="shared" si="10"/>
        <v>2386</v>
      </c>
      <c r="BI43" s="219">
        <f t="shared" si="10"/>
        <v>2494</v>
      </c>
      <c r="BJ43" s="219">
        <f t="shared" si="10"/>
        <v>2518</v>
      </c>
      <c r="BK43" s="219">
        <f t="shared" si="10"/>
        <v>2527</v>
      </c>
      <c r="BL43" s="219">
        <v>2625</v>
      </c>
      <c r="BM43" s="219">
        <v>2981</v>
      </c>
      <c r="BN43" s="219">
        <v>3224</v>
      </c>
      <c r="BO43" s="219">
        <v>3356</v>
      </c>
      <c r="BP43" s="219">
        <v>3502</v>
      </c>
      <c r="BQ43" s="219">
        <v>3520</v>
      </c>
      <c r="BR43" s="219">
        <v>3457</v>
      </c>
      <c r="BS43" s="219">
        <v>3360</v>
      </c>
      <c r="BT43" s="219">
        <v>3230</v>
      </c>
      <c r="BU43" s="219">
        <v>3063</v>
      </c>
      <c r="BV43" s="219">
        <v>2736</v>
      </c>
      <c r="BW43" s="219">
        <v>2187</v>
      </c>
      <c r="BX43" s="219">
        <v>1864</v>
      </c>
      <c r="BY43" s="219">
        <v>1602</v>
      </c>
      <c r="BZ43" s="219">
        <v>1397</v>
      </c>
      <c r="CA43" s="219">
        <v>1230</v>
      </c>
      <c r="CB43" s="219">
        <v>1084</v>
      </c>
      <c r="CC43" s="219">
        <v>681</v>
      </c>
      <c r="CD43" s="219">
        <v>252</v>
      </c>
      <c r="CE43" s="220">
        <v>215</v>
      </c>
    </row>
    <row r="44" spans="1:83" x14ac:dyDescent="0.35">
      <c r="B44" s="221" t="s">
        <v>137</v>
      </c>
      <c r="D44" s="270"/>
      <c r="AH44" s="219">
        <f t="shared" ref="AH44:BM44" si="11">AH43+AH42</f>
        <v>0</v>
      </c>
      <c r="AI44" s="219">
        <f t="shared" si="11"/>
        <v>0</v>
      </c>
      <c r="AJ44" s="219">
        <f t="shared" si="11"/>
        <v>0</v>
      </c>
      <c r="AK44" s="219">
        <f t="shared" si="11"/>
        <v>0</v>
      </c>
      <c r="AL44" s="219">
        <f t="shared" si="11"/>
        <v>0</v>
      </c>
      <c r="AM44" s="219">
        <f t="shared" si="11"/>
        <v>0</v>
      </c>
      <c r="AN44" s="219">
        <f t="shared" si="11"/>
        <v>0</v>
      </c>
      <c r="AO44" s="219">
        <f t="shared" si="11"/>
        <v>0</v>
      </c>
      <c r="AP44" s="219">
        <f t="shared" si="11"/>
        <v>0</v>
      </c>
      <c r="AQ44" s="219">
        <f t="shared" si="11"/>
        <v>0</v>
      </c>
      <c r="AR44" s="219">
        <f t="shared" si="11"/>
        <v>3995</v>
      </c>
      <c r="AS44" s="219">
        <f t="shared" si="11"/>
        <v>3886</v>
      </c>
      <c r="AT44" s="219">
        <f t="shared" si="11"/>
        <v>3950</v>
      </c>
      <c r="AU44" s="219">
        <f t="shared" si="11"/>
        <v>4120</v>
      </c>
      <c r="AV44" s="219">
        <f t="shared" si="11"/>
        <v>4379</v>
      </c>
      <c r="AW44" s="219">
        <f t="shared" si="11"/>
        <v>4600</v>
      </c>
      <c r="AX44" s="219">
        <f t="shared" si="11"/>
        <v>4693</v>
      </c>
      <c r="AY44" s="219">
        <f t="shared" si="11"/>
        <v>4757</v>
      </c>
      <c r="AZ44" s="219">
        <f t="shared" si="11"/>
        <v>4739</v>
      </c>
      <c r="BA44" s="219">
        <f t="shared" si="11"/>
        <v>4588</v>
      </c>
      <c r="BB44" s="219">
        <f t="shared" si="11"/>
        <v>4423</v>
      </c>
      <c r="BC44" s="219">
        <f t="shared" si="11"/>
        <v>4187</v>
      </c>
      <c r="BD44" s="219">
        <f t="shared" si="11"/>
        <v>3947</v>
      </c>
      <c r="BE44" s="219">
        <f t="shared" si="11"/>
        <v>3847</v>
      </c>
      <c r="BF44" s="219">
        <f t="shared" si="11"/>
        <v>3806</v>
      </c>
      <c r="BG44" s="219">
        <f t="shared" si="11"/>
        <v>3812</v>
      </c>
      <c r="BH44" s="219">
        <f t="shared" si="11"/>
        <v>3940</v>
      </c>
      <c r="BI44" s="219">
        <f t="shared" si="11"/>
        <v>3985</v>
      </c>
      <c r="BJ44" s="219">
        <f t="shared" si="11"/>
        <v>4021</v>
      </c>
      <c r="BK44" s="219">
        <f t="shared" si="11"/>
        <v>4036</v>
      </c>
      <c r="BL44" s="219">
        <f t="shared" si="11"/>
        <v>4166</v>
      </c>
      <c r="BM44" s="219">
        <f t="shared" si="11"/>
        <v>4547</v>
      </c>
      <c r="BN44" s="219">
        <f t="shared" ref="BN44:CE44" si="12">BN43+BN42</f>
        <v>4798</v>
      </c>
      <c r="BO44" s="219">
        <f t="shared" si="12"/>
        <v>4932</v>
      </c>
      <c r="BP44" s="219">
        <f t="shared" si="12"/>
        <v>5053</v>
      </c>
      <c r="BQ44" s="219">
        <f t="shared" si="12"/>
        <v>5025</v>
      </c>
      <c r="BR44" s="219">
        <f t="shared" si="12"/>
        <v>4921</v>
      </c>
      <c r="BS44" s="219">
        <f t="shared" si="12"/>
        <v>4777</v>
      </c>
      <c r="BT44" s="219">
        <f t="shared" si="12"/>
        <v>4594</v>
      </c>
      <c r="BU44" s="219">
        <f t="shared" si="12"/>
        <v>4371</v>
      </c>
      <c r="BV44" s="219">
        <f t="shared" si="12"/>
        <v>3984</v>
      </c>
      <c r="BW44" s="219">
        <f t="shared" si="12"/>
        <v>3394</v>
      </c>
      <c r="BX44" s="219">
        <f t="shared" si="12"/>
        <v>3028</v>
      </c>
      <c r="BY44" s="219">
        <f t="shared" si="12"/>
        <v>2738</v>
      </c>
      <c r="BZ44" s="219">
        <f t="shared" si="12"/>
        <v>2499</v>
      </c>
      <c r="CA44" s="219">
        <f t="shared" si="12"/>
        <v>2325</v>
      </c>
      <c r="CB44" s="219">
        <f t="shared" si="12"/>
        <v>2158</v>
      </c>
      <c r="CC44" s="219">
        <f t="shared" si="12"/>
        <v>1743</v>
      </c>
      <c r="CD44" s="219">
        <f t="shared" si="12"/>
        <v>1299</v>
      </c>
      <c r="CE44" s="220">
        <f t="shared" si="12"/>
        <v>1272</v>
      </c>
    </row>
    <row r="45" spans="1:83" ht="27" customHeight="1" x14ac:dyDescent="0.35">
      <c r="B45" s="83" t="s">
        <v>348</v>
      </c>
      <c r="D45" s="270"/>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20"/>
    </row>
    <row r="46" spans="1:83" x14ac:dyDescent="0.35">
      <c r="B46" s="221" t="s">
        <v>374</v>
      </c>
      <c r="D46" s="270"/>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v>2</v>
      </c>
      <c r="BR46" s="219">
        <v>13</v>
      </c>
      <c r="BS46" s="219">
        <v>130</v>
      </c>
      <c r="BT46" s="219">
        <v>373</v>
      </c>
      <c r="BU46" s="219">
        <v>627</v>
      </c>
      <c r="BV46" s="219">
        <v>1282</v>
      </c>
      <c r="BW46" s="219">
        <v>2132</v>
      </c>
      <c r="BX46" s="219">
        <v>4011</v>
      </c>
      <c r="BY46" s="219">
        <v>4111</v>
      </c>
      <c r="BZ46" s="219">
        <v>4279</v>
      </c>
      <c r="CA46" s="219">
        <v>4730</v>
      </c>
      <c r="CB46" s="219">
        <v>5292</v>
      </c>
      <c r="CC46" s="219">
        <v>5804</v>
      </c>
      <c r="CD46" s="219">
        <v>6142</v>
      </c>
      <c r="CE46" s="220">
        <v>6242</v>
      </c>
    </row>
    <row r="47" spans="1:83" ht="16" thickBot="1" x14ac:dyDescent="0.4">
      <c r="A47" s="251"/>
      <c r="B47" s="274"/>
      <c r="C47" s="252"/>
      <c r="D47" s="275"/>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3"/>
      <c r="CD47" s="253"/>
      <c r="CE47" s="254"/>
    </row>
    <row r="48" spans="1:83" x14ac:dyDescent="0.35">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row>
  </sheetData>
  <hyperlinks>
    <hyperlink ref="A1" location="Contents!A1" display="Contents page" xr:uid="{00000000-0004-0000-0D00-000000000000}"/>
    <hyperlink ref="B1" location="Notes!A1" display="Information relating to this table can be found in the 'Notes' tab" xr:uid="{00000000-0004-0000-0D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E73"/>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217" bestFit="1" customWidth="1"/>
    <col min="2" max="2" width="75.81640625" style="209" customWidth="1"/>
    <col min="3" max="3" width="25.81640625" style="209" customWidth="1"/>
    <col min="4" max="75" width="12.81640625" style="231" customWidth="1"/>
    <col min="76" max="83" width="12.81640625" style="209" customWidth="1"/>
    <col min="84" max="84" width="9" style="209" customWidth="1"/>
    <col min="85" max="16384" width="9" style="209"/>
  </cols>
  <sheetData>
    <row r="1" spans="1:83" s="206" customFormat="1" ht="25.5" customHeight="1" thickBot="1" x14ac:dyDescent="0.3">
      <c r="A1" s="45" t="s">
        <v>44</v>
      </c>
      <c r="B1" s="46" t="s">
        <v>88</v>
      </c>
      <c r="C1" s="45"/>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row>
    <row r="2" spans="1:83" ht="32.25" customHeight="1" x14ac:dyDescent="0.35">
      <c r="A2" s="48" t="s">
        <v>45</v>
      </c>
      <c r="B2" s="207" t="s">
        <v>18</v>
      </c>
      <c r="C2" s="20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212" customFormat="1" x14ac:dyDescent="0.35">
      <c r="A3" s="113">
        <v>2022</v>
      </c>
      <c r="B3" s="115" t="s">
        <v>219</v>
      </c>
      <c r="C3" s="214"/>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30" customFormat="1" ht="27" customHeight="1" x14ac:dyDescent="0.35">
      <c r="A4" s="280"/>
      <c r="B4" s="230" t="s">
        <v>137</v>
      </c>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f t="shared" ref="AH4:BM4" si="0">SUM(AH5,AH11,AH18,AH24:AH26,AH33)</f>
        <v>2258.4971727273328</v>
      </c>
      <c r="AI4" s="281">
        <f t="shared" si="0"/>
        <v>2506.4141479562736</v>
      </c>
      <c r="AJ4" s="281">
        <f t="shared" si="0"/>
        <v>2875.615417878922</v>
      </c>
      <c r="AK4" s="281">
        <f t="shared" si="0"/>
        <v>3371.7869227652932</v>
      </c>
      <c r="AL4" s="281">
        <f t="shared" si="0"/>
        <v>3757.2236238654027</v>
      </c>
      <c r="AM4" s="281">
        <f t="shared" si="0"/>
        <v>4039.7050724768769</v>
      </c>
      <c r="AN4" s="281">
        <f t="shared" si="0"/>
        <v>4595.8001907534635</v>
      </c>
      <c r="AO4" s="281">
        <f t="shared" si="0"/>
        <v>5139.3588383303422</v>
      </c>
      <c r="AP4" s="281">
        <f t="shared" si="0"/>
        <v>5821.8038679940928</v>
      </c>
      <c r="AQ4" s="281">
        <f t="shared" si="0"/>
        <v>6486.3850479196262</v>
      </c>
      <c r="AR4" s="281">
        <f t="shared" si="0"/>
        <v>7224.9610000000002</v>
      </c>
      <c r="AS4" s="281">
        <f t="shared" si="0"/>
        <v>8235.4239999999991</v>
      </c>
      <c r="AT4" s="281">
        <f t="shared" si="0"/>
        <v>9631.2020000000011</v>
      </c>
      <c r="AU4" s="281">
        <f t="shared" si="0"/>
        <v>12011.360994134489</v>
      </c>
      <c r="AV4" s="281">
        <f t="shared" si="0"/>
        <v>14443.461999999998</v>
      </c>
      <c r="AW4" s="281">
        <f t="shared" si="0"/>
        <v>17153.341999999997</v>
      </c>
      <c r="AX4" s="281">
        <f t="shared" si="0"/>
        <v>19141.810058677511</v>
      </c>
      <c r="AY4" s="281">
        <f t="shared" si="0"/>
        <v>20737.395162978515</v>
      </c>
      <c r="AZ4" s="281">
        <f t="shared" si="0"/>
        <v>22082.032319288726</v>
      </c>
      <c r="BA4" s="281">
        <f t="shared" si="0"/>
        <v>22845.809494948775</v>
      </c>
      <c r="BB4" s="281">
        <f t="shared" si="0"/>
        <v>23596.777074595495</v>
      </c>
      <c r="BC4" s="281">
        <f t="shared" si="0"/>
        <v>24071.81043714553</v>
      </c>
      <c r="BD4" s="281">
        <f t="shared" si="0"/>
        <v>25373.061998783323</v>
      </c>
      <c r="BE4" s="281">
        <f t="shared" si="0"/>
        <v>26852.979415936559</v>
      </c>
      <c r="BF4" s="281">
        <f t="shared" si="0"/>
        <v>27962.349545578556</v>
      </c>
      <c r="BG4" s="281">
        <f t="shared" si="0"/>
        <v>28905.047455335218</v>
      </c>
      <c r="BH4" s="281">
        <f t="shared" si="0"/>
        <v>29490.83792745899</v>
      </c>
      <c r="BI4" s="281">
        <f t="shared" si="0"/>
        <v>30376.893177567676</v>
      </c>
      <c r="BJ4" s="281">
        <f t="shared" si="0"/>
        <v>31404.577559579116</v>
      </c>
      <c r="BK4" s="281">
        <f t="shared" si="0"/>
        <v>33305.936076328624</v>
      </c>
      <c r="BL4" s="281">
        <f t="shared" si="0"/>
        <v>35274.162840396391</v>
      </c>
      <c r="BM4" s="281">
        <f t="shared" si="0"/>
        <v>38104.482729313415</v>
      </c>
      <c r="BN4" s="281">
        <f t="shared" ref="BN4:CE4" si="1">SUM(BN5,BN11,BN18,BN24:BN26,BN33)</f>
        <v>39309.773948856004</v>
      </c>
      <c r="BO4" s="281">
        <f t="shared" si="1"/>
        <v>40887.381941124833</v>
      </c>
      <c r="BP4" s="281">
        <f t="shared" si="1"/>
        <v>42631.130135126237</v>
      </c>
      <c r="BQ4" s="281">
        <f t="shared" si="1"/>
        <v>43506.153464025985</v>
      </c>
      <c r="BR4" s="281">
        <f t="shared" si="1"/>
        <v>46695.056280325</v>
      </c>
      <c r="BS4" s="281">
        <f t="shared" si="1"/>
        <v>49071.140070459158</v>
      </c>
      <c r="BT4" s="281">
        <f t="shared" si="1"/>
        <v>49979.54864987504</v>
      </c>
      <c r="BU4" s="281">
        <f t="shared" si="1"/>
        <v>52137.264540827782</v>
      </c>
      <c r="BV4" s="281">
        <f t="shared" si="1"/>
        <v>53574.361862481252</v>
      </c>
      <c r="BW4" s="281">
        <f t="shared" si="1"/>
        <v>56027.356182402371</v>
      </c>
      <c r="BX4" s="281">
        <f t="shared" si="1"/>
        <v>57488.033180935068</v>
      </c>
      <c r="BY4" s="281">
        <f t="shared" si="1"/>
        <v>60981.917620595093</v>
      </c>
      <c r="BZ4" s="281">
        <f t="shared" si="1"/>
        <v>65694.685584585619</v>
      </c>
      <c r="CA4" s="281">
        <f t="shared" si="1"/>
        <v>76641.863984332973</v>
      </c>
      <c r="CB4" s="281">
        <f t="shared" si="1"/>
        <v>83706.213869787607</v>
      </c>
      <c r="CC4" s="281">
        <f t="shared" si="1"/>
        <v>86772.133753825372</v>
      </c>
      <c r="CD4" s="281">
        <f t="shared" si="1"/>
        <v>89844.330038435277</v>
      </c>
      <c r="CE4" s="282">
        <f t="shared" si="1"/>
        <v>94379.871177387235</v>
      </c>
    </row>
    <row r="5" spans="1:83" ht="23.25" customHeight="1" x14ac:dyDescent="0.35">
      <c r="A5" s="283"/>
      <c r="B5" s="221" t="s">
        <v>432</v>
      </c>
      <c r="AH5" s="219">
        <f t="shared" ref="AH5:BM5" si="2">SUM(AH6:AH10)</f>
        <v>215</v>
      </c>
      <c r="AI5" s="219">
        <f t="shared" si="2"/>
        <v>280</v>
      </c>
      <c r="AJ5" s="219">
        <f t="shared" si="2"/>
        <v>385</v>
      </c>
      <c r="AK5" s="219">
        <f t="shared" si="2"/>
        <v>503</v>
      </c>
      <c r="AL5" s="219">
        <f t="shared" si="2"/>
        <v>639</v>
      </c>
      <c r="AM5" s="219">
        <f t="shared" si="2"/>
        <v>799</v>
      </c>
      <c r="AN5" s="219">
        <f t="shared" si="2"/>
        <v>932</v>
      </c>
      <c r="AO5" s="219">
        <f t="shared" si="2"/>
        <v>1108</v>
      </c>
      <c r="AP5" s="219">
        <f t="shared" si="2"/>
        <v>1293</v>
      </c>
      <c r="AQ5" s="219">
        <f t="shared" si="2"/>
        <v>1493.607</v>
      </c>
      <c r="AR5" s="219">
        <f t="shared" si="2"/>
        <v>1678.8070000000002</v>
      </c>
      <c r="AS5" s="219">
        <f t="shared" si="2"/>
        <v>1928.0260000000001</v>
      </c>
      <c r="AT5" s="219">
        <f t="shared" si="2"/>
        <v>2265.2670000000003</v>
      </c>
      <c r="AU5" s="219">
        <f t="shared" si="2"/>
        <v>2768.0990000000002</v>
      </c>
      <c r="AV5" s="219">
        <f t="shared" si="2"/>
        <v>3594.9789999999998</v>
      </c>
      <c r="AW5" s="219">
        <f t="shared" si="2"/>
        <v>4567.7079999999996</v>
      </c>
      <c r="AX5" s="219">
        <f t="shared" si="2"/>
        <v>5087.24</v>
      </c>
      <c r="AY5" s="219">
        <f t="shared" si="2"/>
        <v>5995.95</v>
      </c>
      <c r="AZ5" s="219">
        <f t="shared" si="2"/>
        <v>6890.7119999999995</v>
      </c>
      <c r="BA5" s="219">
        <f t="shared" si="2"/>
        <v>7474.6569999999992</v>
      </c>
      <c r="BB5" s="219">
        <f t="shared" si="2"/>
        <v>7996.1079999999984</v>
      </c>
      <c r="BC5" s="219">
        <f t="shared" si="2"/>
        <v>8482.7970000000005</v>
      </c>
      <c r="BD5" s="219">
        <f t="shared" si="2"/>
        <v>8998.760000000002</v>
      </c>
      <c r="BE5" s="219">
        <f t="shared" si="2"/>
        <v>9704.5185240909632</v>
      </c>
      <c r="BF5" s="219">
        <f t="shared" si="2"/>
        <v>10302.647677202764</v>
      </c>
      <c r="BG5" s="219">
        <f t="shared" si="2"/>
        <v>11039.131507160631</v>
      </c>
      <c r="BH5" s="219">
        <f t="shared" si="2"/>
        <v>11752.749</v>
      </c>
      <c r="BI5" s="219">
        <f t="shared" si="2"/>
        <v>12542.44267353</v>
      </c>
      <c r="BJ5" s="219">
        <f t="shared" si="2"/>
        <v>13304.85224679</v>
      </c>
      <c r="BK5" s="219">
        <f t="shared" si="2"/>
        <v>14311.464927031753</v>
      </c>
      <c r="BL5" s="219">
        <f t="shared" si="2"/>
        <v>15260.007289010002</v>
      </c>
      <c r="BM5" s="219">
        <f t="shared" si="2"/>
        <v>16564.846266159999</v>
      </c>
      <c r="BN5" s="219">
        <f t="shared" ref="BN5:CE5" si="3">SUM(BN6:BN10)</f>
        <v>17104.362356233181</v>
      </c>
      <c r="BO5" s="219">
        <f t="shared" si="3"/>
        <v>17905.161131910005</v>
      </c>
      <c r="BP5" s="219">
        <f t="shared" si="3"/>
        <v>18905.77449598</v>
      </c>
      <c r="BQ5" s="219">
        <f t="shared" si="3"/>
        <v>19287.893994300885</v>
      </c>
      <c r="BR5" s="219">
        <f t="shared" si="3"/>
        <v>20790.665465899998</v>
      </c>
      <c r="BS5" s="219">
        <f t="shared" si="3"/>
        <v>21734.188377339997</v>
      </c>
      <c r="BT5" s="219">
        <f t="shared" si="3"/>
        <v>22164.107398541197</v>
      </c>
      <c r="BU5" s="219">
        <f t="shared" si="3"/>
        <v>23554.594911210013</v>
      </c>
      <c r="BV5" s="219">
        <f t="shared" si="3"/>
        <v>24436.327602219997</v>
      </c>
      <c r="BW5" s="219">
        <f t="shared" si="3"/>
        <v>25651.493991683248</v>
      </c>
      <c r="BX5" s="219">
        <f t="shared" si="3"/>
        <v>24849.723709297126</v>
      </c>
      <c r="BY5" s="219">
        <f t="shared" si="3"/>
        <v>26056.795557853824</v>
      </c>
      <c r="BZ5" s="219">
        <f t="shared" si="3"/>
        <v>29127.208537011193</v>
      </c>
      <c r="CA5" s="219">
        <f t="shared" si="3"/>
        <v>34664.667997692857</v>
      </c>
      <c r="CB5" s="219">
        <f t="shared" si="3"/>
        <v>38680.763480989524</v>
      </c>
      <c r="CC5" s="219">
        <f t="shared" si="3"/>
        <v>40756.469095727603</v>
      </c>
      <c r="CD5" s="219">
        <f t="shared" si="3"/>
        <v>42866.968987177257</v>
      </c>
      <c r="CE5" s="220">
        <f t="shared" si="3"/>
        <v>45359.418139198235</v>
      </c>
    </row>
    <row r="6" spans="1:83" x14ac:dyDescent="0.35">
      <c r="A6" s="283"/>
      <c r="B6" s="284" t="s">
        <v>221</v>
      </c>
      <c r="AH6" s="219">
        <f>Disability_benefits!AH14</f>
        <v>0</v>
      </c>
      <c r="AI6" s="219">
        <f>Disability_benefits!AI14</f>
        <v>0</v>
      </c>
      <c r="AJ6" s="219">
        <f>Disability_benefits!AJ14</f>
        <v>0</v>
      </c>
      <c r="AK6" s="219">
        <f>Disability_benefits!AK14</f>
        <v>0</v>
      </c>
      <c r="AL6" s="219">
        <f>Disability_benefits!AL14</f>
        <v>0</v>
      </c>
      <c r="AM6" s="219">
        <f>Disability_benefits!AM14</f>
        <v>0</v>
      </c>
      <c r="AN6" s="219">
        <f>Disability_benefits!AN14</f>
        <v>0</v>
      </c>
      <c r="AO6" s="219">
        <f>Disability_benefits!AO14</f>
        <v>0</v>
      </c>
      <c r="AP6" s="219">
        <f>Disability_benefits!AP14</f>
        <v>0</v>
      </c>
      <c r="AQ6" s="219">
        <f>Disability_benefits!AQ14</f>
        <v>0</v>
      </c>
      <c r="AR6" s="219">
        <f>Disability_benefits!AR14</f>
        <v>0</v>
      </c>
      <c r="AS6" s="219">
        <f>Disability_benefits!AS14</f>
        <v>0</v>
      </c>
      <c r="AT6" s="219">
        <f>Disability_benefits!AT14</f>
        <v>0</v>
      </c>
      <c r="AU6" s="219">
        <f>Disability_benefits!AU14</f>
        <v>0</v>
      </c>
      <c r="AV6" s="219">
        <f>Disability_benefits!AV14</f>
        <v>0</v>
      </c>
      <c r="AW6" s="219">
        <f>Disability_benefits!AW14</f>
        <v>0</v>
      </c>
      <c r="AX6" s="219">
        <f>Disability_benefits!AX14</f>
        <v>0</v>
      </c>
      <c r="AY6" s="219">
        <f>Disability_benefits!AY14</f>
        <v>0</v>
      </c>
      <c r="AZ6" s="219">
        <f>Disability_benefits!AZ14</f>
        <v>0</v>
      </c>
      <c r="BA6" s="219">
        <f>Disability_benefits!BA14</f>
        <v>0</v>
      </c>
      <c r="BB6" s="219">
        <f>Disability_benefits!BB14</f>
        <v>0</v>
      </c>
      <c r="BC6" s="219">
        <f>Disability_benefits!BC14</f>
        <v>0</v>
      </c>
      <c r="BD6" s="219">
        <f>Disability_benefits!BD14</f>
        <v>0</v>
      </c>
      <c r="BE6" s="219">
        <f>Disability_benefits!BE14</f>
        <v>0</v>
      </c>
      <c r="BF6" s="219">
        <f>Disability_benefits!BF14</f>
        <v>0</v>
      </c>
      <c r="BG6" s="219">
        <f>Disability_benefits!BG14</f>
        <v>0</v>
      </c>
      <c r="BH6" s="219">
        <f>Disability_benefits!BH14</f>
        <v>0</v>
      </c>
      <c r="BI6" s="219">
        <f>Disability_benefits!BI14</f>
        <v>0</v>
      </c>
      <c r="BJ6" s="219">
        <f>Disability_benefits!BJ14</f>
        <v>0</v>
      </c>
      <c r="BK6" s="219">
        <f>Disability_benefits!BK14</f>
        <v>0</v>
      </c>
      <c r="BL6" s="219">
        <f>Disability_benefits!BL14</f>
        <v>0</v>
      </c>
      <c r="BM6" s="219">
        <f>Disability_benefits!BM14</f>
        <v>0</v>
      </c>
      <c r="BN6" s="219">
        <f>Disability_benefits!BN14</f>
        <v>0</v>
      </c>
      <c r="BO6" s="219">
        <f>Disability_benefits!BO14</f>
        <v>0</v>
      </c>
      <c r="BP6" s="219">
        <f>Disability_benefits!BP14</f>
        <v>0</v>
      </c>
      <c r="BQ6" s="219">
        <f>Disability_benefits!BQ14</f>
        <v>4.7691617500000003</v>
      </c>
      <c r="BR6" s="219">
        <f>Disability_benefits!BR14</f>
        <v>6.040064700000003</v>
      </c>
      <c r="BS6" s="219">
        <f>Disability_benefits!BS14</f>
        <v>6.9357352999999913</v>
      </c>
      <c r="BT6" s="219">
        <f>Disability_benefits!BT14</f>
        <v>7.3484010500000174</v>
      </c>
      <c r="BU6" s="219">
        <f>Disability_benefits!BU14</f>
        <v>8.2211221899999884</v>
      </c>
      <c r="BV6" s="219">
        <f>Disability_benefits!BV14</f>
        <v>9.1482867099999936</v>
      </c>
      <c r="BW6" s="219">
        <f>Disability_benefits!BW14</f>
        <v>10.039949220000004</v>
      </c>
      <c r="BX6" s="219">
        <f>Disability_benefits!BX14</f>
        <v>10.679680190000003</v>
      </c>
      <c r="BY6" s="219">
        <f>Disability_benefits!BY14</f>
        <v>12.88883869999999</v>
      </c>
      <c r="BZ6" s="219">
        <f>Disability_benefits!BZ14</f>
        <v>15.077418450894319</v>
      </c>
      <c r="CA6" s="219">
        <f>Disability_benefits!CA14</f>
        <v>17.92095863303917</v>
      </c>
      <c r="CB6" s="219">
        <f>Disability_benefits!CB14</f>
        <v>20.214553902867365</v>
      </c>
      <c r="CC6" s="219">
        <f>Disability_benefits!CC14</f>
        <v>21.837047447156142</v>
      </c>
      <c r="CD6" s="219">
        <f>Disability_benefits!CD14</f>
        <v>23.506216537896819</v>
      </c>
      <c r="CE6" s="220">
        <f>Disability_benefits!CE14</f>
        <v>25.373130185577228</v>
      </c>
    </row>
    <row r="7" spans="1:83" x14ac:dyDescent="0.35">
      <c r="A7" s="283"/>
      <c r="B7" s="284" t="s">
        <v>223</v>
      </c>
      <c r="AH7" s="219">
        <f>Disability_benefits!AH15</f>
        <v>168</v>
      </c>
      <c r="AI7" s="219">
        <f>Disability_benefits!AI15</f>
        <v>201</v>
      </c>
      <c r="AJ7" s="219">
        <f>Disability_benefits!AJ15</f>
        <v>260</v>
      </c>
      <c r="AK7" s="219">
        <f>Disability_benefits!AK15</f>
        <v>330</v>
      </c>
      <c r="AL7" s="219">
        <f>Disability_benefits!AL15</f>
        <v>403</v>
      </c>
      <c r="AM7" s="219">
        <f>Disability_benefits!AM15</f>
        <v>495</v>
      </c>
      <c r="AN7" s="219">
        <f>Disability_benefits!AN15</f>
        <v>576</v>
      </c>
      <c r="AO7" s="219">
        <f>Disability_benefits!AO15</f>
        <v>686</v>
      </c>
      <c r="AP7" s="219">
        <f>Disability_benefits!AP15</f>
        <v>779</v>
      </c>
      <c r="AQ7" s="219">
        <f>Disability_benefits!AQ15</f>
        <v>897.38499999999999</v>
      </c>
      <c r="AR7" s="219">
        <f>Disability_benefits!AR15</f>
        <v>1003.4670000000001</v>
      </c>
      <c r="AS7" s="219">
        <f>Disability_benefits!AS15</f>
        <v>1158.527</v>
      </c>
      <c r="AT7" s="219">
        <f>Disability_benefits!AT15</f>
        <v>1382.009</v>
      </c>
      <c r="AU7" s="219">
        <f>Disability_benefits!AU15</f>
        <v>1706.221</v>
      </c>
      <c r="AV7" s="219">
        <f>Disability_benefits!AV15</f>
        <v>1553.4739999999999</v>
      </c>
      <c r="AW7" s="219">
        <f>Disability_benefits!AW15</f>
        <v>1795.461</v>
      </c>
      <c r="AX7" s="219">
        <f>Disability_benefits!AX15</f>
        <v>1962.682</v>
      </c>
      <c r="AY7" s="219">
        <f>Disability_benefits!AY15</f>
        <v>2194.1619999999998</v>
      </c>
      <c r="AZ7" s="219">
        <f>Disability_benefits!AZ15</f>
        <v>2392.893</v>
      </c>
      <c r="BA7" s="219">
        <f>Disability_benefits!BA15</f>
        <v>2521.25</v>
      </c>
      <c r="BB7" s="219">
        <f>Disability_benefits!BB15</f>
        <v>2679.9749999999999</v>
      </c>
      <c r="BC7" s="219">
        <f>Disability_benefits!BC15</f>
        <v>2822.8040000000001</v>
      </c>
      <c r="BD7" s="219">
        <f>Disability_benefits!BD15</f>
        <v>2955.1210000000001</v>
      </c>
      <c r="BE7" s="219">
        <f>Disability_benefits!BE15</f>
        <v>3124.4597597447382</v>
      </c>
      <c r="BF7" s="219">
        <f>Disability_benefits!BF15</f>
        <v>3250.6787885787207</v>
      </c>
      <c r="BG7" s="219">
        <f>Disability_benefits!BG15</f>
        <v>3457.0445494205601</v>
      </c>
      <c r="BH7" s="219">
        <f>Disability_benefits!BH15</f>
        <v>3673.5859999999998</v>
      </c>
      <c r="BI7" s="219">
        <f>Disability_benefits!BI15</f>
        <v>3924.14037813</v>
      </c>
      <c r="BJ7" s="219">
        <f>Disability_benefits!BJ15</f>
        <v>4149.40578293</v>
      </c>
      <c r="BK7" s="219">
        <f>Disability_benefits!BK15</f>
        <v>4444.4350972342991</v>
      </c>
      <c r="BL7" s="219">
        <f>Disability_benefits!BL15</f>
        <v>4734.8039219600005</v>
      </c>
      <c r="BM7" s="219">
        <f>Disability_benefits!BM15</f>
        <v>5106.2537628999999</v>
      </c>
      <c r="BN7" s="219">
        <f>Disability_benefits!BN15</f>
        <v>5227.7472379531791</v>
      </c>
      <c r="BO7" s="219">
        <f>Disability_benefits!BO15</f>
        <v>5339.4256940699997</v>
      </c>
      <c r="BP7" s="219">
        <f>Disability_benefits!BP15</f>
        <v>5475.6249157700013</v>
      </c>
      <c r="BQ7" s="219">
        <f>Disability_benefits!BQ15</f>
        <v>5360.0751764300812</v>
      </c>
      <c r="BR7" s="219">
        <f>Disability_benefits!BR15</f>
        <v>5421.7736767999995</v>
      </c>
      <c r="BS7" s="219">
        <f>Disability_benefits!BS15</f>
        <v>5489.5433917499959</v>
      </c>
      <c r="BT7" s="219">
        <f>Disability_benefits!BT15</f>
        <v>5482.7675999399999</v>
      </c>
      <c r="BU7" s="219">
        <f>Disability_benefits!BU15</f>
        <v>5529.3185711499982</v>
      </c>
      <c r="BV7" s="219">
        <f>Disability_benefits!BV15</f>
        <v>5675.5506973500005</v>
      </c>
      <c r="BW7" s="219">
        <f>Disability_benefits!BW15</f>
        <v>5908.4831024900022</v>
      </c>
      <c r="BX7" s="219">
        <f>Disability_benefits!BX15</f>
        <v>5337.6142274424847</v>
      </c>
      <c r="BY7" s="219">
        <f>Disability_benefits!BY15</f>
        <v>5307.254480399999</v>
      </c>
      <c r="BZ7" s="219">
        <f>Disability_benefits!BZ15</f>
        <v>5626.080581395996</v>
      </c>
      <c r="CA7" s="219">
        <f>Disability_benefits!CA15</f>
        <v>6431.6587629690457</v>
      </c>
      <c r="CB7" s="219">
        <f>Disability_benefits!CB15</f>
        <v>7063.2996763775445</v>
      </c>
      <c r="CC7" s="219">
        <f>Disability_benefits!CC15</f>
        <v>7309.506852696195</v>
      </c>
      <c r="CD7" s="219">
        <f>Disability_benefits!CD15</f>
        <v>7511.536954740388</v>
      </c>
      <c r="CE7" s="220">
        <f>Disability_benefits!CE15</f>
        <v>7741.4226832302247</v>
      </c>
    </row>
    <row r="8" spans="1:83" x14ac:dyDescent="0.35">
      <c r="A8" s="283"/>
      <c r="B8" s="284" t="s">
        <v>233</v>
      </c>
      <c r="AH8" s="219">
        <f>Disability_benefits!AH5</f>
        <v>0</v>
      </c>
      <c r="AI8" s="219">
        <f>Disability_benefits!AI5</f>
        <v>0</v>
      </c>
      <c r="AJ8" s="219">
        <f>Disability_benefits!AJ5</f>
        <v>0</v>
      </c>
      <c r="AK8" s="219">
        <f>Disability_benefits!AK5</f>
        <v>0</v>
      </c>
      <c r="AL8" s="219">
        <f>Disability_benefits!AL5</f>
        <v>0</v>
      </c>
      <c r="AM8" s="219">
        <f>Disability_benefits!AM5</f>
        <v>0</v>
      </c>
      <c r="AN8" s="219">
        <f>Disability_benefits!AN5</f>
        <v>0</v>
      </c>
      <c r="AO8" s="219">
        <f>Disability_benefits!AO5</f>
        <v>0</v>
      </c>
      <c r="AP8" s="219">
        <f>Disability_benefits!AP5</f>
        <v>0</v>
      </c>
      <c r="AQ8" s="219">
        <f>Disability_benefits!AQ5</f>
        <v>0</v>
      </c>
      <c r="AR8" s="219">
        <f>Disability_benefits!AR5</f>
        <v>0</v>
      </c>
      <c r="AS8" s="219">
        <f>Disability_benefits!AS5</f>
        <v>0</v>
      </c>
      <c r="AT8" s="219">
        <f>Disability_benefits!AT5</f>
        <v>0</v>
      </c>
      <c r="AU8" s="219">
        <f>Disability_benefits!AU5</f>
        <v>0</v>
      </c>
      <c r="AV8" s="219">
        <f>Disability_benefits!AV5</f>
        <v>1973.203</v>
      </c>
      <c r="AW8" s="219">
        <f>Disability_benefits!AW5</f>
        <v>2772.2469999999998</v>
      </c>
      <c r="AX8" s="219">
        <f>Disability_benefits!AX5</f>
        <v>3124.558</v>
      </c>
      <c r="AY8" s="219">
        <f>Disability_benefits!AY5</f>
        <v>3801.788</v>
      </c>
      <c r="AZ8" s="219">
        <f>Disability_benefits!AZ5</f>
        <v>4497.8189999999995</v>
      </c>
      <c r="BA8" s="219">
        <f>Disability_benefits!BA5</f>
        <v>4953.4069999999992</v>
      </c>
      <c r="BB8" s="219">
        <f>Disability_benefits!BB5</f>
        <v>5316.1329999999989</v>
      </c>
      <c r="BC8" s="219">
        <f>Disability_benefits!BC5</f>
        <v>5659.9930000000004</v>
      </c>
      <c r="BD8" s="219">
        <f>Disability_benefits!BD5</f>
        <v>6043.639000000001</v>
      </c>
      <c r="BE8" s="219">
        <f>Disability_benefits!BE5</f>
        <v>6580.0587643462241</v>
      </c>
      <c r="BF8" s="219">
        <f>Disability_benefits!BF5</f>
        <v>7051.9688886240428</v>
      </c>
      <c r="BG8" s="219">
        <f>Disability_benefits!BG5</f>
        <v>7582.0869577400717</v>
      </c>
      <c r="BH8" s="219">
        <f>Disability_benefits!BH5</f>
        <v>8079.1630000000005</v>
      </c>
      <c r="BI8" s="219">
        <f>Disability_benefits!BI5</f>
        <v>8618.3022954000007</v>
      </c>
      <c r="BJ8" s="219">
        <f>Disability_benefits!BJ5</f>
        <v>9155.4464638600002</v>
      </c>
      <c r="BK8" s="219">
        <f>Disability_benefits!BK5</f>
        <v>9867.029829797455</v>
      </c>
      <c r="BL8" s="219">
        <f>Disability_benefits!BL5</f>
        <v>10525.20336705</v>
      </c>
      <c r="BM8" s="219">
        <f>Disability_benefits!BM5</f>
        <v>11458.592503259999</v>
      </c>
      <c r="BN8" s="219">
        <f>Disability_benefits!BN5</f>
        <v>11876.615118280002</v>
      </c>
      <c r="BO8" s="219">
        <f>Disability_benefits!BO5</f>
        <v>12565.735437840003</v>
      </c>
      <c r="BP8" s="219">
        <f>Disability_benefits!BP5</f>
        <v>13430.14958021</v>
      </c>
      <c r="BQ8" s="219">
        <f>Disability_benefits!BQ5</f>
        <v>13762.514588680802</v>
      </c>
      <c r="BR8" s="219">
        <f>Disability_benefits!BR5</f>
        <v>13798.261242919998</v>
      </c>
      <c r="BS8" s="219">
        <f>Disability_benefits!BS5</f>
        <v>13233.124968690001</v>
      </c>
      <c r="BT8" s="219">
        <f>Disability_benefits!BT5</f>
        <v>11513.612393931196</v>
      </c>
      <c r="BU8" s="219">
        <f>Disability_benefits!BU5</f>
        <v>9379.593293240021</v>
      </c>
      <c r="BV8" s="219">
        <f>Disability_benefits!BV5</f>
        <v>8126.2184717899945</v>
      </c>
      <c r="BW8" s="219">
        <f>Disability_benefits!BW5</f>
        <v>7233.1409551332426</v>
      </c>
      <c r="BX8" s="219">
        <f>Disability_benefits!BX5</f>
        <v>5812.8455863046374</v>
      </c>
      <c r="BY8" s="219">
        <f>Disability_benefits!BY5</f>
        <v>5695.7842011735338</v>
      </c>
      <c r="BZ8" s="219">
        <f>Disability_benefits!BZ5</f>
        <v>5925.1100485491024</v>
      </c>
      <c r="CA8" s="219">
        <f>Disability_benefits!CA5</f>
        <v>6538.4378408028042</v>
      </c>
      <c r="CB8" s="219">
        <f>Disability_benefits!CB5</f>
        <v>6968.9530495844101</v>
      </c>
      <c r="CC8" s="219">
        <f>Disability_benefits!CC5</f>
        <v>6920.6079435229512</v>
      </c>
      <c r="CD8" s="219">
        <f>Disability_benefits!CD5</f>
        <v>6834.1635518340072</v>
      </c>
      <c r="CE8" s="220">
        <f>Disability_benefits!CE5</f>
        <v>6882.3261727513236</v>
      </c>
    </row>
    <row r="9" spans="1:83" x14ac:dyDescent="0.35">
      <c r="A9" s="283"/>
      <c r="B9" s="284" t="s">
        <v>257</v>
      </c>
      <c r="AH9" s="219">
        <f>Disability_benefits!AH20</f>
        <v>47</v>
      </c>
      <c r="AI9" s="219">
        <f>Disability_benefits!AI20</f>
        <v>79</v>
      </c>
      <c r="AJ9" s="219">
        <f>Disability_benefits!AJ20</f>
        <v>125.00000000000001</v>
      </c>
      <c r="AK9" s="219">
        <f>Disability_benefits!AK20</f>
        <v>173</v>
      </c>
      <c r="AL9" s="219">
        <f>Disability_benefits!AL20</f>
        <v>236</v>
      </c>
      <c r="AM9" s="219">
        <f>Disability_benefits!AM20</f>
        <v>304</v>
      </c>
      <c r="AN9" s="219">
        <f>Disability_benefits!AN20</f>
        <v>356</v>
      </c>
      <c r="AO9" s="219">
        <f>Disability_benefits!AO20</f>
        <v>422</v>
      </c>
      <c r="AP9" s="219">
        <f>Disability_benefits!AP20</f>
        <v>514</v>
      </c>
      <c r="AQ9" s="219">
        <f>Disability_benefits!AQ20</f>
        <v>596.22199999999998</v>
      </c>
      <c r="AR9" s="219">
        <f>Disability_benefits!AR20</f>
        <v>675.34</v>
      </c>
      <c r="AS9" s="219">
        <f>Disability_benefits!AS20</f>
        <v>769.49900000000002</v>
      </c>
      <c r="AT9" s="219">
        <f>Disability_benefits!AT20</f>
        <v>883.25800000000027</v>
      </c>
      <c r="AU9" s="219">
        <f>Disability_benefits!AU20</f>
        <v>1061.8779999999999</v>
      </c>
      <c r="AV9" s="219">
        <f>Disability_benefits!AV20</f>
        <v>68.302000000000007</v>
      </c>
      <c r="AW9" s="219">
        <f>Disability_benefits!AW20</f>
        <v>0</v>
      </c>
      <c r="AX9" s="219">
        <f>Disability_benefits!AX20</f>
        <v>0</v>
      </c>
      <c r="AY9" s="219">
        <f>Disability_benefits!AY20</f>
        <v>0</v>
      </c>
      <c r="AZ9" s="219">
        <f>Disability_benefits!AZ20</f>
        <v>0</v>
      </c>
      <c r="BA9" s="219">
        <f>Disability_benefits!BA20</f>
        <v>0</v>
      </c>
      <c r="BB9" s="219">
        <f>Disability_benefits!BB20</f>
        <v>0</v>
      </c>
      <c r="BC9" s="219">
        <f>Disability_benefits!BC20</f>
        <v>0</v>
      </c>
      <c r="BD9" s="219">
        <f>Disability_benefits!BD20</f>
        <v>0</v>
      </c>
      <c r="BE9" s="219">
        <f>Disability_benefits!BE20</f>
        <v>0</v>
      </c>
      <c r="BF9" s="219">
        <f>Disability_benefits!BF20</f>
        <v>0</v>
      </c>
      <c r="BG9" s="219">
        <f>Disability_benefits!BG20</f>
        <v>0</v>
      </c>
      <c r="BH9" s="219">
        <f>Disability_benefits!BH20</f>
        <v>0</v>
      </c>
      <c r="BI9" s="219">
        <f>Disability_benefits!BI20</f>
        <v>0</v>
      </c>
      <c r="BJ9" s="219">
        <f>Disability_benefits!BJ20</f>
        <v>0</v>
      </c>
      <c r="BK9" s="219">
        <f>Disability_benefits!BK20</f>
        <v>0</v>
      </c>
      <c r="BL9" s="219">
        <f>Disability_benefits!BL20</f>
        <v>0</v>
      </c>
      <c r="BM9" s="219">
        <f>Disability_benefits!BM20</f>
        <v>0</v>
      </c>
      <c r="BN9" s="219">
        <f>Disability_benefits!BN20</f>
        <v>0</v>
      </c>
      <c r="BO9" s="219">
        <f>Disability_benefits!BO20</f>
        <v>0</v>
      </c>
      <c r="BP9" s="219">
        <f>Disability_benefits!BP20</f>
        <v>0</v>
      </c>
      <c r="BQ9" s="219">
        <f>Disability_benefits!BQ20</f>
        <v>0</v>
      </c>
      <c r="BR9" s="219">
        <f>Disability_benefits!BR20</f>
        <v>0</v>
      </c>
      <c r="BS9" s="219">
        <f>Disability_benefits!BS20</f>
        <v>0</v>
      </c>
      <c r="BT9" s="219">
        <f>Disability_benefits!BT20</f>
        <v>0</v>
      </c>
      <c r="BU9" s="219">
        <f>Disability_benefits!BU20</f>
        <v>0</v>
      </c>
      <c r="BV9" s="219">
        <f>Disability_benefits!BV20</f>
        <v>0</v>
      </c>
      <c r="BW9" s="219">
        <f>Disability_benefits!BW20</f>
        <v>0</v>
      </c>
      <c r="BX9" s="219">
        <f>Disability_benefits!BX20</f>
        <v>0</v>
      </c>
      <c r="BY9" s="219">
        <f>Disability_benefits!BY20</f>
        <v>0</v>
      </c>
      <c r="BZ9" s="219">
        <f>Disability_benefits!BZ20</f>
        <v>0</v>
      </c>
      <c r="CA9" s="219">
        <f>Disability_benefits!CA20</f>
        <v>0</v>
      </c>
      <c r="CB9" s="219">
        <f>Disability_benefits!CB20</f>
        <v>0</v>
      </c>
      <c r="CC9" s="219">
        <f>Disability_benefits!CC20</f>
        <v>0</v>
      </c>
      <c r="CD9" s="219">
        <f>Disability_benefits!CD20</f>
        <v>0</v>
      </c>
      <c r="CE9" s="220">
        <f>Disability_benefits!CE20</f>
        <v>0</v>
      </c>
    </row>
    <row r="10" spans="1:83" x14ac:dyDescent="0.35">
      <c r="A10" s="283"/>
      <c r="B10" s="284" t="s">
        <v>263</v>
      </c>
      <c r="AH10" s="219">
        <f>Disability_benefits!AH10</f>
        <v>0</v>
      </c>
      <c r="AI10" s="219">
        <f>Disability_benefits!AI10</f>
        <v>0</v>
      </c>
      <c r="AJ10" s="219">
        <f>Disability_benefits!AJ10</f>
        <v>0</v>
      </c>
      <c r="AK10" s="219">
        <f>Disability_benefits!AK10</f>
        <v>0</v>
      </c>
      <c r="AL10" s="219">
        <f>Disability_benefits!AL10</f>
        <v>0</v>
      </c>
      <c r="AM10" s="219">
        <f>Disability_benefits!AM10</f>
        <v>0</v>
      </c>
      <c r="AN10" s="219">
        <f>Disability_benefits!AN10</f>
        <v>0</v>
      </c>
      <c r="AO10" s="219">
        <f>Disability_benefits!AO10</f>
        <v>0</v>
      </c>
      <c r="AP10" s="219">
        <f>Disability_benefits!AP10</f>
        <v>0</v>
      </c>
      <c r="AQ10" s="219">
        <f>Disability_benefits!AQ10</f>
        <v>0</v>
      </c>
      <c r="AR10" s="219">
        <f>Disability_benefits!AR10</f>
        <v>0</v>
      </c>
      <c r="AS10" s="219">
        <f>Disability_benefits!AS10</f>
        <v>0</v>
      </c>
      <c r="AT10" s="219">
        <f>Disability_benefits!AT10</f>
        <v>0</v>
      </c>
      <c r="AU10" s="219">
        <f>Disability_benefits!AU10</f>
        <v>0</v>
      </c>
      <c r="AV10" s="219">
        <f>Disability_benefits!AV10</f>
        <v>0</v>
      </c>
      <c r="AW10" s="219">
        <f>Disability_benefits!AW10</f>
        <v>0</v>
      </c>
      <c r="AX10" s="219">
        <f>Disability_benefits!AX10</f>
        <v>0</v>
      </c>
      <c r="AY10" s="219">
        <f>Disability_benefits!AY10</f>
        <v>0</v>
      </c>
      <c r="AZ10" s="219">
        <f>Disability_benefits!AZ10</f>
        <v>0</v>
      </c>
      <c r="BA10" s="219">
        <f>Disability_benefits!BA10</f>
        <v>0</v>
      </c>
      <c r="BB10" s="219">
        <f>Disability_benefits!BB10</f>
        <v>0</v>
      </c>
      <c r="BC10" s="219">
        <f>Disability_benefits!BC10</f>
        <v>0</v>
      </c>
      <c r="BD10" s="219">
        <f>Disability_benefits!BD10</f>
        <v>0</v>
      </c>
      <c r="BE10" s="219">
        <f>Disability_benefits!BE10</f>
        <v>0</v>
      </c>
      <c r="BF10" s="219">
        <f>Disability_benefits!BF10</f>
        <v>0</v>
      </c>
      <c r="BG10" s="219">
        <f>Disability_benefits!BG10</f>
        <v>0</v>
      </c>
      <c r="BH10" s="219">
        <f>Disability_benefits!BH10</f>
        <v>0</v>
      </c>
      <c r="BI10" s="219">
        <f>Disability_benefits!BI10</f>
        <v>0</v>
      </c>
      <c r="BJ10" s="219">
        <f>Disability_benefits!BJ10</f>
        <v>0</v>
      </c>
      <c r="BK10" s="219">
        <f>Disability_benefits!BK10</f>
        <v>0</v>
      </c>
      <c r="BL10" s="219">
        <f>Disability_benefits!BL10</f>
        <v>0</v>
      </c>
      <c r="BM10" s="219">
        <f>Disability_benefits!BM10</f>
        <v>0</v>
      </c>
      <c r="BN10" s="219">
        <f>Disability_benefits!BN10</f>
        <v>0</v>
      </c>
      <c r="BO10" s="219">
        <f>Disability_benefits!BO10</f>
        <v>0</v>
      </c>
      <c r="BP10" s="219">
        <f>Disability_benefits!BP10</f>
        <v>0</v>
      </c>
      <c r="BQ10" s="219">
        <f>Disability_benefits!BQ10</f>
        <v>160.53506744000006</v>
      </c>
      <c r="BR10" s="219">
        <f>Disability_benefits!BR10</f>
        <v>1564.5904814800003</v>
      </c>
      <c r="BS10" s="219">
        <f>Disability_benefits!BS10</f>
        <v>3004.5842815999995</v>
      </c>
      <c r="BT10" s="219">
        <f>Disability_benefits!BT10</f>
        <v>5160.3790036200016</v>
      </c>
      <c r="BU10" s="219">
        <f>Disability_benefits!BU10</f>
        <v>8637.4619246299953</v>
      </c>
      <c r="BV10" s="219">
        <f>Disability_benefits!BV10</f>
        <v>10625.410146370003</v>
      </c>
      <c r="BW10" s="219">
        <f>Disability_benefits!BW10</f>
        <v>12499.829984840002</v>
      </c>
      <c r="BX10" s="219">
        <f>Disability_benefits!BX10</f>
        <v>13688.584215360006</v>
      </c>
      <c r="BY10" s="219">
        <f>Disability_benefits!BY10</f>
        <v>15040.868037580291</v>
      </c>
      <c r="BZ10" s="219">
        <f>Disability_benefits!BZ10</f>
        <v>17560.940488615201</v>
      </c>
      <c r="CA10" s="219">
        <f>Disability_benefits!CA10</f>
        <v>21676.650435287971</v>
      </c>
      <c r="CB10" s="219">
        <f>Disability_benefits!CB10</f>
        <v>24628.2962011247</v>
      </c>
      <c r="CC10" s="219">
        <f>Disability_benefits!CC10</f>
        <v>26504.517252061298</v>
      </c>
      <c r="CD10" s="219">
        <f>Disability_benefits!CD10</f>
        <v>28497.762264064968</v>
      </c>
      <c r="CE10" s="220">
        <f>Disability_benefits!CE10</f>
        <v>30710.296153031111</v>
      </c>
    </row>
    <row r="11" spans="1:83" ht="24" customHeight="1" x14ac:dyDescent="0.35">
      <c r="A11" s="283"/>
      <c r="B11" s="221" t="s">
        <v>433</v>
      </c>
      <c r="AH11" s="219">
        <f t="shared" ref="AH11:BM11" si="4">SUM(AH12:AH17)</f>
        <v>1735</v>
      </c>
      <c r="AI11" s="219">
        <f t="shared" si="4"/>
        <v>1881</v>
      </c>
      <c r="AJ11" s="219">
        <f t="shared" si="4"/>
        <v>2084</v>
      </c>
      <c r="AK11" s="219">
        <f t="shared" si="4"/>
        <v>2378</v>
      </c>
      <c r="AL11" s="219">
        <f t="shared" si="4"/>
        <v>2560</v>
      </c>
      <c r="AM11" s="219">
        <f t="shared" si="4"/>
        <v>2624</v>
      </c>
      <c r="AN11" s="219">
        <f t="shared" si="4"/>
        <v>3010</v>
      </c>
      <c r="AO11" s="219">
        <f t="shared" si="4"/>
        <v>3323</v>
      </c>
      <c r="AP11" s="219">
        <f t="shared" si="4"/>
        <v>3676.8379999999997</v>
      </c>
      <c r="AQ11" s="219">
        <f t="shared" si="4"/>
        <v>4043.5760000000005</v>
      </c>
      <c r="AR11" s="219">
        <f t="shared" si="4"/>
        <v>4639.5420000000004</v>
      </c>
      <c r="AS11" s="219">
        <f t="shared" si="4"/>
        <v>5288.3220000000001</v>
      </c>
      <c r="AT11" s="219">
        <f t="shared" si="4"/>
        <v>6158.0410000000011</v>
      </c>
      <c r="AU11" s="219">
        <f t="shared" si="4"/>
        <v>7754.1389999999992</v>
      </c>
      <c r="AV11" s="219">
        <f t="shared" si="4"/>
        <v>9112.7169999999987</v>
      </c>
      <c r="AW11" s="219">
        <f t="shared" si="4"/>
        <v>10494.066999999999</v>
      </c>
      <c r="AX11" s="219">
        <f t="shared" si="4"/>
        <v>11580.523999999998</v>
      </c>
      <c r="AY11" s="219">
        <f t="shared" si="4"/>
        <v>11948.351999999999</v>
      </c>
      <c r="AZ11" s="219">
        <f t="shared" si="4"/>
        <v>12074.404999999999</v>
      </c>
      <c r="BA11" s="219">
        <f t="shared" si="4"/>
        <v>12090.098000000002</v>
      </c>
      <c r="BB11" s="219">
        <f t="shared" si="4"/>
        <v>12082.812</v>
      </c>
      <c r="BC11" s="219">
        <f t="shared" si="4"/>
        <v>11847.279</v>
      </c>
      <c r="BD11" s="219">
        <f t="shared" si="4"/>
        <v>12180.391000000001</v>
      </c>
      <c r="BE11" s="219">
        <f t="shared" si="4"/>
        <v>12557.704338892207</v>
      </c>
      <c r="BF11" s="219">
        <f t="shared" si="4"/>
        <v>12488.598948891868</v>
      </c>
      <c r="BG11" s="219">
        <f t="shared" si="4"/>
        <v>12665.169673067492</v>
      </c>
      <c r="BH11" s="219">
        <f t="shared" si="4"/>
        <v>12297.070067599381</v>
      </c>
      <c r="BI11" s="219">
        <f t="shared" si="4"/>
        <v>12082.332327895077</v>
      </c>
      <c r="BJ11" s="219">
        <f t="shared" si="4"/>
        <v>12043.921697260022</v>
      </c>
      <c r="BK11" s="219">
        <f t="shared" si="4"/>
        <v>12612.190449657459</v>
      </c>
      <c r="BL11" s="219">
        <f t="shared" si="4"/>
        <v>12629.213878372164</v>
      </c>
      <c r="BM11" s="219">
        <f t="shared" si="4"/>
        <v>13267.210975195316</v>
      </c>
      <c r="BN11" s="219">
        <f t="shared" ref="BN11:CE11" si="5">SUM(BN12:BN17)</f>
        <v>13311.0615577796</v>
      </c>
      <c r="BO11" s="219">
        <f t="shared" si="5"/>
        <v>13412.354468304709</v>
      </c>
      <c r="BP11" s="219">
        <f t="shared" si="5"/>
        <v>13431.776763784655</v>
      </c>
      <c r="BQ11" s="219">
        <f t="shared" si="5"/>
        <v>13474.88355688931</v>
      </c>
      <c r="BR11" s="219">
        <f t="shared" si="5"/>
        <v>14275.5346808656</v>
      </c>
      <c r="BS11" s="219">
        <f t="shared" si="5"/>
        <v>15053.381029124683</v>
      </c>
      <c r="BT11" s="219">
        <f t="shared" si="5"/>
        <v>15448.036182338563</v>
      </c>
      <c r="BU11" s="219">
        <f t="shared" si="5"/>
        <v>16150.890600353592</v>
      </c>
      <c r="BV11" s="219">
        <f t="shared" si="5"/>
        <v>16900.868221011398</v>
      </c>
      <c r="BW11" s="219">
        <f t="shared" si="5"/>
        <v>13946.339814079285</v>
      </c>
      <c r="BX11" s="219">
        <f t="shared" si="5"/>
        <v>13505.49551079911</v>
      </c>
      <c r="BY11" s="219">
        <f t="shared" si="5"/>
        <v>12576.570317416348</v>
      </c>
      <c r="BZ11" s="219">
        <f t="shared" si="5"/>
        <v>12104.769983057389</v>
      </c>
      <c r="CA11" s="219">
        <f t="shared" si="5"/>
        <v>12927.280916794578</v>
      </c>
      <c r="CB11" s="219">
        <f t="shared" si="5"/>
        <v>13013.386364593969</v>
      </c>
      <c r="CC11" s="219">
        <f t="shared" si="5"/>
        <v>12655.843968122634</v>
      </c>
      <c r="CD11" s="219">
        <f t="shared" si="5"/>
        <v>12184.662656436321</v>
      </c>
      <c r="CE11" s="220">
        <f t="shared" si="5"/>
        <v>11462.174198234588</v>
      </c>
    </row>
    <row r="12" spans="1:83" x14ac:dyDescent="0.35">
      <c r="A12" s="283"/>
      <c r="B12" s="284" t="s">
        <v>434</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c r="AZ12" s="219">
        <v>0</v>
      </c>
      <c r="BA12" s="219">
        <v>0</v>
      </c>
      <c r="BB12" s="219">
        <v>0</v>
      </c>
      <c r="BC12" s="219">
        <v>0</v>
      </c>
      <c r="BD12" s="219">
        <v>0</v>
      </c>
      <c r="BE12" s="219">
        <v>0</v>
      </c>
      <c r="BF12" s="219">
        <v>0</v>
      </c>
      <c r="BG12" s="219">
        <v>0</v>
      </c>
      <c r="BH12" s="219">
        <v>0</v>
      </c>
      <c r="BI12" s="219">
        <v>0</v>
      </c>
      <c r="BJ12" s="219">
        <v>0</v>
      </c>
      <c r="BK12" s="219">
        <v>0</v>
      </c>
      <c r="BL12" s="219">
        <v>127.18792894999999</v>
      </c>
      <c r="BM12" s="219">
        <v>1267.3993002300001</v>
      </c>
      <c r="BN12" s="219">
        <v>2231.7483618999995</v>
      </c>
      <c r="BO12" s="219">
        <v>3554.1022156099998</v>
      </c>
      <c r="BP12" s="219">
        <v>6779.6544881600003</v>
      </c>
      <c r="BQ12" s="219">
        <v>10436.707839979998</v>
      </c>
      <c r="BR12" s="219">
        <v>12835.996151169997</v>
      </c>
      <c r="BS12" s="219">
        <v>14287.607569180002</v>
      </c>
      <c r="BT12" s="219">
        <v>15098.948272360516</v>
      </c>
      <c r="BU12" s="219">
        <v>15993.32438531454</v>
      </c>
      <c r="BV12" s="219">
        <v>16800.560998474379</v>
      </c>
      <c r="BW12" s="219">
        <v>13850.988828140005</v>
      </c>
      <c r="BX12" s="219">
        <v>13427.61508335</v>
      </c>
      <c r="BY12" s="219">
        <v>12513.331819610008</v>
      </c>
      <c r="BZ12" s="219">
        <v>12046.830584091085</v>
      </c>
      <c r="CA12" s="219">
        <v>12870.862365768593</v>
      </c>
      <c r="CB12" s="219">
        <v>12963.653952590739</v>
      </c>
      <c r="CC12" s="219">
        <v>12612.860982483147</v>
      </c>
      <c r="CD12" s="219">
        <v>12148.739776081824</v>
      </c>
      <c r="CE12" s="220">
        <v>11433.080392246837</v>
      </c>
    </row>
    <row r="13" spans="1:83" x14ac:dyDescent="0.35">
      <c r="A13" s="283"/>
      <c r="B13" s="284" t="s">
        <v>247</v>
      </c>
      <c r="AH13" s="219">
        <f>Incapacity_benefits!AH17</f>
        <v>0</v>
      </c>
      <c r="AI13" s="219">
        <f>Incapacity_benefits!AI17</f>
        <v>0</v>
      </c>
      <c r="AJ13" s="219">
        <f>Incapacity_benefits!AJ17</f>
        <v>0</v>
      </c>
      <c r="AK13" s="219">
        <f>Incapacity_benefits!AK17</f>
        <v>0</v>
      </c>
      <c r="AL13" s="219">
        <f>Incapacity_benefits!AL17</f>
        <v>0</v>
      </c>
      <c r="AM13" s="219">
        <f>Incapacity_benefits!AM17</f>
        <v>0</v>
      </c>
      <c r="AN13" s="219">
        <f>Incapacity_benefits!AN17</f>
        <v>0</v>
      </c>
      <c r="AO13" s="219">
        <f>Incapacity_benefits!AO17</f>
        <v>0</v>
      </c>
      <c r="AP13" s="219">
        <f>Incapacity_benefits!AP17</f>
        <v>0</v>
      </c>
      <c r="AQ13" s="219">
        <f>Incapacity_benefits!AQ17</f>
        <v>0</v>
      </c>
      <c r="AR13" s="219">
        <f>Incapacity_benefits!AR17</f>
        <v>0</v>
      </c>
      <c r="AS13" s="219">
        <f>Incapacity_benefits!AS17</f>
        <v>0</v>
      </c>
      <c r="AT13" s="219">
        <f>Incapacity_benefits!AT17</f>
        <v>0</v>
      </c>
      <c r="AU13" s="219">
        <f>Incapacity_benefits!AU17</f>
        <v>0</v>
      </c>
      <c r="AV13" s="219">
        <f>Incapacity_benefits!AV17</f>
        <v>0</v>
      </c>
      <c r="AW13" s="219">
        <f>Incapacity_benefits!AW17</f>
        <v>0</v>
      </c>
      <c r="AX13" s="219">
        <f>Incapacity_benefits!AX17</f>
        <v>0</v>
      </c>
      <c r="AY13" s="219">
        <f>Incapacity_benefits!AY17</f>
        <v>7622.94</v>
      </c>
      <c r="AZ13" s="219">
        <f>Incapacity_benefits!AZ17</f>
        <v>7661.6239999999998</v>
      </c>
      <c r="BA13" s="219">
        <f>Incapacity_benefits!BA17</f>
        <v>7412.2720000000008</v>
      </c>
      <c r="BB13" s="219">
        <f>Incapacity_benefits!BB17</f>
        <v>7250.5899999999992</v>
      </c>
      <c r="BC13" s="219">
        <f>Incapacity_benefits!BC17</f>
        <v>6790.04</v>
      </c>
      <c r="BD13" s="219">
        <f>Incapacity_benefits!BD17</f>
        <v>6766.183</v>
      </c>
      <c r="BE13" s="219">
        <f>Incapacity_benefits!BE17</f>
        <v>6749.0433528570848</v>
      </c>
      <c r="BF13" s="219">
        <f>Incapacity_benefits!BF17</f>
        <v>6757.9545089520052</v>
      </c>
      <c r="BG13" s="219">
        <f>Incapacity_benefits!BG17</f>
        <v>6724.1235550023994</v>
      </c>
      <c r="BH13" s="219">
        <f>Incapacity_benefits!BH17</f>
        <v>6662.027000000001</v>
      </c>
      <c r="BI13" s="219">
        <f>Incapacity_benefits!BI17</f>
        <v>6649.9306075200002</v>
      </c>
      <c r="BJ13" s="219">
        <f>Incapacity_benefits!BJ17</f>
        <v>6566.1693209299992</v>
      </c>
      <c r="BK13" s="219">
        <f>Incapacity_benefits!BK17</f>
        <v>6657.0001817393668</v>
      </c>
      <c r="BL13" s="219">
        <f>Incapacity_benefits!BL17</f>
        <v>6515.843602259999</v>
      </c>
      <c r="BM13" s="219">
        <f>Incapacity_benefits!BM17</f>
        <v>6108.3423565899984</v>
      </c>
      <c r="BN13" s="219">
        <f>Incapacity_benefits!BN17</f>
        <v>5556.0370140352552</v>
      </c>
      <c r="BO13" s="219">
        <f>Incapacity_benefits!BO17</f>
        <v>4935.2797263499997</v>
      </c>
      <c r="BP13" s="219">
        <f>Incapacity_benefits!BP17</f>
        <v>3275.8454461099991</v>
      </c>
      <c r="BQ13" s="219">
        <f>Incapacity_benefits!BQ17</f>
        <v>1186.7982191800002</v>
      </c>
      <c r="BR13" s="219">
        <f>Incapacity_benefits!BR17</f>
        <v>244.52811802000031</v>
      </c>
      <c r="BS13" s="219">
        <f>Incapacity_benefits!BS17</f>
        <v>62.986505620193512</v>
      </c>
      <c r="BT13" s="219">
        <f>Incapacity_benefits!BT17</f>
        <v>15.069286518175856</v>
      </c>
      <c r="BU13" s="219">
        <f>Incapacity_benefits!BU17</f>
        <v>9.0194682002369593</v>
      </c>
      <c r="BV13" s="219">
        <f>Incapacity_benefits!BV17</f>
        <v>0</v>
      </c>
      <c r="BW13" s="219">
        <f>Incapacity_benefits!BW17</f>
        <v>4.8996462833772298</v>
      </c>
      <c r="BX13" s="219">
        <f>Incapacity_benefits!BX17</f>
        <v>4.6994757882813705</v>
      </c>
      <c r="BY13" s="219">
        <f>Incapacity_benefits!BY17</f>
        <v>0</v>
      </c>
      <c r="BZ13" s="219">
        <f>Incapacity_benefits!BZ17</f>
        <v>0</v>
      </c>
      <c r="CA13" s="219">
        <f>Incapacity_benefits!CA17</f>
        <v>0</v>
      </c>
      <c r="CB13" s="219">
        <f>Incapacity_benefits!CB17</f>
        <v>0</v>
      </c>
      <c r="CC13" s="219">
        <f>Incapacity_benefits!CC17</f>
        <v>0</v>
      </c>
      <c r="CD13" s="219">
        <f>Incapacity_benefits!CD17</f>
        <v>0</v>
      </c>
      <c r="CE13" s="220">
        <f>Incapacity_benefits!CE17</f>
        <v>0</v>
      </c>
    </row>
    <row r="14" spans="1:83" x14ac:dyDescent="0.35">
      <c r="A14" s="283"/>
      <c r="B14" s="284" t="s">
        <v>435</v>
      </c>
      <c r="AH14" s="219">
        <f>Incapacity_benefits!AH40</f>
        <v>130</v>
      </c>
      <c r="AI14" s="219">
        <f>Incapacity_benefits!AI40</f>
        <v>146</v>
      </c>
      <c r="AJ14" s="219">
        <f>Incapacity_benefits!AJ40</f>
        <v>172</v>
      </c>
      <c r="AK14" s="219">
        <f>Incapacity_benefits!AK40</f>
        <v>198</v>
      </c>
      <c r="AL14" s="219">
        <f>Incapacity_benefits!AL40</f>
        <v>259</v>
      </c>
      <c r="AM14" s="219">
        <f>Incapacity_benefits!AM40</f>
        <v>305</v>
      </c>
      <c r="AN14" s="219">
        <f>Incapacity_benefits!AN40</f>
        <v>353</v>
      </c>
      <c r="AO14" s="219">
        <f>Incapacity_benefits!AO40</f>
        <v>432</v>
      </c>
      <c r="AP14" s="219">
        <f>Incapacity_benefits!AP40</f>
        <v>539</v>
      </c>
      <c r="AQ14" s="219">
        <f>Incapacity_benefits!AQ40</f>
        <v>587</v>
      </c>
      <c r="AR14" s="219">
        <f>Incapacity_benefits!AR40</f>
        <v>772</v>
      </c>
      <c r="AS14" s="219">
        <f>Incapacity_benefits!AS40</f>
        <v>902</v>
      </c>
      <c r="AT14" s="219">
        <f>Incapacity_benefits!AT40</f>
        <v>1081.992</v>
      </c>
      <c r="AU14" s="219">
        <f>Incapacity_benefits!AU40</f>
        <v>1399</v>
      </c>
      <c r="AV14" s="219">
        <f>Incapacity_benefits!AV40</f>
        <v>1899</v>
      </c>
      <c r="AW14" s="219">
        <f>Incapacity_benefits!AW40</f>
        <v>2358</v>
      </c>
      <c r="AX14" s="219">
        <f>Incapacity_benefits!AX40</f>
        <v>2758</v>
      </c>
      <c r="AY14" s="219">
        <f>Incapacity_benefits!AY40</f>
        <v>3222</v>
      </c>
      <c r="AZ14" s="219">
        <f>Incapacity_benefits!AZ40</f>
        <v>3507</v>
      </c>
      <c r="BA14" s="219">
        <f>Incapacity_benefits!BA40</f>
        <v>3679</v>
      </c>
      <c r="BB14" s="219">
        <f>Incapacity_benefits!BB40</f>
        <v>3848</v>
      </c>
      <c r="BC14" s="219">
        <f>Incapacity_benefits!BC40</f>
        <v>4051</v>
      </c>
      <c r="BD14" s="219">
        <f>Incapacity_benefits!BD40</f>
        <v>4400</v>
      </c>
      <c r="BE14" s="219">
        <f>Incapacity_benefits!BE40</f>
        <v>4769</v>
      </c>
      <c r="BF14" s="219">
        <f>Incapacity_benefits!BF40</f>
        <v>4773</v>
      </c>
      <c r="BG14" s="219">
        <f>Incapacity_benefits!BG40</f>
        <v>5005</v>
      </c>
      <c r="BH14" s="219">
        <f>Incapacity_benefits!BH40</f>
        <v>4716.6390675993789</v>
      </c>
      <c r="BI14" s="219">
        <f>Incapacity_benefits!BI40</f>
        <v>4532.1900443650775</v>
      </c>
      <c r="BJ14" s="219">
        <f>Incapacity_benefits!BJ40</f>
        <v>4574.2510630700235</v>
      </c>
      <c r="BK14" s="219">
        <f>Incapacity_benefits!BK40</f>
        <v>5056.8584049752199</v>
      </c>
      <c r="BL14" s="219">
        <f>Incapacity_benefits!BL40</f>
        <v>5098.7516794821649</v>
      </c>
      <c r="BM14" s="219">
        <f>Incapacity_benefits!BM40</f>
        <v>4984.9200626353177</v>
      </c>
      <c r="BN14" s="219">
        <f>Incapacity_benefits!BN40</f>
        <v>4635.0118573493246</v>
      </c>
      <c r="BO14" s="219">
        <f>Incapacity_benefits!BO40</f>
        <v>4042.2862376047092</v>
      </c>
      <c r="BP14" s="219">
        <f>Incapacity_benefits!BP40</f>
        <v>2489.4119175746559</v>
      </c>
      <c r="BQ14" s="219">
        <f>Incapacity_benefits!BQ40</f>
        <v>991.64976374931302</v>
      </c>
      <c r="BR14" s="219">
        <f>Incapacity_benefits!BR40</f>
        <v>459.84335153560301</v>
      </c>
      <c r="BS14" s="219">
        <f>Incapacity_benefits!BS40</f>
        <v>233.19424866448765</v>
      </c>
      <c r="BT14" s="219">
        <f>Incapacity_benefits!BT40</f>
        <v>99.729245369872473</v>
      </c>
      <c r="BU14" s="219">
        <f>Incapacity_benefits!BU40</f>
        <v>28.960770188816397</v>
      </c>
      <c r="BV14" s="219">
        <f>Incapacity_benefits!BV40</f>
        <v>3.1480217970206676</v>
      </c>
      <c r="BW14" s="219">
        <f>Incapacity_benefits!BW40</f>
        <v>1.4391787459022238</v>
      </c>
      <c r="BX14" s="219">
        <f>Incapacity_benefits!BX40</f>
        <v>1.1305403108292287</v>
      </c>
      <c r="BY14" s="219">
        <f>Incapacity_benefits!BY40</f>
        <v>0.8453160163412945</v>
      </c>
      <c r="BZ14" s="219">
        <f>Incapacity_benefits!BZ40</f>
        <v>0.63228493895823612</v>
      </c>
      <c r="CA14" s="219">
        <f>Incapacity_benefits!CA40</f>
        <v>0.56306263331575079</v>
      </c>
      <c r="CB14" s="219">
        <f>Incapacity_benefits!CB40</f>
        <v>0.43353628890572632</v>
      </c>
      <c r="CC14" s="219">
        <f>Incapacity_benefits!CC40</f>
        <v>0.20049101335398084</v>
      </c>
      <c r="CD14" s="219">
        <f>Incapacity_benefits!CD40</f>
        <v>1.3745228667991532E-2</v>
      </c>
      <c r="CE14" s="220">
        <f>Incapacity_benefits!CE40</f>
        <v>0</v>
      </c>
    </row>
    <row r="15" spans="1:83" x14ac:dyDescent="0.35">
      <c r="A15" s="283"/>
      <c r="B15" s="284" t="s">
        <v>250</v>
      </c>
      <c r="AH15" s="219">
        <f>Incapacity_benefits!AH27</f>
        <v>840</v>
      </c>
      <c r="AI15" s="219">
        <f>Incapacity_benefits!AI27</f>
        <v>995</v>
      </c>
      <c r="AJ15" s="219">
        <f>Incapacity_benefits!AJ27</f>
        <v>1150</v>
      </c>
      <c r="AK15" s="219">
        <f>Incapacity_benefits!AK27</f>
        <v>1370</v>
      </c>
      <c r="AL15" s="219">
        <f>Incapacity_benefits!AL27</f>
        <v>1593</v>
      </c>
      <c r="AM15" s="219">
        <f>Incapacity_benefits!AM27</f>
        <v>1872</v>
      </c>
      <c r="AN15" s="219">
        <f>Incapacity_benefits!AN27</f>
        <v>2142</v>
      </c>
      <c r="AO15" s="219">
        <f>Incapacity_benefits!AO27</f>
        <v>2349</v>
      </c>
      <c r="AP15" s="219">
        <f>Incapacity_benefits!AP27</f>
        <v>2673.8379999999997</v>
      </c>
      <c r="AQ15" s="219">
        <f>Incapacity_benefits!AQ27</f>
        <v>2968.4050000000002</v>
      </c>
      <c r="AR15" s="219">
        <f>Incapacity_benefits!AR27</f>
        <v>3359.3579999999997</v>
      </c>
      <c r="AS15" s="219">
        <f>Incapacity_benefits!AS27</f>
        <v>3836.6360000000004</v>
      </c>
      <c r="AT15" s="219">
        <f>Incapacity_benefits!AT27</f>
        <v>4431.0190000000002</v>
      </c>
      <c r="AU15" s="219">
        <f>Incapacity_benefits!AU27</f>
        <v>5485.4179999999997</v>
      </c>
      <c r="AV15" s="219">
        <f>Incapacity_benefits!AV27</f>
        <v>6209.601999999999</v>
      </c>
      <c r="AW15" s="219">
        <f>Incapacity_benefits!AW27</f>
        <v>7067.8279999999995</v>
      </c>
      <c r="AX15" s="219">
        <f>Incapacity_benefits!AX27</f>
        <v>7705.1339999999991</v>
      </c>
      <c r="AY15" s="219">
        <f>Incapacity_benefits!AY27</f>
        <v>271</v>
      </c>
      <c r="AZ15" s="219">
        <f>Incapacity_benefits!AZ27</f>
        <v>0</v>
      </c>
      <c r="BA15" s="219">
        <f>Incapacity_benefits!BA27</f>
        <v>0</v>
      </c>
      <c r="BB15" s="219">
        <f>Incapacity_benefits!BB27</f>
        <v>0</v>
      </c>
      <c r="BC15" s="219">
        <f>Incapacity_benefits!BC27</f>
        <v>0</v>
      </c>
      <c r="BD15" s="219">
        <f>Incapacity_benefits!BD27</f>
        <v>0</v>
      </c>
      <c r="BE15" s="219">
        <f>Incapacity_benefits!BE27</f>
        <v>0</v>
      </c>
      <c r="BF15" s="219">
        <f>Incapacity_benefits!BF27</f>
        <v>0</v>
      </c>
      <c r="BG15" s="219">
        <f>Incapacity_benefits!BG27</f>
        <v>0</v>
      </c>
      <c r="BH15" s="219">
        <f>Incapacity_benefits!BH27</f>
        <v>0</v>
      </c>
      <c r="BI15" s="219">
        <f>Incapacity_benefits!BI27</f>
        <v>0</v>
      </c>
      <c r="BJ15" s="219">
        <f>Incapacity_benefits!BJ27</f>
        <v>0</v>
      </c>
      <c r="BK15" s="219">
        <f>Incapacity_benefits!BK27</f>
        <v>0</v>
      </c>
      <c r="BL15" s="219">
        <f>Incapacity_benefits!BL27</f>
        <v>0</v>
      </c>
      <c r="BM15" s="219">
        <f>Incapacity_benefits!BM27</f>
        <v>0</v>
      </c>
      <c r="BN15" s="219">
        <f>Incapacity_benefits!BN27</f>
        <v>0</v>
      </c>
      <c r="BO15" s="219">
        <f>Incapacity_benefits!BO27</f>
        <v>0</v>
      </c>
      <c r="BP15" s="219">
        <f>Incapacity_benefits!BP27</f>
        <v>0</v>
      </c>
      <c r="BQ15" s="219">
        <f>Incapacity_benefits!BQ27</f>
        <v>0</v>
      </c>
      <c r="BR15" s="219">
        <f>Incapacity_benefits!BR27</f>
        <v>0</v>
      </c>
      <c r="BS15" s="219">
        <f>Incapacity_benefits!BS27</f>
        <v>0</v>
      </c>
      <c r="BT15" s="219">
        <f>Incapacity_benefits!BT27</f>
        <v>0</v>
      </c>
      <c r="BU15" s="219">
        <f>Incapacity_benefits!BU27</f>
        <v>0</v>
      </c>
      <c r="BV15" s="219">
        <f>Incapacity_benefits!BV27</f>
        <v>0</v>
      </c>
      <c r="BW15" s="219">
        <f>Incapacity_benefits!BW27</f>
        <v>0</v>
      </c>
      <c r="BX15" s="219">
        <f>Incapacity_benefits!BX27</f>
        <v>0</v>
      </c>
      <c r="BY15" s="219">
        <f>Incapacity_benefits!BY27</f>
        <v>0</v>
      </c>
      <c r="BZ15" s="219">
        <f>Incapacity_benefits!BZ27</f>
        <v>0</v>
      </c>
      <c r="CA15" s="219">
        <f>Incapacity_benefits!CA27</f>
        <v>0</v>
      </c>
      <c r="CB15" s="219">
        <f>Incapacity_benefits!CB27</f>
        <v>0</v>
      </c>
      <c r="CC15" s="219">
        <f>Incapacity_benefits!CC27</f>
        <v>0</v>
      </c>
      <c r="CD15" s="219">
        <f>Incapacity_benefits!CD27</f>
        <v>0</v>
      </c>
      <c r="CE15" s="220">
        <f>Incapacity_benefits!CE27</f>
        <v>0</v>
      </c>
    </row>
    <row r="16" spans="1:83" x14ac:dyDescent="0.35">
      <c r="A16" s="283"/>
      <c r="B16" s="284" t="s">
        <v>267</v>
      </c>
      <c r="AH16" s="219">
        <f>Incapacity_benefits!AH37</f>
        <v>69</v>
      </c>
      <c r="AI16" s="219">
        <f>Incapacity_benefits!AI37</f>
        <v>85</v>
      </c>
      <c r="AJ16" s="219">
        <f>Incapacity_benefits!AJ37</f>
        <v>108</v>
      </c>
      <c r="AK16" s="219">
        <f>Incapacity_benefits!AK37</f>
        <v>130</v>
      </c>
      <c r="AL16" s="219">
        <f>Incapacity_benefits!AL37</f>
        <v>154</v>
      </c>
      <c r="AM16" s="219">
        <f>Incapacity_benefits!AM37</f>
        <v>182</v>
      </c>
      <c r="AN16" s="219">
        <f>Incapacity_benefits!AN37</f>
        <v>236</v>
      </c>
      <c r="AO16" s="219">
        <f>Incapacity_benefits!AO37</f>
        <v>266</v>
      </c>
      <c r="AP16" s="219">
        <f>Incapacity_benefits!AP37</f>
        <v>285</v>
      </c>
      <c r="AQ16" s="219">
        <f>Incapacity_benefits!AQ37</f>
        <v>295.17</v>
      </c>
      <c r="AR16" s="219">
        <f>Incapacity_benefits!AR37</f>
        <v>316.22399999999999</v>
      </c>
      <c r="AS16" s="219">
        <f>Incapacity_benefits!AS37</f>
        <v>345.99400000000003</v>
      </c>
      <c r="AT16" s="219">
        <f>Incapacity_benefits!AT37</f>
        <v>428.738</v>
      </c>
      <c r="AU16" s="219">
        <f>Incapacity_benefits!AU37</f>
        <v>596.20899999999983</v>
      </c>
      <c r="AV16" s="219">
        <f>Incapacity_benefits!AV37</f>
        <v>640.11500000000001</v>
      </c>
      <c r="AW16" s="219">
        <f>Incapacity_benefits!AW37</f>
        <v>703.23900000000003</v>
      </c>
      <c r="AX16" s="219">
        <f>Incapacity_benefits!AX37</f>
        <v>775.55</v>
      </c>
      <c r="AY16" s="219">
        <f>Incapacity_benefits!AY37</f>
        <v>820.41200000000003</v>
      </c>
      <c r="AZ16" s="219">
        <f>Incapacity_benefits!AZ37</f>
        <v>905.78099999999995</v>
      </c>
      <c r="BA16" s="219">
        <f>Incapacity_benefits!BA37</f>
        <v>998.82600000000002</v>
      </c>
      <c r="BB16" s="219">
        <f>Incapacity_benefits!BB37</f>
        <v>984.22199999999998</v>
      </c>
      <c r="BC16" s="219">
        <f>Incapacity_benefits!BC37</f>
        <v>1006.239</v>
      </c>
      <c r="BD16" s="219">
        <f>Incapacity_benefits!BD37</f>
        <v>1014.208</v>
      </c>
      <c r="BE16" s="219">
        <f>Incapacity_benefits!BE37</f>
        <v>1039.6609860351221</v>
      </c>
      <c r="BF16" s="219">
        <f>Incapacity_benefits!BF37</f>
        <v>957.64443993986208</v>
      </c>
      <c r="BG16" s="219">
        <f>Incapacity_benefits!BG37</f>
        <v>936.04611806509195</v>
      </c>
      <c r="BH16" s="219">
        <f>Incapacity_benefits!BH37</f>
        <v>918.404</v>
      </c>
      <c r="BI16" s="219">
        <f>Incapacity_benefits!BI37</f>
        <v>900.21167600999991</v>
      </c>
      <c r="BJ16" s="219">
        <f>Incapacity_benefits!BJ37</f>
        <v>903.50131326000019</v>
      </c>
      <c r="BK16" s="219">
        <f>Incapacity_benefits!BK37</f>
        <v>898.33186294287157</v>
      </c>
      <c r="BL16" s="219">
        <f>Incapacity_benefits!BL37</f>
        <v>887.43066767999994</v>
      </c>
      <c r="BM16" s="219">
        <f>Incapacity_benefits!BM37</f>
        <v>906.54925574000004</v>
      </c>
      <c r="BN16" s="219">
        <f>Incapacity_benefits!BN37</f>
        <v>888.26432449502204</v>
      </c>
      <c r="BO16" s="219">
        <f>Incapacity_benefits!BO37</f>
        <v>880.68628874000012</v>
      </c>
      <c r="BP16" s="219">
        <f>Incapacity_benefits!BP37</f>
        <v>886.86491193999996</v>
      </c>
      <c r="BQ16" s="219">
        <f>Incapacity_benefits!BQ37</f>
        <v>859.72773397999993</v>
      </c>
      <c r="BR16" s="219">
        <f>Incapacity_benefits!BR37</f>
        <v>735.16706013999999</v>
      </c>
      <c r="BS16" s="219">
        <f>Incapacity_benefits!BS37</f>
        <v>469.59270565999998</v>
      </c>
      <c r="BT16" s="219">
        <f>Incapacity_benefits!BT37</f>
        <v>234.28937809000001</v>
      </c>
      <c r="BU16" s="219">
        <f>Incapacity_benefits!BU37</f>
        <v>119.58597664999999</v>
      </c>
      <c r="BV16" s="219">
        <f>Incapacity_benefits!BV37</f>
        <v>97.159200739999974</v>
      </c>
      <c r="BW16" s="219">
        <f>Incapacity_benefits!BW37</f>
        <v>89.01216091000002</v>
      </c>
      <c r="BX16" s="219">
        <f>Incapacity_benefits!BX37</f>
        <v>72.050411350000033</v>
      </c>
      <c r="BY16" s="219">
        <f>Incapacity_benefits!BY37</f>
        <v>62.393181790000028</v>
      </c>
      <c r="BZ16" s="219">
        <f>Incapacity_benefits!BZ37</f>
        <v>57.307114027346131</v>
      </c>
      <c r="CA16" s="219">
        <f>Incapacity_benefits!CA37</f>
        <v>55.855488392670715</v>
      </c>
      <c r="CB16" s="219">
        <f>Incapacity_benefits!CB37</f>
        <v>49.298875714325703</v>
      </c>
      <c r="CC16" s="219">
        <f>Incapacity_benefits!CC37</f>
        <v>42.782494626131573</v>
      </c>
      <c r="CD16" s="219">
        <f>Incapacity_benefits!CD37</f>
        <v>35.909135125830318</v>
      </c>
      <c r="CE16" s="220">
        <f>Incapacity_benefits!CE37</f>
        <v>29.093805987752383</v>
      </c>
    </row>
    <row r="17" spans="1:83" x14ac:dyDescent="0.35">
      <c r="A17" s="283"/>
      <c r="B17" s="284" t="s">
        <v>268</v>
      </c>
      <c r="AH17" s="219">
        <f>Incapacity_benefits!AH34</f>
        <v>696</v>
      </c>
      <c r="AI17" s="219">
        <f>Incapacity_benefits!AI34</f>
        <v>655</v>
      </c>
      <c r="AJ17" s="219">
        <f>Incapacity_benefits!AJ34</f>
        <v>654</v>
      </c>
      <c r="AK17" s="219">
        <f>Incapacity_benefits!AK34</f>
        <v>680</v>
      </c>
      <c r="AL17" s="219">
        <f>Incapacity_benefits!AL34</f>
        <v>554</v>
      </c>
      <c r="AM17" s="219">
        <f>Incapacity_benefits!AM34</f>
        <v>265</v>
      </c>
      <c r="AN17" s="219">
        <f>Incapacity_benefits!AN34</f>
        <v>279</v>
      </c>
      <c r="AO17" s="219">
        <f>Incapacity_benefits!AO34</f>
        <v>276</v>
      </c>
      <c r="AP17" s="219">
        <f>Incapacity_benefits!AP34</f>
        <v>179</v>
      </c>
      <c r="AQ17" s="219">
        <f>Incapacity_benefits!AQ34</f>
        <v>193.001</v>
      </c>
      <c r="AR17" s="219">
        <f>Incapacity_benefits!AR34</f>
        <v>191.96</v>
      </c>
      <c r="AS17" s="219">
        <f>Incapacity_benefits!AS34</f>
        <v>203.69200000000001</v>
      </c>
      <c r="AT17" s="219">
        <f>Incapacity_benefits!AT34</f>
        <v>216.292</v>
      </c>
      <c r="AU17" s="219">
        <f>Incapacity_benefits!AU34</f>
        <v>273.512</v>
      </c>
      <c r="AV17" s="219">
        <f>Incapacity_benefits!AV34</f>
        <v>364</v>
      </c>
      <c r="AW17" s="219">
        <f>Incapacity_benefits!AW34</f>
        <v>365</v>
      </c>
      <c r="AX17" s="219">
        <f>Incapacity_benefits!AX34</f>
        <v>341.84</v>
      </c>
      <c r="AY17" s="219">
        <f>Incapacity_benefits!AY34</f>
        <v>12</v>
      </c>
      <c r="AZ17" s="219">
        <f>Incapacity_benefits!AZ34</f>
        <v>0</v>
      </c>
      <c r="BA17" s="219">
        <f>Incapacity_benefits!BA34</f>
        <v>0</v>
      </c>
      <c r="BB17" s="219">
        <f>Incapacity_benefits!BB34</f>
        <v>0</v>
      </c>
      <c r="BC17" s="219">
        <f>Incapacity_benefits!BC34</f>
        <v>0</v>
      </c>
      <c r="BD17" s="219">
        <f>Incapacity_benefits!BD34</f>
        <v>0</v>
      </c>
      <c r="BE17" s="219">
        <f>Incapacity_benefits!BE34</f>
        <v>0</v>
      </c>
      <c r="BF17" s="219">
        <f>Incapacity_benefits!BF34</f>
        <v>0</v>
      </c>
      <c r="BG17" s="219">
        <f>Incapacity_benefits!BG34</f>
        <v>0</v>
      </c>
      <c r="BH17" s="219">
        <f>Incapacity_benefits!BH34</f>
        <v>0</v>
      </c>
      <c r="BI17" s="219">
        <f>Incapacity_benefits!BI34</f>
        <v>0</v>
      </c>
      <c r="BJ17" s="219">
        <f>Incapacity_benefits!BJ34</f>
        <v>0</v>
      </c>
      <c r="BK17" s="219">
        <f>Incapacity_benefits!BK34</f>
        <v>0</v>
      </c>
      <c r="BL17" s="219">
        <f>Incapacity_benefits!BL34</f>
        <v>0</v>
      </c>
      <c r="BM17" s="219">
        <f>Incapacity_benefits!BM34</f>
        <v>0</v>
      </c>
      <c r="BN17" s="219">
        <f>Incapacity_benefits!BN34</f>
        <v>0</v>
      </c>
      <c r="BO17" s="219">
        <f>Incapacity_benefits!BO34</f>
        <v>0</v>
      </c>
      <c r="BP17" s="219">
        <f>Incapacity_benefits!BP34</f>
        <v>0</v>
      </c>
      <c r="BQ17" s="219">
        <f>Incapacity_benefits!BQ34</f>
        <v>0</v>
      </c>
      <c r="BR17" s="219">
        <f>Incapacity_benefits!BR34</f>
        <v>0</v>
      </c>
      <c r="BS17" s="219">
        <f>Incapacity_benefits!BS34</f>
        <v>0</v>
      </c>
      <c r="BT17" s="219">
        <f>Incapacity_benefits!BT34</f>
        <v>0</v>
      </c>
      <c r="BU17" s="219">
        <f>Incapacity_benefits!BU34</f>
        <v>0</v>
      </c>
      <c r="BV17" s="219">
        <f>Incapacity_benefits!BV34</f>
        <v>0</v>
      </c>
      <c r="BW17" s="219">
        <f>Incapacity_benefits!BW34</f>
        <v>0</v>
      </c>
      <c r="BX17" s="219">
        <f>Incapacity_benefits!BX34</f>
        <v>0</v>
      </c>
      <c r="BY17" s="219">
        <f>Incapacity_benefits!BY34</f>
        <v>0</v>
      </c>
      <c r="BZ17" s="219">
        <f>Incapacity_benefits!BZ34</f>
        <v>0</v>
      </c>
      <c r="CA17" s="219">
        <f>Incapacity_benefits!CA34</f>
        <v>0</v>
      </c>
      <c r="CB17" s="219">
        <f>Incapacity_benefits!CB34</f>
        <v>0</v>
      </c>
      <c r="CC17" s="219">
        <f>Incapacity_benefits!CC34</f>
        <v>0</v>
      </c>
      <c r="CD17" s="219">
        <f>Incapacity_benefits!CD34</f>
        <v>0</v>
      </c>
      <c r="CE17" s="220">
        <f>Incapacity_benefits!CE34</f>
        <v>0</v>
      </c>
    </row>
    <row r="18" spans="1:83" ht="25.5" customHeight="1" x14ac:dyDescent="0.35">
      <c r="A18" s="283"/>
      <c r="B18" s="221" t="s">
        <v>436</v>
      </c>
      <c r="AH18" s="219">
        <f t="shared" ref="AH18:BM18" si="6">SUM(AH19:AH23)</f>
        <v>253</v>
      </c>
      <c r="AI18" s="219">
        <f t="shared" si="6"/>
        <v>285</v>
      </c>
      <c r="AJ18" s="219">
        <f t="shared" si="6"/>
        <v>329</v>
      </c>
      <c r="AK18" s="219">
        <f t="shared" si="6"/>
        <v>367</v>
      </c>
      <c r="AL18" s="219">
        <f t="shared" si="6"/>
        <v>399</v>
      </c>
      <c r="AM18" s="219">
        <f t="shared" si="6"/>
        <v>428</v>
      </c>
      <c r="AN18" s="219">
        <f t="shared" si="6"/>
        <v>441</v>
      </c>
      <c r="AO18" s="219">
        <f t="shared" si="6"/>
        <v>470</v>
      </c>
      <c r="AP18" s="219">
        <f t="shared" si="6"/>
        <v>505</v>
      </c>
      <c r="AQ18" s="219">
        <f t="shared" si="6"/>
        <v>514.10200000000009</v>
      </c>
      <c r="AR18" s="219">
        <f t="shared" si="6"/>
        <v>513.58300000000008</v>
      </c>
      <c r="AS18" s="219">
        <f t="shared" si="6"/>
        <v>533.13800000000003</v>
      </c>
      <c r="AT18" s="219">
        <f t="shared" si="6"/>
        <v>584.37099999999998</v>
      </c>
      <c r="AU18" s="219">
        <f t="shared" si="6"/>
        <v>654.65499413448993</v>
      </c>
      <c r="AV18" s="219">
        <f t="shared" si="6"/>
        <v>667.50399999999991</v>
      </c>
      <c r="AW18" s="219">
        <f t="shared" si="6"/>
        <v>686.28399999999988</v>
      </c>
      <c r="AX18" s="219">
        <f t="shared" si="6"/>
        <v>710.02199999999993</v>
      </c>
      <c r="AY18" s="219">
        <f t="shared" si="6"/>
        <v>734.97559504132221</v>
      </c>
      <c r="AZ18" s="219">
        <f t="shared" si="6"/>
        <v>748.39700000000005</v>
      </c>
      <c r="BA18" s="219">
        <f t="shared" si="6"/>
        <v>751.94600000000003</v>
      </c>
      <c r="BB18" s="219">
        <f t="shared" si="6"/>
        <v>769.20972503840244</v>
      </c>
      <c r="BC18" s="219">
        <f t="shared" si="6"/>
        <v>763.73799999999994</v>
      </c>
      <c r="BD18" s="219">
        <f t="shared" si="6"/>
        <v>770.87267336961202</v>
      </c>
      <c r="BE18" s="219">
        <f t="shared" si="6"/>
        <v>792.85709700000007</v>
      </c>
      <c r="BF18" s="219">
        <f t="shared" si="6"/>
        <v>802.21727761258762</v>
      </c>
      <c r="BG18" s="219">
        <f t="shared" si="6"/>
        <v>802.82745841250244</v>
      </c>
      <c r="BH18" s="219">
        <f t="shared" si="6"/>
        <v>815.19508900000005</v>
      </c>
      <c r="BI18" s="219">
        <f t="shared" si="6"/>
        <v>834.12734177900018</v>
      </c>
      <c r="BJ18" s="219">
        <f t="shared" si="6"/>
        <v>823.13039853999976</v>
      </c>
      <c r="BK18" s="219">
        <f t="shared" si="6"/>
        <v>822.24543098380013</v>
      </c>
      <c r="BL18" s="219">
        <f t="shared" si="6"/>
        <v>853.28739183000016</v>
      </c>
      <c r="BM18" s="219">
        <f t="shared" si="6"/>
        <v>886.07535800000016</v>
      </c>
      <c r="BN18" s="219">
        <f t="shared" ref="BN18:CE18" si="7">SUM(BN19:BN23)</f>
        <v>935.91351682000004</v>
      </c>
      <c r="BO18" s="219">
        <f t="shared" si="7"/>
        <v>934.84436764999998</v>
      </c>
      <c r="BP18" s="219">
        <f t="shared" si="7"/>
        <v>956.67538677023606</v>
      </c>
      <c r="BQ18" s="219">
        <f t="shared" si="7"/>
        <v>955.36992824000004</v>
      </c>
      <c r="BR18" s="219">
        <f t="shared" si="7"/>
        <v>990.27274720504909</v>
      </c>
      <c r="BS18" s="219">
        <f t="shared" si="7"/>
        <v>981.8956384411166</v>
      </c>
      <c r="BT18" s="219">
        <f t="shared" si="7"/>
        <v>944.54616344999977</v>
      </c>
      <c r="BU18" s="219">
        <f t="shared" si="7"/>
        <v>930.13222866000035</v>
      </c>
      <c r="BV18" s="219">
        <f t="shared" si="7"/>
        <v>923.82389724765915</v>
      </c>
      <c r="BW18" s="219">
        <f t="shared" si="7"/>
        <v>916.44816290999984</v>
      </c>
      <c r="BX18" s="219">
        <f t="shared" si="7"/>
        <v>799.90204354096522</v>
      </c>
      <c r="BY18" s="219">
        <f t="shared" si="7"/>
        <v>783.27399239000033</v>
      </c>
      <c r="BZ18" s="219">
        <f t="shared" si="7"/>
        <v>774.9539664085313</v>
      </c>
      <c r="CA18" s="219">
        <f t="shared" si="7"/>
        <v>818.86743226158012</v>
      </c>
      <c r="CB18" s="219">
        <f t="shared" si="7"/>
        <v>832.12467556604508</v>
      </c>
      <c r="CC18" s="219">
        <f t="shared" si="7"/>
        <v>798.61531793784479</v>
      </c>
      <c r="CD18" s="219">
        <f t="shared" si="7"/>
        <v>766.34458415950701</v>
      </c>
      <c r="CE18" s="220">
        <f t="shared" si="7"/>
        <v>744.17702674207612</v>
      </c>
    </row>
    <row r="19" spans="1:83" x14ac:dyDescent="0.35">
      <c r="A19" s="283"/>
      <c r="B19" s="203" t="s">
        <v>437</v>
      </c>
      <c r="AH19" s="219">
        <f>Industrial_injuries_benefits!AH10</f>
        <v>32</v>
      </c>
      <c r="AI19" s="219">
        <f>Industrial_injuries_benefits!AI10</f>
        <v>36</v>
      </c>
      <c r="AJ19" s="219">
        <f>Industrial_injuries_benefits!AJ10</f>
        <v>42</v>
      </c>
      <c r="AK19" s="219">
        <f>Industrial_injuries_benefits!AK10</f>
        <v>47</v>
      </c>
      <c r="AL19" s="219">
        <f>Industrial_injuries_benefits!AL10</f>
        <v>51</v>
      </c>
      <c r="AM19" s="219">
        <f>Industrial_injuries_benefits!AM10</f>
        <v>54</v>
      </c>
      <c r="AN19" s="219">
        <f>Industrial_injuries_benefits!AN10</f>
        <v>55</v>
      </c>
      <c r="AO19" s="219">
        <f>Industrial_injuries_benefits!AO10</f>
        <v>58</v>
      </c>
      <c r="AP19" s="219">
        <f>Industrial_injuries_benefits!AP10</f>
        <v>61</v>
      </c>
      <c r="AQ19" s="219">
        <f>Industrial_injuries_benefits!AQ10</f>
        <v>56.491999999999997</v>
      </c>
      <c r="AR19" s="219">
        <f>Industrial_injuries_benefits!AR10</f>
        <v>58.61</v>
      </c>
      <c r="AS19" s="219">
        <f>Industrial_injuries_benefits!AS10</f>
        <v>59.338999999999999</v>
      </c>
      <c r="AT19" s="219">
        <f>Industrial_injuries_benefits!AT10</f>
        <v>60.216000000000001</v>
      </c>
      <c r="AU19" s="219">
        <f>Industrial_injuries_benefits!AU10</f>
        <v>64.003</v>
      </c>
      <c r="AV19" s="219">
        <f>Industrial_injuries_benefits!AV10</f>
        <v>62.688000000000002</v>
      </c>
      <c r="AW19" s="219">
        <f>Industrial_injuries_benefits!AW10</f>
        <v>66.622</v>
      </c>
      <c r="AX19" s="219">
        <f>Industrial_injuries_benefits!AX10</f>
        <v>58.168999999999997</v>
      </c>
      <c r="AY19" s="219">
        <f>Industrial_injuries_benefits!AY10</f>
        <v>57.765999999999998</v>
      </c>
      <c r="AZ19" s="219">
        <f>Industrial_injuries_benefits!AZ10</f>
        <v>55.347000000000001</v>
      </c>
      <c r="BA19" s="219">
        <f>Industrial_injuries_benefits!BA10</f>
        <v>54.619</v>
      </c>
      <c r="BB19" s="219">
        <f>Industrial_injuries_benefits!BB10</f>
        <v>49.393000000000001</v>
      </c>
      <c r="BC19" s="219">
        <f>Industrial_injuries_benefits!BC10</f>
        <v>51.527999999999999</v>
      </c>
      <c r="BD19" s="219">
        <f>Industrial_injuries_benefits!BD10</f>
        <v>49</v>
      </c>
      <c r="BE19" s="219">
        <f>Industrial_injuries_benefits!BE10</f>
        <v>49</v>
      </c>
      <c r="BF19" s="219">
        <f>Industrial_injuries_benefits!BF10</f>
        <v>48.056406750000008</v>
      </c>
      <c r="BG19" s="219">
        <f>Industrial_injuries_benefits!BG10</f>
        <v>45.566810758911991</v>
      </c>
      <c r="BH19" s="219">
        <f>Industrial_injuries_benefits!BH10</f>
        <v>43.427999999999997</v>
      </c>
      <c r="BI19" s="219">
        <f>Industrial_injuries_benefits!BI10</f>
        <v>40.824999999999996</v>
      </c>
      <c r="BJ19" s="219">
        <f>Industrial_injuries_benefits!BJ10</f>
        <v>39.280999999999992</v>
      </c>
      <c r="BK19" s="219">
        <f>Industrial_injuries_benefits!BK10</f>
        <v>37.953660409999991</v>
      </c>
      <c r="BL19" s="219">
        <f>Industrial_injuries_benefits!BL10</f>
        <v>36.609209720000003</v>
      </c>
      <c r="BM19" s="219">
        <f>Industrial_injuries_benefits!BM10</f>
        <v>35.892877070000004</v>
      </c>
      <c r="BN19" s="219">
        <f>Industrial_injuries_benefits!BN10</f>
        <v>34.066781949999992</v>
      </c>
      <c r="BO19" s="219">
        <f>Industrial_injuries_benefits!BO10</f>
        <v>32.863790210000005</v>
      </c>
      <c r="BP19" s="219">
        <f>Industrial_injuries_benefits!BP10</f>
        <v>31.777945706246079</v>
      </c>
      <c r="BQ19" s="219">
        <f>Industrial_injuries_benefits!BQ10</f>
        <v>30.124750710000001</v>
      </c>
      <c r="BR19" s="219">
        <f>Industrial_injuries_benefits!BR10</f>
        <v>28.755832375049046</v>
      </c>
      <c r="BS19" s="219">
        <f>Industrial_injuries_benefits!BS10</f>
        <v>27.025887466107488</v>
      </c>
      <c r="BT19" s="219">
        <f>Industrial_injuries_benefits!BT10</f>
        <v>25.498268546333197</v>
      </c>
      <c r="BU19" s="219">
        <f>Industrial_injuries_benefits!BU10</f>
        <v>23.831493541905591</v>
      </c>
      <c r="BV19" s="219">
        <f>Industrial_injuries_benefits!BV10</f>
        <v>22.347574829076994</v>
      </c>
      <c r="BW19" s="219">
        <f>Industrial_injuries_benefits!BW10</f>
        <v>20.948383140773664</v>
      </c>
      <c r="BX19" s="219">
        <f>Industrial_injuries_benefits!BX10</f>
        <v>16.788437941650486</v>
      </c>
      <c r="BY19" s="219">
        <f>Industrial_injuries_benefits!BY10</f>
        <v>15.549602829426759</v>
      </c>
      <c r="BZ19" s="219">
        <f>Industrial_injuries_benefits!BZ10</f>
        <v>14.505822691016217</v>
      </c>
      <c r="CA19" s="219">
        <f>Industrial_injuries_benefits!CA10</f>
        <v>14.538827743651698</v>
      </c>
      <c r="CB19" s="219">
        <f>Industrial_injuries_benefits!CB10</f>
        <v>14.074699997848468</v>
      </c>
      <c r="CC19" s="219">
        <f>Industrial_injuries_benefits!CC10</f>
        <v>13.07756120625948</v>
      </c>
      <c r="CD19" s="219">
        <f>Industrial_injuries_benefits!CD10</f>
        <v>12.155462181718132</v>
      </c>
      <c r="CE19" s="220">
        <f>Industrial_injuries_benefits!CE10</f>
        <v>11.33892753513245</v>
      </c>
    </row>
    <row r="20" spans="1:83" x14ac:dyDescent="0.35">
      <c r="A20" s="283"/>
      <c r="B20" s="203" t="s">
        <v>438</v>
      </c>
      <c r="AH20" s="219">
        <f>Industrial_injuries_benefits!AH6</f>
        <v>216</v>
      </c>
      <c r="AI20" s="219">
        <f>Industrial_injuries_benefits!AI6</f>
        <v>244</v>
      </c>
      <c r="AJ20" s="219">
        <f>Industrial_injuries_benefits!AJ6</f>
        <v>282</v>
      </c>
      <c r="AK20" s="219">
        <f>Industrial_injuries_benefits!AK6</f>
        <v>315</v>
      </c>
      <c r="AL20" s="219">
        <f>Industrial_injuries_benefits!AL6</f>
        <v>343</v>
      </c>
      <c r="AM20" s="219">
        <f>Industrial_injuries_benefits!AM6</f>
        <v>369</v>
      </c>
      <c r="AN20" s="219">
        <f>Industrial_injuries_benefits!AN6</f>
        <v>381</v>
      </c>
      <c r="AO20" s="219">
        <f>Industrial_injuries_benefits!AO6</f>
        <v>407</v>
      </c>
      <c r="AP20" s="219">
        <f>Industrial_injuries_benefits!AP6</f>
        <v>440</v>
      </c>
      <c r="AQ20" s="219">
        <f>Industrial_injuries_benefits!AQ6</f>
        <v>453.38600000000002</v>
      </c>
      <c r="AR20" s="219">
        <f>Industrial_injuries_benefits!AR6</f>
        <v>451.27800000000002</v>
      </c>
      <c r="AS20" s="219">
        <f>Industrial_injuries_benefits!AS6</f>
        <v>469.52100000000002</v>
      </c>
      <c r="AT20" s="219">
        <f>Industrial_injuries_benefits!AT6</f>
        <v>520.06299999999999</v>
      </c>
      <c r="AU20" s="219">
        <f>Industrial_injuries_benefits!AU6</f>
        <v>586.55099413448988</v>
      </c>
      <c r="AV20" s="219">
        <f>Industrial_injuries_benefits!AV6</f>
        <v>600.92999999999995</v>
      </c>
      <c r="AW20" s="219">
        <f>Industrial_injuries_benefits!AW6</f>
        <v>616.15499999999997</v>
      </c>
      <c r="AX20" s="219">
        <f>Industrial_injuries_benefits!AX6</f>
        <v>645.43899999999996</v>
      </c>
      <c r="AY20" s="219">
        <f>Industrial_injuries_benefits!AY6</f>
        <v>669.97299999999996</v>
      </c>
      <c r="AZ20" s="219">
        <f>Industrial_injuries_benefits!AZ6</f>
        <v>684.82</v>
      </c>
      <c r="BA20" s="219">
        <f>Industrial_injuries_benefits!BA6</f>
        <v>689.89800000000002</v>
      </c>
      <c r="BB20" s="219">
        <f>Industrial_injuries_benefits!BB6</f>
        <v>709.66099999999994</v>
      </c>
      <c r="BC20" s="219">
        <f>Industrial_injuries_benefits!BC6</f>
        <v>699.61199999999997</v>
      </c>
      <c r="BD20" s="219">
        <f>Industrial_injuries_benefits!BD6</f>
        <v>708</v>
      </c>
      <c r="BE20" s="219">
        <f>Industrial_injuries_benefits!BE6</f>
        <v>727.45800000000008</v>
      </c>
      <c r="BF20" s="219">
        <f>Industrial_injuries_benefits!BF6</f>
        <v>732.7211213525876</v>
      </c>
      <c r="BG20" s="219">
        <f>Industrial_injuries_benefits!BG6</f>
        <v>736.5558877814442</v>
      </c>
      <c r="BH20" s="219">
        <f>Industrial_injuries_benefits!BH6</f>
        <v>749.94100000000003</v>
      </c>
      <c r="BI20" s="219">
        <f>Industrial_injuries_benefits!BI6</f>
        <v>745.66237929900012</v>
      </c>
      <c r="BJ20" s="219">
        <f>Industrial_injuries_benefits!BJ6</f>
        <v>750.09489891999988</v>
      </c>
      <c r="BK20" s="219">
        <f>Industrial_injuries_benefits!BK6</f>
        <v>755.76206665380005</v>
      </c>
      <c r="BL20" s="219">
        <f>Industrial_injuries_benefits!BL6</f>
        <v>778.67019714000014</v>
      </c>
      <c r="BM20" s="219">
        <f>Industrial_injuries_benefits!BM6</f>
        <v>807.08740407000005</v>
      </c>
      <c r="BN20" s="219">
        <f>Industrial_injuries_benefits!BN6</f>
        <v>853.62603838000007</v>
      </c>
      <c r="BO20" s="219">
        <f>Industrial_injuries_benefits!BO6</f>
        <v>854.15397472999996</v>
      </c>
      <c r="BP20" s="219">
        <f>Industrial_injuries_benefits!BP6</f>
        <v>873.08095759619198</v>
      </c>
      <c r="BQ20" s="219">
        <f>Industrial_injuries_benefits!BQ6</f>
        <v>870.57572770000002</v>
      </c>
      <c r="BR20" s="219">
        <f>Industrial_injuries_benefits!BR6</f>
        <v>879.197</v>
      </c>
      <c r="BS20" s="219">
        <f>Industrial_injuries_benefits!BS6</f>
        <v>865.05799890795549</v>
      </c>
      <c r="BT20" s="219">
        <f>Industrial_injuries_benefits!BT6</f>
        <v>835.61493410366666</v>
      </c>
      <c r="BU20" s="219">
        <f>Industrial_injuries_benefits!BU6</f>
        <v>816.60546981378729</v>
      </c>
      <c r="BV20" s="219">
        <f>Industrial_injuries_benefits!BV6</f>
        <v>815.68788701622077</v>
      </c>
      <c r="BW20" s="219">
        <f>Industrial_injuries_benefits!BW6</f>
        <v>809.83314456049766</v>
      </c>
      <c r="BX20" s="219">
        <f>Industrial_injuries_benefits!BX6</f>
        <v>706.71967707671729</v>
      </c>
      <c r="BY20" s="219">
        <f>Industrial_injuries_benefits!BY6</f>
        <v>689.27001213681615</v>
      </c>
      <c r="BZ20" s="219">
        <f>Industrial_injuries_benefits!BZ6</f>
        <v>682.75798651475111</v>
      </c>
      <c r="CA20" s="219">
        <f>Industrial_injuries_benefits!CA6</f>
        <v>723.84448755118092</v>
      </c>
      <c r="CB20" s="219">
        <f>Industrial_injuries_benefits!CB6</f>
        <v>736.27945917404736</v>
      </c>
      <c r="CC20" s="219">
        <f>Industrial_injuries_benefits!CC6</f>
        <v>705.20964291144492</v>
      </c>
      <c r="CD20" s="219">
        <f>Industrial_injuries_benefits!CD6</f>
        <v>675.39957326903527</v>
      </c>
      <c r="CE20" s="220">
        <f>Industrial_injuries_benefits!CE6</f>
        <v>655.37576765381436</v>
      </c>
    </row>
    <row r="21" spans="1:83" x14ac:dyDescent="0.35">
      <c r="A21" s="283"/>
      <c r="B21" s="285" t="s">
        <v>439</v>
      </c>
      <c r="AH21" s="219">
        <f>Industrial_injuries_benefits!AH15</f>
        <v>0</v>
      </c>
      <c r="AI21" s="219">
        <f>Industrial_injuries_benefits!AI15</f>
        <v>0</v>
      </c>
      <c r="AJ21" s="219">
        <f>Industrial_injuries_benefits!AJ15</f>
        <v>0</v>
      </c>
      <c r="AK21" s="219">
        <f>Industrial_injuries_benefits!AK15</f>
        <v>0</v>
      </c>
      <c r="AL21" s="219">
        <f>Industrial_injuries_benefits!AL15</f>
        <v>0</v>
      </c>
      <c r="AM21" s="219">
        <f>Industrial_injuries_benefits!AM15</f>
        <v>0</v>
      </c>
      <c r="AN21" s="219">
        <f>Industrial_injuries_benefits!AN15</f>
        <v>0</v>
      </c>
      <c r="AO21" s="219">
        <f>Industrial_injuries_benefits!AO15</f>
        <v>0</v>
      </c>
      <c r="AP21" s="219">
        <f>Industrial_injuries_benefits!AP15</f>
        <v>0</v>
      </c>
      <c r="AQ21" s="219">
        <f>Industrial_injuries_benefits!AQ15</f>
        <v>0</v>
      </c>
      <c r="AR21" s="219">
        <f>Industrial_injuries_benefits!AR15</f>
        <v>0</v>
      </c>
      <c r="AS21" s="219">
        <f>Industrial_injuries_benefits!AS15</f>
        <v>0</v>
      </c>
      <c r="AT21" s="219">
        <f>Industrial_injuries_benefits!AT15</f>
        <v>0</v>
      </c>
      <c r="AU21" s="219">
        <f>Industrial_injuries_benefits!AU15</f>
        <v>0</v>
      </c>
      <c r="AV21" s="219">
        <f>Industrial_injuries_benefits!AV15</f>
        <v>0</v>
      </c>
      <c r="AW21" s="219">
        <f>Industrial_injuries_benefits!AW15</f>
        <v>0</v>
      </c>
      <c r="AX21" s="219">
        <f>Industrial_injuries_benefits!AX15</f>
        <v>0</v>
      </c>
      <c r="AY21" s="219">
        <f>Industrial_injuries_benefits!AY15</f>
        <v>0</v>
      </c>
      <c r="AZ21" s="219">
        <f>Industrial_injuries_benefits!AZ15</f>
        <v>0</v>
      </c>
      <c r="BA21" s="219">
        <f>Industrial_injuries_benefits!BA15</f>
        <v>0</v>
      </c>
      <c r="BB21" s="219">
        <f>Industrial_injuries_benefits!BB15</f>
        <v>0</v>
      </c>
      <c r="BC21" s="219">
        <f>Industrial_injuries_benefits!BC15</f>
        <v>0</v>
      </c>
      <c r="BD21" s="219">
        <f>Industrial_injuries_benefits!BD15</f>
        <v>0</v>
      </c>
      <c r="BE21" s="219">
        <f>Industrial_injuries_benefits!BE15</f>
        <v>0</v>
      </c>
      <c r="BF21" s="219">
        <f>Industrial_injuries_benefits!BF15</f>
        <v>0</v>
      </c>
      <c r="BG21" s="219">
        <f>Industrial_injuries_benefits!BG15</f>
        <v>0</v>
      </c>
      <c r="BH21" s="219">
        <f>Industrial_injuries_benefits!BH15</f>
        <v>0</v>
      </c>
      <c r="BI21" s="219">
        <f>Industrial_injuries_benefits!BI15</f>
        <v>0</v>
      </c>
      <c r="BJ21" s="219">
        <f>Industrial_injuries_benefits!BJ15</f>
        <v>0</v>
      </c>
      <c r="BK21" s="219">
        <f>Industrial_injuries_benefits!BK15</f>
        <v>0</v>
      </c>
      <c r="BL21" s="219">
        <f>Industrial_injuries_benefits!BL15</f>
        <v>5.5109329999999996</v>
      </c>
      <c r="BM21" s="219">
        <f>Industrial_injuries_benefits!BM15</f>
        <v>7.0408049999999998</v>
      </c>
      <c r="BN21" s="219">
        <f>Industrial_injuries_benefits!BN15</f>
        <v>9.2482140000000008</v>
      </c>
      <c r="BO21" s="219">
        <f>Industrial_injuries_benefits!BO15</f>
        <v>9.5133209999999995</v>
      </c>
      <c r="BP21" s="219">
        <f>Industrial_injuries_benefits!BP15</f>
        <v>9.4075343484310903</v>
      </c>
      <c r="BQ21" s="219">
        <f>Industrial_injuries_benefits!BQ15</f>
        <v>9.2168086836232543</v>
      </c>
      <c r="BR21" s="219">
        <f>Industrial_injuries_benefits!BR15</f>
        <v>37.532187830000005</v>
      </c>
      <c r="BS21" s="219">
        <f>Industrial_injuries_benefits!BS15</f>
        <v>43.794516459999997</v>
      </c>
      <c r="BT21" s="219">
        <f>Industrial_injuries_benefits!BT15</f>
        <v>41.280517799999998</v>
      </c>
      <c r="BU21" s="219">
        <f>Industrial_injuries_benefits!BU15</f>
        <v>48.629247100000001</v>
      </c>
      <c r="BV21" s="219">
        <f>Industrial_injuries_benefits!BV15</f>
        <v>41.032349681177138</v>
      </c>
      <c r="BW21" s="219">
        <f>Industrial_injuries_benefits!BW15</f>
        <v>43.885255000000001</v>
      </c>
      <c r="BX21" s="219">
        <f>Industrial_injuries_benefits!BX15</f>
        <v>41.886665799999996</v>
      </c>
      <c r="BY21" s="219">
        <f>Industrial_injuries_benefits!BY15</f>
        <v>41.936323200000004</v>
      </c>
      <c r="BZ21" s="219">
        <f>Industrial_injuries_benefits!BZ15</f>
        <v>41.223483928262851</v>
      </c>
      <c r="CA21" s="219">
        <f>Industrial_injuries_benefits!CA15</f>
        <v>42.423769247809695</v>
      </c>
      <c r="CB21" s="219">
        <f>Industrial_injuries_benefits!CB15</f>
        <v>43.026740136763365</v>
      </c>
      <c r="CC21" s="219">
        <f>Industrial_injuries_benefits!CC15</f>
        <v>42.632828864588191</v>
      </c>
      <c r="CD21" s="219">
        <f>Industrial_injuries_benefits!CD15</f>
        <v>42.213745720955835</v>
      </c>
      <c r="CE21" s="220">
        <f>Industrial_injuries_benefits!CE15</f>
        <v>41.947224631673819</v>
      </c>
    </row>
    <row r="22" spans="1:83" x14ac:dyDescent="0.35">
      <c r="A22" s="283"/>
      <c r="B22" s="286" t="s">
        <v>440</v>
      </c>
      <c r="AH22" s="219">
        <f>Industrial_injuries_benefits!AH13</f>
        <v>5</v>
      </c>
      <c r="AI22" s="219">
        <f>Industrial_injuries_benefits!AI13</f>
        <v>5</v>
      </c>
      <c r="AJ22" s="219">
        <f>Industrial_injuries_benefits!AJ13</f>
        <v>5</v>
      </c>
      <c r="AK22" s="219">
        <f>Industrial_injuries_benefits!AK13</f>
        <v>5</v>
      </c>
      <c r="AL22" s="219">
        <f>Industrial_injuries_benefits!AL13</f>
        <v>5</v>
      </c>
      <c r="AM22" s="219">
        <f>Industrial_injuries_benefits!AM13</f>
        <v>5</v>
      </c>
      <c r="AN22" s="219">
        <f>Industrial_injuries_benefits!AN13</f>
        <v>5</v>
      </c>
      <c r="AO22" s="219">
        <f>Industrial_injuries_benefits!AO13</f>
        <v>5</v>
      </c>
      <c r="AP22" s="219">
        <f>Industrial_injuries_benefits!AP13</f>
        <v>4</v>
      </c>
      <c r="AQ22" s="219">
        <f>Industrial_injuries_benefits!AQ13</f>
        <v>4.2240000000000002</v>
      </c>
      <c r="AR22" s="219">
        <f>Industrial_injuries_benefits!AR13</f>
        <v>3.6949999999999998</v>
      </c>
      <c r="AS22" s="219">
        <f>Industrial_injuries_benefits!AS13</f>
        <v>4.2779999999999996</v>
      </c>
      <c r="AT22" s="219">
        <f>Industrial_injuries_benefits!AT13</f>
        <v>4.0919999999999996</v>
      </c>
      <c r="AU22" s="219">
        <f>Industrial_injuries_benefits!AU13</f>
        <v>4.101</v>
      </c>
      <c r="AV22" s="219">
        <f>Industrial_injuries_benefits!AV13</f>
        <v>3.8860000000000001</v>
      </c>
      <c r="AW22" s="219">
        <f>Industrial_injuries_benefits!AW13</f>
        <v>3.5070000000000001</v>
      </c>
      <c r="AX22" s="219">
        <f>Industrial_injuries_benefits!AX13</f>
        <v>2.9569999999999999</v>
      </c>
      <c r="AY22" s="219">
        <f>Industrial_injuries_benefits!AY13</f>
        <v>3.1080000000000001</v>
      </c>
      <c r="AZ22" s="219">
        <f>Industrial_injuries_benefits!AZ13</f>
        <v>2.7719999999999998</v>
      </c>
      <c r="BA22" s="219">
        <f>Industrial_injuries_benefits!BA13</f>
        <v>2.4620000000000002</v>
      </c>
      <c r="BB22" s="219">
        <f>Industrial_injuries_benefits!BB13</f>
        <v>1.859</v>
      </c>
      <c r="BC22" s="219">
        <f>Industrial_injuries_benefits!BC13</f>
        <v>2.0350000000000001</v>
      </c>
      <c r="BD22" s="219">
        <f>Industrial_injuries_benefits!BD13</f>
        <v>2</v>
      </c>
      <c r="BE22" s="219">
        <f>Industrial_injuries_benefits!BE13</f>
        <v>2</v>
      </c>
      <c r="BF22" s="219">
        <f>Industrial_injuries_benefits!BF13</f>
        <v>1.73005451</v>
      </c>
      <c r="BG22" s="219">
        <f>Industrial_injuries_benefits!BG13</f>
        <v>1.3642590700000001</v>
      </c>
      <c r="BH22" s="219">
        <f>Industrial_injuries_benefits!BH13</f>
        <v>1.1830000000000001</v>
      </c>
      <c r="BI22" s="219">
        <f>Industrial_injuries_benefits!BI13</f>
        <v>1.1019624799999999</v>
      </c>
      <c r="BJ22" s="219">
        <f>Industrial_injuries_benefits!BJ13</f>
        <v>1.0844996200000001</v>
      </c>
      <c r="BK22" s="219">
        <f>Industrial_injuries_benefits!BK13</f>
        <v>1.0897039199999998</v>
      </c>
      <c r="BL22" s="219">
        <f>Industrial_injuries_benefits!BL13</f>
        <v>0.94398397000000001</v>
      </c>
      <c r="BM22" s="219">
        <f>Industrial_injuries_benefits!BM13</f>
        <v>0.84670285999999995</v>
      </c>
      <c r="BN22" s="219">
        <f>Industrial_injuries_benefits!BN13</f>
        <v>0.75357149000000001</v>
      </c>
      <c r="BO22" s="219">
        <f>Industrial_injuries_benefits!BO13</f>
        <v>0.62038171000000009</v>
      </c>
      <c r="BP22" s="219">
        <f>Industrial_injuries_benefits!BP13</f>
        <v>0.38903970756204248</v>
      </c>
      <c r="BQ22" s="219">
        <f>Industrial_injuries_benefits!BQ13</f>
        <v>-6.0504900000000004E-3</v>
      </c>
      <c r="BR22" s="219">
        <f>Industrial_injuries_benefits!BR13</f>
        <v>-2E-3</v>
      </c>
      <c r="BS22" s="219">
        <f>Industrial_injuries_benefits!BS13</f>
        <v>-3.6445392946300642E-2</v>
      </c>
      <c r="BT22" s="219">
        <f>Industrial_injuries_benefits!BT13</f>
        <v>0</v>
      </c>
      <c r="BU22" s="219">
        <f>Industrial_injuries_benefits!BU13</f>
        <v>-2.2412595692622359E-2</v>
      </c>
      <c r="BV22" s="219">
        <f>Industrial_injuries_benefits!BV13</f>
        <v>-3.6816445297728866E-2</v>
      </c>
      <c r="BW22" s="219">
        <f>Industrial_injuries_benefits!BW13</f>
        <v>3.1020872850033782E-4</v>
      </c>
      <c r="BX22" s="219">
        <f>Industrial_injuries_benefits!BX13</f>
        <v>-6.0790683682894536E-3</v>
      </c>
      <c r="BY22" s="219">
        <f>Industrial_injuries_benefits!BY13</f>
        <v>2.7599623757398158E-2</v>
      </c>
      <c r="BZ22" s="219">
        <f>Industrial_injuries_benefits!BZ13</f>
        <v>-6.4989441753908986E-2</v>
      </c>
      <c r="CA22" s="219">
        <f>Industrial_injuries_benefits!CA13</f>
        <v>0</v>
      </c>
      <c r="CB22" s="219">
        <f>Industrial_injuries_benefits!CB13</f>
        <v>0</v>
      </c>
      <c r="CC22" s="219">
        <f>Industrial_injuries_benefits!CC13</f>
        <v>0</v>
      </c>
      <c r="CD22" s="219">
        <f>Industrial_injuries_benefits!CD13</f>
        <v>0</v>
      </c>
      <c r="CE22" s="220">
        <f>Industrial_injuries_benefits!CE13</f>
        <v>0</v>
      </c>
    </row>
    <row r="23" spans="1:83" x14ac:dyDescent="0.35">
      <c r="A23" s="283"/>
      <c r="B23" s="249" t="s">
        <v>441</v>
      </c>
      <c r="AH23" s="219">
        <f>Industrial_injuries_benefits!AH18</f>
        <v>0</v>
      </c>
      <c r="AI23" s="219">
        <f>Industrial_injuries_benefits!AI18</f>
        <v>0</v>
      </c>
      <c r="AJ23" s="219">
        <f>Industrial_injuries_benefits!AJ18</f>
        <v>0</v>
      </c>
      <c r="AK23" s="219">
        <f>Industrial_injuries_benefits!AK18</f>
        <v>0</v>
      </c>
      <c r="AL23" s="219">
        <f>Industrial_injuries_benefits!AL18</f>
        <v>0</v>
      </c>
      <c r="AM23" s="219">
        <f>Industrial_injuries_benefits!AM18</f>
        <v>0</v>
      </c>
      <c r="AN23" s="219">
        <f>Industrial_injuries_benefits!AN18</f>
        <v>0</v>
      </c>
      <c r="AO23" s="219">
        <f>Industrial_injuries_benefits!AO18</f>
        <v>0</v>
      </c>
      <c r="AP23" s="219">
        <f>Industrial_injuries_benefits!AP18</f>
        <v>0</v>
      </c>
      <c r="AQ23" s="219">
        <f>Industrial_injuries_benefits!AQ18</f>
        <v>0</v>
      </c>
      <c r="AR23" s="219">
        <f>Industrial_injuries_benefits!AR18</f>
        <v>0</v>
      </c>
      <c r="AS23" s="219">
        <f>Industrial_injuries_benefits!AS18</f>
        <v>0</v>
      </c>
      <c r="AT23" s="219">
        <f>Industrial_injuries_benefits!AT18</f>
        <v>0</v>
      </c>
      <c r="AU23" s="219">
        <f>Industrial_injuries_benefits!AU18</f>
        <v>0</v>
      </c>
      <c r="AV23" s="219">
        <f>Industrial_injuries_benefits!AV18</f>
        <v>0</v>
      </c>
      <c r="AW23" s="219">
        <f>Industrial_injuries_benefits!AW18</f>
        <v>0</v>
      </c>
      <c r="AX23" s="219">
        <f>Industrial_injuries_benefits!AX18</f>
        <v>3.4569999999999999</v>
      </c>
      <c r="AY23" s="219">
        <f>Industrial_injuries_benefits!AY18</f>
        <v>4.1285950413223143</v>
      </c>
      <c r="AZ23" s="219">
        <f>Industrial_injuries_benefits!AZ18</f>
        <v>5.4580000000000002</v>
      </c>
      <c r="BA23" s="219">
        <f>Industrial_injuries_benefits!BA18</f>
        <v>4.9669999999999996</v>
      </c>
      <c r="BB23" s="219">
        <f>Industrial_injuries_benefits!BB18</f>
        <v>8.2967250384024585</v>
      </c>
      <c r="BC23" s="219">
        <f>Industrial_injuries_benefits!BC18</f>
        <v>10.563000000000001</v>
      </c>
      <c r="BD23" s="219">
        <f>Industrial_injuries_benefits!BD18</f>
        <v>11.87267336961207</v>
      </c>
      <c r="BE23" s="219">
        <f>Industrial_injuries_benefits!BE18</f>
        <v>14.399096999999999</v>
      </c>
      <c r="BF23" s="219">
        <f>Industrial_injuries_benefits!BF18</f>
        <v>19.709695</v>
      </c>
      <c r="BG23" s="219">
        <f>Industrial_injuries_benefits!BG18</f>
        <v>19.340500802146213</v>
      </c>
      <c r="BH23" s="219">
        <f>Industrial_injuries_benefits!BH18</f>
        <v>20.643089</v>
      </c>
      <c r="BI23" s="219">
        <f>Industrial_injuries_benefits!BI18</f>
        <v>46.53799999999999</v>
      </c>
      <c r="BJ23" s="219">
        <f>Industrial_injuries_benefits!BJ18</f>
        <v>32.67</v>
      </c>
      <c r="BK23" s="219">
        <f>Industrial_injuries_benefits!BK18</f>
        <v>27.44</v>
      </c>
      <c r="BL23" s="219">
        <f>Industrial_injuries_benefits!BL18</f>
        <v>31.553068</v>
      </c>
      <c r="BM23" s="219">
        <f>Industrial_injuries_benefits!BM18</f>
        <v>35.207568999999999</v>
      </c>
      <c r="BN23" s="219">
        <f>Industrial_injuries_benefits!BN18</f>
        <v>38.218910999999999</v>
      </c>
      <c r="BO23" s="219">
        <f>Industrial_injuries_benefits!BO18</f>
        <v>37.692900000000002</v>
      </c>
      <c r="BP23" s="219">
        <f>Industrial_injuries_benefits!BP18</f>
        <v>42.019909411804896</v>
      </c>
      <c r="BQ23" s="219">
        <f>Industrial_injuries_benefits!BQ18</f>
        <v>45.458691636376749</v>
      </c>
      <c r="BR23" s="219">
        <f>Industrial_injuries_benefits!BR18</f>
        <v>44.789727000000006</v>
      </c>
      <c r="BS23" s="219">
        <f>Industrial_injuries_benefits!BS18</f>
        <v>46.053681000000005</v>
      </c>
      <c r="BT23" s="219">
        <f>Industrial_injuries_benefits!BT18</f>
        <v>42.152442999999998</v>
      </c>
      <c r="BU23" s="219">
        <f>Industrial_injuries_benefits!BU18</f>
        <v>41.088430800000005</v>
      </c>
      <c r="BV23" s="219">
        <f>Industrial_injuries_benefits!BV18</f>
        <v>44.79290216648203</v>
      </c>
      <c r="BW23" s="219">
        <f>Industrial_injuries_benefits!BW18</f>
        <v>41.78107</v>
      </c>
      <c r="BX23" s="219">
        <f>Industrial_injuries_benefits!BX18</f>
        <v>34.513341790965747</v>
      </c>
      <c r="BY23" s="219">
        <f>Industrial_injuries_benefits!BY18</f>
        <v>36.4904546</v>
      </c>
      <c r="BZ23" s="219">
        <f>Industrial_injuries_benefits!BZ18</f>
        <v>36.531662716255141</v>
      </c>
      <c r="CA23" s="219">
        <f>Industrial_injuries_benefits!CA18</f>
        <v>38.06034771893782</v>
      </c>
      <c r="CB23" s="219">
        <f>Industrial_injuries_benefits!CB18</f>
        <v>38.743776257385896</v>
      </c>
      <c r="CC23" s="219">
        <f>Industrial_injuries_benefits!CC18</f>
        <v>37.695284955552189</v>
      </c>
      <c r="CD23" s="219">
        <f>Industrial_injuries_benefits!CD18</f>
        <v>36.575802987797864</v>
      </c>
      <c r="CE23" s="220">
        <f>Industrial_injuries_benefits!CE18</f>
        <v>35.51510692145542</v>
      </c>
    </row>
    <row r="24" spans="1:83" ht="24.75" customHeight="1" x14ac:dyDescent="0.35">
      <c r="A24" s="283"/>
      <c r="B24" s="221" t="s">
        <v>442</v>
      </c>
      <c r="AH24" s="219">
        <f>Carers_Allowance!AH4</f>
        <v>4</v>
      </c>
      <c r="AI24" s="219">
        <f>Carers_Allowance!AI4</f>
        <v>4</v>
      </c>
      <c r="AJ24" s="219">
        <f>Carers_Allowance!AJ4</f>
        <v>5</v>
      </c>
      <c r="AK24" s="219">
        <f>Carers_Allowance!AK4</f>
        <v>6</v>
      </c>
      <c r="AL24" s="219">
        <f>Carers_Allowance!AL4</f>
        <v>8</v>
      </c>
      <c r="AM24" s="219">
        <f>Carers_Allowance!AM4</f>
        <v>10</v>
      </c>
      <c r="AN24" s="219">
        <f>Carers_Allowance!AN4</f>
        <v>11</v>
      </c>
      <c r="AO24" s="219">
        <f>Carers_Allowance!AO4</f>
        <v>13</v>
      </c>
      <c r="AP24" s="219">
        <f>Carers_Allowance!AP4</f>
        <v>104</v>
      </c>
      <c r="AQ24" s="219">
        <f>Carers_Allowance!AQ4</f>
        <v>183.72300000000001</v>
      </c>
      <c r="AR24" s="219">
        <f>Carers_Allowance!AR4</f>
        <v>173.41800000000001</v>
      </c>
      <c r="AS24" s="219">
        <f>Carers_Allowance!AS4</f>
        <v>183.63200000000001</v>
      </c>
      <c r="AT24" s="219">
        <f>Carers_Allowance!AT4</f>
        <v>208.02</v>
      </c>
      <c r="AU24" s="219">
        <f>Carers_Allowance!AU4</f>
        <v>284.64699999999999</v>
      </c>
      <c r="AV24" s="219">
        <f>Carers_Allowance!AV4</f>
        <v>345.29700000000008</v>
      </c>
      <c r="AW24" s="219">
        <f>Carers_Allowance!AW4</f>
        <v>441.74999999999994</v>
      </c>
      <c r="AX24" s="219">
        <f>Carers_Allowance!AX4</f>
        <v>526.322</v>
      </c>
      <c r="AY24" s="219">
        <f>Carers_Allowance!AY4</f>
        <v>617.35</v>
      </c>
      <c r="AZ24" s="219">
        <f>Carers_Allowance!AZ4</f>
        <v>736.40099999999995</v>
      </c>
      <c r="BA24" s="219">
        <f>Carers_Allowance!BA4</f>
        <v>745.90700000000004</v>
      </c>
      <c r="BB24" s="219">
        <f>Carers_Allowance!BB4</f>
        <v>782.37199999999996</v>
      </c>
      <c r="BC24" s="219">
        <f>Carers_Allowance!BC4</f>
        <v>834.52800000000002</v>
      </c>
      <c r="BD24" s="219">
        <f>Carers_Allowance!BD4</f>
        <v>867.01099999999997</v>
      </c>
      <c r="BE24" s="219">
        <f>Carers_Allowance!BE4</f>
        <v>931.78101869</v>
      </c>
      <c r="BF24" s="219">
        <f>Carers_Allowance!BF4</f>
        <v>993.10799999999995</v>
      </c>
      <c r="BG24" s="219">
        <f>Carers_Allowance!BG4</f>
        <v>1053.6691153298639</v>
      </c>
      <c r="BH24" s="219">
        <f>Carers_Allowance!BH4</f>
        <v>1096.0409999999999</v>
      </c>
      <c r="BI24" s="219">
        <f>Carers_Allowance!BI4</f>
        <v>1149.1385723000005</v>
      </c>
      <c r="BJ24" s="219">
        <f>Carers_Allowance!BJ4</f>
        <v>1181.2635561100005</v>
      </c>
      <c r="BK24" s="219">
        <f>Carers_Allowance!BK4</f>
        <v>1279.8853888127105</v>
      </c>
      <c r="BL24" s="219">
        <f>Carers_Allowance!BL4</f>
        <v>1362.9964772500002</v>
      </c>
      <c r="BM24" s="219">
        <f>Carers_Allowance!BM4</f>
        <v>1494.8980367000006</v>
      </c>
      <c r="BN24" s="219">
        <f>Carers_Allowance!BN4</f>
        <v>1572.0826307400002</v>
      </c>
      <c r="BO24" s="219">
        <f>Carers_Allowance!BO4</f>
        <v>1732.9771967700003</v>
      </c>
      <c r="BP24" s="219">
        <f>Carers_Allowance!BP4</f>
        <v>1927.2231981999998</v>
      </c>
      <c r="BQ24" s="219">
        <f>Carers_Allowance!BQ4</f>
        <v>2088.2668163797011</v>
      </c>
      <c r="BR24" s="219">
        <f>Carers_Allowance!BR4</f>
        <v>2319.2115774999988</v>
      </c>
      <c r="BS24" s="219">
        <f>Carers_Allowance!BS4</f>
        <v>2545.4439678199992</v>
      </c>
      <c r="BT24" s="219">
        <f>Carers_Allowance!BT4</f>
        <v>2666.973573598962</v>
      </c>
      <c r="BU24" s="219">
        <f>Carers_Allowance!BU4</f>
        <v>2830.0153530399994</v>
      </c>
      <c r="BV24" s="219">
        <f>Carers_Allowance!BV4</f>
        <v>2885.0112320200001</v>
      </c>
      <c r="BW24" s="219">
        <f>Carers_Allowance!BW4</f>
        <v>2940.7993120999995</v>
      </c>
      <c r="BX24" s="219">
        <f>Carers_Allowance!BX4</f>
        <v>3038.584454880001</v>
      </c>
      <c r="BY24" s="219">
        <f>Carers_Allowance!BY4</f>
        <v>3074.765514019999</v>
      </c>
      <c r="BZ24" s="219">
        <f>Carers_Allowance!BZ4</f>
        <v>3308.7592101326259</v>
      </c>
      <c r="CA24" s="219">
        <f>Carers_Allowance!CA4</f>
        <v>3855.5284707069832</v>
      </c>
      <c r="CB24" s="219">
        <f>Carers_Allowance!CB4</f>
        <v>4201.0011669198566</v>
      </c>
      <c r="CC24" s="219">
        <f>Carers_Allowance!CC4</f>
        <v>4369.1339947029446</v>
      </c>
      <c r="CD24" s="219">
        <f>Carers_Allowance!CD4</f>
        <v>4651.0425079718143</v>
      </c>
      <c r="CE24" s="220">
        <f>Carers_Allowance!CE4</f>
        <v>4884.013030592866</v>
      </c>
    </row>
    <row r="25" spans="1:83" ht="24.75" customHeight="1" x14ac:dyDescent="0.35">
      <c r="A25" s="283"/>
      <c r="B25" s="221" t="s">
        <v>443</v>
      </c>
      <c r="AH25" s="219">
        <v>0</v>
      </c>
      <c r="AI25" s="219">
        <v>0</v>
      </c>
      <c r="AJ25" s="219">
        <v>0</v>
      </c>
      <c r="AK25" s="219">
        <v>0</v>
      </c>
      <c r="AL25" s="219">
        <v>0</v>
      </c>
      <c r="AM25" s="219">
        <v>0</v>
      </c>
      <c r="AN25" s="219">
        <v>0</v>
      </c>
      <c r="AO25" s="219">
        <v>0</v>
      </c>
      <c r="AP25" s="219">
        <v>0</v>
      </c>
      <c r="AQ25" s="219">
        <v>0</v>
      </c>
      <c r="AR25" s="219">
        <v>0</v>
      </c>
      <c r="AS25" s="219">
        <v>0</v>
      </c>
      <c r="AT25" s="219">
        <v>0</v>
      </c>
      <c r="AU25" s="219">
        <v>0</v>
      </c>
      <c r="AV25" s="219">
        <v>0</v>
      </c>
      <c r="AW25" s="219">
        <v>0</v>
      </c>
      <c r="AX25" s="219">
        <v>0</v>
      </c>
      <c r="AY25" s="219">
        <v>0</v>
      </c>
      <c r="AZ25" s="219">
        <v>0</v>
      </c>
      <c r="BA25" s="219">
        <v>0</v>
      </c>
      <c r="BB25" s="219">
        <v>0</v>
      </c>
      <c r="BC25" s="219">
        <v>0</v>
      </c>
      <c r="BD25" s="219">
        <v>252.8506024179687</v>
      </c>
      <c r="BE25" s="219">
        <v>334.41491264418875</v>
      </c>
      <c r="BF25" s="219">
        <v>376.31615316717199</v>
      </c>
      <c r="BG25" s="219">
        <v>377.57849637345873</v>
      </c>
      <c r="BH25" s="219">
        <v>328.26976673374355</v>
      </c>
      <c r="BI25" s="219">
        <v>296.30574154435226</v>
      </c>
      <c r="BJ25" s="219">
        <v>290.48548701729464</v>
      </c>
      <c r="BK25" s="219">
        <v>283.72187865289749</v>
      </c>
      <c r="BL25" s="219">
        <v>276.94990169243857</v>
      </c>
      <c r="BM25" s="219">
        <v>304.28514955817326</v>
      </c>
      <c r="BN25" s="219">
        <v>388.24454173128282</v>
      </c>
      <c r="BO25" s="219">
        <v>430.68552026831782</v>
      </c>
      <c r="BP25" s="219">
        <v>508.21788711256067</v>
      </c>
      <c r="BQ25" s="219">
        <v>557.83154347728623</v>
      </c>
      <c r="BR25" s="219">
        <v>585.70178248498928</v>
      </c>
      <c r="BS25" s="219">
        <v>623.69732203767592</v>
      </c>
      <c r="BT25" s="219">
        <v>647.83632265719939</v>
      </c>
      <c r="BU25" s="219">
        <v>753.24031743211071</v>
      </c>
      <c r="BV25" s="219">
        <v>912.20248508472514</v>
      </c>
      <c r="BW25" s="219">
        <v>637.83416075420985</v>
      </c>
      <c r="BX25" s="219">
        <v>501.0477207294411</v>
      </c>
      <c r="BY25" s="219">
        <v>401.19482763211124</v>
      </c>
      <c r="BZ25" s="219">
        <v>358.29591196022778</v>
      </c>
      <c r="CA25" s="219">
        <v>365.2006313773922</v>
      </c>
      <c r="CB25" s="219">
        <v>319.71986471513088</v>
      </c>
      <c r="CC25" s="219">
        <v>166.36917733647397</v>
      </c>
      <c r="CD25" s="219">
        <v>12.708441551220986</v>
      </c>
      <c r="CE25" s="220">
        <v>0</v>
      </c>
    </row>
    <row r="26" spans="1:83" ht="24.75" customHeight="1" x14ac:dyDescent="0.35">
      <c r="A26" s="283"/>
      <c r="B26" s="221" t="s">
        <v>444</v>
      </c>
      <c r="AH26" s="219">
        <f t="shared" ref="AH26:BM26" si="8">SUM(AH28:AH30,AH32)</f>
        <v>51.497172727332845</v>
      </c>
      <c r="AI26" s="219">
        <f t="shared" si="8"/>
        <v>56.414147956273574</v>
      </c>
      <c r="AJ26" s="219">
        <f t="shared" si="8"/>
        <v>72.615417878922116</v>
      </c>
      <c r="AK26" s="219">
        <f t="shared" si="8"/>
        <v>117.78692276529311</v>
      </c>
      <c r="AL26" s="219">
        <f t="shared" si="8"/>
        <v>151.22362386540289</v>
      </c>
      <c r="AM26" s="219">
        <f t="shared" si="8"/>
        <v>178.70507247687672</v>
      </c>
      <c r="AN26" s="219">
        <f t="shared" si="8"/>
        <v>201.80019075346371</v>
      </c>
      <c r="AO26" s="219">
        <f t="shared" si="8"/>
        <v>225.35883833034222</v>
      </c>
      <c r="AP26" s="219">
        <f t="shared" si="8"/>
        <v>242.96586799409306</v>
      </c>
      <c r="AQ26" s="219">
        <f t="shared" si="8"/>
        <v>251.3770479196252</v>
      </c>
      <c r="AR26" s="219">
        <f t="shared" si="8"/>
        <v>219.61099999999999</v>
      </c>
      <c r="AS26" s="219">
        <f t="shared" si="8"/>
        <v>302.30599999999998</v>
      </c>
      <c r="AT26" s="219">
        <f t="shared" si="8"/>
        <v>415.50300000000004</v>
      </c>
      <c r="AU26" s="219">
        <f t="shared" si="8"/>
        <v>549.82100000000003</v>
      </c>
      <c r="AV26" s="219">
        <f t="shared" si="8"/>
        <v>722.96500000000003</v>
      </c>
      <c r="AW26" s="219">
        <f t="shared" si="8"/>
        <v>963.53300000000002</v>
      </c>
      <c r="AX26" s="219">
        <f t="shared" si="8"/>
        <v>1237.7020586775143</v>
      </c>
      <c r="AY26" s="219">
        <f t="shared" si="8"/>
        <v>1440.7675679371928</v>
      </c>
      <c r="AZ26" s="219">
        <f t="shared" si="8"/>
        <v>1632.1173192887268</v>
      </c>
      <c r="BA26" s="219">
        <f t="shared" si="8"/>
        <v>1783.2014949487759</v>
      </c>
      <c r="BB26" s="219">
        <f t="shared" si="8"/>
        <v>1966.2753495570933</v>
      </c>
      <c r="BC26" s="219">
        <f t="shared" si="8"/>
        <v>2143.4684371455282</v>
      </c>
      <c r="BD26" s="219">
        <f t="shared" si="8"/>
        <v>2303.1767229957381</v>
      </c>
      <c r="BE26" s="219">
        <f t="shared" si="8"/>
        <v>2531.7035246192022</v>
      </c>
      <c r="BF26" s="219">
        <f t="shared" si="8"/>
        <v>2999.4614887041653</v>
      </c>
      <c r="BG26" s="219">
        <f t="shared" si="8"/>
        <v>2966.6712049912694</v>
      </c>
      <c r="BH26" s="219">
        <f t="shared" si="8"/>
        <v>3201.5130041258617</v>
      </c>
      <c r="BI26" s="219">
        <f t="shared" si="8"/>
        <v>3472.5465205192463</v>
      </c>
      <c r="BJ26" s="219">
        <f t="shared" si="8"/>
        <v>3760.9241738617989</v>
      </c>
      <c r="BK26" s="219">
        <f t="shared" si="8"/>
        <v>3996.4280011900032</v>
      </c>
      <c r="BL26" s="219">
        <f t="shared" si="8"/>
        <v>4891.7079022417884</v>
      </c>
      <c r="BM26" s="219">
        <f t="shared" si="8"/>
        <v>5587.16694369992</v>
      </c>
      <c r="BN26" s="219">
        <f t="shared" ref="BN26:CE26" si="9">SUM(BN28:BN30,BN32)</f>
        <v>5998.1093455519394</v>
      </c>
      <c r="BO26" s="219">
        <f t="shared" si="9"/>
        <v>6471.3592562218046</v>
      </c>
      <c r="BP26" s="219">
        <f t="shared" si="9"/>
        <v>6901.4624032787806</v>
      </c>
      <c r="BQ26" s="219">
        <f t="shared" si="9"/>
        <v>7141.9076247388075</v>
      </c>
      <c r="BR26" s="219">
        <f t="shared" si="9"/>
        <v>7733.6700263693729</v>
      </c>
      <c r="BS26" s="219">
        <f t="shared" si="9"/>
        <v>8132.5337356956888</v>
      </c>
      <c r="BT26" s="219">
        <f t="shared" si="9"/>
        <v>8108.0490092891159</v>
      </c>
      <c r="BU26" s="219">
        <f t="shared" si="9"/>
        <v>7918.391130132075</v>
      </c>
      <c r="BV26" s="219">
        <f t="shared" si="9"/>
        <v>7516.1284248974798</v>
      </c>
      <c r="BW26" s="219">
        <f t="shared" si="9"/>
        <v>6863.4805257511462</v>
      </c>
      <c r="BX26" s="219">
        <f t="shared" si="9"/>
        <v>6521.0410832005082</v>
      </c>
      <c r="BY26" s="219">
        <f t="shared" si="9"/>
        <v>6105.47418674234</v>
      </c>
      <c r="BZ26" s="219">
        <f t="shared" si="9"/>
        <v>5744.1737164790375</v>
      </c>
      <c r="CA26" s="219">
        <f t="shared" si="9"/>
        <v>5353.1593211512272</v>
      </c>
      <c r="CB26" s="219">
        <f t="shared" si="9"/>
        <v>5288.6315468956418</v>
      </c>
      <c r="CC26" s="219">
        <f t="shared" si="9"/>
        <v>4510.9436812958593</v>
      </c>
      <c r="CD26" s="219">
        <f t="shared" si="9"/>
        <v>3881.025127698485</v>
      </c>
      <c r="CE26" s="220">
        <f t="shared" si="9"/>
        <v>3541.9399737620915</v>
      </c>
    </row>
    <row r="27" spans="1:83" x14ac:dyDescent="0.35">
      <c r="A27" s="283"/>
      <c r="B27" s="249" t="s">
        <v>445</v>
      </c>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c r="BR27" s="219"/>
      <c r="BS27" s="219"/>
      <c r="BT27" s="219"/>
      <c r="BU27" s="219"/>
      <c r="BV27" s="219"/>
      <c r="BW27" s="219"/>
      <c r="BX27" s="219"/>
      <c r="BY27" s="219"/>
      <c r="BZ27" s="219"/>
      <c r="CA27" s="219"/>
      <c r="CB27" s="219"/>
      <c r="CC27" s="219"/>
      <c r="CD27" s="219"/>
      <c r="CE27" s="220"/>
    </row>
    <row r="28" spans="1:83" x14ac:dyDescent="0.35">
      <c r="A28" s="283"/>
      <c r="B28" s="284" t="s">
        <v>446</v>
      </c>
      <c r="AH28" s="219" t="str">
        <f>Housing_benefits!AH23</f>
        <v>-</v>
      </c>
      <c r="AI28" s="219" t="str">
        <f>Housing_benefits!AI23</f>
        <v>-</v>
      </c>
      <c r="AJ28" s="219" t="str">
        <f>Housing_benefits!AJ23</f>
        <v>-</v>
      </c>
      <c r="AK28" s="219" t="str">
        <f>Housing_benefits!AK23</f>
        <v>-</v>
      </c>
      <c r="AL28" s="219" t="str">
        <f>Housing_benefits!AL23</f>
        <v>-</v>
      </c>
      <c r="AM28" s="219" t="str">
        <f>Housing_benefits!AM23</f>
        <v>-</v>
      </c>
      <c r="AN28" s="219" t="str">
        <f>Housing_benefits!AN23</f>
        <v>-</v>
      </c>
      <c r="AO28" s="219" t="str">
        <f>Housing_benefits!AO23</f>
        <v>-</v>
      </c>
      <c r="AP28" s="219" t="str">
        <f>Housing_benefits!AP23</f>
        <v>-</v>
      </c>
      <c r="AQ28" s="219" t="str">
        <f>Housing_benefits!AQ23</f>
        <v>-</v>
      </c>
      <c r="AR28" s="219" t="str">
        <f>Housing_benefits!AR23</f>
        <v>-</v>
      </c>
      <c r="AS28" s="219" t="str">
        <f>Housing_benefits!AS23</f>
        <v>-</v>
      </c>
      <c r="AT28" s="219" t="str">
        <f>Housing_benefits!AT23</f>
        <v>-</v>
      </c>
      <c r="AU28" s="219" t="str">
        <f>Housing_benefits!AU23</f>
        <v>-</v>
      </c>
      <c r="AV28" s="219" t="str">
        <f>Housing_benefits!AV23</f>
        <v>-</v>
      </c>
      <c r="AW28" s="219" t="str">
        <f>Housing_benefits!AW23</f>
        <v>-</v>
      </c>
      <c r="AX28" s="219" t="str">
        <f>Housing_benefits!AX23</f>
        <v>-</v>
      </c>
      <c r="AY28" s="219" t="str">
        <f>Housing_benefits!AY23</f>
        <v>-</v>
      </c>
      <c r="AZ28" s="219" t="str">
        <f>Housing_benefits!AZ23</f>
        <v>-</v>
      </c>
      <c r="BA28" s="219" t="str">
        <f>Housing_benefits!BA23</f>
        <v>-</v>
      </c>
      <c r="BB28" s="219" t="str">
        <f>Housing_benefits!BB23</f>
        <v>-</v>
      </c>
      <c r="BC28" s="219" t="str">
        <f>Housing_benefits!BC23</f>
        <v>-</v>
      </c>
      <c r="BD28" s="219" t="str">
        <f>Housing_benefits!BD23</f>
        <v>-</v>
      </c>
      <c r="BE28" s="219" t="str">
        <f>Housing_benefits!BE23</f>
        <v>-</v>
      </c>
      <c r="BF28" s="219" t="str">
        <f>Housing_benefits!BF23</f>
        <v>-</v>
      </c>
      <c r="BG28" s="219" t="str">
        <f>Housing_benefits!BG23</f>
        <v>-</v>
      </c>
      <c r="BH28" s="219" t="str">
        <f>Housing_benefits!BH23</f>
        <v>-</v>
      </c>
      <c r="BI28" s="219" t="str">
        <f>Housing_benefits!BI23</f>
        <v>-</v>
      </c>
      <c r="BJ28" s="219" t="str">
        <f>Housing_benefits!BJ23</f>
        <v>-</v>
      </c>
      <c r="BK28" s="219" t="str">
        <f>Housing_benefits!BK23</f>
        <v>-</v>
      </c>
      <c r="BL28" s="219">
        <f>Housing_benefits!BL23</f>
        <v>315.32689004851829</v>
      </c>
      <c r="BM28" s="219">
        <f>Housing_benefits!BM23</f>
        <v>391.93425198433891</v>
      </c>
      <c r="BN28" s="219">
        <f>Housing_benefits!BN23</f>
        <v>465.09166515156534</v>
      </c>
      <c r="BO28" s="219">
        <f>Housing_benefits!BO23</f>
        <v>540.50149467791391</v>
      </c>
      <c r="BP28" s="219">
        <f>Housing_benefits!BP23</f>
        <v>626.09691811330299</v>
      </c>
      <c r="BQ28" s="219">
        <f>Housing_benefits!BQ23</f>
        <v>695.36424794605682</v>
      </c>
      <c r="BR28" s="219">
        <f>Housing_benefits!BR23</f>
        <v>781.28564014637732</v>
      </c>
      <c r="BS28" s="219">
        <f>Housing_benefits!BS23</f>
        <v>885.7633665276046</v>
      </c>
      <c r="BT28" s="219">
        <f>Housing_benefits!BT23</f>
        <v>935.86524437191224</v>
      </c>
      <c r="BU28" s="219">
        <f>Housing_benefits!BU23</f>
        <v>953.07062235629201</v>
      </c>
      <c r="BV28" s="219">
        <f>Housing_benefits!BV23</f>
        <v>940.40185978316003</v>
      </c>
      <c r="BW28" s="219">
        <f>Housing_benefits!BW23</f>
        <v>846.45016804637271</v>
      </c>
      <c r="BX28" s="219">
        <f>Housing_benefits!BX23</f>
        <v>793.99833839044788</v>
      </c>
      <c r="BY28" s="219">
        <f>Housing_benefits!BY23</f>
        <v>734.67568282034131</v>
      </c>
      <c r="BZ28" s="219">
        <f>Housing_benefits!BZ23</f>
        <v>602.11692397746117</v>
      </c>
      <c r="CA28" s="219">
        <f>Housing_benefits!CA23</f>
        <v>495.05299819835949</v>
      </c>
      <c r="CB28" s="219">
        <f>Housing_benefits!CB23</f>
        <v>411.30455745738334</v>
      </c>
      <c r="CC28" s="219">
        <f>Housing_benefits!CC23</f>
        <v>204.09480365585028</v>
      </c>
      <c r="CD28" s="219">
        <f>Housing_benefits!CD23</f>
        <v>15.799695954599001</v>
      </c>
      <c r="CE28" s="220">
        <f>Housing_benefits!CE23</f>
        <v>0</v>
      </c>
    </row>
    <row r="29" spans="1:83" x14ac:dyDescent="0.35">
      <c r="A29" s="283"/>
      <c r="B29" s="284" t="s">
        <v>448</v>
      </c>
      <c r="AH29" s="219" t="str">
        <f>Housing_benefits!AH26</f>
        <v>-</v>
      </c>
      <c r="AI29" s="219" t="str">
        <f>Housing_benefits!AI26</f>
        <v>-</v>
      </c>
      <c r="AJ29" s="219" t="str">
        <f>Housing_benefits!AJ26</f>
        <v>-</v>
      </c>
      <c r="AK29" s="219" t="str">
        <f>Housing_benefits!AK26</f>
        <v>-</v>
      </c>
      <c r="AL29" s="219" t="str">
        <f>Housing_benefits!AL26</f>
        <v>-</v>
      </c>
      <c r="AM29" s="219" t="str">
        <f>Housing_benefits!AM26</f>
        <v>-</v>
      </c>
      <c r="AN29" s="219" t="str">
        <f>Housing_benefits!AN26</f>
        <v>-</v>
      </c>
      <c r="AO29" s="219" t="str">
        <f>Housing_benefits!AO26</f>
        <v>-</v>
      </c>
      <c r="AP29" s="219" t="str">
        <f>Housing_benefits!AP26</f>
        <v>-</v>
      </c>
      <c r="AQ29" s="219" t="str">
        <f>Housing_benefits!AQ26</f>
        <v>-</v>
      </c>
      <c r="AR29" s="219" t="str">
        <f>Housing_benefits!AR26</f>
        <v>-</v>
      </c>
      <c r="AS29" s="219" t="str">
        <f>Housing_benefits!AS26</f>
        <v>-</v>
      </c>
      <c r="AT29" s="219" t="str">
        <f>Housing_benefits!AT26</f>
        <v>-</v>
      </c>
      <c r="AU29" s="219" t="str">
        <f>Housing_benefits!AU26</f>
        <v>-</v>
      </c>
      <c r="AV29" s="219" t="str">
        <f>Housing_benefits!AV26</f>
        <v>-</v>
      </c>
      <c r="AW29" s="219" t="str">
        <f>Housing_benefits!AW26</f>
        <v>-</v>
      </c>
      <c r="AX29" s="219" t="str">
        <f>Housing_benefits!AX26</f>
        <v>-</v>
      </c>
      <c r="AY29" s="219" t="str">
        <f>Housing_benefits!AY26</f>
        <v>-</v>
      </c>
      <c r="AZ29" s="219" t="str">
        <f>Housing_benefits!AZ26</f>
        <v>-</v>
      </c>
      <c r="BA29" s="219" t="str">
        <f>Housing_benefits!BA26</f>
        <v>-</v>
      </c>
      <c r="BB29" s="219" t="str">
        <f>Housing_benefits!BB26</f>
        <v>-</v>
      </c>
      <c r="BC29" s="219" t="str">
        <f>Housing_benefits!BC26</f>
        <v>-</v>
      </c>
      <c r="BD29" s="219" t="str">
        <f>Housing_benefits!BD26</f>
        <v>-</v>
      </c>
      <c r="BE29" s="219" t="str">
        <f>Housing_benefits!BE26</f>
        <v>-</v>
      </c>
      <c r="BF29" s="219" t="str">
        <f>Housing_benefits!BF26</f>
        <v>-</v>
      </c>
      <c r="BG29" s="219" t="str">
        <f>Housing_benefits!BG26</f>
        <v>-</v>
      </c>
      <c r="BH29" s="219" t="str">
        <f>Housing_benefits!BH26</f>
        <v>-</v>
      </c>
      <c r="BI29" s="219" t="str">
        <f>Housing_benefits!BI26</f>
        <v>-</v>
      </c>
      <c r="BJ29" s="219" t="str">
        <f>Housing_benefits!BJ26</f>
        <v>-</v>
      </c>
      <c r="BK29" s="219" t="str">
        <f>Housing_benefits!BK26</f>
        <v>-</v>
      </c>
      <c r="BL29" s="219">
        <f>Housing_benefits!BL26</f>
        <v>99.45993897531325</v>
      </c>
      <c r="BM29" s="219">
        <f>Housing_benefits!BM26</f>
        <v>126.1038655767793</v>
      </c>
      <c r="BN29" s="219">
        <f>Housing_benefits!BN26</f>
        <v>152.98604032937789</v>
      </c>
      <c r="BO29" s="219">
        <f>Housing_benefits!BO26</f>
        <v>179.42766398503792</v>
      </c>
      <c r="BP29" s="219">
        <f>Housing_benefits!BP26</f>
        <v>220.87045793975454</v>
      </c>
      <c r="BQ29" s="219">
        <f>Housing_benefits!BQ26</f>
        <v>252.27197576665208</v>
      </c>
      <c r="BR29" s="219">
        <f>Housing_benefits!BR26</f>
        <v>274.23709589580255</v>
      </c>
      <c r="BS29" s="219">
        <f>Housing_benefits!BS26</f>
        <v>300.25519274908095</v>
      </c>
      <c r="BT29" s="219">
        <f>Housing_benefits!BT26</f>
        <v>302.12204374352308</v>
      </c>
      <c r="BU29" s="219">
        <f>Housing_benefits!BU26</f>
        <v>285.93220021424474</v>
      </c>
      <c r="BV29" s="219">
        <f>Housing_benefits!BV26</f>
        <v>307.00938115698864</v>
      </c>
      <c r="BW29" s="219">
        <f>Housing_benefits!BW26</f>
        <v>345.37788406090414</v>
      </c>
      <c r="BX29" s="219">
        <f>Housing_benefits!BX26</f>
        <v>351.40886331218491</v>
      </c>
      <c r="BY29" s="219">
        <f>Housing_benefits!BY26</f>
        <v>352.18457853966595</v>
      </c>
      <c r="BZ29" s="219">
        <f>Housing_benefits!BZ26</f>
        <v>475.23975455696194</v>
      </c>
      <c r="CA29" s="219">
        <f>Housing_benefits!CA26</f>
        <v>453.72886944022162</v>
      </c>
      <c r="CB29" s="219">
        <f>Housing_benefits!CB26</f>
        <v>494.66010086899286</v>
      </c>
      <c r="CC29" s="219">
        <f>Housing_benefits!CC26</f>
        <v>585.83674059288637</v>
      </c>
      <c r="CD29" s="219">
        <f>Housing_benefits!CD26</f>
        <v>1667.4688171639195</v>
      </c>
      <c r="CE29" s="220">
        <f>Housing_benefits!CE26</f>
        <v>1414.7263245003262</v>
      </c>
    </row>
    <row r="30" spans="1:83" x14ac:dyDescent="0.35">
      <c r="A30" s="283"/>
      <c r="B30" s="284" t="s">
        <v>449</v>
      </c>
      <c r="AH30" s="219" t="str">
        <f>Housing_benefits!AH21</f>
        <v>-</v>
      </c>
      <c r="AI30" s="219" t="str">
        <f>Housing_benefits!AI21</f>
        <v>-</v>
      </c>
      <c r="AJ30" s="219" t="str">
        <f>Housing_benefits!AJ21</f>
        <v>-</v>
      </c>
      <c r="AK30" s="219" t="str">
        <f>Housing_benefits!AK21</f>
        <v>-</v>
      </c>
      <c r="AL30" s="219" t="str">
        <f>Housing_benefits!AL21</f>
        <v>-</v>
      </c>
      <c r="AM30" s="219" t="str">
        <f>Housing_benefits!AM21</f>
        <v>-</v>
      </c>
      <c r="AN30" s="219" t="str">
        <f>Housing_benefits!AN21</f>
        <v>-</v>
      </c>
      <c r="AO30" s="219" t="str">
        <f>Housing_benefits!AO21</f>
        <v>-</v>
      </c>
      <c r="AP30" s="219" t="str">
        <f>Housing_benefits!AP21</f>
        <v>-</v>
      </c>
      <c r="AQ30" s="219" t="str">
        <f>Housing_benefits!AQ21</f>
        <v>-</v>
      </c>
      <c r="AR30" s="219" t="str">
        <f>Housing_benefits!AR21</f>
        <v>-</v>
      </c>
      <c r="AS30" s="219" t="str">
        <f>Housing_benefits!AS21</f>
        <v>-</v>
      </c>
      <c r="AT30" s="219" t="str">
        <f>Housing_benefits!AT21</f>
        <v>-</v>
      </c>
      <c r="AU30" s="219" t="str">
        <f>Housing_benefits!AU21</f>
        <v>-</v>
      </c>
      <c r="AV30" s="219" t="str">
        <f>Housing_benefits!AV21</f>
        <v>-</v>
      </c>
      <c r="AW30" s="219" t="str">
        <f>Housing_benefits!AW21</f>
        <v>-</v>
      </c>
      <c r="AX30" s="219" t="str">
        <f>Housing_benefits!AX21</f>
        <v>-</v>
      </c>
      <c r="AY30" s="219" t="str">
        <f>Housing_benefits!AY21</f>
        <v>-</v>
      </c>
      <c r="AZ30" s="219" t="str">
        <f>Housing_benefits!AZ21</f>
        <v>-</v>
      </c>
      <c r="BA30" s="219" t="str">
        <f>Housing_benefits!BA21</f>
        <v>-</v>
      </c>
      <c r="BB30" s="219" t="str">
        <f>Housing_benefits!BB21</f>
        <v>-</v>
      </c>
      <c r="BC30" s="219" t="str">
        <f>Housing_benefits!BC21</f>
        <v>-</v>
      </c>
      <c r="BD30" s="219" t="str">
        <f>Housing_benefits!BD21</f>
        <v>-</v>
      </c>
      <c r="BE30" s="219" t="str">
        <f>Housing_benefits!BE21</f>
        <v>-</v>
      </c>
      <c r="BF30" s="219" t="str">
        <f>Housing_benefits!BF21</f>
        <v>-</v>
      </c>
      <c r="BG30" s="219" t="str">
        <f>Housing_benefits!BG21</f>
        <v>-</v>
      </c>
      <c r="BH30" s="219" t="str">
        <f>Housing_benefits!BH21</f>
        <v>-</v>
      </c>
      <c r="BI30" s="219" t="str">
        <f>Housing_benefits!BI21</f>
        <v>-</v>
      </c>
      <c r="BJ30" s="219" t="str">
        <f>Housing_benefits!BJ21</f>
        <v>-</v>
      </c>
      <c r="BK30" s="219" t="str">
        <f>Housing_benefits!BK21</f>
        <v>-</v>
      </c>
      <c r="BL30" s="219">
        <f>Housing_benefits!BL21</f>
        <v>4476.9210732179572</v>
      </c>
      <c r="BM30" s="219">
        <f>Housing_benefits!BM21</f>
        <v>5069.1288261388017</v>
      </c>
      <c r="BN30" s="219">
        <f>Housing_benefits!BN21</f>
        <v>5380.0316400709962</v>
      </c>
      <c r="BO30" s="219">
        <f>Housing_benefits!BO21</f>
        <v>5751.430097558853</v>
      </c>
      <c r="BP30" s="219">
        <f>Housing_benefits!BP21</f>
        <v>6054.4950272257229</v>
      </c>
      <c r="BQ30" s="219">
        <f>Housing_benefits!BQ21</f>
        <v>6194.2714010260988</v>
      </c>
      <c r="BR30" s="219">
        <f>Housing_benefits!BR21</f>
        <v>6678.1472903271933</v>
      </c>
      <c r="BS30" s="219">
        <f>Housing_benefits!BS21</f>
        <v>6946.5151764190032</v>
      </c>
      <c r="BT30" s="219">
        <f>Housing_benefits!BT21</f>
        <v>6870.0617211736808</v>
      </c>
      <c r="BU30" s="219">
        <f>Housing_benefits!BU21</f>
        <v>6679.3883075615377</v>
      </c>
      <c r="BV30" s="219">
        <f>Housing_benefits!BV21</f>
        <v>6268.7171839573311</v>
      </c>
      <c r="BW30" s="219">
        <f>Housing_benefits!BW21</f>
        <v>5671.6524736438696</v>
      </c>
      <c r="BX30" s="219">
        <f>Housing_benefits!BX21</f>
        <v>5375.6338814978753</v>
      </c>
      <c r="BY30" s="219">
        <f>Housing_benefits!BY21</f>
        <v>5018.613925382333</v>
      </c>
      <c r="BZ30" s="219">
        <f>Housing_benefits!BZ21</f>
        <v>4666.8170379446146</v>
      </c>
      <c r="CA30" s="219">
        <f>Housing_benefits!CA21</f>
        <v>4404.3774535126458</v>
      </c>
      <c r="CB30" s="219">
        <f>Housing_benefits!CB21</f>
        <v>4382.6668885692652</v>
      </c>
      <c r="CC30" s="219">
        <f>Housing_benefits!CC21</f>
        <v>3721.0121370471229</v>
      </c>
      <c r="CD30" s="219">
        <f>Housing_benefits!CD21</f>
        <v>2197.7566145799665</v>
      </c>
      <c r="CE30" s="220">
        <f>Housing_benefits!CE21</f>
        <v>2127.2136492617656</v>
      </c>
    </row>
    <row r="31" spans="1:83" x14ac:dyDescent="0.35">
      <c r="A31" s="283"/>
      <c r="B31" s="249" t="s">
        <v>450</v>
      </c>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20"/>
    </row>
    <row r="32" spans="1:83" s="289" customFormat="1" x14ac:dyDescent="0.25">
      <c r="A32" s="287"/>
      <c r="B32" s="288" t="s">
        <v>451</v>
      </c>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1">
        <f>Housing_benefits!AH34</f>
        <v>51.497172727332845</v>
      </c>
      <c r="AI32" s="291">
        <f>Housing_benefits!AI34</f>
        <v>56.414147956273574</v>
      </c>
      <c r="AJ32" s="291">
        <f>Housing_benefits!AJ34</f>
        <v>72.615417878922116</v>
      </c>
      <c r="AK32" s="291">
        <f>Housing_benefits!AK34</f>
        <v>117.78692276529311</v>
      </c>
      <c r="AL32" s="291">
        <f>Housing_benefits!AL34</f>
        <v>151.22362386540289</v>
      </c>
      <c r="AM32" s="291">
        <f>Housing_benefits!AM34</f>
        <v>178.70507247687672</v>
      </c>
      <c r="AN32" s="291">
        <f>Housing_benefits!AN34</f>
        <v>201.80019075346371</v>
      </c>
      <c r="AO32" s="291">
        <f>Housing_benefits!AO34</f>
        <v>225.35883833034222</v>
      </c>
      <c r="AP32" s="291">
        <f>Housing_benefits!AP34</f>
        <v>242.96586799409306</v>
      </c>
      <c r="AQ32" s="291">
        <f>Housing_benefits!AQ34</f>
        <v>251.3770479196252</v>
      </c>
      <c r="AR32" s="291">
        <f>Housing_benefits!AR34</f>
        <v>219.61099999999999</v>
      </c>
      <c r="AS32" s="291">
        <f>Housing_benefits!AS34</f>
        <v>302.30599999999998</v>
      </c>
      <c r="AT32" s="291">
        <f>Housing_benefits!AT34</f>
        <v>415.50300000000004</v>
      </c>
      <c r="AU32" s="291">
        <f>Housing_benefits!AU34</f>
        <v>549.82100000000003</v>
      </c>
      <c r="AV32" s="291">
        <f>Housing_benefits!AV34</f>
        <v>722.96500000000003</v>
      </c>
      <c r="AW32" s="291">
        <f>Housing_benefits!AW34</f>
        <v>963.53300000000002</v>
      </c>
      <c r="AX32" s="291">
        <f>Housing_benefits!AX34</f>
        <v>1237.7020586775143</v>
      </c>
      <c r="AY32" s="291">
        <f>Housing_benefits!AY34</f>
        <v>1440.7675679371928</v>
      </c>
      <c r="AZ32" s="291">
        <f>Housing_benefits!AZ34</f>
        <v>1632.1173192887268</v>
      </c>
      <c r="BA32" s="291">
        <f>Housing_benefits!BA34</f>
        <v>1783.2014949487759</v>
      </c>
      <c r="BB32" s="291">
        <f>Housing_benefits!BB34</f>
        <v>1966.2753495570933</v>
      </c>
      <c r="BC32" s="291">
        <f>Housing_benefits!BC34</f>
        <v>2143.4684371455282</v>
      </c>
      <c r="BD32" s="291">
        <f>Housing_benefits!BD34</f>
        <v>2303.1767229957381</v>
      </c>
      <c r="BE32" s="291">
        <f>Housing_benefits!BE34</f>
        <v>2531.7035246192022</v>
      </c>
      <c r="BF32" s="291">
        <f>Housing_benefits!BF34</f>
        <v>2999.4614887041653</v>
      </c>
      <c r="BG32" s="291">
        <f>Housing_benefits!BG34</f>
        <v>2966.6712049912694</v>
      </c>
      <c r="BH32" s="291">
        <f>Housing_benefits!BH34</f>
        <v>3201.5130041258617</v>
      </c>
      <c r="BI32" s="291">
        <f>Housing_benefits!BI34</f>
        <v>3472.5465205192463</v>
      </c>
      <c r="BJ32" s="291">
        <f>Housing_benefits!BJ34</f>
        <v>3760.9241738617989</v>
      </c>
      <c r="BK32" s="291">
        <f>Housing_benefits!BK34</f>
        <v>3996.4280011900032</v>
      </c>
      <c r="BL32" s="291">
        <v>0</v>
      </c>
      <c r="BM32" s="291">
        <v>0</v>
      </c>
      <c r="BN32" s="291">
        <v>0</v>
      </c>
      <c r="BO32" s="291">
        <v>0</v>
      </c>
      <c r="BP32" s="291">
        <v>0</v>
      </c>
      <c r="BQ32" s="291">
        <v>0</v>
      </c>
      <c r="BR32" s="291">
        <v>0</v>
      </c>
      <c r="BS32" s="291">
        <v>0</v>
      </c>
      <c r="BT32" s="291">
        <v>0</v>
      </c>
      <c r="BU32" s="291">
        <v>0</v>
      </c>
      <c r="BV32" s="291">
        <v>0</v>
      </c>
      <c r="BW32" s="291">
        <v>0</v>
      </c>
      <c r="BX32" s="291">
        <v>0</v>
      </c>
      <c r="BY32" s="291">
        <v>0</v>
      </c>
      <c r="BZ32" s="291">
        <v>0</v>
      </c>
      <c r="CA32" s="291">
        <v>0</v>
      </c>
      <c r="CB32" s="291">
        <v>0</v>
      </c>
      <c r="CC32" s="291">
        <v>0</v>
      </c>
      <c r="CD32" s="291">
        <v>0</v>
      </c>
      <c r="CE32" s="292">
        <v>0</v>
      </c>
    </row>
    <row r="33" spans="1:83" ht="24" customHeight="1" x14ac:dyDescent="0.35">
      <c r="A33" s="283"/>
      <c r="B33" s="246" t="s">
        <v>452</v>
      </c>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209"/>
      <c r="BU33" s="209"/>
      <c r="BV33" s="209"/>
      <c r="BW33" s="231">
        <f t="shared" ref="BW33:CE33" si="10">SUM(BW34:BW35)</f>
        <v>5070.9602151244853</v>
      </c>
      <c r="BX33" s="231">
        <f t="shared" si="10"/>
        <v>8272.2386584879223</v>
      </c>
      <c r="BY33" s="231">
        <f t="shared" si="10"/>
        <v>11983.843224540467</v>
      </c>
      <c r="BZ33" s="231">
        <f t="shared" si="10"/>
        <v>14276.524259536618</v>
      </c>
      <c r="CA33" s="231">
        <f t="shared" si="10"/>
        <v>18657.159214348361</v>
      </c>
      <c r="CB33" s="231">
        <f t="shared" si="10"/>
        <v>21370.586770107428</v>
      </c>
      <c r="CC33" s="231">
        <f t="shared" si="10"/>
        <v>23514.758518702009</v>
      </c>
      <c r="CD33" s="231">
        <f t="shared" si="10"/>
        <v>25481.57773344067</v>
      </c>
      <c r="CE33" s="269">
        <f t="shared" si="10"/>
        <v>28388.148808857368</v>
      </c>
    </row>
    <row r="34" spans="1:83" s="289" customFormat="1" x14ac:dyDescent="0.35">
      <c r="A34" s="287"/>
      <c r="B34" s="249" t="s">
        <v>453</v>
      </c>
      <c r="C34" s="209"/>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v>3389.121757230937</v>
      </c>
      <c r="BX34" s="219">
        <v>5823.0344949401733</v>
      </c>
      <c r="BY34" s="219">
        <v>8118.8428746587524</v>
      </c>
      <c r="BZ34" s="219">
        <v>9504.0076422754337</v>
      </c>
      <c r="CA34" s="219">
        <v>12561.010844551773</v>
      </c>
      <c r="CB34" s="219">
        <v>14462.60941144654</v>
      </c>
      <c r="CC34" s="219">
        <v>15931.802404530717</v>
      </c>
      <c r="CD34" s="219">
        <v>17215.333229035434</v>
      </c>
      <c r="CE34" s="220">
        <v>19068.343989785884</v>
      </c>
    </row>
    <row r="35" spans="1:83" s="289" customFormat="1" x14ac:dyDescent="0.35">
      <c r="A35" s="287"/>
      <c r="B35" s="284" t="s">
        <v>454</v>
      </c>
      <c r="C35" s="209"/>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219"/>
      <c r="BN35" s="219"/>
      <c r="BO35" s="219"/>
      <c r="BP35" s="219"/>
      <c r="BQ35" s="219"/>
      <c r="BR35" s="219"/>
      <c r="BS35" s="219"/>
      <c r="BT35" s="219"/>
      <c r="BU35" s="219"/>
      <c r="BV35" s="219"/>
      <c r="BW35" s="219">
        <v>1681.8384578935479</v>
      </c>
      <c r="BX35" s="219">
        <v>2449.2041635477494</v>
      </c>
      <c r="BY35" s="219">
        <v>3865.000349881715</v>
      </c>
      <c r="BZ35" s="219">
        <v>4772.5166172611844</v>
      </c>
      <c r="CA35" s="219">
        <v>6096.1483697965878</v>
      </c>
      <c r="CB35" s="219">
        <v>6907.977358660889</v>
      </c>
      <c r="CC35" s="219">
        <v>7582.956114171292</v>
      </c>
      <c r="CD35" s="219">
        <v>8266.2445044052365</v>
      </c>
      <c r="CE35" s="220">
        <v>9319.8048190714853</v>
      </c>
    </row>
    <row r="36" spans="1:83" s="289" customFormat="1" ht="24" customHeight="1" thickBot="1" x14ac:dyDescent="0.4">
      <c r="A36" s="287"/>
      <c r="B36" s="246" t="s">
        <v>455</v>
      </c>
      <c r="C36" s="209"/>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219"/>
      <c r="BN36" s="219"/>
      <c r="BO36" s="219"/>
      <c r="BP36" s="219"/>
      <c r="BQ36" s="219"/>
      <c r="BR36" s="219"/>
      <c r="BS36" s="219"/>
      <c r="BT36" s="219"/>
      <c r="BU36" s="219"/>
      <c r="BV36" s="219"/>
      <c r="BW36" s="219">
        <v>227.1314166038735</v>
      </c>
      <c r="BX36" s="219">
        <v>396.6487335014603</v>
      </c>
      <c r="BY36" s="219">
        <v>536.76101688901326</v>
      </c>
      <c r="BZ36" s="219">
        <v>659.43929840760495</v>
      </c>
      <c r="CA36" s="219">
        <v>776.54767785788567</v>
      </c>
      <c r="CB36" s="219">
        <v>950.66282779498522</v>
      </c>
      <c r="CC36" s="219">
        <v>1062.309954604023</v>
      </c>
      <c r="CD36" s="219">
        <v>1144.3800206545061</v>
      </c>
      <c r="CE36" s="220">
        <v>1215.9918876799961</v>
      </c>
    </row>
    <row r="37" spans="1:83" ht="39.75" customHeight="1" x14ac:dyDescent="0.35">
      <c r="A37" s="287"/>
      <c r="B37" s="207" t="s">
        <v>18</v>
      </c>
      <c r="C37" s="208"/>
      <c r="D37" s="51" t="s">
        <v>145</v>
      </c>
      <c r="E37" s="51" t="s">
        <v>146</v>
      </c>
      <c r="F37" s="51" t="s">
        <v>147</v>
      </c>
      <c r="G37" s="51" t="s">
        <v>148</v>
      </c>
      <c r="H37" s="51" t="s">
        <v>149</v>
      </c>
      <c r="I37" s="51" t="s">
        <v>150</v>
      </c>
      <c r="J37" s="51" t="s">
        <v>151</v>
      </c>
      <c r="K37" s="51" t="s">
        <v>152</v>
      </c>
      <c r="L37" s="51" t="s">
        <v>153</v>
      </c>
      <c r="M37" s="51" t="s">
        <v>154</v>
      </c>
      <c r="N37" s="51" t="s">
        <v>155</v>
      </c>
      <c r="O37" s="51" t="s">
        <v>156</v>
      </c>
      <c r="P37" s="51" t="s">
        <v>157</v>
      </c>
      <c r="Q37" s="51" t="s">
        <v>158</v>
      </c>
      <c r="R37" s="51" t="s">
        <v>159</v>
      </c>
      <c r="S37" s="51" t="s">
        <v>160</v>
      </c>
      <c r="T37" s="51" t="s">
        <v>161</v>
      </c>
      <c r="U37" s="51" t="s">
        <v>162</v>
      </c>
      <c r="V37" s="51" t="s">
        <v>163</v>
      </c>
      <c r="W37" s="51" t="s">
        <v>164</v>
      </c>
      <c r="X37" s="51" t="s">
        <v>165</v>
      </c>
      <c r="Y37" s="51" t="s">
        <v>166</v>
      </c>
      <c r="Z37" s="51" t="s">
        <v>167</v>
      </c>
      <c r="AA37" s="51" t="s">
        <v>168</v>
      </c>
      <c r="AB37" s="51" t="s">
        <v>169</v>
      </c>
      <c r="AC37" s="51" t="s">
        <v>170</v>
      </c>
      <c r="AD37" s="51" t="s">
        <v>171</v>
      </c>
      <c r="AE37" s="51" t="s">
        <v>172</v>
      </c>
      <c r="AF37" s="51" t="s">
        <v>173</v>
      </c>
      <c r="AG37" s="51" t="s">
        <v>174</v>
      </c>
      <c r="AH37" s="51" t="s">
        <v>175</v>
      </c>
      <c r="AI37" s="51" t="s">
        <v>176</v>
      </c>
      <c r="AJ37" s="51" t="s">
        <v>177</v>
      </c>
      <c r="AK37" s="51" t="s">
        <v>178</v>
      </c>
      <c r="AL37" s="51" t="s">
        <v>179</v>
      </c>
      <c r="AM37" s="51" t="s">
        <v>180</v>
      </c>
      <c r="AN37" s="51" t="s">
        <v>181</v>
      </c>
      <c r="AO37" s="51" t="s">
        <v>182</v>
      </c>
      <c r="AP37" s="51" t="s">
        <v>183</v>
      </c>
      <c r="AQ37" s="51" t="s">
        <v>184</v>
      </c>
      <c r="AR37" s="51" t="s">
        <v>185</v>
      </c>
      <c r="AS37" s="51" t="s">
        <v>186</v>
      </c>
      <c r="AT37" s="51" t="s">
        <v>187</v>
      </c>
      <c r="AU37" s="51" t="s">
        <v>188</v>
      </c>
      <c r="AV37" s="51" t="s">
        <v>189</v>
      </c>
      <c r="AW37" s="51" t="s">
        <v>190</v>
      </c>
      <c r="AX37" s="51" t="s">
        <v>191</v>
      </c>
      <c r="AY37" s="51" t="s">
        <v>90</v>
      </c>
      <c r="AZ37" s="51" t="s">
        <v>91</v>
      </c>
      <c r="BA37" s="51" t="s">
        <v>92</v>
      </c>
      <c r="BB37" s="51" t="s">
        <v>93</v>
      </c>
      <c r="BC37" s="51" t="s">
        <v>94</v>
      </c>
      <c r="BD37" s="51" t="s">
        <v>95</v>
      </c>
      <c r="BE37" s="51" t="s">
        <v>96</v>
      </c>
      <c r="BF37" s="51" t="s">
        <v>97</v>
      </c>
      <c r="BG37" s="51" t="s">
        <v>98</v>
      </c>
      <c r="BH37" s="51" t="s">
        <v>99</v>
      </c>
      <c r="BI37" s="51" t="s">
        <v>100</v>
      </c>
      <c r="BJ37" s="51" t="s">
        <v>101</v>
      </c>
      <c r="BK37" s="51" t="s">
        <v>102</v>
      </c>
      <c r="BL37" s="51" t="s">
        <v>103</v>
      </c>
      <c r="BM37" s="51" t="s">
        <v>104</v>
      </c>
      <c r="BN37" s="51" t="s">
        <v>105</v>
      </c>
      <c r="BO37" s="51" t="s">
        <v>106</v>
      </c>
      <c r="BP37" s="51" t="s">
        <v>107</v>
      </c>
      <c r="BQ37" s="51" t="s">
        <v>108</v>
      </c>
      <c r="BR37" s="51" t="s">
        <v>109</v>
      </c>
      <c r="BS37" s="51" t="s">
        <v>110</v>
      </c>
      <c r="BT37" s="51" t="s">
        <v>111</v>
      </c>
      <c r="BU37" s="51" t="s">
        <v>112</v>
      </c>
      <c r="BV37" s="51" t="s">
        <v>113</v>
      </c>
      <c r="BW37" s="51" t="s">
        <v>114</v>
      </c>
      <c r="BX37" s="51" t="s">
        <v>115</v>
      </c>
      <c r="BY37" s="51" t="s">
        <v>116</v>
      </c>
      <c r="BZ37" s="51" t="s">
        <v>117</v>
      </c>
      <c r="CA37" s="51" t="s">
        <v>118</v>
      </c>
      <c r="CB37" s="51" t="s">
        <v>119</v>
      </c>
      <c r="CC37" s="51" t="s">
        <v>120</v>
      </c>
      <c r="CD37" s="51" t="s">
        <v>121</v>
      </c>
      <c r="CE37" s="52" t="s">
        <v>122</v>
      </c>
    </row>
    <row r="38" spans="1:83" s="212" customFormat="1" x14ac:dyDescent="0.35">
      <c r="A38" s="287"/>
      <c r="B38" s="115" t="s">
        <v>305</v>
      </c>
      <c r="C38" s="214"/>
      <c r="D38" s="278" t="s">
        <v>124</v>
      </c>
      <c r="E38" s="278" t="s">
        <v>124</v>
      </c>
      <c r="F38" s="278" t="s">
        <v>124</v>
      </c>
      <c r="G38" s="278" t="s">
        <v>124</v>
      </c>
      <c r="H38" s="278" t="s">
        <v>124</v>
      </c>
      <c r="I38" s="278" t="s">
        <v>124</v>
      </c>
      <c r="J38" s="278" t="s">
        <v>124</v>
      </c>
      <c r="K38" s="278" t="s">
        <v>124</v>
      </c>
      <c r="L38" s="278" t="s">
        <v>124</v>
      </c>
      <c r="M38" s="278" t="s">
        <v>124</v>
      </c>
      <c r="N38" s="278" t="s">
        <v>124</v>
      </c>
      <c r="O38" s="278" t="s">
        <v>124</v>
      </c>
      <c r="P38" s="278" t="s">
        <v>124</v>
      </c>
      <c r="Q38" s="278" t="s">
        <v>124</v>
      </c>
      <c r="R38" s="278" t="s">
        <v>124</v>
      </c>
      <c r="S38" s="278" t="s">
        <v>124</v>
      </c>
      <c r="T38" s="278" t="s">
        <v>124</v>
      </c>
      <c r="U38" s="278" t="s">
        <v>124</v>
      </c>
      <c r="V38" s="278" t="s">
        <v>124</v>
      </c>
      <c r="W38" s="278" t="s">
        <v>124</v>
      </c>
      <c r="X38" s="278" t="s">
        <v>124</v>
      </c>
      <c r="Y38" s="278" t="s">
        <v>124</v>
      </c>
      <c r="Z38" s="278" t="s">
        <v>124</v>
      </c>
      <c r="AA38" s="278" t="s">
        <v>124</v>
      </c>
      <c r="AB38" s="278" t="s">
        <v>124</v>
      </c>
      <c r="AC38" s="278" t="s">
        <v>124</v>
      </c>
      <c r="AD38" s="278" t="s">
        <v>124</v>
      </c>
      <c r="AE38" s="278" t="s">
        <v>124</v>
      </c>
      <c r="AF38" s="278" t="s">
        <v>124</v>
      </c>
      <c r="AG38" s="278" t="s">
        <v>124</v>
      </c>
      <c r="AH38" s="278" t="s">
        <v>124</v>
      </c>
      <c r="AI38" s="278" t="s">
        <v>124</v>
      </c>
      <c r="AJ38" s="278" t="s">
        <v>124</v>
      </c>
      <c r="AK38" s="278" t="s">
        <v>124</v>
      </c>
      <c r="AL38" s="278" t="s">
        <v>124</v>
      </c>
      <c r="AM38" s="278" t="s">
        <v>124</v>
      </c>
      <c r="AN38" s="278" t="s">
        <v>124</v>
      </c>
      <c r="AO38" s="278" t="s">
        <v>124</v>
      </c>
      <c r="AP38" s="278" t="s">
        <v>124</v>
      </c>
      <c r="AQ38" s="278" t="s">
        <v>124</v>
      </c>
      <c r="AR38" s="278" t="s">
        <v>124</v>
      </c>
      <c r="AS38" s="278" t="s">
        <v>124</v>
      </c>
      <c r="AT38" s="278" t="s">
        <v>124</v>
      </c>
      <c r="AU38" s="278" t="s">
        <v>124</v>
      </c>
      <c r="AV38" s="278" t="s">
        <v>124</v>
      </c>
      <c r="AW38" s="278" t="s">
        <v>124</v>
      </c>
      <c r="AX38" s="278" t="s">
        <v>124</v>
      </c>
      <c r="AY38" s="278" t="s">
        <v>124</v>
      </c>
      <c r="AZ38" s="278" t="s">
        <v>124</v>
      </c>
      <c r="BA38" s="278" t="s">
        <v>124</v>
      </c>
      <c r="BB38" s="278" t="s">
        <v>124</v>
      </c>
      <c r="BC38" s="278" t="s">
        <v>124</v>
      </c>
      <c r="BD38" s="278" t="s">
        <v>124</v>
      </c>
      <c r="BE38" s="278" t="s">
        <v>124</v>
      </c>
      <c r="BF38" s="278" t="s">
        <v>124</v>
      </c>
      <c r="BG38" s="278" t="s">
        <v>124</v>
      </c>
      <c r="BH38" s="278" t="s">
        <v>124</v>
      </c>
      <c r="BI38" s="278" t="s">
        <v>124</v>
      </c>
      <c r="BJ38" s="278" t="s">
        <v>124</v>
      </c>
      <c r="BK38" s="278" t="s">
        <v>124</v>
      </c>
      <c r="BL38" s="278" t="s">
        <v>124</v>
      </c>
      <c r="BM38" s="278" t="s">
        <v>124</v>
      </c>
      <c r="BN38" s="278" t="s">
        <v>124</v>
      </c>
      <c r="BO38" s="278" t="s">
        <v>124</v>
      </c>
      <c r="BP38" s="278" t="s">
        <v>124</v>
      </c>
      <c r="BQ38" s="278" t="s">
        <v>124</v>
      </c>
      <c r="BR38" s="278" t="s">
        <v>124</v>
      </c>
      <c r="BS38" s="278" t="s">
        <v>124</v>
      </c>
      <c r="BT38" s="278" t="s">
        <v>124</v>
      </c>
      <c r="BU38" s="278" t="s">
        <v>124</v>
      </c>
      <c r="BV38" s="278" t="s">
        <v>124</v>
      </c>
      <c r="BW38" s="278" t="s">
        <v>124</v>
      </c>
      <c r="BX38" s="278" t="s">
        <v>124</v>
      </c>
      <c r="BY38" s="278" t="s">
        <v>124</v>
      </c>
      <c r="BZ38" s="278" t="s">
        <v>125</v>
      </c>
      <c r="CA38" s="278" t="s">
        <v>125</v>
      </c>
      <c r="CB38" s="278" t="s">
        <v>125</v>
      </c>
      <c r="CC38" s="278" t="s">
        <v>125</v>
      </c>
      <c r="CD38" s="278" t="s">
        <v>125</v>
      </c>
      <c r="CE38" s="279" t="s">
        <v>125</v>
      </c>
    </row>
    <row r="39" spans="1:83" ht="26.25" customHeight="1" x14ac:dyDescent="0.35">
      <c r="A39" s="280"/>
      <c r="B39" s="230" t="s">
        <v>137</v>
      </c>
      <c r="C39" s="293"/>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v>13190.62932375944</v>
      </c>
      <c r="AI39" s="281">
        <v>12505.399218848801</v>
      </c>
      <c r="AJ39" s="281">
        <v>12023.077652113161</v>
      </c>
      <c r="AK39" s="281">
        <v>12718.702853724209</v>
      </c>
      <c r="AL39" s="281">
        <v>13171.436235486983</v>
      </c>
      <c r="AM39" s="281">
        <v>13469.068963834374</v>
      </c>
      <c r="AN39" s="281">
        <v>14453.751546510759</v>
      </c>
      <c r="AO39" s="281">
        <v>15256.238909854877</v>
      </c>
      <c r="AP39" s="281">
        <v>16499.294695890305</v>
      </c>
      <c r="AQ39" s="281">
        <v>17374.375648127701</v>
      </c>
      <c r="AR39" s="281">
        <v>18065.091076133605</v>
      </c>
      <c r="AS39" s="281">
        <v>19023.142403863327</v>
      </c>
      <c r="AT39" s="281">
        <v>20506.772601903453</v>
      </c>
      <c r="AU39" s="281">
        <v>24069.262283785585</v>
      </c>
      <c r="AV39" s="281">
        <v>28089.701945213979</v>
      </c>
      <c r="AW39" s="281">
        <v>32423.346582363822</v>
      </c>
      <c r="AX39" s="281">
        <v>35582.747417380146</v>
      </c>
      <c r="AY39" s="281">
        <v>37236.352587754292</v>
      </c>
      <c r="AZ39" s="281">
        <v>38073.487694187163</v>
      </c>
      <c r="BA39" s="281">
        <v>39360.285576131493</v>
      </c>
      <c r="BB39" s="281">
        <v>39948.639784302992</v>
      </c>
      <c r="BC39" s="281">
        <v>40246.286746190141</v>
      </c>
      <c r="BD39" s="281">
        <v>41895.828040923334</v>
      </c>
      <c r="BE39" s="281">
        <v>43446.583738719943</v>
      </c>
      <c r="BF39" s="281">
        <v>44229.74988765653</v>
      </c>
      <c r="BG39" s="281">
        <v>44632.935971332394</v>
      </c>
      <c r="BH39" s="281">
        <v>44199.671983306405</v>
      </c>
      <c r="BI39" s="281">
        <v>44305.895303921679</v>
      </c>
      <c r="BJ39" s="281">
        <v>44473.45657040357</v>
      </c>
      <c r="BK39" s="281">
        <v>46077.311033790662</v>
      </c>
      <c r="BL39" s="281">
        <v>47098.763023790394</v>
      </c>
      <c r="BM39" s="281">
        <v>50206.153197073952</v>
      </c>
      <c r="BN39" s="281">
        <v>50944.457625707881</v>
      </c>
      <c r="BO39" s="281">
        <v>52066.161749689352</v>
      </c>
      <c r="BP39" s="281">
        <v>53362.056141342546</v>
      </c>
      <c r="BQ39" s="281">
        <v>53348.2458540031</v>
      </c>
      <c r="BR39" s="281">
        <v>56635.072681224628</v>
      </c>
      <c r="BS39" s="281">
        <v>59046.728885941142</v>
      </c>
      <c r="BT39" s="281">
        <v>58929.95162190438</v>
      </c>
      <c r="BU39" s="281">
        <v>60465.712772369443</v>
      </c>
      <c r="BV39" s="281">
        <v>61041.850656695795</v>
      </c>
      <c r="BW39" s="281">
        <v>62218.744261819418</v>
      </c>
      <c r="BX39" s="281">
        <v>59996.179498589074</v>
      </c>
      <c r="BY39" s="281">
        <v>63945.246044471933</v>
      </c>
      <c r="BZ39" s="281">
        <v>65694.685584585619</v>
      </c>
      <c r="CA39" s="281">
        <v>74241.97039405127</v>
      </c>
      <c r="CB39" s="281">
        <v>80032.397959878435</v>
      </c>
      <c r="CC39" s="281">
        <v>82524.77708951915</v>
      </c>
      <c r="CD39" s="281">
        <v>84420.24069392035</v>
      </c>
      <c r="CE39" s="282">
        <v>87116.665312434881</v>
      </c>
    </row>
    <row r="40" spans="1:83" ht="24.75" customHeight="1" x14ac:dyDescent="0.35">
      <c r="A40" s="283"/>
      <c r="B40" s="221" t="s">
        <v>432</v>
      </c>
      <c r="AH40" s="219">
        <v>1255.695751517625</v>
      </c>
      <c r="AI40" s="219">
        <v>1397.0204342058921</v>
      </c>
      <c r="AJ40" s="219">
        <v>1609.7023500722053</v>
      </c>
      <c r="AK40" s="219">
        <v>1897.3641223379884</v>
      </c>
      <c r="AL40" s="219">
        <v>2240.0976351301929</v>
      </c>
      <c r="AM40" s="219">
        <v>2664.002918288601</v>
      </c>
      <c r="AN40" s="219">
        <v>2931.1318774151337</v>
      </c>
      <c r="AO40" s="219">
        <v>3289.109253482462</v>
      </c>
      <c r="AP40" s="219">
        <v>3664.4291916238444</v>
      </c>
      <c r="AQ40" s="219">
        <v>4000.7629668849449</v>
      </c>
      <c r="AR40" s="219">
        <v>4197.6422231553406</v>
      </c>
      <c r="AS40" s="219">
        <v>4453.5792153932816</v>
      </c>
      <c r="AT40" s="219">
        <v>4823.2105661989053</v>
      </c>
      <c r="AU40" s="219">
        <v>5546.9235244049478</v>
      </c>
      <c r="AV40" s="219">
        <v>6991.529358356288</v>
      </c>
      <c r="AW40" s="219">
        <v>8633.9081661775235</v>
      </c>
      <c r="AX40" s="219">
        <v>9456.6801894229702</v>
      </c>
      <c r="AY40" s="219">
        <v>10766.410464952409</v>
      </c>
      <c r="AZ40" s="219">
        <v>11880.855654170075</v>
      </c>
      <c r="BA40" s="219">
        <v>12877.838019645535</v>
      </c>
      <c r="BB40" s="219">
        <v>13537.172350214238</v>
      </c>
      <c r="BC40" s="219">
        <v>14182.60921267895</v>
      </c>
      <c r="BD40" s="219">
        <v>14858.691535125621</v>
      </c>
      <c r="BE40" s="219">
        <v>15701.355524469338</v>
      </c>
      <c r="BF40" s="219">
        <v>16296.324784888364</v>
      </c>
      <c r="BG40" s="219">
        <v>17045.772040318017</v>
      </c>
      <c r="BH40" s="219">
        <v>17614.543607743843</v>
      </c>
      <c r="BI40" s="219">
        <v>18293.646710363017</v>
      </c>
      <c r="BJ40" s="219">
        <v>18841.608916747409</v>
      </c>
      <c r="BK40" s="219">
        <v>19799.288009223816</v>
      </c>
      <c r="BL40" s="219">
        <v>20375.464906095542</v>
      </c>
      <c r="BM40" s="219">
        <v>21825.705264987664</v>
      </c>
      <c r="BN40" s="219">
        <v>22166.814401058979</v>
      </c>
      <c r="BO40" s="219">
        <v>22800.50644941417</v>
      </c>
      <c r="BP40" s="219">
        <v>23664.65530827663</v>
      </c>
      <c r="BQ40" s="219">
        <v>23651.259164171897</v>
      </c>
      <c r="BR40" s="219">
        <v>25216.392131181685</v>
      </c>
      <c r="BS40" s="219">
        <v>26152.494660407014</v>
      </c>
      <c r="BT40" s="219">
        <v>26133.284753902859</v>
      </c>
      <c r="BU40" s="219">
        <v>27317.224693586253</v>
      </c>
      <c r="BV40" s="219">
        <v>27842.397151116013</v>
      </c>
      <c r="BW40" s="219">
        <v>28486.151290205373</v>
      </c>
      <c r="BX40" s="219">
        <v>25933.892701825171</v>
      </c>
      <c r="BY40" s="219">
        <v>27322.987995292991</v>
      </c>
      <c r="BZ40" s="219">
        <v>29127.208537011193</v>
      </c>
      <c r="CA40" s="219">
        <v>33579.210126340557</v>
      </c>
      <c r="CB40" s="219">
        <v>36983.087792241357</v>
      </c>
      <c r="CC40" s="219">
        <v>38761.505354044835</v>
      </c>
      <c r="CD40" s="219">
        <v>40279.000780218281</v>
      </c>
      <c r="CE40" s="220">
        <v>41868.686611919082</v>
      </c>
    </row>
    <row r="41" spans="1:83" x14ac:dyDescent="0.35">
      <c r="A41" s="283"/>
      <c r="B41" s="284" t="s">
        <v>221</v>
      </c>
      <c r="AH41" s="219">
        <v>0</v>
      </c>
      <c r="AI41" s="219">
        <v>0</v>
      </c>
      <c r="AJ41" s="219">
        <v>0</v>
      </c>
      <c r="AK41" s="219">
        <v>0</v>
      </c>
      <c r="AL41" s="219">
        <v>0</v>
      </c>
      <c r="AM41" s="219">
        <v>0</v>
      </c>
      <c r="AN41" s="219">
        <v>0</v>
      </c>
      <c r="AO41" s="219">
        <v>0</v>
      </c>
      <c r="AP41" s="219">
        <v>0</v>
      </c>
      <c r="AQ41" s="219">
        <v>0</v>
      </c>
      <c r="AR41" s="219">
        <v>0</v>
      </c>
      <c r="AS41" s="219">
        <v>0</v>
      </c>
      <c r="AT41" s="219">
        <v>0</v>
      </c>
      <c r="AU41" s="219">
        <v>0</v>
      </c>
      <c r="AV41" s="219">
        <v>0</v>
      </c>
      <c r="AW41" s="219">
        <v>0</v>
      </c>
      <c r="AX41" s="219">
        <v>0</v>
      </c>
      <c r="AY41" s="219">
        <v>0</v>
      </c>
      <c r="AZ41" s="219">
        <v>0</v>
      </c>
      <c r="BA41" s="219">
        <v>0</v>
      </c>
      <c r="BB41" s="219">
        <v>0</v>
      </c>
      <c r="BC41" s="219">
        <v>0</v>
      </c>
      <c r="BD41" s="219">
        <v>0</v>
      </c>
      <c r="BE41" s="219">
        <v>0</v>
      </c>
      <c r="BF41" s="219">
        <v>0</v>
      </c>
      <c r="BG41" s="219">
        <v>0</v>
      </c>
      <c r="BH41" s="219">
        <v>0</v>
      </c>
      <c r="BI41" s="219">
        <v>0</v>
      </c>
      <c r="BJ41" s="219">
        <v>0</v>
      </c>
      <c r="BK41" s="219">
        <v>0</v>
      </c>
      <c r="BL41" s="219">
        <v>0</v>
      </c>
      <c r="BM41" s="219">
        <v>0</v>
      </c>
      <c r="BN41" s="219">
        <v>0</v>
      </c>
      <c r="BO41" s="219">
        <v>0</v>
      </c>
      <c r="BP41" s="219">
        <v>0</v>
      </c>
      <c r="BQ41" s="219">
        <v>5.8480558104702531</v>
      </c>
      <c r="BR41" s="219">
        <v>7.3258184170544594</v>
      </c>
      <c r="BS41" s="219">
        <v>8.3456891626263605</v>
      </c>
      <c r="BT41" s="219">
        <v>8.6643623256476747</v>
      </c>
      <c r="BU41" s="219">
        <v>9.5343708072337581</v>
      </c>
      <c r="BV41" s="219">
        <v>10.423425155298554</v>
      </c>
      <c r="BW41" s="219">
        <v>11.149429055462679</v>
      </c>
      <c r="BX41" s="219">
        <v>11.145624127548977</v>
      </c>
      <c r="BY41" s="219">
        <v>13.515153246356183</v>
      </c>
      <c r="BZ41" s="219">
        <v>15.077418450894319</v>
      </c>
      <c r="CA41" s="219">
        <v>17.35979804117353</v>
      </c>
      <c r="CB41" s="219">
        <v>19.327349162540731</v>
      </c>
      <c r="CC41" s="219">
        <v>20.768159026518902</v>
      </c>
      <c r="CD41" s="219">
        <v>22.087097283531826</v>
      </c>
      <c r="CE41" s="220">
        <v>23.420486410193071</v>
      </c>
    </row>
    <row r="42" spans="1:83" x14ac:dyDescent="0.35">
      <c r="A42" s="283"/>
      <c r="B42" s="284" t="s">
        <v>223</v>
      </c>
      <c r="AH42" s="219">
        <v>981.19481979051625</v>
      </c>
      <c r="AI42" s="219">
        <v>1002.8610974120868</v>
      </c>
      <c r="AJ42" s="219">
        <v>1087.0717169318789</v>
      </c>
      <c r="AK42" s="219">
        <v>1244.7915713151813</v>
      </c>
      <c r="AL42" s="219">
        <v>1412.7689310758494</v>
      </c>
      <c r="AM42" s="219">
        <v>1650.4148242213487</v>
      </c>
      <c r="AN42" s="219">
        <v>1811.5149800333872</v>
      </c>
      <c r="AO42" s="219">
        <v>2036.3979674088166</v>
      </c>
      <c r="AP42" s="219">
        <v>2207.7264812644817</v>
      </c>
      <c r="AQ42" s="219">
        <v>2403.7278045952157</v>
      </c>
      <c r="AR42" s="219">
        <v>2509.0409134242468</v>
      </c>
      <c r="AS42" s="219">
        <v>2676.1007204632779</v>
      </c>
      <c r="AT42" s="219">
        <v>2942.5760457297006</v>
      </c>
      <c r="AU42" s="219">
        <v>3419.0530767626929</v>
      </c>
      <c r="AV42" s="219">
        <v>3021.2023709855262</v>
      </c>
      <c r="AW42" s="219">
        <v>3393.7908005400664</v>
      </c>
      <c r="AX42" s="219">
        <v>3648.4333327181448</v>
      </c>
      <c r="AY42" s="219">
        <v>3939.8675303498035</v>
      </c>
      <c r="AZ42" s="219">
        <v>4125.7879198657547</v>
      </c>
      <c r="BA42" s="219">
        <v>4343.7777956943455</v>
      </c>
      <c r="BB42" s="219">
        <v>4537.117741439386</v>
      </c>
      <c r="BC42" s="219">
        <v>4719.5195188552771</v>
      </c>
      <c r="BD42" s="219">
        <v>4879.475770880872</v>
      </c>
      <c r="BE42" s="219">
        <v>5055.1970597887594</v>
      </c>
      <c r="BF42" s="219">
        <v>5141.7964556086918</v>
      </c>
      <c r="BG42" s="219">
        <v>5338.1004913676961</v>
      </c>
      <c r="BH42" s="219">
        <v>5505.8217267974724</v>
      </c>
      <c r="BI42" s="219">
        <v>5723.5133209643418</v>
      </c>
      <c r="BJ42" s="219">
        <v>5876.1630380164224</v>
      </c>
      <c r="BK42" s="219">
        <v>6148.682261187314</v>
      </c>
      <c r="BL42" s="219">
        <v>6322.004263957223</v>
      </c>
      <c r="BM42" s="219">
        <v>6727.9579808092576</v>
      </c>
      <c r="BN42" s="219">
        <v>6775.026180214596</v>
      </c>
      <c r="BO42" s="219">
        <v>6799.2468248077785</v>
      </c>
      <c r="BP42" s="219">
        <v>6853.9258339647031</v>
      </c>
      <c r="BQ42" s="219">
        <v>6572.6474427249823</v>
      </c>
      <c r="BR42" s="219">
        <v>6575.9112571430715</v>
      </c>
      <c r="BS42" s="219">
        <v>6605.5033548202382</v>
      </c>
      <c r="BT42" s="219">
        <v>6464.6287961109228</v>
      </c>
      <c r="BU42" s="219">
        <v>6412.5763308558844</v>
      </c>
      <c r="BV42" s="219">
        <v>6466.6401244578274</v>
      </c>
      <c r="BW42" s="219">
        <v>6561.4090004941563</v>
      </c>
      <c r="BX42" s="219">
        <v>5570.4890838057609</v>
      </c>
      <c r="BY42" s="219">
        <v>5565.1528651698072</v>
      </c>
      <c r="BZ42" s="219">
        <v>5626.080581395996</v>
      </c>
      <c r="CA42" s="219">
        <v>6230.2636528072699</v>
      </c>
      <c r="CB42" s="219">
        <v>6753.2956572267258</v>
      </c>
      <c r="CC42" s="219">
        <v>6951.7182251666509</v>
      </c>
      <c r="CD42" s="219">
        <v>7058.049822723181</v>
      </c>
      <c r="CE42" s="220">
        <v>7145.6648597189687</v>
      </c>
    </row>
    <row r="43" spans="1:83" x14ac:dyDescent="0.35">
      <c r="A43" s="283"/>
      <c r="B43" s="284" t="s">
        <v>233</v>
      </c>
      <c r="AH43" s="219">
        <v>0</v>
      </c>
      <c r="AI43" s="219">
        <v>0</v>
      </c>
      <c r="AJ43" s="219">
        <v>0</v>
      </c>
      <c r="AK43" s="219">
        <v>0</v>
      </c>
      <c r="AL43" s="219">
        <v>0</v>
      </c>
      <c r="AM43" s="219">
        <v>0</v>
      </c>
      <c r="AN43" s="219">
        <v>0</v>
      </c>
      <c r="AO43" s="219">
        <v>0</v>
      </c>
      <c r="AP43" s="219">
        <v>0</v>
      </c>
      <c r="AQ43" s="219">
        <v>0</v>
      </c>
      <c r="AR43" s="219">
        <v>0</v>
      </c>
      <c r="AS43" s="219">
        <v>0</v>
      </c>
      <c r="AT43" s="219">
        <v>0</v>
      </c>
      <c r="AU43" s="219">
        <v>0</v>
      </c>
      <c r="AV43" s="219">
        <v>3837.4929879970655</v>
      </c>
      <c r="AW43" s="219">
        <v>5240.1173656374585</v>
      </c>
      <c r="AX43" s="219">
        <v>5808.2468567048263</v>
      </c>
      <c r="AY43" s="219">
        <v>6826.5429346026049</v>
      </c>
      <c r="AZ43" s="219">
        <v>7755.0677343043199</v>
      </c>
      <c r="BA43" s="219">
        <v>8534.06022395119</v>
      </c>
      <c r="BB43" s="219">
        <v>9000.0546087748517</v>
      </c>
      <c r="BC43" s="219">
        <v>9463.0896938236729</v>
      </c>
      <c r="BD43" s="219">
        <v>9979.2157642447473</v>
      </c>
      <c r="BE43" s="219">
        <v>10646.158464680577</v>
      </c>
      <c r="BF43" s="219">
        <v>11154.528329279672</v>
      </c>
      <c r="BG43" s="219">
        <v>11707.671548950322</v>
      </c>
      <c r="BH43" s="219">
        <v>12108.72188094637</v>
      </c>
      <c r="BI43" s="219">
        <v>12570.133389398678</v>
      </c>
      <c r="BJ43" s="219">
        <v>12965.445878730987</v>
      </c>
      <c r="BK43" s="219">
        <v>13650.605748036503</v>
      </c>
      <c r="BL43" s="219">
        <v>14053.46064213832</v>
      </c>
      <c r="BM43" s="219">
        <v>15097.747284178407</v>
      </c>
      <c r="BN43" s="219">
        <v>15391.788220844381</v>
      </c>
      <c r="BO43" s="219">
        <v>16001.259624606388</v>
      </c>
      <c r="BP43" s="219">
        <v>16810.729474311927</v>
      </c>
      <c r="BQ43" s="219">
        <v>16875.91187424423</v>
      </c>
      <c r="BR43" s="219">
        <v>16735.508865776228</v>
      </c>
      <c r="BS43" s="219">
        <v>15923.264493510382</v>
      </c>
      <c r="BT43" s="219">
        <v>13575.485167359959</v>
      </c>
      <c r="BU43" s="219">
        <v>10877.897008704273</v>
      </c>
      <c r="BV43" s="219">
        <v>9258.8954327064002</v>
      </c>
      <c r="BW43" s="219">
        <v>8032.4501808007772</v>
      </c>
      <c r="BX43" s="219">
        <v>6066.4543192124866</v>
      </c>
      <c r="BY43" s="219">
        <v>5972.5626279297612</v>
      </c>
      <c r="BZ43" s="219">
        <v>5925.1100485491024</v>
      </c>
      <c r="CA43" s="219">
        <v>6333.699147758939</v>
      </c>
      <c r="CB43" s="219">
        <v>6663.0898477341816</v>
      </c>
      <c r="CC43" s="219">
        <v>6581.8552933534265</v>
      </c>
      <c r="CD43" s="219">
        <v>6421.5708630764975</v>
      </c>
      <c r="CE43" s="220">
        <v>6352.6819679135106</v>
      </c>
    </row>
    <row r="44" spans="1:83" x14ac:dyDescent="0.35">
      <c r="A44" s="283"/>
      <c r="B44" s="284" t="s">
        <v>257</v>
      </c>
      <c r="AH44" s="219">
        <v>274.50093172710871</v>
      </c>
      <c r="AI44" s="219">
        <v>394.15933679380527</v>
      </c>
      <c r="AJ44" s="219">
        <v>522.63063314032638</v>
      </c>
      <c r="AK44" s="219">
        <v>652.57255102280715</v>
      </c>
      <c r="AL44" s="219">
        <v>827.32870405434358</v>
      </c>
      <c r="AM44" s="219">
        <v>1013.5880940672524</v>
      </c>
      <c r="AN44" s="219">
        <v>1119.6168973817462</v>
      </c>
      <c r="AO44" s="219">
        <v>1252.7112860736452</v>
      </c>
      <c r="AP44" s="219">
        <v>1456.7027103593628</v>
      </c>
      <c r="AQ44" s="219">
        <v>1597.0351622897292</v>
      </c>
      <c r="AR44" s="219">
        <v>1688.6013097310931</v>
      </c>
      <c r="AS44" s="219">
        <v>1777.4784949300033</v>
      </c>
      <c r="AT44" s="219">
        <v>1880.6345204692045</v>
      </c>
      <c r="AU44" s="219">
        <v>2127.870447642254</v>
      </c>
      <c r="AV44" s="219">
        <v>132.83399937369626</v>
      </c>
      <c r="AW44" s="219">
        <v>0</v>
      </c>
      <c r="AX44" s="219">
        <v>0</v>
      </c>
      <c r="AY44" s="219">
        <v>0</v>
      </c>
      <c r="AZ44" s="219">
        <v>0</v>
      </c>
      <c r="BA44" s="219">
        <v>0</v>
      </c>
      <c r="BB44" s="219">
        <v>0</v>
      </c>
      <c r="BC44" s="219">
        <v>0</v>
      </c>
      <c r="BD44" s="219">
        <v>0</v>
      </c>
      <c r="BE44" s="219">
        <v>0</v>
      </c>
      <c r="BF44" s="219">
        <v>0</v>
      </c>
      <c r="BG44" s="219">
        <v>0</v>
      </c>
      <c r="BH44" s="219">
        <v>0</v>
      </c>
      <c r="BI44" s="219">
        <v>0</v>
      </c>
      <c r="BJ44" s="219">
        <v>0</v>
      </c>
      <c r="BK44" s="219">
        <v>0</v>
      </c>
      <c r="BL44" s="219">
        <v>0</v>
      </c>
      <c r="BM44" s="219">
        <v>0</v>
      </c>
      <c r="BN44" s="219">
        <v>0</v>
      </c>
      <c r="BO44" s="219">
        <v>0</v>
      </c>
      <c r="BP44" s="219">
        <v>0</v>
      </c>
      <c r="BQ44" s="219">
        <v>0</v>
      </c>
      <c r="BR44" s="219">
        <v>0</v>
      </c>
      <c r="BS44" s="219">
        <v>0</v>
      </c>
      <c r="BT44" s="219">
        <v>0</v>
      </c>
      <c r="BU44" s="219">
        <v>0</v>
      </c>
      <c r="BV44" s="219">
        <v>0</v>
      </c>
      <c r="BW44" s="219">
        <v>0</v>
      </c>
      <c r="BX44" s="219">
        <v>0</v>
      </c>
      <c r="BY44" s="219">
        <v>0</v>
      </c>
      <c r="BZ44" s="219">
        <v>0</v>
      </c>
      <c r="CA44" s="219">
        <v>0</v>
      </c>
      <c r="CB44" s="219">
        <v>0</v>
      </c>
      <c r="CC44" s="219">
        <v>0</v>
      </c>
      <c r="CD44" s="219">
        <v>0</v>
      </c>
      <c r="CE44" s="220">
        <v>0</v>
      </c>
    </row>
    <row r="45" spans="1:83" x14ac:dyDescent="0.35">
      <c r="A45" s="283"/>
      <c r="B45" s="284" t="s">
        <v>263</v>
      </c>
      <c r="AH45" s="219">
        <v>0</v>
      </c>
      <c r="AI45" s="219">
        <v>0</v>
      </c>
      <c r="AJ45" s="219">
        <v>0</v>
      </c>
      <c r="AK45" s="219">
        <v>0</v>
      </c>
      <c r="AL45" s="219">
        <v>0</v>
      </c>
      <c r="AM45" s="219">
        <v>0</v>
      </c>
      <c r="AN45" s="219">
        <v>0</v>
      </c>
      <c r="AO45" s="219">
        <v>0</v>
      </c>
      <c r="AP45" s="219">
        <v>0</v>
      </c>
      <c r="AQ45" s="219">
        <v>0</v>
      </c>
      <c r="AR45" s="219">
        <v>0</v>
      </c>
      <c r="AS45" s="219">
        <v>0</v>
      </c>
      <c r="AT45" s="219">
        <v>0</v>
      </c>
      <c r="AU45" s="219">
        <v>0</v>
      </c>
      <c r="AV45" s="219">
        <v>0</v>
      </c>
      <c r="AW45" s="219">
        <v>0</v>
      </c>
      <c r="AX45" s="219">
        <v>0</v>
      </c>
      <c r="AY45" s="219">
        <v>0</v>
      </c>
      <c r="AZ45" s="219">
        <v>0</v>
      </c>
      <c r="BA45" s="219">
        <v>0</v>
      </c>
      <c r="BB45" s="219">
        <v>0</v>
      </c>
      <c r="BC45" s="219">
        <v>0</v>
      </c>
      <c r="BD45" s="219">
        <v>0</v>
      </c>
      <c r="BE45" s="219">
        <v>0</v>
      </c>
      <c r="BF45" s="219">
        <v>0</v>
      </c>
      <c r="BG45" s="219">
        <v>0</v>
      </c>
      <c r="BH45" s="219">
        <v>0</v>
      </c>
      <c r="BI45" s="219">
        <v>0</v>
      </c>
      <c r="BJ45" s="219">
        <v>0</v>
      </c>
      <c r="BK45" s="219">
        <v>0</v>
      </c>
      <c r="BL45" s="219">
        <v>0</v>
      </c>
      <c r="BM45" s="219">
        <v>0</v>
      </c>
      <c r="BN45" s="219">
        <v>0</v>
      </c>
      <c r="BO45" s="219">
        <v>0</v>
      </c>
      <c r="BP45" s="219">
        <v>0</v>
      </c>
      <c r="BQ45" s="219">
        <v>196.85179139221398</v>
      </c>
      <c r="BR45" s="219">
        <v>1897.6461898453315</v>
      </c>
      <c r="BS45" s="219">
        <v>3615.3811229137673</v>
      </c>
      <c r="BT45" s="219">
        <v>6084.5064281063324</v>
      </c>
      <c r="BU45" s="219">
        <v>10017.216983218863</v>
      </c>
      <c r="BV45" s="219">
        <v>12106.438168796489</v>
      </c>
      <c r="BW45" s="219">
        <v>13881.142679854976</v>
      </c>
      <c r="BX45" s="219">
        <v>14285.803674679375</v>
      </c>
      <c r="BY45" s="219">
        <v>15771.757348947067</v>
      </c>
      <c r="BZ45" s="219">
        <v>17560.940488615201</v>
      </c>
      <c r="CA45" s="219">
        <v>20997.887527733179</v>
      </c>
      <c r="CB45" s="219">
        <v>23547.374938117908</v>
      </c>
      <c r="CC45" s="219">
        <v>25207.163676498232</v>
      </c>
      <c r="CD45" s="219">
        <v>26777.292997135071</v>
      </c>
      <c r="CE45" s="220">
        <v>28346.919297876411</v>
      </c>
    </row>
    <row r="46" spans="1:83" ht="24.75" customHeight="1" x14ac:dyDescent="0.35">
      <c r="A46" s="283"/>
      <c r="B46" s="221" t="s">
        <v>433</v>
      </c>
      <c r="AH46" s="219">
        <v>10133.172692479438</v>
      </c>
      <c r="AI46" s="219">
        <v>9384.9837026474379</v>
      </c>
      <c r="AJ46" s="219">
        <v>8713.2979157155205</v>
      </c>
      <c r="AK46" s="219">
        <v>8970.0435048106101</v>
      </c>
      <c r="AL46" s="219">
        <v>8974.413060928473</v>
      </c>
      <c r="AM46" s="219">
        <v>8748.8656540541797</v>
      </c>
      <c r="AN46" s="219">
        <v>9466.4237671883602</v>
      </c>
      <c r="AO46" s="219">
        <v>9864.3592502908141</v>
      </c>
      <c r="AP46" s="219">
        <v>10420.349961385793</v>
      </c>
      <c r="AQ46" s="219">
        <v>10831.088174188229</v>
      </c>
      <c r="AR46" s="219">
        <v>11600.581481553611</v>
      </c>
      <c r="AS46" s="219">
        <v>12215.582644376698</v>
      </c>
      <c r="AT46" s="219">
        <v>13111.71196079141</v>
      </c>
      <c r="AU46" s="219">
        <v>15538.322881734306</v>
      </c>
      <c r="AV46" s="219">
        <v>17722.448014270023</v>
      </c>
      <c r="AW46" s="219">
        <v>19835.946336261877</v>
      </c>
      <c r="AX46" s="219">
        <v>21527.058266159496</v>
      </c>
      <c r="AY46" s="219">
        <v>21454.625540862588</v>
      </c>
      <c r="AZ46" s="219">
        <v>20818.496392678928</v>
      </c>
      <c r="BA46" s="219">
        <v>20829.627859263706</v>
      </c>
      <c r="BB46" s="219">
        <v>20455.840331225747</v>
      </c>
      <c r="BC46" s="219">
        <v>19807.77428607308</v>
      </c>
      <c r="BD46" s="219">
        <v>20112.179083142597</v>
      </c>
      <c r="BE46" s="219">
        <v>20317.646867966305</v>
      </c>
      <c r="BF46" s="219">
        <v>19753.976934462527</v>
      </c>
      <c r="BG46" s="219">
        <v>19556.574261210688</v>
      </c>
      <c r="BH46" s="219">
        <v>18430.349950740107</v>
      </c>
      <c r="BI46" s="219">
        <v>17622.557646620113</v>
      </c>
      <c r="BJ46" s="219">
        <v>17055.947577204523</v>
      </c>
      <c r="BK46" s="219">
        <v>17448.41582697022</v>
      </c>
      <c r="BL46" s="219">
        <v>16862.777277679856</v>
      </c>
      <c r="BM46" s="219">
        <v>17480.768114617022</v>
      </c>
      <c r="BN46" s="219">
        <v>17250.793972149688</v>
      </c>
      <c r="BO46" s="219">
        <v>17079.347809465304</v>
      </c>
      <c r="BP46" s="219">
        <v>16812.766245586528</v>
      </c>
      <c r="BQ46" s="219">
        <v>16523.21208863939</v>
      </c>
      <c r="BR46" s="219">
        <v>17314.379906954444</v>
      </c>
      <c r="BS46" s="219">
        <v>18113.557320397056</v>
      </c>
      <c r="BT46" s="219">
        <v>18214.490716112461</v>
      </c>
      <c r="BU46" s="219">
        <v>18730.846749625747</v>
      </c>
      <c r="BV46" s="219">
        <v>19256.604055567062</v>
      </c>
      <c r="BW46" s="219">
        <v>15487.501274478707</v>
      </c>
      <c r="BX46" s="219">
        <v>14094.726990103522</v>
      </c>
      <c r="BY46" s="219">
        <v>13187.710631637938</v>
      </c>
      <c r="BZ46" s="219">
        <v>12104.769983057389</v>
      </c>
      <c r="CA46" s="219">
        <v>12522.487805051782</v>
      </c>
      <c r="CB46" s="219">
        <v>12442.236581826213</v>
      </c>
      <c r="CC46" s="219">
        <v>12036.360720506222</v>
      </c>
      <c r="CD46" s="219">
        <v>11449.049191980504</v>
      </c>
      <c r="CE46" s="220">
        <v>10580.077943777424</v>
      </c>
    </row>
    <row r="47" spans="1:83" x14ac:dyDescent="0.35">
      <c r="A47" s="283"/>
      <c r="B47" s="284" t="s">
        <v>456</v>
      </c>
      <c r="AH47" s="219">
        <v>0</v>
      </c>
      <c r="AI47" s="219">
        <v>0</v>
      </c>
      <c r="AJ47" s="219">
        <v>0</v>
      </c>
      <c r="AK47" s="219">
        <v>0</v>
      </c>
      <c r="AL47" s="219">
        <v>0</v>
      </c>
      <c r="AM47" s="219">
        <v>0</v>
      </c>
      <c r="AN47" s="219">
        <v>0</v>
      </c>
      <c r="AO47" s="219">
        <v>0</v>
      </c>
      <c r="AP47" s="219">
        <v>0</v>
      </c>
      <c r="AQ47" s="219">
        <v>0</v>
      </c>
      <c r="AR47" s="219">
        <v>0</v>
      </c>
      <c r="AS47" s="219">
        <v>0</v>
      </c>
      <c r="AT47" s="219">
        <v>0</v>
      </c>
      <c r="AU47" s="219">
        <v>0</v>
      </c>
      <c r="AV47" s="219">
        <v>0</v>
      </c>
      <c r="AW47" s="219">
        <v>0</v>
      </c>
      <c r="AX47" s="219">
        <v>0</v>
      </c>
      <c r="AY47" s="219">
        <v>0</v>
      </c>
      <c r="AZ47" s="219">
        <v>0</v>
      </c>
      <c r="BA47" s="219">
        <v>0</v>
      </c>
      <c r="BB47" s="219">
        <v>0</v>
      </c>
      <c r="BC47" s="219">
        <v>0</v>
      </c>
      <c r="BD47" s="219">
        <v>0</v>
      </c>
      <c r="BE47" s="219">
        <v>0</v>
      </c>
      <c r="BF47" s="219">
        <v>0</v>
      </c>
      <c r="BG47" s="219">
        <v>0</v>
      </c>
      <c r="BH47" s="219">
        <v>0</v>
      </c>
      <c r="BI47" s="219">
        <v>0</v>
      </c>
      <c r="BJ47" s="219">
        <v>0</v>
      </c>
      <c r="BK47" s="219">
        <v>0</v>
      </c>
      <c r="BL47" s="219">
        <v>169.82384960366707</v>
      </c>
      <c r="BM47" s="219">
        <v>1669.9148990221247</v>
      </c>
      <c r="BN47" s="219">
        <v>2892.288569300365</v>
      </c>
      <c r="BO47" s="219">
        <v>4525.8085024699621</v>
      </c>
      <c r="BP47" s="219">
        <v>8486.2001609948093</v>
      </c>
      <c r="BQ47" s="219">
        <v>12797.731158054235</v>
      </c>
      <c r="BR47" s="219">
        <v>15568.405584377477</v>
      </c>
      <c r="BS47" s="219">
        <v>17192.111072918837</v>
      </c>
      <c r="BT47" s="219">
        <v>17802.887686423048</v>
      </c>
      <c r="BU47" s="219">
        <v>18548.11078169402</v>
      </c>
      <c r="BV47" s="219">
        <v>19142.315461451661</v>
      </c>
      <c r="BW47" s="219">
        <v>15381.613383035923</v>
      </c>
      <c r="BX47" s="219">
        <v>14013.448716241594</v>
      </c>
      <c r="BY47" s="219">
        <v>13121.399150144882</v>
      </c>
      <c r="BZ47" s="219">
        <v>12046.830584091085</v>
      </c>
      <c r="CA47" s="219">
        <v>12467.835893195845</v>
      </c>
      <c r="CB47" s="219">
        <v>12394.686895788105</v>
      </c>
      <c r="CC47" s="219">
        <v>11995.481683019325</v>
      </c>
      <c r="CD47" s="219">
        <v>11415.29505073811</v>
      </c>
      <c r="CE47" s="220">
        <v>10553.223114169359</v>
      </c>
    </row>
    <row r="48" spans="1:83" x14ac:dyDescent="0.35">
      <c r="A48" s="283"/>
      <c r="B48" s="284" t="s">
        <v>247</v>
      </c>
      <c r="AH48" s="219">
        <v>0</v>
      </c>
      <c r="AI48" s="219">
        <v>0</v>
      </c>
      <c r="AJ48" s="219">
        <v>0</v>
      </c>
      <c r="AK48" s="219">
        <v>0</v>
      </c>
      <c r="AL48" s="219">
        <v>0</v>
      </c>
      <c r="AM48" s="219">
        <v>0</v>
      </c>
      <c r="AN48" s="219">
        <v>0</v>
      </c>
      <c r="AO48" s="219">
        <v>0</v>
      </c>
      <c r="AP48" s="219">
        <v>0</v>
      </c>
      <c r="AQ48" s="219">
        <v>0</v>
      </c>
      <c r="AR48" s="219">
        <v>0</v>
      </c>
      <c r="AS48" s="219">
        <v>0</v>
      </c>
      <c r="AT48" s="219">
        <v>0</v>
      </c>
      <c r="AU48" s="219">
        <v>0</v>
      </c>
      <c r="AV48" s="219">
        <v>0</v>
      </c>
      <c r="AW48" s="219">
        <v>0</v>
      </c>
      <c r="AX48" s="219">
        <v>0</v>
      </c>
      <c r="AY48" s="219">
        <v>13687.856134508178</v>
      </c>
      <c r="AZ48" s="219">
        <v>13210.049820762375</v>
      </c>
      <c r="BA48" s="219">
        <v>12770.356977390944</v>
      </c>
      <c r="BB48" s="219">
        <v>12275.032612208322</v>
      </c>
      <c r="BC48" s="219">
        <v>11352.444701724982</v>
      </c>
      <c r="BD48" s="219">
        <v>11172.275520984098</v>
      </c>
      <c r="BE48" s="219">
        <v>10919.565856894682</v>
      </c>
      <c r="BF48" s="219">
        <v>10689.467893100233</v>
      </c>
      <c r="BG48" s="219">
        <v>10382.870900229405</v>
      </c>
      <c r="BH48" s="219">
        <v>9984.7759113605589</v>
      </c>
      <c r="BI48" s="219">
        <v>9699.1857446666309</v>
      </c>
      <c r="BJ48" s="219">
        <v>9298.6522609416152</v>
      </c>
      <c r="BK48" s="219">
        <v>9209.6696283522651</v>
      </c>
      <c r="BL48" s="219">
        <v>8700.0838293877932</v>
      </c>
      <c r="BM48" s="219">
        <v>8048.3016739447821</v>
      </c>
      <c r="BN48" s="219">
        <v>7200.4813000615313</v>
      </c>
      <c r="BO48" s="219">
        <v>6284.6056732639154</v>
      </c>
      <c r="BP48" s="219">
        <v>4100.4272711421863</v>
      </c>
      <c r="BQ48" s="219">
        <v>1455.2792682134022</v>
      </c>
      <c r="BR48" s="219">
        <v>296.58102676923045</v>
      </c>
      <c r="BS48" s="219">
        <v>75.790925490791722</v>
      </c>
      <c r="BT48" s="219">
        <v>17.767914066485659</v>
      </c>
      <c r="BU48" s="219">
        <v>10.46024524604622</v>
      </c>
      <c r="BV48" s="219">
        <v>0</v>
      </c>
      <c r="BW48" s="219">
        <v>5.4410891366416489</v>
      </c>
      <c r="BX48" s="219">
        <v>4.904509292492313</v>
      </c>
      <c r="BY48" s="219">
        <v>0</v>
      </c>
      <c r="BZ48" s="219">
        <v>0</v>
      </c>
      <c r="CA48" s="219">
        <v>0</v>
      </c>
      <c r="CB48" s="219">
        <v>0</v>
      </c>
      <c r="CC48" s="219">
        <v>0</v>
      </c>
      <c r="CD48" s="219">
        <v>0</v>
      </c>
      <c r="CE48" s="220">
        <v>0</v>
      </c>
    </row>
    <row r="49" spans="1:83" x14ac:dyDescent="0.35">
      <c r="A49" s="283"/>
      <c r="B49" s="284" t="s">
        <v>435</v>
      </c>
      <c r="AH49" s="219">
        <v>759.25789626647088</v>
      </c>
      <c r="AI49" s="219">
        <v>728.44636926450085</v>
      </c>
      <c r="AJ49" s="219">
        <v>719.1397512010891</v>
      </c>
      <c r="AK49" s="219">
        <v>746.87494278910879</v>
      </c>
      <c r="AL49" s="219">
        <v>907.95819639862282</v>
      </c>
      <c r="AM49" s="219">
        <v>1016.9222654293158</v>
      </c>
      <c r="AN49" s="219">
        <v>1110.1819235274056</v>
      </c>
      <c r="AO49" s="219">
        <v>1282.3963876393714</v>
      </c>
      <c r="AP49" s="219">
        <v>1527.554009501355</v>
      </c>
      <c r="AQ49" s="219">
        <v>1572.3331917709697</v>
      </c>
      <c r="AR49" s="219">
        <v>1930.2872791666475</v>
      </c>
      <c r="AS49" s="219">
        <v>2083.544751100213</v>
      </c>
      <c r="AT49" s="219">
        <v>2303.7793103164813</v>
      </c>
      <c r="AU49" s="219">
        <v>2803.4206907493272</v>
      </c>
      <c r="AV49" s="219">
        <v>3693.1827005160785</v>
      </c>
      <c r="AW49" s="219">
        <v>4457.1052825282623</v>
      </c>
      <c r="AX49" s="219">
        <v>5126.8514877278358</v>
      </c>
      <c r="AY49" s="219">
        <v>5785.4676103164065</v>
      </c>
      <c r="AZ49" s="219">
        <v>6046.7134280426253</v>
      </c>
      <c r="BA49" s="219">
        <v>6338.4267765431814</v>
      </c>
      <c r="BB49" s="219">
        <v>6514.5492286527897</v>
      </c>
      <c r="BC49" s="219">
        <v>6772.9723958456652</v>
      </c>
      <c r="BD49" s="219">
        <v>7265.2501849757873</v>
      </c>
      <c r="BE49" s="219">
        <v>7715.9690416695221</v>
      </c>
      <c r="BF49" s="219">
        <v>7549.7445545367409</v>
      </c>
      <c r="BG49" s="219">
        <v>7728.3334297133733</v>
      </c>
      <c r="BH49" s="219">
        <v>7069.1073669843126</v>
      </c>
      <c r="BI49" s="219">
        <v>6610.377711417882</v>
      </c>
      <c r="BJ49" s="219">
        <v>6477.8058424643705</v>
      </c>
      <c r="BK49" s="219">
        <v>6995.9432170256678</v>
      </c>
      <c r="BL49" s="219">
        <v>6807.9545404282981</v>
      </c>
      <c r="BM49" s="219">
        <v>6568.0896947933925</v>
      </c>
      <c r="BN49" s="219">
        <v>6006.8563474468428</v>
      </c>
      <c r="BO49" s="219">
        <v>5147.4640608862601</v>
      </c>
      <c r="BP49" s="219">
        <v>3116.0360535479067</v>
      </c>
      <c r="BQ49" s="219">
        <v>1215.9837444904492</v>
      </c>
      <c r="BR49" s="219">
        <v>557.73059742879354</v>
      </c>
      <c r="BS49" s="219">
        <v>280.59991186024843</v>
      </c>
      <c r="BT49" s="219">
        <v>117.5888891295602</v>
      </c>
      <c r="BU49" s="219">
        <v>33.586986722947266</v>
      </c>
      <c r="BV49" s="219">
        <v>3.5868103644615013</v>
      </c>
      <c r="BW49" s="219">
        <v>1.598217378789351</v>
      </c>
      <c r="BX49" s="219">
        <v>1.1798646721035349</v>
      </c>
      <c r="BY49" s="219">
        <v>0.88639293022201693</v>
      </c>
      <c r="BZ49" s="219">
        <v>0.63228493895823612</v>
      </c>
      <c r="CA49" s="219">
        <v>0.54543140236215815</v>
      </c>
      <c r="CB49" s="219">
        <v>0.41450863920002501</v>
      </c>
      <c r="CC49" s="219">
        <v>0.19067730006996242</v>
      </c>
      <c r="CD49" s="219">
        <v>1.2915400582857174E-2</v>
      </c>
      <c r="CE49" s="220">
        <v>0</v>
      </c>
    </row>
    <row r="50" spans="1:83" x14ac:dyDescent="0.35">
      <c r="A50" s="283"/>
      <c r="B50" s="284" t="s">
        <v>250</v>
      </c>
      <c r="AH50" s="219">
        <v>4905.9740989525817</v>
      </c>
      <c r="AI50" s="219">
        <v>4964.411900124509</v>
      </c>
      <c r="AJ50" s="219">
        <v>4808.2018248910026</v>
      </c>
      <c r="AK50" s="219">
        <v>5167.7710687933286</v>
      </c>
      <c r="AL50" s="219">
        <v>5584.468752366819</v>
      </c>
      <c r="AM50" s="219">
        <v>6241.5687897825546</v>
      </c>
      <c r="AN50" s="219">
        <v>6736.5713319991582</v>
      </c>
      <c r="AO50" s="219">
        <v>6973.0303577890827</v>
      </c>
      <c r="AP50" s="219">
        <v>7577.7958398090605</v>
      </c>
      <c r="AQ50" s="219">
        <v>7951.1443068465169</v>
      </c>
      <c r="AR50" s="219">
        <v>8399.6450952936666</v>
      </c>
      <c r="AS50" s="219">
        <v>8862.3090905566714</v>
      </c>
      <c r="AT50" s="219">
        <v>9434.5336156082722</v>
      </c>
      <c r="AU50" s="219">
        <v>10992.090292072045</v>
      </c>
      <c r="AV50" s="219">
        <v>12076.45849578201</v>
      </c>
      <c r="AW50" s="219">
        <v>13359.649497371145</v>
      </c>
      <c r="AX50" s="219">
        <v>14323.088365134998</v>
      </c>
      <c r="AY50" s="219">
        <v>486.61133531835702</v>
      </c>
      <c r="AZ50" s="219">
        <v>0</v>
      </c>
      <c r="BA50" s="219">
        <v>0</v>
      </c>
      <c r="BB50" s="219">
        <v>0</v>
      </c>
      <c r="BC50" s="219">
        <v>0</v>
      </c>
      <c r="BD50" s="219">
        <v>0</v>
      </c>
      <c r="BE50" s="219">
        <v>0</v>
      </c>
      <c r="BF50" s="219">
        <v>0</v>
      </c>
      <c r="BG50" s="219">
        <v>0</v>
      </c>
      <c r="BH50" s="219">
        <v>0</v>
      </c>
      <c r="BI50" s="219">
        <v>0</v>
      </c>
      <c r="BJ50" s="219">
        <v>0</v>
      </c>
      <c r="BK50" s="219">
        <v>0</v>
      </c>
      <c r="BL50" s="219">
        <v>0</v>
      </c>
      <c r="BM50" s="219">
        <v>0</v>
      </c>
      <c r="BN50" s="219">
        <v>0</v>
      </c>
      <c r="BO50" s="219">
        <v>0</v>
      </c>
      <c r="BP50" s="219">
        <v>0</v>
      </c>
      <c r="BQ50" s="219">
        <v>0</v>
      </c>
      <c r="BR50" s="219">
        <v>0</v>
      </c>
      <c r="BS50" s="219">
        <v>0</v>
      </c>
      <c r="BT50" s="219">
        <v>0</v>
      </c>
      <c r="BU50" s="219">
        <v>0</v>
      </c>
      <c r="BV50" s="219">
        <v>0</v>
      </c>
      <c r="BW50" s="219">
        <v>0</v>
      </c>
      <c r="BX50" s="219">
        <v>0</v>
      </c>
      <c r="BY50" s="219">
        <v>0</v>
      </c>
      <c r="BZ50" s="219">
        <v>0</v>
      </c>
      <c r="CA50" s="219">
        <v>0</v>
      </c>
      <c r="CB50" s="219">
        <v>0</v>
      </c>
      <c r="CC50" s="219">
        <v>0</v>
      </c>
      <c r="CD50" s="219">
        <v>0</v>
      </c>
      <c r="CE50" s="220">
        <v>0</v>
      </c>
    </row>
    <row r="51" spans="1:83" x14ac:dyDescent="0.35">
      <c r="A51" s="283"/>
      <c r="B51" s="284" t="s">
        <v>267</v>
      </c>
      <c r="AH51" s="219">
        <v>402.99072955681919</v>
      </c>
      <c r="AI51" s="219">
        <v>424.09548895536005</v>
      </c>
      <c r="AJ51" s="219">
        <v>451.55286703324197</v>
      </c>
      <c r="AK51" s="219">
        <v>490.37243718476839</v>
      </c>
      <c r="AL51" s="219">
        <v>539.86703569647841</v>
      </c>
      <c r="AM51" s="219">
        <v>606.81918789552617</v>
      </c>
      <c r="AN51" s="219">
        <v>742.21794320812387</v>
      </c>
      <c r="AO51" s="219">
        <v>789.62370164831668</v>
      </c>
      <c r="AP51" s="219">
        <v>807.70481021871274</v>
      </c>
      <c r="AQ51" s="219">
        <v>790.63984363720124</v>
      </c>
      <c r="AR51" s="219">
        <v>790.67767430983668</v>
      </c>
      <c r="AS51" s="219">
        <v>799.21727562324531</v>
      </c>
      <c r="AT51" s="219">
        <v>912.86971987451636</v>
      </c>
      <c r="AU51" s="219">
        <v>1194.7281248112688</v>
      </c>
      <c r="AV51" s="219">
        <v>1244.8981802742758</v>
      </c>
      <c r="AW51" s="219">
        <v>1329.2664384138645</v>
      </c>
      <c r="AX51" s="219">
        <v>1441.6713819098343</v>
      </c>
      <c r="AY51" s="219">
        <v>1473.1430953180957</v>
      </c>
      <c r="AZ51" s="219">
        <v>1561.7331438739311</v>
      </c>
      <c r="BA51" s="219">
        <v>1720.8441053295785</v>
      </c>
      <c r="BB51" s="219">
        <v>1666.2584903646325</v>
      </c>
      <c r="BC51" s="219">
        <v>1682.3571885024307</v>
      </c>
      <c r="BD51" s="219">
        <v>1674.6533771827098</v>
      </c>
      <c r="BE51" s="219">
        <v>1682.1119694020992</v>
      </c>
      <c r="BF51" s="219">
        <v>1514.7644868255522</v>
      </c>
      <c r="BG51" s="219">
        <v>1445.3699312679084</v>
      </c>
      <c r="BH51" s="219">
        <v>1376.4666723952307</v>
      </c>
      <c r="BI51" s="219">
        <v>1312.994190535602</v>
      </c>
      <c r="BJ51" s="219">
        <v>1279.4894737985364</v>
      </c>
      <c r="BK51" s="219">
        <v>1242.802981592286</v>
      </c>
      <c r="BL51" s="219">
        <v>1184.915058260096</v>
      </c>
      <c r="BM51" s="219">
        <v>1194.4618468567232</v>
      </c>
      <c r="BN51" s="219">
        <v>1151.167755340949</v>
      </c>
      <c r="BO51" s="219">
        <v>1121.469572845167</v>
      </c>
      <c r="BP51" s="219">
        <v>1110.1027599016279</v>
      </c>
      <c r="BQ51" s="219">
        <v>1054.2179178813053</v>
      </c>
      <c r="BR51" s="219">
        <v>891.66269837894163</v>
      </c>
      <c r="BS51" s="219">
        <v>565.05541012717958</v>
      </c>
      <c r="BT51" s="219">
        <v>276.24622649336959</v>
      </c>
      <c r="BU51" s="219">
        <v>138.68873596273593</v>
      </c>
      <c r="BV51" s="219">
        <v>110.70178375094</v>
      </c>
      <c r="BW51" s="219">
        <v>98.848584927352164</v>
      </c>
      <c r="BX51" s="219">
        <v>75.193899897332855</v>
      </c>
      <c r="BY51" s="219">
        <v>65.425088562836237</v>
      </c>
      <c r="BZ51" s="219">
        <v>57.307114027346131</v>
      </c>
      <c r="CA51" s="219">
        <v>54.106480453575884</v>
      </c>
      <c r="CB51" s="219">
        <v>47.135177398909541</v>
      </c>
      <c r="CC51" s="219">
        <v>40.688360186825655</v>
      </c>
      <c r="CD51" s="219">
        <v>33.741225841811627</v>
      </c>
      <c r="CE51" s="220">
        <v>26.854829608065838</v>
      </c>
    </row>
    <row r="52" spans="1:83" x14ac:dyDescent="0.35">
      <c r="A52" s="283"/>
      <c r="B52" s="284" t="s">
        <v>268</v>
      </c>
      <c r="AH52" s="219">
        <v>4064.9499677035674</v>
      </c>
      <c r="AI52" s="219">
        <v>3268.029944303069</v>
      </c>
      <c r="AJ52" s="219">
        <v>2734.4034725901874</v>
      </c>
      <c r="AK52" s="219">
        <v>2565.0250560434038</v>
      </c>
      <c r="AL52" s="219">
        <v>1942.1190764665523</v>
      </c>
      <c r="AM52" s="219">
        <v>883.55541094678256</v>
      </c>
      <c r="AN52" s="219">
        <v>877.45256845367192</v>
      </c>
      <c r="AO52" s="219">
        <v>819.30880321404288</v>
      </c>
      <c r="AP52" s="219">
        <v>507.29530185666522</v>
      </c>
      <c r="AQ52" s="219">
        <v>516.9708319335416</v>
      </c>
      <c r="AR52" s="219">
        <v>479.97143278345817</v>
      </c>
      <c r="AS52" s="219">
        <v>470.51152709656833</v>
      </c>
      <c r="AT52" s="219">
        <v>460.52931499213713</v>
      </c>
      <c r="AU52" s="219">
        <v>548.08377410166543</v>
      </c>
      <c r="AV52" s="219">
        <v>707.90863769765804</v>
      </c>
      <c r="AW52" s="219">
        <v>689.92511794860718</v>
      </c>
      <c r="AX52" s="219">
        <v>635.44703138683224</v>
      </c>
      <c r="AY52" s="219">
        <v>21.547365401550863</v>
      </c>
      <c r="AZ52" s="219">
        <v>0</v>
      </c>
      <c r="BA52" s="219">
        <v>0</v>
      </c>
      <c r="BB52" s="219">
        <v>0</v>
      </c>
      <c r="BC52" s="219">
        <v>0</v>
      </c>
      <c r="BD52" s="219">
        <v>0</v>
      </c>
      <c r="BE52" s="219">
        <v>0</v>
      </c>
      <c r="BF52" s="219">
        <v>0</v>
      </c>
      <c r="BG52" s="219">
        <v>0</v>
      </c>
      <c r="BH52" s="219">
        <v>0</v>
      </c>
      <c r="BI52" s="219">
        <v>0</v>
      </c>
      <c r="BJ52" s="219">
        <v>0</v>
      </c>
      <c r="BK52" s="219">
        <v>0</v>
      </c>
      <c r="BL52" s="219">
        <v>0</v>
      </c>
      <c r="BM52" s="219">
        <v>0</v>
      </c>
      <c r="BN52" s="219">
        <v>0</v>
      </c>
      <c r="BO52" s="219">
        <v>0</v>
      </c>
      <c r="BP52" s="219">
        <v>0</v>
      </c>
      <c r="BQ52" s="219">
        <v>0</v>
      </c>
      <c r="BR52" s="219">
        <v>0</v>
      </c>
      <c r="BS52" s="219">
        <v>0</v>
      </c>
      <c r="BT52" s="219">
        <v>0</v>
      </c>
      <c r="BU52" s="219">
        <v>0</v>
      </c>
      <c r="BV52" s="219">
        <v>0</v>
      </c>
      <c r="BW52" s="219">
        <v>0</v>
      </c>
      <c r="BX52" s="219">
        <v>0</v>
      </c>
      <c r="BY52" s="219">
        <v>0</v>
      </c>
      <c r="BZ52" s="219">
        <v>0</v>
      </c>
      <c r="CA52" s="219">
        <v>0</v>
      </c>
      <c r="CB52" s="219">
        <v>0</v>
      </c>
      <c r="CC52" s="219">
        <v>0</v>
      </c>
      <c r="CD52" s="219">
        <v>0</v>
      </c>
      <c r="CE52" s="220">
        <v>0</v>
      </c>
    </row>
    <row r="53" spans="1:83" ht="24.75" customHeight="1" x14ac:dyDescent="0.35">
      <c r="A53" s="283"/>
      <c r="B53" s="221" t="s">
        <v>436</v>
      </c>
      <c r="AH53" s="219">
        <v>1477.6326750416704</v>
      </c>
      <c r="AI53" s="219">
        <v>1421.9672276738543</v>
      </c>
      <c r="AJ53" s="219">
        <v>1375.5638264253389</v>
      </c>
      <c r="AK53" s="219">
        <v>1384.3591111293076</v>
      </c>
      <c r="AL53" s="219">
        <v>1398.7464106681487</v>
      </c>
      <c r="AM53" s="219">
        <v>1427.0253429631055</v>
      </c>
      <c r="AN53" s="219">
        <v>1386.9411565880621</v>
      </c>
      <c r="AO53" s="219">
        <v>1395.1997735891309</v>
      </c>
      <c r="AP53" s="219">
        <v>1431.1962426682455</v>
      </c>
      <c r="AQ53" s="219">
        <v>1377.0692309298793</v>
      </c>
      <c r="AR53" s="219">
        <v>1284.1486161868452</v>
      </c>
      <c r="AS53" s="219">
        <v>1231.5043032284541</v>
      </c>
      <c r="AT53" s="219">
        <v>1244.2437830861527</v>
      </c>
      <c r="AU53" s="219">
        <v>1311.8465731658387</v>
      </c>
      <c r="AV53" s="219">
        <v>1298.1644156531247</v>
      </c>
      <c r="AW53" s="219">
        <v>1297.2179990307995</v>
      </c>
      <c r="AX53" s="219">
        <v>1319.8612570774087</v>
      </c>
      <c r="AY53" s="219">
        <v>1319.7323089648037</v>
      </c>
      <c r="AZ53" s="219">
        <v>1290.3741629332242</v>
      </c>
      <c r="BA53" s="219">
        <v>1295.502761868589</v>
      </c>
      <c r="BB53" s="219">
        <v>1302.2491218610055</v>
      </c>
      <c r="BC53" s="219">
        <v>1276.9134514091277</v>
      </c>
      <c r="BD53" s="219">
        <v>1272.8597347253076</v>
      </c>
      <c r="BE53" s="219">
        <v>1282.7974030027196</v>
      </c>
      <c r="BF53" s="219">
        <v>1268.9158858602393</v>
      </c>
      <c r="BG53" s="219">
        <v>1239.663993035198</v>
      </c>
      <c r="BH53" s="219">
        <v>1221.781341880876</v>
      </c>
      <c r="BI53" s="219">
        <v>1216.6075858702434</v>
      </c>
      <c r="BJ53" s="219">
        <v>1165.6725508183615</v>
      </c>
      <c r="BK53" s="219">
        <v>1137.5407189495259</v>
      </c>
      <c r="BL53" s="219">
        <v>1139.3262780134553</v>
      </c>
      <c r="BM53" s="219">
        <v>1167.4856075051025</v>
      </c>
      <c r="BN53" s="219">
        <v>1212.9198850392092</v>
      </c>
      <c r="BO53" s="219">
        <v>1190.4346951570046</v>
      </c>
      <c r="BP53" s="219">
        <v>1197.4856293056789</v>
      </c>
      <c r="BQ53" s="219">
        <v>1171.4965758904027</v>
      </c>
      <c r="BR53" s="219">
        <v>1201.0729503248301</v>
      </c>
      <c r="BS53" s="219">
        <v>1181.5035369888076</v>
      </c>
      <c r="BT53" s="219">
        <v>1113.6967263689573</v>
      </c>
      <c r="BU53" s="219">
        <v>1078.7122929020952</v>
      </c>
      <c r="BV53" s="219">
        <v>1052.5915458149434</v>
      </c>
      <c r="BW53" s="219">
        <v>1017.7216588924284</v>
      </c>
      <c r="BX53" s="219">
        <v>834.80098257192401</v>
      </c>
      <c r="BY53" s="219">
        <v>821.33606350710943</v>
      </c>
      <c r="BZ53" s="219">
        <v>774.9539664085313</v>
      </c>
      <c r="CA53" s="219">
        <v>793.22616259756558</v>
      </c>
      <c r="CB53" s="219">
        <v>795.60321878533239</v>
      </c>
      <c r="CC53" s="219">
        <v>759.52438002817507</v>
      </c>
      <c r="CD53" s="219">
        <v>720.07876536617789</v>
      </c>
      <c r="CE53" s="220">
        <v>686.90728396994496</v>
      </c>
    </row>
    <row r="54" spans="1:83" x14ac:dyDescent="0.35">
      <c r="A54" s="283"/>
      <c r="B54" s="294" t="s">
        <v>457</v>
      </c>
      <c r="AH54" s="219">
        <v>186.89425138866977</v>
      </c>
      <c r="AI54" s="219">
        <v>179.61691296932898</v>
      </c>
      <c r="AJ54" s="219">
        <v>175.60389273514966</v>
      </c>
      <c r="AK54" s="219">
        <v>177.28849652064704</v>
      </c>
      <c r="AL54" s="219">
        <v>178.78713519818442</v>
      </c>
      <c r="AM54" s="219">
        <v>180.04525355141985</v>
      </c>
      <c r="AN54" s="219">
        <v>172.97452066291024</v>
      </c>
      <c r="AO54" s="219">
        <v>172.1735890812119</v>
      </c>
      <c r="AP54" s="219">
        <v>172.87716990646132</v>
      </c>
      <c r="AQ54" s="219">
        <v>151.3189892155462</v>
      </c>
      <c r="AR54" s="219">
        <v>146.54681014502231</v>
      </c>
      <c r="AS54" s="219">
        <v>137.06813967354273</v>
      </c>
      <c r="AT54" s="219">
        <v>128.21201538460289</v>
      </c>
      <c r="AU54" s="219">
        <v>128.25399175841972</v>
      </c>
      <c r="AV54" s="219">
        <v>121.91586999997469</v>
      </c>
      <c r="AW54" s="219">
        <v>125.92929098074551</v>
      </c>
      <c r="AX54" s="219">
        <v>108.13046562350995</v>
      </c>
      <c r="AY54" s="219">
        <v>103.72542581549892</v>
      </c>
      <c r="AZ54" s="219">
        <v>95.428414058133782</v>
      </c>
      <c r="BA54" s="219">
        <v>94.101259067141072</v>
      </c>
      <c r="BB54" s="219">
        <v>83.620875792839712</v>
      </c>
      <c r="BC54" s="219">
        <v>86.151005088406677</v>
      </c>
      <c r="BD54" s="219">
        <v>80.908467969048544</v>
      </c>
      <c r="BE54" s="219">
        <v>79.279195437577386</v>
      </c>
      <c r="BF54" s="219">
        <v>76.013742964889005</v>
      </c>
      <c r="BG54" s="219">
        <v>70.360740634070439</v>
      </c>
      <c r="BH54" s="219">
        <v>65.088125322603204</v>
      </c>
      <c r="BI54" s="219">
        <v>59.544870675528209</v>
      </c>
      <c r="BJ54" s="219">
        <v>55.627618114836224</v>
      </c>
      <c r="BK54" s="219">
        <v>52.507235093907319</v>
      </c>
      <c r="BL54" s="219">
        <v>48.881344141097351</v>
      </c>
      <c r="BM54" s="219">
        <v>47.292159761399105</v>
      </c>
      <c r="BN54" s="219">
        <v>44.149674626824243</v>
      </c>
      <c r="BO54" s="219">
        <v>41.848886760359903</v>
      </c>
      <c r="BP54" s="219">
        <v>39.776954480407355</v>
      </c>
      <c r="BQ54" s="219">
        <v>36.939662075538408</v>
      </c>
      <c r="BR54" s="219">
        <v>34.877110904269799</v>
      </c>
      <c r="BS54" s="219">
        <v>32.519934279535313</v>
      </c>
      <c r="BT54" s="219">
        <v>30.06453184289607</v>
      </c>
      <c r="BU54" s="219">
        <v>27.638355332451859</v>
      </c>
      <c r="BV54" s="219">
        <v>25.462502544732562</v>
      </c>
      <c r="BW54" s="219">
        <v>23.26331603245961</v>
      </c>
      <c r="BX54" s="219">
        <v>17.520900968694484</v>
      </c>
      <c r="BY54" s="219">
        <v>16.305213375016983</v>
      </c>
      <c r="BZ54" s="219">
        <v>14.505822691016217</v>
      </c>
      <c r="CA54" s="219">
        <v>14.083572120963137</v>
      </c>
      <c r="CB54" s="219">
        <v>13.456969791346349</v>
      </c>
      <c r="CC54" s="219">
        <v>12.437435576758867</v>
      </c>
      <c r="CD54" s="219">
        <v>11.421611610743806</v>
      </c>
      <c r="CE54" s="220">
        <v>10.466315992564718</v>
      </c>
    </row>
    <row r="55" spans="1:83" x14ac:dyDescent="0.35">
      <c r="A55" s="283"/>
      <c r="B55" s="294" t="s">
        <v>458</v>
      </c>
      <c r="AH55" s="219">
        <v>1261.536196873521</v>
      </c>
      <c r="AI55" s="219">
        <v>1217.4035212365629</v>
      </c>
      <c r="AJ55" s="219">
        <v>1179.0547083645763</v>
      </c>
      <c r="AK55" s="219">
        <v>1188.2101362554004</v>
      </c>
      <c r="AL55" s="219">
        <v>1202.4311249603384</v>
      </c>
      <c r="AM55" s="219">
        <v>1230.3092326013689</v>
      </c>
      <c r="AN55" s="219">
        <v>1198.2416795012509</v>
      </c>
      <c r="AO55" s="219">
        <v>1208.1836337250559</v>
      </c>
      <c r="AP55" s="219">
        <v>1246.9828648990654</v>
      </c>
      <c r="AQ55" s="219">
        <v>1214.4358713531055</v>
      </c>
      <c r="AR55" s="219">
        <v>1128.3629310463295</v>
      </c>
      <c r="AS55" s="219">
        <v>1084.5543404449261</v>
      </c>
      <c r="AT55" s="219">
        <v>1107.3190739498261</v>
      </c>
      <c r="AU55" s="219">
        <v>1175.3746913053724</v>
      </c>
      <c r="AV55" s="219">
        <v>1168.6910375045427</v>
      </c>
      <c r="AW55" s="219">
        <v>1164.6597563003397</v>
      </c>
      <c r="AX55" s="219">
        <v>1199.8077945567682</v>
      </c>
      <c r="AY55" s="219">
        <v>1203.0127533477696</v>
      </c>
      <c r="AZ55" s="219">
        <v>1180.7557142264473</v>
      </c>
      <c r="BA55" s="219">
        <v>1188.602325709048</v>
      </c>
      <c r="BB55" s="219">
        <v>1201.4349064851785</v>
      </c>
      <c r="BC55" s="219">
        <v>1169.6995220445267</v>
      </c>
      <c r="BD55" s="219">
        <v>1169.0448024915586</v>
      </c>
      <c r="BE55" s="219">
        <v>1176.9854072373303</v>
      </c>
      <c r="BF55" s="219">
        <v>1158.9895864080772</v>
      </c>
      <c r="BG55" s="219">
        <v>1137.3325655131962</v>
      </c>
      <c r="BH55" s="219">
        <v>1123.9811594491659</v>
      </c>
      <c r="BI55" s="219">
        <v>1087.5779532875843</v>
      </c>
      <c r="BJ55" s="219">
        <v>1062.2436441793345</v>
      </c>
      <c r="BK55" s="219">
        <v>1045.5638818540071</v>
      </c>
      <c r="BL55" s="219">
        <v>1039.6959172276954</v>
      </c>
      <c r="BM55" s="219">
        <v>1063.4117287464164</v>
      </c>
      <c r="BN55" s="219">
        <v>1106.2774259915677</v>
      </c>
      <c r="BO55" s="219">
        <v>1087.6832141385275</v>
      </c>
      <c r="BP55" s="219">
        <v>1092.8491674396741</v>
      </c>
      <c r="BQ55" s="219">
        <v>1067.5199772434544</v>
      </c>
      <c r="BR55" s="219">
        <v>1066.3524142082495</v>
      </c>
      <c r="BS55" s="219">
        <v>1040.9141719306069</v>
      </c>
      <c r="BT55" s="219">
        <v>985.25794993134673</v>
      </c>
      <c r="BU55" s="219">
        <v>947.05067902901374</v>
      </c>
      <c r="BV55" s="219">
        <v>929.38294457948905</v>
      </c>
      <c r="BW55" s="219">
        <v>899.3249860321024</v>
      </c>
      <c r="BX55" s="219">
        <v>737.55316115321614</v>
      </c>
      <c r="BY55" s="219">
        <v>722.76409527468627</v>
      </c>
      <c r="BZ55" s="219">
        <v>682.75798651475111</v>
      </c>
      <c r="CA55" s="219">
        <v>701.1786799138572</v>
      </c>
      <c r="CB55" s="219">
        <v>703.9645918995493</v>
      </c>
      <c r="CC55" s="219">
        <v>670.69076286349525</v>
      </c>
      <c r="CD55" s="219">
        <v>634.62429421590753</v>
      </c>
      <c r="CE55" s="220">
        <v>604.93991666156035</v>
      </c>
    </row>
    <row r="56" spans="1:83" x14ac:dyDescent="0.35">
      <c r="A56" s="283"/>
      <c r="B56" s="295" t="s">
        <v>256</v>
      </c>
      <c r="AH56" s="219">
        <v>0</v>
      </c>
      <c r="AI56" s="219">
        <v>0</v>
      </c>
      <c r="AJ56" s="219">
        <v>0</v>
      </c>
      <c r="AK56" s="219">
        <v>0</v>
      </c>
      <c r="AL56" s="219">
        <v>0</v>
      </c>
      <c r="AM56" s="219">
        <v>0</v>
      </c>
      <c r="AN56" s="219">
        <v>0</v>
      </c>
      <c r="AO56" s="219">
        <v>0</v>
      </c>
      <c r="AP56" s="219">
        <v>0</v>
      </c>
      <c r="AQ56" s="219">
        <v>0</v>
      </c>
      <c r="AR56" s="219">
        <v>0</v>
      </c>
      <c r="AS56" s="219">
        <v>0</v>
      </c>
      <c r="AT56" s="219">
        <v>0</v>
      </c>
      <c r="AU56" s="219">
        <v>0</v>
      </c>
      <c r="AV56" s="219">
        <v>0</v>
      </c>
      <c r="AW56" s="219">
        <v>0</v>
      </c>
      <c r="AX56" s="219">
        <v>0</v>
      </c>
      <c r="AY56" s="219">
        <v>0</v>
      </c>
      <c r="AZ56" s="219">
        <v>0</v>
      </c>
      <c r="BA56" s="219">
        <v>0</v>
      </c>
      <c r="BB56" s="219">
        <v>0</v>
      </c>
      <c r="BC56" s="219">
        <v>0</v>
      </c>
      <c r="BD56" s="219">
        <v>0</v>
      </c>
      <c r="BE56" s="219">
        <v>0</v>
      </c>
      <c r="BF56" s="219">
        <v>0</v>
      </c>
      <c r="BG56" s="219">
        <v>0</v>
      </c>
      <c r="BH56" s="219">
        <v>0</v>
      </c>
      <c r="BI56" s="219">
        <v>0</v>
      </c>
      <c r="BJ56" s="219">
        <v>0</v>
      </c>
      <c r="BK56" s="219">
        <v>0</v>
      </c>
      <c r="BL56" s="219">
        <v>7.358307228477643</v>
      </c>
      <c r="BM56" s="219">
        <v>9.2769067873682598</v>
      </c>
      <c r="BN56" s="219">
        <v>11.985447864682765</v>
      </c>
      <c r="BO56" s="219">
        <v>12.1143024191656</v>
      </c>
      <c r="BP56" s="219">
        <v>11.775558716398118</v>
      </c>
      <c r="BQ56" s="219">
        <v>11.30186275947878</v>
      </c>
      <c r="BR56" s="219">
        <v>45.521696619799641</v>
      </c>
      <c r="BS56" s="219">
        <v>52.697429413530848</v>
      </c>
      <c r="BT56" s="219">
        <v>48.673086944478534</v>
      </c>
      <c r="BU56" s="219">
        <v>56.39732182693632</v>
      </c>
      <c r="BV56" s="219">
        <v>46.751663935092026</v>
      </c>
      <c r="BW56" s="219">
        <v>48.734861748970943</v>
      </c>
      <c r="BX56" s="219">
        <v>43.714139811059304</v>
      </c>
      <c r="BY56" s="219">
        <v>43.974158403947023</v>
      </c>
      <c r="BZ56" s="219">
        <v>41.223483928262851</v>
      </c>
      <c r="CA56" s="219">
        <v>41.095349940129225</v>
      </c>
      <c r="CB56" s="219">
        <v>41.138322119053662</v>
      </c>
      <c r="CC56" s="219">
        <v>40.5460203240727</v>
      </c>
      <c r="CD56" s="219">
        <v>39.665213963201666</v>
      </c>
      <c r="CE56" s="220">
        <v>38.719085790600218</v>
      </c>
    </row>
    <row r="57" spans="1:83" x14ac:dyDescent="0.35">
      <c r="A57" s="283"/>
      <c r="B57" s="296" t="s">
        <v>459</v>
      </c>
      <c r="AH57" s="219">
        <v>29.202226779479652</v>
      </c>
      <c r="AI57" s="219">
        <v>24.946793467962358</v>
      </c>
      <c r="AJ57" s="219">
        <v>20.905225325613053</v>
      </c>
      <c r="AK57" s="219">
        <v>18.860478353260323</v>
      </c>
      <c r="AL57" s="219">
        <v>17.528150509625924</v>
      </c>
      <c r="AM57" s="219">
        <v>16.670856810316653</v>
      </c>
      <c r="AN57" s="219">
        <v>15.724956423900931</v>
      </c>
      <c r="AO57" s="219">
        <v>14.842550782863096</v>
      </c>
      <c r="AP57" s="219">
        <v>11.336207862718776</v>
      </c>
      <c r="AQ57" s="219">
        <v>11.314370361227557</v>
      </c>
      <c r="AR57" s="219">
        <v>9.2388749954932159</v>
      </c>
      <c r="AS57" s="219">
        <v>9.8818231099852678</v>
      </c>
      <c r="AT57" s="219">
        <v>8.7126937517237106</v>
      </c>
      <c r="AU57" s="219">
        <v>8.2178901020464536</v>
      </c>
      <c r="AV57" s="219">
        <v>7.5575081486074147</v>
      </c>
      <c r="AW57" s="219">
        <v>6.6289517497144255</v>
      </c>
      <c r="AX57" s="219">
        <v>5.4967729692571465</v>
      </c>
      <c r="AY57" s="219">
        <v>5.5807676390016736</v>
      </c>
      <c r="AZ57" s="219">
        <v>4.7794381586923738</v>
      </c>
      <c r="BA57" s="219">
        <v>4.2416979407038093</v>
      </c>
      <c r="BB57" s="219">
        <v>3.1472315530315842</v>
      </c>
      <c r="BC57" s="219">
        <v>3.4023694953211381</v>
      </c>
      <c r="BD57" s="219">
        <v>3.302386447716267</v>
      </c>
      <c r="BE57" s="219">
        <v>3.2358855280643835</v>
      </c>
      <c r="BF57" s="219">
        <v>2.7365324986222981</v>
      </c>
      <c r="BG57" s="219">
        <v>2.106583212281854</v>
      </c>
      <c r="BH57" s="219">
        <v>1.7730324273887723</v>
      </c>
      <c r="BI57" s="219">
        <v>1.6072556855084958</v>
      </c>
      <c r="BJ57" s="219">
        <v>1.5358094424033253</v>
      </c>
      <c r="BK57" s="219">
        <v>1.5075578822198874</v>
      </c>
      <c r="BL57" s="219">
        <v>1.2604261510742416</v>
      </c>
      <c r="BM57" s="219">
        <v>1.1156087278113962</v>
      </c>
      <c r="BN57" s="219">
        <v>0.97660930053157391</v>
      </c>
      <c r="BO57" s="219">
        <v>0.78999664262974967</v>
      </c>
      <c r="BP57" s="219">
        <v>0.48696712121717539</v>
      </c>
      <c r="BQ57" s="219">
        <v>-7.4192499763070857E-3</v>
      </c>
      <c r="BR57" s="219">
        <v>-2.4257417034140231E-3</v>
      </c>
      <c r="BS57" s="219">
        <v>-4.3854315048557413E-2</v>
      </c>
      <c r="BT57" s="219">
        <v>0</v>
      </c>
      <c r="BU57" s="219">
        <v>-2.5992801608763338E-2</v>
      </c>
      <c r="BV57" s="219">
        <v>-4.194812364434744E-2</v>
      </c>
      <c r="BW57" s="219">
        <v>3.4448881513364851E-4</v>
      </c>
      <c r="BX57" s="219">
        <v>-6.3442921392037211E-3</v>
      </c>
      <c r="BY57" s="219">
        <v>2.8940787708283542E-2</v>
      </c>
      <c r="BZ57" s="219">
        <v>-6.4989441753908986E-2</v>
      </c>
      <c r="CA57" s="219">
        <v>0</v>
      </c>
      <c r="CB57" s="219">
        <v>0</v>
      </c>
      <c r="CC57" s="219">
        <v>0</v>
      </c>
      <c r="CD57" s="219">
        <v>0</v>
      </c>
      <c r="CE57" s="220">
        <v>0</v>
      </c>
    </row>
    <row r="58" spans="1:83" x14ac:dyDescent="0.35">
      <c r="A58" s="283"/>
      <c r="B58" s="284" t="s">
        <v>264</v>
      </c>
      <c r="AH58" s="219">
        <v>0</v>
      </c>
      <c r="AI58" s="219">
        <v>0</v>
      </c>
      <c r="AJ58" s="219">
        <v>0</v>
      </c>
      <c r="AK58" s="219">
        <v>0</v>
      </c>
      <c r="AL58" s="219">
        <v>0</v>
      </c>
      <c r="AM58" s="219">
        <v>0</v>
      </c>
      <c r="AN58" s="219">
        <v>0</v>
      </c>
      <c r="AO58" s="219">
        <v>0</v>
      </c>
      <c r="AP58" s="219">
        <v>0</v>
      </c>
      <c r="AQ58" s="219">
        <v>0</v>
      </c>
      <c r="AR58" s="219">
        <v>0</v>
      </c>
      <c r="AS58" s="219">
        <v>0</v>
      </c>
      <c r="AT58" s="219">
        <v>0</v>
      </c>
      <c r="AU58" s="219">
        <v>0</v>
      </c>
      <c r="AV58" s="219">
        <v>0</v>
      </c>
      <c r="AW58" s="219">
        <v>0</v>
      </c>
      <c r="AX58" s="219">
        <v>6.4262239278735054</v>
      </c>
      <c r="AY58" s="219">
        <v>7.4133621625335744</v>
      </c>
      <c r="AZ58" s="219">
        <v>9.4105964899505707</v>
      </c>
      <c r="BA58" s="219">
        <v>8.5574791516961071</v>
      </c>
      <c r="BB58" s="219">
        <v>14.046108029955567</v>
      </c>
      <c r="BC58" s="219">
        <v>17.660554780873309</v>
      </c>
      <c r="BD58" s="219">
        <v>19.604077816984361</v>
      </c>
      <c r="BE58" s="219">
        <v>23.29691479974764</v>
      </c>
      <c r="BF58" s="219">
        <v>31.176023988650748</v>
      </c>
      <c r="BG58" s="219">
        <v>29.864103675649329</v>
      </c>
      <c r="BH58" s="219">
        <v>30.939024681718056</v>
      </c>
      <c r="BI58" s="219">
        <v>67.877506221622326</v>
      </c>
      <c r="BJ58" s="219">
        <v>46.265479081787632</v>
      </c>
      <c r="BK58" s="219">
        <v>37.962044119391365</v>
      </c>
      <c r="BL58" s="219">
        <v>42.130283265110755</v>
      </c>
      <c r="BM58" s="219">
        <v>46.389203482106993</v>
      </c>
      <c r="BN58" s="219">
        <v>49.530727255603146</v>
      </c>
      <c r="BO58" s="219">
        <v>47.998295196321777</v>
      </c>
      <c r="BP58" s="219">
        <v>52.596981547982161</v>
      </c>
      <c r="BQ58" s="219">
        <v>55.742493061907268</v>
      </c>
      <c r="BR58" s="219">
        <v>54.324154334214541</v>
      </c>
      <c r="BS58" s="219">
        <v>55.415855680183185</v>
      </c>
      <c r="BT58" s="219">
        <v>49.701157650236055</v>
      </c>
      <c r="BU58" s="219">
        <v>47.651929515301973</v>
      </c>
      <c r="BV58" s="219">
        <v>51.036382879274257</v>
      </c>
      <c r="BW58" s="219">
        <v>46.398150590080363</v>
      </c>
      <c r="BX58" s="219">
        <v>36.019124931093295</v>
      </c>
      <c r="BY58" s="219">
        <v>38.263655665750811</v>
      </c>
      <c r="BZ58" s="219">
        <v>36.531662716255141</v>
      </c>
      <c r="CA58" s="219">
        <v>36.868560622616108</v>
      </c>
      <c r="CB58" s="219">
        <v>37.043334975383054</v>
      </c>
      <c r="CC58" s="219">
        <v>35.850161263848243</v>
      </c>
      <c r="CD58" s="219">
        <v>34.367645576324925</v>
      </c>
      <c r="CE58" s="220">
        <v>32.781965525219562</v>
      </c>
    </row>
    <row r="59" spans="1:83" ht="24.75" customHeight="1" x14ac:dyDescent="0.35">
      <c r="A59" s="283"/>
      <c r="B59" s="221" t="s">
        <v>442</v>
      </c>
      <c r="AH59" s="219">
        <v>23.361781423583722</v>
      </c>
      <c r="AI59" s="219">
        <v>19.957434774369887</v>
      </c>
      <c r="AJ59" s="219">
        <v>20.905225325613053</v>
      </c>
      <c r="AK59" s="219">
        <v>22.632574023912387</v>
      </c>
      <c r="AL59" s="219">
        <v>28.045040815401478</v>
      </c>
      <c r="AM59" s="219">
        <v>33.341713620633307</v>
      </c>
      <c r="AN59" s="219">
        <v>34.594904132582045</v>
      </c>
      <c r="AO59" s="219">
        <v>38.590632035444045</v>
      </c>
      <c r="AP59" s="219">
        <v>294.74140443068819</v>
      </c>
      <c r="AQ59" s="219">
        <v>492.1188602925688</v>
      </c>
      <c r="AR59" s="219">
        <v>433.6095328737328</v>
      </c>
      <c r="AS59" s="219">
        <v>424.17460059205581</v>
      </c>
      <c r="AT59" s="219">
        <v>442.91655773058812</v>
      </c>
      <c r="AU59" s="219">
        <v>570.39691877035284</v>
      </c>
      <c r="AV59" s="219">
        <v>671.53496942606671</v>
      </c>
      <c r="AW59" s="219">
        <v>834.99841329807452</v>
      </c>
      <c r="AX59" s="219">
        <v>978.38097488175845</v>
      </c>
      <c r="AY59" s="219">
        <v>1108.5221692206189</v>
      </c>
      <c r="AZ59" s="219">
        <v>1269.6908511901959</v>
      </c>
      <c r="BA59" s="219">
        <v>1285.0983695599334</v>
      </c>
      <c r="BB59" s="219">
        <v>1324.5324607899013</v>
      </c>
      <c r="BC59" s="219">
        <v>1395.2690959171296</v>
      </c>
      <c r="BD59" s="219">
        <v>1431.6026882104643</v>
      </c>
      <c r="BE59" s="219">
        <v>1507.5683568520299</v>
      </c>
      <c r="BF59" s="219">
        <v>1570.859357860229</v>
      </c>
      <c r="BG59" s="219">
        <v>1626.9942553167439</v>
      </c>
      <c r="BH59" s="219">
        <v>1642.7018045203865</v>
      </c>
      <c r="BI59" s="219">
        <v>1676.0638744853561</v>
      </c>
      <c r="BJ59" s="219">
        <v>1672.841271664686</v>
      </c>
      <c r="BK59" s="219">
        <v>1770.6656558991431</v>
      </c>
      <c r="BL59" s="219">
        <v>1819.8999753650137</v>
      </c>
      <c r="BM59" s="219">
        <v>1969.665363986891</v>
      </c>
      <c r="BN59" s="219">
        <v>2037.3787208760091</v>
      </c>
      <c r="BO59" s="219">
        <v>2206.7803501205976</v>
      </c>
      <c r="BP59" s="219">
        <v>2412.3355907590603</v>
      </c>
      <c r="BQ59" s="219">
        <v>2560.6807924561435</v>
      </c>
      <c r="BR59" s="219">
        <v>2812.9041212911857</v>
      </c>
      <c r="BS59" s="219">
        <v>3062.902953679336</v>
      </c>
      <c r="BT59" s="219">
        <v>3144.5786909777789</v>
      </c>
      <c r="BU59" s="219">
        <v>3282.0842632492177</v>
      </c>
      <c r="BV59" s="219">
        <v>3287.1399424205588</v>
      </c>
      <c r="BW59" s="219">
        <v>3265.7768060516528</v>
      </c>
      <c r="BX59" s="219">
        <v>3171.1549045838783</v>
      </c>
      <c r="BY59" s="219">
        <v>3224.1793140441318</v>
      </c>
      <c r="BZ59" s="219">
        <v>3308.7592101326259</v>
      </c>
      <c r="CA59" s="219">
        <v>3734.799960425843</v>
      </c>
      <c r="CB59" s="219">
        <v>4016.6217258835477</v>
      </c>
      <c r="CC59" s="219">
        <v>4155.271898810548</v>
      </c>
      <c r="CD59" s="219">
        <v>4370.2493839362351</v>
      </c>
      <c r="CE59" s="220">
        <v>4508.1533091737401</v>
      </c>
    </row>
    <row r="60" spans="1:83" ht="24.75" customHeight="1" x14ac:dyDescent="0.35">
      <c r="A60" s="283"/>
      <c r="B60" s="221" t="s">
        <v>460</v>
      </c>
      <c r="AH60" s="219">
        <v>0</v>
      </c>
      <c r="AI60" s="219">
        <v>0</v>
      </c>
      <c r="AJ60" s="219">
        <v>0</v>
      </c>
      <c r="AK60" s="219">
        <v>0</v>
      </c>
      <c r="AL60" s="219">
        <v>0</v>
      </c>
      <c r="AM60" s="219">
        <v>0</v>
      </c>
      <c r="AN60" s="219">
        <v>0</v>
      </c>
      <c r="AO60" s="219">
        <v>0</v>
      </c>
      <c r="AP60" s="219">
        <v>0</v>
      </c>
      <c r="AQ60" s="219">
        <v>0</v>
      </c>
      <c r="AR60" s="219">
        <v>0</v>
      </c>
      <c r="AS60" s="219">
        <v>0</v>
      </c>
      <c r="AT60" s="219">
        <v>0</v>
      </c>
      <c r="AU60" s="219">
        <v>0</v>
      </c>
      <c r="AV60" s="219">
        <v>0</v>
      </c>
      <c r="AW60" s="219">
        <v>0</v>
      </c>
      <c r="AX60" s="219">
        <v>0</v>
      </c>
      <c r="AY60" s="219">
        <v>0</v>
      </c>
      <c r="AZ60" s="219">
        <v>0</v>
      </c>
      <c r="BA60" s="219">
        <v>0</v>
      </c>
      <c r="BB60" s="219">
        <v>0</v>
      </c>
      <c r="BC60" s="219">
        <v>0</v>
      </c>
      <c r="BD60" s="219">
        <v>417.50520136099692</v>
      </c>
      <c r="BE60" s="219">
        <v>541.06418809712272</v>
      </c>
      <c r="BF60" s="219">
        <v>595.24215968113776</v>
      </c>
      <c r="BG60" s="219">
        <v>583.02747569708504</v>
      </c>
      <c r="BH60" s="219">
        <v>491.99741449727418</v>
      </c>
      <c r="BI60" s="219">
        <v>432.17359609736542</v>
      </c>
      <c r="BJ60" s="219">
        <v>411.36976501871857</v>
      </c>
      <c r="BK60" s="219">
        <v>392.51685404729943</v>
      </c>
      <c r="BL60" s="219">
        <v>369.7890109623259</v>
      </c>
      <c r="BM60" s="219">
        <v>400.92361160855666</v>
      </c>
      <c r="BN60" s="219">
        <v>503.15495658598974</v>
      </c>
      <c r="BO60" s="219">
        <v>548.43672783521947</v>
      </c>
      <c r="BP60" s="219">
        <v>636.14432313136354</v>
      </c>
      <c r="BQ60" s="219">
        <v>684.02586662025737</v>
      </c>
      <c r="BR60" s="219">
        <v>710.38061976888378</v>
      </c>
      <c r="BS60" s="219">
        <v>750.48769252899854</v>
      </c>
      <c r="BT60" s="219">
        <v>763.85169903283327</v>
      </c>
      <c r="BU60" s="219">
        <v>873.56352665477357</v>
      </c>
      <c r="BV60" s="219">
        <v>1039.3502773983332</v>
      </c>
      <c r="BW60" s="219">
        <v>708.31899331853765</v>
      </c>
      <c r="BX60" s="219">
        <v>522.9079397381729</v>
      </c>
      <c r="BY60" s="219">
        <v>420.69031223840528</v>
      </c>
      <c r="BZ60" s="219">
        <v>358.29591196022778</v>
      </c>
      <c r="CA60" s="219">
        <v>353.76507111246184</v>
      </c>
      <c r="CB60" s="219">
        <v>305.68755013055727</v>
      </c>
      <c r="CC60" s="219">
        <v>158.22567315459062</v>
      </c>
      <c r="CD60" s="219">
        <v>11.94120646388849</v>
      </c>
      <c r="CE60" s="220">
        <v>0</v>
      </c>
    </row>
    <row r="61" spans="1:83" s="289" customFormat="1" ht="24.75" customHeight="1" x14ac:dyDescent="0.35">
      <c r="A61" s="283"/>
      <c r="B61" s="221" t="s">
        <v>294</v>
      </c>
      <c r="C61" s="209"/>
      <c r="D61" s="231"/>
      <c r="E61" s="231"/>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19">
        <v>300.76642329712166</v>
      </c>
      <c r="AI61" s="219">
        <v>281.47041954724551</v>
      </c>
      <c r="AJ61" s="219">
        <v>303.60833457448354</v>
      </c>
      <c r="AK61" s="219">
        <v>444.30354142239122</v>
      </c>
      <c r="AL61" s="219">
        <v>530.13408794476811</v>
      </c>
      <c r="AM61" s="219">
        <v>595.83333490785424</v>
      </c>
      <c r="AN61" s="219">
        <v>634.65984118662243</v>
      </c>
      <c r="AO61" s="219">
        <v>668.9800004570277</v>
      </c>
      <c r="AP61" s="219">
        <v>688.57789578173242</v>
      </c>
      <c r="AQ61" s="219">
        <v>673.33641583207543</v>
      </c>
      <c r="AR61" s="219">
        <v>549.10922236407589</v>
      </c>
      <c r="AS61" s="219">
        <v>698.30164027283922</v>
      </c>
      <c r="AT61" s="219">
        <v>884.68973409639727</v>
      </c>
      <c r="AU61" s="219">
        <v>1101.7723857101398</v>
      </c>
      <c r="AV61" s="219">
        <v>1406.0251875084816</v>
      </c>
      <c r="AW61" s="219">
        <v>1821.2756675955488</v>
      </c>
      <c r="AX61" s="219">
        <v>2300.7667298385131</v>
      </c>
      <c r="AY61" s="219">
        <v>2587.0621037538708</v>
      </c>
      <c r="AZ61" s="219">
        <v>2814.0706332147352</v>
      </c>
      <c r="BA61" s="219">
        <v>3072.2185657937353</v>
      </c>
      <c r="BB61" s="219">
        <v>3328.8455202120986</v>
      </c>
      <c r="BC61" s="219">
        <v>3583.7207001118518</v>
      </c>
      <c r="BD61" s="219">
        <v>3802.9897983583442</v>
      </c>
      <c r="BE61" s="219">
        <v>4096.1513983324339</v>
      </c>
      <c r="BF61" s="219">
        <v>4744.4307649040302</v>
      </c>
      <c r="BG61" s="219">
        <v>4580.9039457546623</v>
      </c>
      <c r="BH61" s="219">
        <v>4798.29786392392</v>
      </c>
      <c r="BI61" s="219">
        <v>5064.8458904855852</v>
      </c>
      <c r="BJ61" s="219">
        <v>5326.0164889498765</v>
      </c>
      <c r="BK61" s="219">
        <v>5528.8839687006539</v>
      </c>
      <c r="BL61" s="219">
        <v>6531.5055756742031</v>
      </c>
      <c r="BM61" s="219">
        <v>7361.605234368707</v>
      </c>
      <c r="BN61" s="219">
        <v>7773.3956899980067</v>
      </c>
      <c r="BO61" s="219">
        <v>8240.65571769706</v>
      </c>
      <c r="BP61" s="219">
        <v>8638.6690442832805</v>
      </c>
      <c r="BQ61" s="219">
        <v>8757.5713662250146</v>
      </c>
      <c r="BR61" s="219">
        <v>9379.9429517036078</v>
      </c>
      <c r="BS61" s="219">
        <v>9785.7827219399314</v>
      </c>
      <c r="BT61" s="219">
        <v>9560.0490355094862</v>
      </c>
      <c r="BU61" s="219">
        <v>9183.2812463513674</v>
      </c>
      <c r="BV61" s="219">
        <v>8563.7676843788977</v>
      </c>
      <c r="BW61" s="219">
        <v>7621.9398642946589</v>
      </c>
      <c r="BX61" s="219">
        <v>6805.5476887513123</v>
      </c>
      <c r="BY61" s="219">
        <v>6402.1609080649505</v>
      </c>
      <c r="BZ61" s="219">
        <v>5744.1737164790375</v>
      </c>
      <c r="CA61" s="219">
        <v>5185.5353611544588</v>
      </c>
      <c r="CB61" s="219">
        <v>5056.5166557734965</v>
      </c>
      <c r="CC61" s="219">
        <v>4290.1402288716254</v>
      </c>
      <c r="CD61" s="219">
        <v>3646.7195568078296</v>
      </c>
      <c r="CE61" s="220">
        <v>3269.3623693448721</v>
      </c>
    </row>
    <row r="62" spans="1:83" x14ac:dyDescent="0.35">
      <c r="A62" s="283"/>
      <c r="B62" s="249" t="s">
        <v>445</v>
      </c>
      <c r="AH62" s="219">
        <v>0</v>
      </c>
      <c r="AI62" s="219">
        <v>0</v>
      </c>
      <c r="AJ62" s="219">
        <v>0</v>
      </c>
      <c r="AK62" s="219">
        <v>0</v>
      </c>
      <c r="AL62" s="219">
        <v>0</v>
      </c>
      <c r="AM62" s="219">
        <v>0</v>
      </c>
      <c r="AN62" s="219">
        <v>0</v>
      </c>
      <c r="AO62" s="219">
        <v>0</v>
      </c>
      <c r="AP62" s="219">
        <v>0</v>
      </c>
      <c r="AQ62" s="219">
        <v>0</v>
      </c>
      <c r="AR62" s="219">
        <v>0</v>
      </c>
      <c r="AS62" s="219">
        <v>0</v>
      </c>
      <c r="AT62" s="219">
        <v>0</v>
      </c>
      <c r="AU62" s="219">
        <v>0</v>
      </c>
      <c r="AV62" s="219">
        <v>0</v>
      </c>
      <c r="AW62" s="219">
        <v>0</v>
      </c>
      <c r="AX62" s="219">
        <v>0</v>
      </c>
      <c r="AY62" s="219">
        <v>0</v>
      </c>
      <c r="AZ62" s="219">
        <v>0</v>
      </c>
      <c r="BA62" s="219">
        <v>0</v>
      </c>
      <c r="BB62" s="219">
        <v>0</v>
      </c>
      <c r="BC62" s="219">
        <v>0</v>
      </c>
      <c r="BD62" s="219">
        <v>0</v>
      </c>
      <c r="BE62" s="219">
        <v>0</v>
      </c>
      <c r="BF62" s="219">
        <v>0</v>
      </c>
      <c r="BG62" s="219">
        <v>0</v>
      </c>
      <c r="BH62" s="219">
        <v>0</v>
      </c>
      <c r="BI62" s="219">
        <v>0</v>
      </c>
      <c r="BJ62" s="219">
        <v>0</v>
      </c>
      <c r="BK62" s="219">
        <v>0</v>
      </c>
      <c r="BL62" s="219">
        <v>0</v>
      </c>
      <c r="BM62" s="219">
        <v>0</v>
      </c>
      <c r="BN62" s="219">
        <v>0</v>
      </c>
      <c r="BO62" s="219">
        <v>0</v>
      </c>
      <c r="BP62" s="219">
        <v>0</v>
      </c>
      <c r="BQ62" s="219">
        <v>0</v>
      </c>
      <c r="BR62" s="219">
        <v>0</v>
      </c>
      <c r="BS62" s="219">
        <v>0</v>
      </c>
      <c r="BT62" s="219">
        <v>0</v>
      </c>
      <c r="BU62" s="219">
        <v>0</v>
      </c>
      <c r="BV62" s="219">
        <v>0</v>
      </c>
      <c r="BW62" s="219">
        <v>0</v>
      </c>
      <c r="BX62" s="219">
        <v>0</v>
      </c>
      <c r="BY62" s="219">
        <v>0</v>
      </c>
      <c r="BZ62" s="219">
        <v>0</v>
      </c>
      <c r="CA62" s="219">
        <v>0</v>
      </c>
      <c r="CB62" s="219">
        <v>0</v>
      </c>
      <c r="CC62" s="219">
        <v>0</v>
      </c>
      <c r="CD62" s="219">
        <v>0</v>
      </c>
      <c r="CE62" s="220">
        <v>0</v>
      </c>
    </row>
    <row r="63" spans="1:83" x14ac:dyDescent="0.35">
      <c r="A63" s="283"/>
      <c r="B63" s="284" t="s">
        <v>446</v>
      </c>
      <c r="AH63" s="219">
        <v>0</v>
      </c>
      <c r="AI63" s="219">
        <v>0</v>
      </c>
      <c r="AJ63" s="219">
        <v>0</v>
      </c>
      <c r="AK63" s="219">
        <v>0</v>
      </c>
      <c r="AL63" s="219">
        <v>0</v>
      </c>
      <c r="AM63" s="219">
        <v>0</v>
      </c>
      <c r="AN63" s="219">
        <v>0</v>
      </c>
      <c r="AO63" s="219">
        <v>0</v>
      </c>
      <c r="AP63" s="219">
        <v>0</v>
      </c>
      <c r="AQ63" s="219">
        <v>0</v>
      </c>
      <c r="AR63" s="219">
        <v>0</v>
      </c>
      <c r="AS63" s="219">
        <v>0</v>
      </c>
      <c r="AT63" s="219">
        <v>0</v>
      </c>
      <c r="AU63" s="219">
        <v>0</v>
      </c>
      <c r="AV63" s="219">
        <v>0</v>
      </c>
      <c r="AW63" s="219">
        <v>0</v>
      </c>
      <c r="AX63" s="219">
        <v>0</v>
      </c>
      <c r="AY63" s="219">
        <v>0</v>
      </c>
      <c r="AZ63" s="219">
        <v>0</v>
      </c>
      <c r="BA63" s="219">
        <v>0</v>
      </c>
      <c r="BB63" s="219">
        <v>0</v>
      </c>
      <c r="BC63" s="219">
        <v>0</v>
      </c>
      <c r="BD63" s="219">
        <v>0</v>
      </c>
      <c r="BE63" s="219">
        <v>0</v>
      </c>
      <c r="BF63" s="219">
        <v>0</v>
      </c>
      <c r="BG63" s="219">
        <v>0</v>
      </c>
      <c r="BH63" s="219">
        <v>0</v>
      </c>
      <c r="BI63" s="219">
        <v>0</v>
      </c>
      <c r="BJ63" s="219">
        <v>0</v>
      </c>
      <c r="BK63" s="219">
        <v>0</v>
      </c>
      <c r="BL63" s="219">
        <v>421.03072825915092</v>
      </c>
      <c r="BM63" s="219">
        <v>516.40934842473496</v>
      </c>
      <c r="BN63" s="219">
        <v>602.74685522767754</v>
      </c>
      <c r="BO63" s="219">
        <v>688.2768451247756</v>
      </c>
      <c r="BP63" s="219">
        <v>783.69536037130183</v>
      </c>
      <c r="BQ63" s="219">
        <v>852.67163157010032</v>
      </c>
      <c r="BR63" s="219">
        <v>947.59857979079447</v>
      </c>
      <c r="BS63" s="219">
        <v>1065.8286986068917</v>
      </c>
      <c r="BT63" s="219">
        <v>1103.4612169431105</v>
      </c>
      <c r="BU63" s="219">
        <v>1105.3148839071023</v>
      </c>
      <c r="BV63" s="219">
        <v>1071.4802358171107</v>
      </c>
      <c r="BW63" s="219">
        <v>939.98842930577007</v>
      </c>
      <c r="BX63" s="219">
        <v>828.63970457512085</v>
      </c>
      <c r="BY63" s="219">
        <v>770.376189104476</v>
      </c>
      <c r="BZ63" s="219">
        <v>602.11692397746117</v>
      </c>
      <c r="CA63" s="219">
        <v>479.55135907500977</v>
      </c>
      <c r="CB63" s="219">
        <v>393.25264521397844</v>
      </c>
      <c r="CC63" s="219">
        <v>194.10469062120649</v>
      </c>
      <c r="CD63" s="219">
        <v>14.845835400045873</v>
      </c>
      <c r="CE63" s="220">
        <v>0</v>
      </c>
    </row>
    <row r="64" spans="1:83" x14ac:dyDescent="0.35">
      <c r="A64" s="283"/>
      <c r="B64" s="284" t="s">
        <v>448</v>
      </c>
      <c r="AH64" s="219">
        <v>0</v>
      </c>
      <c r="AI64" s="219">
        <v>0</v>
      </c>
      <c r="AJ64" s="219">
        <v>0</v>
      </c>
      <c r="AK64" s="219">
        <v>0</v>
      </c>
      <c r="AL64" s="219">
        <v>0</v>
      </c>
      <c r="AM64" s="219">
        <v>0</v>
      </c>
      <c r="AN64" s="219">
        <v>0</v>
      </c>
      <c r="AO64" s="219">
        <v>0</v>
      </c>
      <c r="AP64" s="219">
        <v>0</v>
      </c>
      <c r="AQ64" s="219">
        <v>0</v>
      </c>
      <c r="AR64" s="219">
        <v>0</v>
      </c>
      <c r="AS64" s="219">
        <v>0</v>
      </c>
      <c r="AT64" s="219">
        <v>0</v>
      </c>
      <c r="AU64" s="219">
        <v>0</v>
      </c>
      <c r="AV64" s="219">
        <v>0</v>
      </c>
      <c r="AW64" s="219">
        <v>0</v>
      </c>
      <c r="AX64" s="219">
        <v>0</v>
      </c>
      <c r="AY64" s="219">
        <v>0</v>
      </c>
      <c r="AZ64" s="219">
        <v>0</v>
      </c>
      <c r="BA64" s="219">
        <v>0</v>
      </c>
      <c r="BB64" s="219">
        <v>0</v>
      </c>
      <c r="BC64" s="219">
        <v>0</v>
      </c>
      <c r="BD64" s="219">
        <v>0</v>
      </c>
      <c r="BE64" s="219">
        <v>0</v>
      </c>
      <c r="BF64" s="219">
        <v>0</v>
      </c>
      <c r="BG64" s="219">
        <v>0</v>
      </c>
      <c r="BH64" s="219">
        <v>0</v>
      </c>
      <c r="BI64" s="219">
        <v>0</v>
      </c>
      <c r="BJ64" s="219">
        <v>0</v>
      </c>
      <c r="BK64" s="219">
        <v>0</v>
      </c>
      <c r="BL64" s="219">
        <v>132.80088651159301</v>
      </c>
      <c r="BM64" s="219">
        <v>166.1534166167929</v>
      </c>
      <c r="BN64" s="219">
        <v>198.26597983048549</v>
      </c>
      <c r="BO64" s="219">
        <v>228.48393151867549</v>
      </c>
      <c r="BP64" s="219">
        <v>276.46702630653402</v>
      </c>
      <c r="BQ64" s="219">
        <v>309.34169798308483</v>
      </c>
      <c r="BR64" s="219">
        <v>332.61418006879944</v>
      </c>
      <c r="BS64" s="219">
        <v>361.29356149856193</v>
      </c>
      <c r="BT64" s="219">
        <v>356.22645467329983</v>
      </c>
      <c r="BU64" s="219">
        <v>331.60723798593938</v>
      </c>
      <c r="BV64" s="219">
        <v>349.80203484072916</v>
      </c>
      <c r="BW64" s="219">
        <v>383.54439163815448</v>
      </c>
      <c r="BX64" s="219">
        <v>366.74048622113725</v>
      </c>
      <c r="BY64" s="219">
        <v>369.2984807053993</v>
      </c>
      <c r="BZ64" s="219">
        <v>475.23975455696194</v>
      </c>
      <c r="CA64" s="219">
        <v>439.52121648285168</v>
      </c>
      <c r="CB64" s="219">
        <v>472.94976343339056</v>
      </c>
      <c r="CC64" s="219">
        <v>557.16097250111761</v>
      </c>
      <c r="CD64" s="219">
        <v>1566.8002514389539</v>
      </c>
      <c r="CE64" s="220">
        <v>1305.85301910981</v>
      </c>
    </row>
    <row r="65" spans="1:83" x14ac:dyDescent="0.35">
      <c r="A65" s="283"/>
      <c r="B65" s="284" t="s">
        <v>449</v>
      </c>
      <c r="AH65" s="219">
        <v>0</v>
      </c>
      <c r="AI65" s="219">
        <v>0</v>
      </c>
      <c r="AJ65" s="219">
        <v>0</v>
      </c>
      <c r="AK65" s="219">
        <v>0</v>
      </c>
      <c r="AL65" s="219">
        <v>0</v>
      </c>
      <c r="AM65" s="219">
        <v>0</v>
      </c>
      <c r="AN65" s="219">
        <v>0</v>
      </c>
      <c r="AO65" s="219">
        <v>0</v>
      </c>
      <c r="AP65" s="219">
        <v>0</v>
      </c>
      <c r="AQ65" s="219">
        <v>0</v>
      </c>
      <c r="AR65" s="219">
        <v>0</v>
      </c>
      <c r="AS65" s="219">
        <v>0</v>
      </c>
      <c r="AT65" s="219">
        <v>0</v>
      </c>
      <c r="AU65" s="219">
        <v>0</v>
      </c>
      <c r="AV65" s="219">
        <v>0</v>
      </c>
      <c r="AW65" s="219">
        <v>0</v>
      </c>
      <c r="AX65" s="219">
        <v>0</v>
      </c>
      <c r="AY65" s="219">
        <v>0</v>
      </c>
      <c r="AZ65" s="219">
        <v>0</v>
      </c>
      <c r="BA65" s="219">
        <v>0</v>
      </c>
      <c r="BB65" s="219">
        <v>0</v>
      </c>
      <c r="BC65" s="219">
        <v>0</v>
      </c>
      <c r="BD65" s="219">
        <v>0</v>
      </c>
      <c r="BE65" s="219">
        <v>0</v>
      </c>
      <c r="BF65" s="219">
        <v>0</v>
      </c>
      <c r="BG65" s="219">
        <v>0</v>
      </c>
      <c r="BH65" s="219">
        <v>0</v>
      </c>
      <c r="BI65" s="219">
        <v>0</v>
      </c>
      <c r="BJ65" s="219">
        <v>0</v>
      </c>
      <c r="BK65" s="219">
        <v>0</v>
      </c>
      <c r="BL65" s="219">
        <v>5977.6739609034594</v>
      </c>
      <c r="BM65" s="219">
        <v>6679.0424693271798</v>
      </c>
      <c r="BN65" s="219">
        <v>6972.382854939844</v>
      </c>
      <c r="BO65" s="219">
        <v>7323.8949410536088</v>
      </c>
      <c r="BP65" s="219">
        <v>7578.5066576054451</v>
      </c>
      <c r="BQ65" s="219">
        <v>7595.5580366718305</v>
      </c>
      <c r="BR65" s="219">
        <v>8099.7301918440153</v>
      </c>
      <c r="BS65" s="219">
        <v>8358.6604618344772</v>
      </c>
      <c r="BT65" s="219">
        <v>8100.3613638930765</v>
      </c>
      <c r="BU65" s="219">
        <v>7746.3591244583258</v>
      </c>
      <c r="BV65" s="219">
        <v>7142.4854137210577</v>
      </c>
      <c r="BW65" s="219">
        <v>6298.4070433507341</v>
      </c>
      <c r="BX65" s="219">
        <v>5610.1674979550544</v>
      </c>
      <c r="BY65" s="219">
        <v>5262.4862382550755</v>
      </c>
      <c r="BZ65" s="219">
        <v>4666.8170379446146</v>
      </c>
      <c r="CA65" s="219">
        <v>4266.4627855965973</v>
      </c>
      <c r="CB65" s="219">
        <v>4190.3142471261272</v>
      </c>
      <c r="CC65" s="219">
        <v>3538.8745657493018</v>
      </c>
      <c r="CD65" s="219">
        <v>2065.0734699688296</v>
      </c>
      <c r="CE65" s="220">
        <v>1963.5093502350621</v>
      </c>
    </row>
    <row r="66" spans="1:83" x14ac:dyDescent="0.35">
      <c r="A66" s="283"/>
      <c r="B66" s="249" t="s">
        <v>450</v>
      </c>
      <c r="AH66" s="219">
        <v>0</v>
      </c>
      <c r="AI66" s="219">
        <v>0</v>
      </c>
      <c r="AJ66" s="219">
        <v>0</v>
      </c>
      <c r="AK66" s="219">
        <v>0</v>
      </c>
      <c r="AL66" s="219">
        <v>0</v>
      </c>
      <c r="AM66" s="219">
        <v>0</v>
      </c>
      <c r="AN66" s="219">
        <v>0</v>
      </c>
      <c r="AO66" s="219">
        <v>0</v>
      </c>
      <c r="AP66" s="219">
        <v>0</v>
      </c>
      <c r="AQ66" s="219">
        <v>0</v>
      </c>
      <c r="AR66" s="219">
        <v>0</v>
      </c>
      <c r="AS66" s="219">
        <v>0</v>
      </c>
      <c r="AT66" s="219">
        <v>0</v>
      </c>
      <c r="AU66" s="219">
        <v>0</v>
      </c>
      <c r="AV66" s="219">
        <v>0</v>
      </c>
      <c r="AW66" s="219">
        <v>0</v>
      </c>
      <c r="AX66" s="219">
        <v>0</v>
      </c>
      <c r="AY66" s="219">
        <v>0</v>
      </c>
      <c r="AZ66" s="219">
        <v>0</v>
      </c>
      <c r="BA66" s="219">
        <v>0</v>
      </c>
      <c r="BB66" s="219">
        <v>0</v>
      </c>
      <c r="BC66" s="219">
        <v>0</v>
      </c>
      <c r="BD66" s="219">
        <v>0</v>
      </c>
      <c r="BE66" s="219">
        <v>0</v>
      </c>
      <c r="BF66" s="219">
        <v>0</v>
      </c>
      <c r="BG66" s="219">
        <v>0</v>
      </c>
      <c r="BH66" s="219">
        <v>0</v>
      </c>
      <c r="BI66" s="219">
        <v>0</v>
      </c>
      <c r="BJ66" s="219">
        <v>0</v>
      </c>
      <c r="BK66" s="219">
        <v>0</v>
      </c>
      <c r="BL66" s="219">
        <v>0</v>
      </c>
      <c r="BM66" s="219">
        <v>0</v>
      </c>
      <c r="BN66" s="219">
        <v>0</v>
      </c>
      <c r="BO66" s="219">
        <v>0</v>
      </c>
      <c r="BP66" s="219">
        <v>0</v>
      </c>
      <c r="BQ66" s="219">
        <v>0</v>
      </c>
      <c r="BR66" s="219">
        <v>0</v>
      </c>
      <c r="BS66" s="219">
        <v>0</v>
      </c>
      <c r="BT66" s="219">
        <v>0</v>
      </c>
      <c r="BU66" s="219">
        <v>0</v>
      </c>
      <c r="BV66" s="219">
        <v>0</v>
      </c>
      <c r="BW66" s="219">
        <v>0</v>
      </c>
      <c r="BX66" s="219">
        <v>0</v>
      </c>
      <c r="BY66" s="219">
        <v>0</v>
      </c>
      <c r="BZ66" s="219">
        <v>0</v>
      </c>
      <c r="CA66" s="219">
        <v>0</v>
      </c>
      <c r="CB66" s="219">
        <v>0</v>
      </c>
      <c r="CC66" s="219">
        <v>0</v>
      </c>
      <c r="CD66" s="219">
        <v>0</v>
      </c>
      <c r="CE66" s="220">
        <v>0</v>
      </c>
    </row>
    <row r="67" spans="1:83" x14ac:dyDescent="0.35">
      <c r="A67" s="287"/>
      <c r="B67" s="288" t="s">
        <v>451</v>
      </c>
      <c r="C67" s="289"/>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1">
        <v>300.76642329712166</v>
      </c>
      <c r="AI67" s="291">
        <v>281.47041954724551</v>
      </c>
      <c r="AJ67" s="291">
        <v>303.60833457448354</v>
      </c>
      <c r="AK67" s="291">
        <v>444.30354142239122</v>
      </c>
      <c r="AL67" s="291">
        <v>530.13408794476811</v>
      </c>
      <c r="AM67" s="291">
        <v>595.83333490785424</v>
      </c>
      <c r="AN67" s="291">
        <v>634.65984118662243</v>
      </c>
      <c r="AO67" s="291">
        <v>668.9800004570277</v>
      </c>
      <c r="AP67" s="291">
        <v>688.57789578173242</v>
      </c>
      <c r="AQ67" s="291">
        <v>673.33641583207543</v>
      </c>
      <c r="AR67" s="291">
        <v>549.10922236407589</v>
      </c>
      <c r="AS67" s="291">
        <v>698.30164027283922</v>
      </c>
      <c r="AT67" s="291">
        <v>884.68973409639727</v>
      </c>
      <c r="AU67" s="291">
        <v>1101.7723857101398</v>
      </c>
      <c r="AV67" s="291">
        <v>1406.0251875084816</v>
      </c>
      <c r="AW67" s="291">
        <v>1821.2756675955488</v>
      </c>
      <c r="AX67" s="291">
        <v>2300.7667298385131</v>
      </c>
      <c r="AY67" s="291">
        <v>2587.0621037538708</v>
      </c>
      <c r="AZ67" s="291">
        <v>2814.0706332147352</v>
      </c>
      <c r="BA67" s="291">
        <v>3072.2185657937353</v>
      </c>
      <c r="BB67" s="291">
        <v>3328.8455202120986</v>
      </c>
      <c r="BC67" s="291">
        <v>3583.7207001118518</v>
      </c>
      <c r="BD67" s="291">
        <v>3802.9897983583442</v>
      </c>
      <c r="BE67" s="291">
        <v>4096.1513983324339</v>
      </c>
      <c r="BF67" s="291">
        <v>4744.4307649040302</v>
      </c>
      <c r="BG67" s="291">
        <v>4580.9039457546623</v>
      </c>
      <c r="BH67" s="291">
        <v>4798.29786392392</v>
      </c>
      <c r="BI67" s="291">
        <v>5064.8458904855852</v>
      </c>
      <c r="BJ67" s="291">
        <v>5326.0164889498765</v>
      </c>
      <c r="BK67" s="291">
        <v>5528.8839687006539</v>
      </c>
      <c r="BL67" s="291">
        <v>0</v>
      </c>
      <c r="BM67" s="291">
        <v>0</v>
      </c>
      <c r="BN67" s="291">
        <v>0</v>
      </c>
      <c r="BO67" s="291">
        <v>0</v>
      </c>
      <c r="BP67" s="291">
        <v>0</v>
      </c>
      <c r="BQ67" s="291">
        <v>0</v>
      </c>
      <c r="BR67" s="291">
        <v>0</v>
      </c>
      <c r="BS67" s="291">
        <v>0</v>
      </c>
      <c r="BT67" s="291">
        <v>0</v>
      </c>
      <c r="BU67" s="291">
        <v>0</v>
      </c>
      <c r="BV67" s="291">
        <v>0</v>
      </c>
      <c r="BW67" s="291">
        <v>0</v>
      </c>
      <c r="BX67" s="291">
        <v>0</v>
      </c>
      <c r="BY67" s="291">
        <v>0</v>
      </c>
      <c r="BZ67" s="291">
        <v>0</v>
      </c>
      <c r="CA67" s="291">
        <v>0</v>
      </c>
      <c r="CB67" s="291">
        <v>0</v>
      </c>
      <c r="CC67" s="291">
        <v>0</v>
      </c>
      <c r="CD67" s="291">
        <v>0</v>
      </c>
      <c r="CE67" s="292">
        <v>0</v>
      </c>
    </row>
    <row r="68" spans="1:83" ht="24" customHeight="1" x14ac:dyDescent="0.35">
      <c r="A68" s="283"/>
      <c r="B68" s="246" t="s">
        <v>452</v>
      </c>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19">
        <v>5631.3343745780612</v>
      </c>
      <c r="BX68" s="219">
        <v>8633.1482910151026</v>
      </c>
      <c r="BY68" s="219">
        <v>12566.180819686399</v>
      </c>
      <c r="BZ68" s="219">
        <v>14276.524259536618</v>
      </c>
      <c r="CA68" s="219">
        <v>18072.945907368605</v>
      </c>
      <c r="CB68" s="219">
        <v>20432.644435237919</v>
      </c>
      <c r="CC68" s="219">
        <v>22363.748834103149</v>
      </c>
      <c r="CD68" s="219">
        <v>23943.201809147435</v>
      </c>
      <c r="CE68" s="220">
        <v>26203.477794249815</v>
      </c>
    </row>
    <row r="69" spans="1:83" x14ac:dyDescent="0.35">
      <c r="A69" s="287"/>
      <c r="B69" s="249" t="s">
        <v>453</v>
      </c>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c r="BM69" s="219"/>
      <c r="BN69" s="219"/>
      <c r="BO69" s="219"/>
      <c r="BP69" s="219"/>
      <c r="BQ69" s="219"/>
      <c r="BR69" s="219"/>
      <c r="BS69" s="219"/>
      <c r="BT69" s="219"/>
      <c r="BU69" s="219"/>
      <c r="BV69" s="219"/>
      <c r="BW69" s="219">
        <v>3763.6418038149527</v>
      </c>
      <c r="BX69" s="219">
        <v>6077.0877599055848</v>
      </c>
      <c r="BY69" s="219">
        <v>8513.3663465041336</v>
      </c>
      <c r="BZ69" s="219">
        <v>9504.0076422754337</v>
      </c>
      <c r="CA69" s="219">
        <v>12167.686780572052</v>
      </c>
      <c r="CB69" s="219">
        <v>13827.854091641639</v>
      </c>
      <c r="CC69" s="219">
        <v>15151.966249881469</v>
      </c>
      <c r="CD69" s="219">
        <v>16176.007703541081</v>
      </c>
      <c r="CE69" s="220">
        <v>17600.898588835553</v>
      </c>
    </row>
    <row r="70" spans="1:83" x14ac:dyDescent="0.35">
      <c r="A70" s="287"/>
      <c r="B70" s="284" t="s">
        <v>454</v>
      </c>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c r="BM70" s="219"/>
      <c r="BN70" s="219"/>
      <c r="BO70" s="219"/>
      <c r="BP70" s="219"/>
      <c r="BQ70" s="219"/>
      <c r="BR70" s="219"/>
      <c r="BS70" s="219"/>
      <c r="BT70" s="219"/>
      <c r="BU70" s="219"/>
      <c r="BV70" s="219"/>
      <c r="BW70" s="219">
        <v>1867.6925707631081</v>
      </c>
      <c r="BX70" s="219">
        <v>2556.0605311095183</v>
      </c>
      <c r="BY70" s="219">
        <v>4052.8144731822645</v>
      </c>
      <c r="BZ70" s="219">
        <v>4772.5166172611844</v>
      </c>
      <c r="CA70" s="219">
        <v>5905.2591267965508</v>
      </c>
      <c r="CB70" s="219">
        <v>6604.7903435962789</v>
      </c>
      <c r="CC70" s="219">
        <v>7211.7825842216816</v>
      </c>
      <c r="CD70" s="219">
        <v>7767.1941056063542</v>
      </c>
      <c r="CE70" s="220">
        <v>8602.5792054142621</v>
      </c>
    </row>
    <row r="71" spans="1:83" ht="23.25" customHeight="1" x14ac:dyDescent="0.35">
      <c r="A71" s="287"/>
      <c r="B71" s="246" t="s">
        <v>455</v>
      </c>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c r="BV71" s="219"/>
      <c r="BW71" s="219">
        <v>252.23091872287623</v>
      </c>
      <c r="BX71" s="219">
        <v>413.95412742931762</v>
      </c>
      <c r="BY71" s="219">
        <v>562.84414513814954</v>
      </c>
      <c r="BZ71" s="219">
        <v>659.43929840760495</v>
      </c>
      <c r="CA71" s="219">
        <v>752.23157047536893</v>
      </c>
      <c r="CB71" s="219">
        <v>908.93880205962648</v>
      </c>
      <c r="CC71" s="219">
        <v>1010.3115875009745</v>
      </c>
      <c r="CD71" s="219">
        <v>1075.2914151359114</v>
      </c>
      <c r="CE71" s="220">
        <v>1122.4126180735345</v>
      </c>
    </row>
    <row r="72" spans="1:83" ht="52.5" customHeight="1" x14ac:dyDescent="0.35">
      <c r="A72" s="283"/>
      <c r="B72" s="297" t="s">
        <v>461</v>
      </c>
      <c r="AH72" s="298">
        <v>1.1738550793801105E-2</v>
      </c>
      <c r="AI72" s="298">
        <v>1.0773279065880971E-2</v>
      </c>
      <c r="AJ72" s="298">
        <v>1.0746388744974278E-2</v>
      </c>
      <c r="AK72" s="298">
        <v>1.1301826515939174E-2</v>
      </c>
      <c r="AL72" s="298">
        <v>1.1471808034567269E-2</v>
      </c>
      <c r="AM72" s="298">
        <v>1.1280437267468857E-2</v>
      </c>
      <c r="AN72" s="298">
        <v>1.190566292440628E-2</v>
      </c>
      <c r="AO72" s="298">
        <v>1.2127507718281885E-2</v>
      </c>
      <c r="AP72" s="298">
        <v>1.2778463038431267E-2</v>
      </c>
      <c r="AQ72" s="298">
        <v>1.2672136333464149E-2</v>
      </c>
      <c r="AR72" s="298">
        <v>1.2662663081959858E-2</v>
      </c>
      <c r="AS72" s="298">
        <v>1.306606630905407E-2</v>
      </c>
      <c r="AT72" s="298">
        <v>1.4164365550914762E-2</v>
      </c>
      <c r="AU72" s="298">
        <v>1.6773137246437319E-2</v>
      </c>
      <c r="AV72" s="298">
        <v>1.9561438531672724E-2</v>
      </c>
      <c r="AW72" s="298">
        <v>2.1913922530532981E-2</v>
      </c>
      <c r="AX72" s="298">
        <v>2.3301160393571618E-2</v>
      </c>
      <c r="AY72" s="298">
        <v>2.3940074372450583E-2</v>
      </c>
      <c r="AZ72" s="298">
        <v>2.3884138324120247E-2</v>
      </c>
      <c r="BA72" s="298">
        <v>2.3662594947341097E-2</v>
      </c>
      <c r="BB72" s="298">
        <v>2.334645636940276E-2</v>
      </c>
      <c r="BC72" s="298">
        <v>2.2741565315576216E-2</v>
      </c>
      <c r="BD72" s="298">
        <v>2.2769566944753288E-2</v>
      </c>
      <c r="BE72" s="298">
        <v>2.3289681444594972E-2</v>
      </c>
      <c r="BF72" s="298">
        <v>2.3127595160137328E-2</v>
      </c>
      <c r="BG72" s="298">
        <v>2.2665399080788601E-2</v>
      </c>
      <c r="BH72" s="298">
        <v>2.1970737751389049E-2</v>
      </c>
      <c r="BI72" s="298">
        <v>2.1377575302481879E-2</v>
      </c>
      <c r="BJ72" s="298">
        <v>2.1105751661552818E-2</v>
      </c>
      <c r="BK72" s="298">
        <v>2.1254219663304222E-2</v>
      </c>
      <c r="BL72" s="298">
        <v>2.2277565053547249E-2</v>
      </c>
      <c r="BM72" s="298">
        <v>2.4405127887240703E-2</v>
      </c>
      <c r="BN72" s="298">
        <v>2.4109414776841583E-2</v>
      </c>
      <c r="BO72" s="298">
        <v>2.4463656932306798E-2</v>
      </c>
      <c r="BP72" s="298">
        <v>2.4685321242378318E-2</v>
      </c>
      <c r="BQ72" s="298">
        <v>2.4088505519100859E-2</v>
      </c>
      <c r="BR72" s="298">
        <v>2.4892121625187842E-2</v>
      </c>
      <c r="BS72" s="298">
        <v>2.532612502797791E-2</v>
      </c>
      <c r="BT72" s="298">
        <v>2.470650192709244E-2</v>
      </c>
      <c r="BU72" s="298">
        <v>2.4792736089412501E-2</v>
      </c>
      <c r="BV72" s="298">
        <v>2.4606752027345514E-2</v>
      </c>
      <c r="BW72" s="298">
        <v>2.4907434565398491E-2</v>
      </c>
      <c r="BX72" s="298">
        <v>2.7551848122219114E-2</v>
      </c>
      <c r="BY72" s="298">
        <v>2.6032124467291008E-2</v>
      </c>
      <c r="BZ72" s="298">
        <v>2.6308613217517596E-2</v>
      </c>
      <c r="CA72" s="298">
        <v>3.0149937209221066E-2</v>
      </c>
      <c r="CB72" s="298">
        <v>3.1851509873915287E-2</v>
      </c>
      <c r="CC72" s="298">
        <v>3.1980801580471507E-2</v>
      </c>
      <c r="CD72" s="298">
        <v>3.1897436803208362E-2</v>
      </c>
      <c r="CE72" s="299">
        <v>3.2240136112925769E-2</v>
      </c>
    </row>
    <row r="73" spans="1:83" s="206" customFormat="1" ht="52" customHeight="1" thickBot="1" x14ac:dyDescent="0.3">
      <c r="A73" s="300"/>
      <c r="B73" s="301" t="s">
        <v>462</v>
      </c>
      <c r="C73" s="302"/>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107">
        <v>2.8348506605170552E-2</v>
      </c>
      <c r="AI73" s="107">
        <v>2.6321520514542427E-2</v>
      </c>
      <c r="AJ73" s="107">
        <v>2.5109939817840588E-2</v>
      </c>
      <c r="AK73" s="107">
        <v>2.6358353380330775E-2</v>
      </c>
      <c r="AL73" s="107">
        <v>2.656764995202553E-2</v>
      </c>
      <c r="AM73" s="107">
        <v>2.6375202055828606E-2</v>
      </c>
      <c r="AN73" s="107">
        <v>2.8040269620216374E-2</v>
      </c>
      <c r="AO73" s="107">
        <v>3.0005773260763681E-2</v>
      </c>
      <c r="AP73" s="107">
        <v>3.2521137037997125E-2</v>
      </c>
      <c r="AQ73" s="107">
        <v>3.4097234155765731E-2</v>
      </c>
      <c r="AR73" s="107">
        <v>3.6625846581231247E-2</v>
      </c>
      <c r="AS73" s="107">
        <v>3.7623745368657167E-2</v>
      </c>
      <c r="AT73" s="107">
        <v>4.0492585694405323E-2</v>
      </c>
      <c r="AU73" s="107">
        <v>4.5570941834902741E-2</v>
      </c>
      <c r="AV73" s="107">
        <v>5.0956482164214112E-2</v>
      </c>
      <c r="AW73" s="107">
        <v>5.7906462992657601E-2</v>
      </c>
      <c r="AX73" s="107">
        <v>6.2017651193994223E-2</v>
      </c>
      <c r="AY73" s="107">
        <v>6.4201865502730673E-2</v>
      </c>
      <c r="AZ73" s="107">
        <v>6.7205250290005125E-2</v>
      </c>
      <c r="BA73" s="107">
        <v>6.6256803066494521E-2</v>
      </c>
      <c r="BB73" s="107">
        <v>6.6372759471633E-2</v>
      </c>
      <c r="BC73" s="107">
        <v>6.5382146983726394E-2</v>
      </c>
      <c r="BD73" s="107">
        <v>6.4861389248632564E-2</v>
      </c>
      <c r="BE73" s="107">
        <v>6.4120699294002118E-2</v>
      </c>
      <c r="BF73" s="107">
        <v>6.1571548992342857E-2</v>
      </c>
      <c r="BG73" s="107">
        <v>5.8310986282840031E-2</v>
      </c>
      <c r="BH73" s="107">
        <v>5.4930650259574852E-2</v>
      </c>
      <c r="BI73" s="107">
        <v>5.3515400336430444E-2</v>
      </c>
      <c r="BJ73" s="107">
        <v>5.2839592217861074E-2</v>
      </c>
      <c r="BK73" s="107">
        <v>5.2784539701525128E-2</v>
      </c>
      <c r="BL73" s="107">
        <v>5.1235510051108026E-2</v>
      </c>
      <c r="BM73" s="107">
        <v>5.2639734772969037E-2</v>
      </c>
      <c r="BN73" s="107">
        <v>5.2750989940694722E-2</v>
      </c>
      <c r="BO73" s="107">
        <v>5.4793178276343127E-2</v>
      </c>
      <c r="BP73" s="107">
        <v>5.6041606319304119E-2</v>
      </c>
      <c r="BQ73" s="107">
        <v>5.6774087357123727E-2</v>
      </c>
      <c r="BR73" s="107">
        <v>5.9295686042863761E-2</v>
      </c>
      <c r="BS73" s="107">
        <v>6.1678620088209762E-2</v>
      </c>
      <c r="BT73" s="107">
        <v>6.1522679953463714E-2</v>
      </c>
      <c r="BU73" s="107">
        <v>6.2101588641540188E-2</v>
      </c>
      <c r="BV73" s="107">
        <v>6.2448769091811275E-2</v>
      </c>
      <c r="BW73" s="107">
        <v>6.288122058220047E-2</v>
      </c>
      <c r="BX73" s="107">
        <v>5.1948598298564262E-2</v>
      </c>
      <c r="BY73" s="107">
        <v>5.822907965101376E-2</v>
      </c>
      <c r="BZ73" s="107">
        <v>5.5584319371932492E-2</v>
      </c>
      <c r="CA73" s="107">
        <v>6.3933531255530765E-2</v>
      </c>
      <c r="CB73" s="107">
        <v>7.0916946996197813E-2</v>
      </c>
      <c r="CC73" s="107">
        <v>7.2358282637417351E-2</v>
      </c>
      <c r="CD73" s="107">
        <v>7.2471992557235937E-2</v>
      </c>
      <c r="CE73" s="108">
        <v>7.4247668916333331E-2</v>
      </c>
    </row>
  </sheetData>
  <hyperlinks>
    <hyperlink ref="A1" location="Contents!A1" display="Contents page" xr:uid="{00000000-0004-0000-0E00-000000000000}"/>
    <hyperlink ref="B1" location="Notes!A1" display="Information relating to this table can be found in the 'Notes' tab" xr:uid="{00000000-0004-0000-0E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E52"/>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33" width="12.81640625" style="200" customWidth="1"/>
    <col min="34" max="75" width="12.81640625" style="199"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c r="CD1" s="304"/>
      <c r="CE1" s="304"/>
    </row>
    <row r="2" spans="1:83" ht="31" x14ac:dyDescent="0.35">
      <c r="A2" s="48" t="s">
        <v>45</v>
      </c>
      <c r="B2" s="17" t="s">
        <v>463</v>
      </c>
      <c r="C2" s="306"/>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09"/>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313" customFormat="1" ht="27" customHeight="1" x14ac:dyDescent="0.35">
      <c r="A4" s="310"/>
      <c r="B4" s="311" t="s">
        <v>137</v>
      </c>
      <c r="C4" s="53"/>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260">
        <f t="shared" ref="AH4:BM4" si="0">AH5+AH8+AH9</f>
        <v>0</v>
      </c>
      <c r="AI4" s="260">
        <f t="shared" si="0"/>
        <v>0</v>
      </c>
      <c r="AJ4" s="260">
        <f t="shared" si="0"/>
        <v>0</v>
      </c>
      <c r="AK4" s="260">
        <f t="shared" si="0"/>
        <v>0</v>
      </c>
      <c r="AL4" s="260">
        <f t="shared" si="0"/>
        <v>0</v>
      </c>
      <c r="AM4" s="260">
        <f t="shared" si="0"/>
        <v>0</v>
      </c>
      <c r="AN4" s="260">
        <f t="shared" si="0"/>
        <v>0</v>
      </c>
      <c r="AO4" s="260">
        <f t="shared" si="0"/>
        <v>0</v>
      </c>
      <c r="AP4" s="260">
        <f t="shared" si="0"/>
        <v>0</v>
      </c>
      <c r="AQ4" s="260">
        <f t="shared" si="0"/>
        <v>0</v>
      </c>
      <c r="AR4" s="260">
        <f t="shared" si="0"/>
        <v>0</v>
      </c>
      <c r="AS4" s="260">
        <f t="shared" si="0"/>
        <v>0</v>
      </c>
      <c r="AT4" s="260">
        <f t="shared" si="0"/>
        <v>0</v>
      </c>
      <c r="AU4" s="260">
        <f t="shared" si="0"/>
        <v>0</v>
      </c>
      <c r="AV4" s="260">
        <f t="shared" si="0"/>
        <v>0</v>
      </c>
      <c r="AW4" s="260">
        <f t="shared" si="0"/>
        <v>0</v>
      </c>
      <c r="AX4" s="260">
        <f t="shared" si="0"/>
        <v>0</v>
      </c>
      <c r="AY4" s="260">
        <f t="shared" si="0"/>
        <v>0</v>
      </c>
      <c r="AZ4" s="260">
        <f t="shared" si="0"/>
        <v>0</v>
      </c>
      <c r="BA4" s="260">
        <f t="shared" si="0"/>
        <v>0</v>
      </c>
      <c r="BB4" s="260">
        <f t="shared" si="0"/>
        <v>0</v>
      </c>
      <c r="BC4" s="260">
        <f t="shared" si="0"/>
        <v>1055.1934053951668</v>
      </c>
      <c r="BD4" s="260">
        <f t="shared" si="0"/>
        <v>4298.3955376594622</v>
      </c>
      <c r="BE4" s="260">
        <f t="shared" si="0"/>
        <v>5456.0631067141403</v>
      </c>
      <c r="BF4" s="260">
        <f t="shared" si="0"/>
        <v>6393.3457175844296</v>
      </c>
      <c r="BG4" s="260">
        <f t="shared" si="0"/>
        <v>22010.312745466406</v>
      </c>
      <c r="BH4" s="260">
        <f t="shared" si="0"/>
        <v>24645.492708469083</v>
      </c>
      <c r="BI4" s="260">
        <f t="shared" si="0"/>
        <v>26646.292862825088</v>
      </c>
      <c r="BJ4" s="260">
        <f t="shared" si="0"/>
        <v>28112.189894940955</v>
      </c>
      <c r="BK4" s="260">
        <f t="shared" si="0"/>
        <v>29852.232863006771</v>
      </c>
      <c r="BL4" s="260">
        <f t="shared" si="0"/>
        <v>34499.87459385398</v>
      </c>
      <c r="BM4" s="260">
        <f t="shared" si="0"/>
        <v>38681.891926545424</v>
      </c>
      <c r="BN4" s="260">
        <f t="shared" ref="BN4:CE4" si="1">BN5+BN8+BN9</f>
        <v>40144.943247684183</v>
      </c>
      <c r="BO4" s="260">
        <f t="shared" si="1"/>
        <v>40734.30500840248</v>
      </c>
      <c r="BP4" s="260">
        <f t="shared" si="1"/>
        <v>40650.064026954497</v>
      </c>
      <c r="BQ4" s="260">
        <f t="shared" si="1"/>
        <v>39776.502600914617</v>
      </c>
      <c r="BR4" s="260">
        <f t="shared" si="1"/>
        <v>39944.99936755612</v>
      </c>
      <c r="BS4" s="260">
        <f t="shared" si="1"/>
        <v>38940.621440013667</v>
      </c>
      <c r="BT4" s="260">
        <f t="shared" si="1"/>
        <v>37859.499599770577</v>
      </c>
      <c r="BU4" s="260">
        <f t="shared" si="1"/>
        <v>36363.254195481088</v>
      </c>
      <c r="BV4" s="260">
        <f t="shared" si="1"/>
        <v>33417.116109527633</v>
      </c>
      <c r="BW4" s="260">
        <f t="shared" si="1"/>
        <v>28675.774960672868</v>
      </c>
      <c r="BX4" s="260">
        <f t="shared" si="1"/>
        <v>26008.580658697665</v>
      </c>
      <c r="BY4" s="260">
        <f t="shared" si="1"/>
        <v>21928.311297645665</v>
      </c>
      <c r="BZ4" s="260">
        <f t="shared" si="1"/>
        <v>20139.966595927493</v>
      </c>
      <c r="CA4" s="260">
        <f t="shared" si="1"/>
        <v>19781.305242082006</v>
      </c>
      <c r="CB4" s="260">
        <f t="shared" si="1"/>
        <v>17256.636282047715</v>
      </c>
      <c r="CC4" s="260">
        <f t="shared" si="1"/>
        <v>14753.57069089265</v>
      </c>
      <c r="CD4" s="260">
        <f t="shared" si="1"/>
        <v>13481.222509593892</v>
      </c>
      <c r="CE4" s="312">
        <f t="shared" si="1"/>
        <v>13188.304218745248</v>
      </c>
    </row>
    <row r="5" spans="1:83" s="316" customFormat="1" ht="25.5" customHeight="1" x14ac:dyDescent="0.35">
      <c r="A5" s="314"/>
      <c r="B5" s="315" t="s">
        <v>134</v>
      </c>
      <c r="C5" s="53"/>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199">
        <f t="shared" ref="AH5:BM5" si="2">SUM(AH6:AH7)</f>
        <v>0</v>
      </c>
      <c r="AI5" s="199">
        <f t="shared" si="2"/>
        <v>0</v>
      </c>
      <c r="AJ5" s="199">
        <f t="shared" si="2"/>
        <v>0</v>
      </c>
      <c r="AK5" s="199">
        <f t="shared" si="2"/>
        <v>0</v>
      </c>
      <c r="AL5" s="199">
        <f t="shared" si="2"/>
        <v>0</v>
      </c>
      <c r="AM5" s="199">
        <f t="shared" si="2"/>
        <v>0</v>
      </c>
      <c r="AN5" s="199">
        <f t="shared" si="2"/>
        <v>0</v>
      </c>
      <c r="AO5" s="199">
        <f t="shared" si="2"/>
        <v>0</v>
      </c>
      <c r="AP5" s="199">
        <f t="shared" si="2"/>
        <v>0</v>
      </c>
      <c r="AQ5" s="199">
        <f t="shared" si="2"/>
        <v>0</v>
      </c>
      <c r="AR5" s="199">
        <f t="shared" si="2"/>
        <v>0</v>
      </c>
      <c r="AS5" s="199">
        <f t="shared" si="2"/>
        <v>0</v>
      </c>
      <c r="AT5" s="199">
        <f t="shared" si="2"/>
        <v>0</v>
      </c>
      <c r="AU5" s="199">
        <f t="shared" si="2"/>
        <v>0</v>
      </c>
      <c r="AV5" s="199">
        <f t="shared" si="2"/>
        <v>0</v>
      </c>
      <c r="AW5" s="199">
        <f t="shared" si="2"/>
        <v>0</v>
      </c>
      <c r="AX5" s="199">
        <f t="shared" si="2"/>
        <v>0</v>
      </c>
      <c r="AY5" s="199">
        <f t="shared" si="2"/>
        <v>0</v>
      </c>
      <c r="AZ5" s="199">
        <f t="shared" si="2"/>
        <v>0</v>
      </c>
      <c r="BA5" s="199">
        <f t="shared" si="2"/>
        <v>0</v>
      </c>
      <c r="BB5" s="199">
        <f t="shared" si="2"/>
        <v>0</v>
      </c>
      <c r="BC5" s="199">
        <f t="shared" si="2"/>
        <v>1055.1934053951668</v>
      </c>
      <c r="BD5" s="199">
        <f t="shared" si="2"/>
        <v>4298.3955376594622</v>
      </c>
      <c r="BE5" s="199">
        <f t="shared" si="2"/>
        <v>5456.0631067141403</v>
      </c>
      <c r="BF5" s="199">
        <f t="shared" si="2"/>
        <v>6393.3457175844296</v>
      </c>
      <c r="BG5" s="199">
        <f t="shared" si="2"/>
        <v>12874.042214362229</v>
      </c>
      <c r="BH5" s="199">
        <f t="shared" si="2"/>
        <v>15327.744681119742</v>
      </c>
      <c r="BI5" s="199">
        <f t="shared" si="2"/>
        <v>16712.419139780723</v>
      </c>
      <c r="BJ5" s="199">
        <f t="shared" si="2"/>
        <v>18031.167082408345</v>
      </c>
      <c r="BK5" s="199">
        <f t="shared" si="2"/>
        <v>19342.611810079608</v>
      </c>
      <c r="BL5" s="199">
        <f t="shared" si="2"/>
        <v>23268.818200331018</v>
      </c>
      <c r="BM5" s="199">
        <f t="shared" si="2"/>
        <v>26651.727024537067</v>
      </c>
      <c r="BN5" s="199">
        <f t="shared" ref="BN5:CE5" si="3">SUM(BN6:BN7)</f>
        <v>27878.190651787692</v>
      </c>
      <c r="BO5" s="199">
        <f t="shared" si="3"/>
        <v>28782.150059510313</v>
      </c>
      <c r="BP5" s="199">
        <f t="shared" si="3"/>
        <v>28831.585150247833</v>
      </c>
      <c r="BQ5" s="199">
        <f t="shared" si="3"/>
        <v>28653.770756574129</v>
      </c>
      <c r="BR5" s="199">
        <f t="shared" si="3"/>
        <v>28669.151591086669</v>
      </c>
      <c r="BS5" s="199">
        <f t="shared" si="3"/>
        <v>27519.381376018566</v>
      </c>
      <c r="BT5" s="199">
        <f t="shared" si="3"/>
        <v>26432.849603012408</v>
      </c>
      <c r="BU5" s="199">
        <f t="shared" si="3"/>
        <v>24978.384564681259</v>
      </c>
      <c r="BV5" s="199">
        <f t="shared" si="3"/>
        <v>22005.060518270217</v>
      </c>
      <c r="BW5" s="199">
        <f t="shared" si="3"/>
        <v>17289.709190680911</v>
      </c>
      <c r="BX5" s="199">
        <f t="shared" si="3"/>
        <v>14568.205310131865</v>
      </c>
      <c r="BY5" s="199">
        <f t="shared" si="3"/>
        <v>10392.202078349832</v>
      </c>
      <c r="BZ5" s="199">
        <f t="shared" si="3"/>
        <v>8354.3505670315917</v>
      </c>
      <c r="CA5" s="199">
        <f t="shared" si="3"/>
        <v>6945.7714434817899</v>
      </c>
      <c r="CB5" s="199">
        <f t="shared" si="3"/>
        <v>3926.8838417784382</v>
      </c>
      <c r="CC5" s="199">
        <f t="shared" si="3"/>
        <v>1419.9571326929138</v>
      </c>
      <c r="CD5" s="199">
        <f t="shared" si="3"/>
        <v>237.38310824692041</v>
      </c>
      <c r="CE5" s="222">
        <f t="shared" si="3"/>
        <v>0</v>
      </c>
    </row>
    <row r="6" spans="1:83" s="316" customFormat="1" x14ac:dyDescent="0.35">
      <c r="A6" s="314"/>
      <c r="B6" s="203" t="s">
        <v>464</v>
      </c>
      <c r="C6" s="76"/>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158">
        <v>0</v>
      </c>
      <c r="AI6" s="158">
        <v>0</v>
      </c>
      <c r="AJ6" s="158">
        <v>0</v>
      </c>
      <c r="AK6" s="158">
        <v>0</v>
      </c>
      <c r="AL6" s="158">
        <v>0</v>
      </c>
      <c r="AM6" s="158">
        <v>0</v>
      </c>
      <c r="AN6" s="158">
        <v>0</v>
      </c>
      <c r="AO6" s="158">
        <v>0</v>
      </c>
      <c r="AP6" s="158">
        <v>0</v>
      </c>
      <c r="AQ6" s="158">
        <v>0</v>
      </c>
      <c r="AR6" s="158">
        <v>0</v>
      </c>
      <c r="AS6" s="158">
        <v>0</v>
      </c>
      <c r="AT6" s="158">
        <v>0</v>
      </c>
      <c r="AU6" s="158">
        <v>0</v>
      </c>
      <c r="AV6" s="158">
        <v>0</v>
      </c>
      <c r="AW6" s="158">
        <v>0</v>
      </c>
      <c r="AX6" s="158">
        <v>0</v>
      </c>
      <c r="AY6" s="158">
        <v>0</v>
      </c>
      <c r="AZ6" s="158">
        <v>0</v>
      </c>
      <c r="BA6" s="158">
        <v>0</v>
      </c>
      <c r="BB6" s="158">
        <v>0</v>
      </c>
      <c r="BC6" s="158">
        <v>0</v>
      </c>
      <c r="BD6" s="158">
        <v>0</v>
      </c>
      <c r="BE6" s="158">
        <v>0</v>
      </c>
      <c r="BF6" s="158">
        <v>0</v>
      </c>
      <c r="BG6" s="158">
        <v>12874.042214362229</v>
      </c>
      <c r="BH6" s="158">
        <v>15327.744681119742</v>
      </c>
      <c r="BI6" s="158">
        <v>16712.419139780723</v>
      </c>
      <c r="BJ6" s="158">
        <v>18031.167082408345</v>
      </c>
      <c r="BK6" s="158">
        <v>19342.611810079608</v>
      </c>
      <c r="BL6" s="158">
        <v>23268.818200331018</v>
      </c>
      <c r="BM6" s="158">
        <v>26651.727024537067</v>
      </c>
      <c r="BN6" s="158">
        <v>27878.190651787692</v>
      </c>
      <c r="BO6" s="158">
        <v>28782.150059510313</v>
      </c>
      <c r="BP6" s="158">
        <v>28831.585150247833</v>
      </c>
      <c r="BQ6" s="158">
        <v>28653.770756574129</v>
      </c>
      <c r="BR6" s="158">
        <v>28669.151591086669</v>
      </c>
      <c r="BS6" s="158">
        <v>27519.381376018566</v>
      </c>
      <c r="BT6" s="158">
        <v>26432.849603012408</v>
      </c>
      <c r="BU6" s="158">
        <v>24978.384564681259</v>
      </c>
      <c r="BV6" s="158">
        <v>22005.060518270217</v>
      </c>
      <c r="BW6" s="158">
        <v>17289.709190680911</v>
      </c>
      <c r="BX6" s="158">
        <v>14568.205310131865</v>
      </c>
      <c r="BY6" s="158">
        <v>10392.202078349832</v>
      </c>
      <c r="BZ6" s="158">
        <v>8354.3505670315917</v>
      </c>
      <c r="CA6" s="158">
        <v>6945.7714434817899</v>
      </c>
      <c r="CB6" s="158">
        <v>3926.8838417784382</v>
      </c>
      <c r="CC6" s="158">
        <v>1419.9571326929138</v>
      </c>
      <c r="CD6" s="158">
        <v>237.38310824692041</v>
      </c>
      <c r="CE6" s="159">
        <v>0</v>
      </c>
    </row>
    <row r="7" spans="1:83" s="316" customFormat="1" x14ac:dyDescent="0.35">
      <c r="A7" s="314"/>
      <c r="B7" s="203" t="s">
        <v>465</v>
      </c>
      <c r="C7" s="76"/>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158">
        <v>0</v>
      </c>
      <c r="AI7" s="158">
        <v>0</v>
      </c>
      <c r="AJ7" s="158">
        <v>0</v>
      </c>
      <c r="AK7" s="158">
        <v>0</v>
      </c>
      <c r="AL7" s="158">
        <v>0</v>
      </c>
      <c r="AM7" s="158">
        <v>0</v>
      </c>
      <c r="AN7" s="158">
        <v>0</v>
      </c>
      <c r="AO7" s="158">
        <v>0</v>
      </c>
      <c r="AP7" s="158">
        <v>0</v>
      </c>
      <c r="AQ7" s="158">
        <v>0</v>
      </c>
      <c r="AR7" s="158">
        <v>0</v>
      </c>
      <c r="AS7" s="158">
        <v>0</v>
      </c>
      <c r="AT7" s="158">
        <v>0</v>
      </c>
      <c r="AU7" s="158">
        <v>0</v>
      </c>
      <c r="AV7" s="158">
        <v>0</v>
      </c>
      <c r="AW7" s="158">
        <v>0</v>
      </c>
      <c r="AX7" s="158">
        <v>0</v>
      </c>
      <c r="AY7" s="158">
        <v>0</v>
      </c>
      <c r="AZ7" s="158">
        <v>0</v>
      </c>
      <c r="BA7" s="158">
        <v>0</v>
      </c>
      <c r="BB7" s="158">
        <v>0</v>
      </c>
      <c r="BC7" s="158">
        <v>1055.1934053951668</v>
      </c>
      <c r="BD7" s="158">
        <v>4298.3955376594622</v>
      </c>
      <c r="BE7" s="158">
        <v>5456.0631067141403</v>
      </c>
      <c r="BF7" s="158">
        <v>6393.3457175844296</v>
      </c>
      <c r="BG7" s="158">
        <v>0</v>
      </c>
      <c r="BH7" s="158">
        <v>0</v>
      </c>
      <c r="BI7" s="158">
        <v>0</v>
      </c>
      <c r="BJ7" s="158">
        <v>0</v>
      </c>
      <c r="BK7" s="158">
        <v>0</v>
      </c>
      <c r="BL7" s="158">
        <v>0</v>
      </c>
      <c r="BM7" s="158">
        <v>0</v>
      </c>
      <c r="BN7" s="158">
        <v>0</v>
      </c>
      <c r="BO7" s="158">
        <v>0</v>
      </c>
      <c r="BP7" s="158">
        <v>0</v>
      </c>
      <c r="BQ7" s="158">
        <v>0</v>
      </c>
      <c r="BR7" s="158">
        <v>0</v>
      </c>
      <c r="BS7" s="158">
        <v>0</v>
      </c>
      <c r="BT7" s="158">
        <v>0</v>
      </c>
      <c r="BU7" s="158">
        <v>0</v>
      </c>
      <c r="BV7" s="158">
        <v>0</v>
      </c>
      <c r="BW7" s="158">
        <v>0</v>
      </c>
      <c r="BX7" s="158">
        <v>0</v>
      </c>
      <c r="BY7" s="158">
        <v>0</v>
      </c>
      <c r="BZ7" s="158">
        <v>0</v>
      </c>
      <c r="CA7" s="158">
        <v>0</v>
      </c>
      <c r="CB7" s="158">
        <v>0</v>
      </c>
      <c r="CC7" s="158">
        <v>0</v>
      </c>
      <c r="CD7" s="158">
        <v>0</v>
      </c>
      <c r="CE7" s="159">
        <v>0</v>
      </c>
    </row>
    <row r="8" spans="1:83" s="316" customFormat="1" ht="25.5" customHeight="1" x14ac:dyDescent="0.35">
      <c r="A8" s="314"/>
      <c r="B8" s="74" t="s">
        <v>466</v>
      </c>
      <c r="C8" s="317"/>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158">
        <v>0</v>
      </c>
      <c r="AI8" s="158">
        <v>0</v>
      </c>
      <c r="AJ8" s="158">
        <v>0</v>
      </c>
      <c r="AK8" s="158">
        <v>0</v>
      </c>
      <c r="AL8" s="158">
        <v>0</v>
      </c>
      <c r="AM8" s="158">
        <v>0</v>
      </c>
      <c r="AN8" s="158">
        <v>0</v>
      </c>
      <c r="AO8" s="158">
        <v>0</v>
      </c>
      <c r="AP8" s="158">
        <v>0</v>
      </c>
      <c r="AQ8" s="158">
        <v>0</v>
      </c>
      <c r="AR8" s="158">
        <v>0</v>
      </c>
      <c r="AS8" s="158">
        <v>0</v>
      </c>
      <c r="AT8" s="158">
        <v>0</v>
      </c>
      <c r="AU8" s="158">
        <v>0</v>
      </c>
      <c r="AV8" s="158">
        <v>0</v>
      </c>
      <c r="AW8" s="158">
        <v>0</v>
      </c>
      <c r="AX8" s="158">
        <v>0</v>
      </c>
      <c r="AY8" s="158">
        <v>0</v>
      </c>
      <c r="AZ8" s="158">
        <v>0</v>
      </c>
      <c r="BA8" s="158">
        <v>0</v>
      </c>
      <c r="BB8" s="158">
        <v>0</v>
      </c>
      <c r="BC8" s="158">
        <v>0</v>
      </c>
      <c r="BD8" s="158">
        <v>0</v>
      </c>
      <c r="BE8" s="158">
        <v>0</v>
      </c>
      <c r="BF8" s="158">
        <v>0</v>
      </c>
      <c r="BG8" s="158">
        <v>9116.2705311041791</v>
      </c>
      <c r="BH8" s="158">
        <v>9279.9480273493427</v>
      </c>
      <c r="BI8" s="158">
        <v>9453.7507217152688</v>
      </c>
      <c r="BJ8" s="158">
        <v>9825.8937967826078</v>
      </c>
      <c r="BK8" s="158">
        <v>10261.521438727163</v>
      </c>
      <c r="BL8" s="158">
        <v>10900.406863522961</v>
      </c>
      <c r="BM8" s="158">
        <v>11445.824221207107</v>
      </c>
      <c r="BN8" s="158">
        <v>11771.076595896493</v>
      </c>
      <c r="BO8" s="158">
        <v>11787.966948892166</v>
      </c>
      <c r="BP8" s="158">
        <v>11780.394876706658</v>
      </c>
      <c r="BQ8" s="158">
        <v>11062.285844340486</v>
      </c>
      <c r="BR8" s="158">
        <v>11198.376776469457</v>
      </c>
      <c r="BS8" s="158">
        <v>11294.499063995099</v>
      </c>
      <c r="BT8" s="158">
        <v>11255.341996758169</v>
      </c>
      <c r="BU8" s="158">
        <v>11216.14163079983</v>
      </c>
      <c r="BV8" s="158">
        <v>11169.536591257416</v>
      </c>
      <c r="BW8" s="158">
        <v>11080.884267034602</v>
      </c>
      <c r="BX8" s="158">
        <v>11115.249197740488</v>
      </c>
      <c r="BY8" s="158">
        <v>11046.418079731942</v>
      </c>
      <c r="BZ8" s="158">
        <v>11190.742521591706</v>
      </c>
      <c r="CA8" s="158">
        <v>12162.394797567451</v>
      </c>
      <c r="CB8" s="158">
        <v>12584.149923963987</v>
      </c>
      <c r="CC8" s="158">
        <v>12492.720027285366</v>
      </c>
      <c r="CD8" s="158">
        <v>12361.723053989948</v>
      </c>
      <c r="CE8" s="159">
        <v>12292.700238420113</v>
      </c>
    </row>
    <row r="9" spans="1:83" s="316" customFormat="1" ht="25.5" customHeight="1" x14ac:dyDescent="0.35">
      <c r="A9" s="314"/>
      <c r="B9" s="315" t="s">
        <v>467</v>
      </c>
      <c r="C9" s="317"/>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158">
        <f t="shared" ref="AH9:BM9" si="4">SUM(AH10:AH13)</f>
        <v>0</v>
      </c>
      <c r="AI9" s="158">
        <f t="shared" si="4"/>
        <v>0</v>
      </c>
      <c r="AJ9" s="158">
        <f t="shared" si="4"/>
        <v>0</v>
      </c>
      <c r="AK9" s="158">
        <f t="shared" si="4"/>
        <v>0</v>
      </c>
      <c r="AL9" s="158">
        <f t="shared" si="4"/>
        <v>0</v>
      </c>
      <c r="AM9" s="158">
        <f t="shared" si="4"/>
        <v>0</v>
      </c>
      <c r="AN9" s="158">
        <f t="shared" si="4"/>
        <v>0</v>
      </c>
      <c r="AO9" s="158">
        <f t="shared" si="4"/>
        <v>0</v>
      </c>
      <c r="AP9" s="158">
        <f t="shared" si="4"/>
        <v>0</v>
      </c>
      <c r="AQ9" s="158">
        <f t="shared" si="4"/>
        <v>0</v>
      </c>
      <c r="AR9" s="158">
        <f t="shared" si="4"/>
        <v>0</v>
      </c>
      <c r="AS9" s="158">
        <f t="shared" si="4"/>
        <v>0</v>
      </c>
      <c r="AT9" s="158">
        <f t="shared" si="4"/>
        <v>0</v>
      </c>
      <c r="AU9" s="158">
        <f t="shared" si="4"/>
        <v>0</v>
      </c>
      <c r="AV9" s="158">
        <f t="shared" si="4"/>
        <v>0</v>
      </c>
      <c r="AW9" s="158">
        <f t="shared" si="4"/>
        <v>0</v>
      </c>
      <c r="AX9" s="158">
        <f t="shared" si="4"/>
        <v>0</v>
      </c>
      <c r="AY9" s="158">
        <f t="shared" si="4"/>
        <v>0</v>
      </c>
      <c r="AZ9" s="158">
        <f t="shared" si="4"/>
        <v>0</v>
      </c>
      <c r="BA9" s="158">
        <f t="shared" si="4"/>
        <v>0</v>
      </c>
      <c r="BB9" s="158">
        <f t="shared" si="4"/>
        <v>0</v>
      </c>
      <c r="BC9" s="158">
        <f t="shared" si="4"/>
        <v>0</v>
      </c>
      <c r="BD9" s="158">
        <f t="shared" si="4"/>
        <v>0</v>
      </c>
      <c r="BE9" s="158">
        <f t="shared" si="4"/>
        <v>0</v>
      </c>
      <c r="BF9" s="158">
        <f t="shared" si="4"/>
        <v>0</v>
      </c>
      <c r="BG9" s="158">
        <f t="shared" si="4"/>
        <v>20</v>
      </c>
      <c r="BH9" s="158">
        <f t="shared" si="4"/>
        <v>37.799999999999997</v>
      </c>
      <c r="BI9" s="158">
        <f t="shared" si="4"/>
        <v>480.12300132909712</v>
      </c>
      <c r="BJ9" s="158">
        <f t="shared" si="4"/>
        <v>255.12901574999998</v>
      </c>
      <c r="BK9" s="158">
        <f t="shared" si="4"/>
        <v>248.09961419999996</v>
      </c>
      <c r="BL9" s="158">
        <f t="shared" si="4"/>
        <v>330.64953000000003</v>
      </c>
      <c r="BM9" s="158">
        <f t="shared" si="4"/>
        <v>584.34068080125064</v>
      </c>
      <c r="BN9" s="158">
        <f t="shared" ref="BN9:CE9" si="5">SUM(BN10:BN13)</f>
        <v>495.67599999999999</v>
      </c>
      <c r="BO9" s="158">
        <f t="shared" si="5"/>
        <v>164.18799999999999</v>
      </c>
      <c r="BP9" s="158">
        <f t="shared" si="5"/>
        <v>38.083999999999996</v>
      </c>
      <c r="BQ9" s="158">
        <f t="shared" si="5"/>
        <v>60.445999999999998</v>
      </c>
      <c r="BR9" s="158">
        <f t="shared" si="5"/>
        <v>77.471000000000004</v>
      </c>
      <c r="BS9" s="158">
        <f t="shared" si="5"/>
        <v>126.741</v>
      </c>
      <c r="BT9" s="158">
        <f t="shared" si="5"/>
        <v>171.30799999999996</v>
      </c>
      <c r="BU9" s="158">
        <f t="shared" si="5"/>
        <v>168.72800000000001</v>
      </c>
      <c r="BV9" s="158">
        <f t="shared" si="5"/>
        <v>242.51900000000001</v>
      </c>
      <c r="BW9" s="158">
        <f t="shared" si="5"/>
        <v>305.1815029573537</v>
      </c>
      <c r="BX9" s="158">
        <f t="shared" si="5"/>
        <v>325.12615082531067</v>
      </c>
      <c r="BY9" s="158">
        <f t="shared" si="5"/>
        <v>489.691139563891</v>
      </c>
      <c r="BZ9" s="158">
        <f t="shared" si="5"/>
        <v>594.87350730419735</v>
      </c>
      <c r="CA9" s="158">
        <f t="shared" si="5"/>
        <v>673.13900103276239</v>
      </c>
      <c r="CB9" s="158">
        <f t="shared" si="5"/>
        <v>745.60251630529183</v>
      </c>
      <c r="CC9" s="158">
        <f t="shared" si="5"/>
        <v>840.89353091436851</v>
      </c>
      <c r="CD9" s="158">
        <f t="shared" si="5"/>
        <v>882.11634735702364</v>
      </c>
      <c r="CE9" s="159">
        <f t="shared" si="5"/>
        <v>895.6039803251349</v>
      </c>
    </row>
    <row r="10" spans="1:83" s="316" customFormat="1" x14ac:dyDescent="0.35">
      <c r="A10" s="314"/>
      <c r="B10" s="285" t="s">
        <v>468</v>
      </c>
      <c r="C10" s="317"/>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158">
        <v>0</v>
      </c>
      <c r="AI10" s="158">
        <v>0</v>
      </c>
      <c r="AJ10" s="158">
        <v>0</v>
      </c>
      <c r="AK10" s="158">
        <v>0</v>
      </c>
      <c r="AL10" s="158">
        <v>0</v>
      </c>
      <c r="AM10" s="158">
        <v>0</v>
      </c>
      <c r="AN10" s="158">
        <v>0</v>
      </c>
      <c r="AO10" s="158">
        <v>0</v>
      </c>
      <c r="AP10" s="158">
        <v>0</v>
      </c>
      <c r="AQ10" s="158">
        <v>0</v>
      </c>
      <c r="AR10" s="158">
        <v>0</v>
      </c>
      <c r="AS10" s="158">
        <v>0</v>
      </c>
      <c r="AT10" s="158">
        <v>0</v>
      </c>
      <c r="AU10" s="158">
        <v>0</v>
      </c>
      <c r="AV10" s="158">
        <v>0</v>
      </c>
      <c r="AW10" s="158">
        <v>0</v>
      </c>
      <c r="AX10" s="158">
        <v>0</v>
      </c>
      <c r="AY10" s="158">
        <v>0</v>
      </c>
      <c r="AZ10" s="158">
        <v>0</v>
      </c>
      <c r="BA10" s="158">
        <v>0</v>
      </c>
      <c r="BB10" s="158">
        <v>0</v>
      </c>
      <c r="BC10" s="158">
        <v>0</v>
      </c>
      <c r="BD10" s="158">
        <v>0</v>
      </c>
      <c r="BE10" s="158">
        <v>0</v>
      </c>
      <c r="BF10" s="158">
        <v>0</v>
      </c>
      <c r="BG10" s="158">
        <v>0</v>
      </c>
      <c r="BH10" s="158">
        <v>0</v>
      </c>
      <c r="BI10" s="158">
        <v>430.12300132909712</v>
      </c>
      <c r="BJ10" s="158">
        <v>248.43701574999997</v>
      </c>
      <c r="BK10" s="158">
        <v>205.29961419999995</v>
      </c>
      <c r="BL10" s="158">
        <v>287.18713000000002</v>
      </c>
      <c r="BM10" s="158">
        <v>375.84635547314184</v>
      </c>
      <c r="BN10" s="158">
        <v>330.87599999999998</v>
      </c>
      <c r="BO10" s="158">
        <v>83.781999999999996</v>
      </c>
      <c r="BP10" s="158">
        <v>0.53100000000000003</v>
      </c>
      <c r="BQ10" s="158">
        <v>0.216</v>
      </c>
      <c r="BR10" s="158">
        <v>1.0999999999999999E-2</v>
      </c>
      <c r="BS10" s="158">
        <v>5.0000000000000001E-3</v>
      </c>
      <c r="BT10" s="158">
        <v>4.0000000000000001E-3</v>
      </c>
      <c r="BU10" s="158">
        <v>2E-3</v>
      </c>
      <c r="BV10" s="158">
        <v>0</v>
      </c>
      <c r="BW10" s="158">
        <v>9.0000000000000011E-3</v>
      </c>
      <c r="BX10" s="158">
        <v>0.01</v>
      </c>
      <c r="BY10" s="158">
        <v>0.01</v>
      </c>
      <c r="BZ10" s="158">
        <v>0.01</v>
      </c>
      <c r="CA10" s="158">
        <v>0.01</v>
      </c>
      <c r="CB10" s="158">
        <v>0.01</v>
      </c>
      <c r="CC10" s="158">
        <v>0.01</v>
      </c>
      <c r="CD10" s="158">
        <v>0.01</v>
      </c>
      <c r="CE10" s="159">
        <v>0.01</v>
      </c>
    </row>
    <row r="11" spans="1:83" s="320" customFormat="1" x14ac:dyDescent="0.35">
      <c r="A11" s="318"/>
      <c r="B11" s="319" t="s">
        <v>469</v>
      </c>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158">
        <v>0</v>
      </c>
      <c r="AI11" s="158">
        <v>0</v>
      </c>
      <c r="AJ11" s="158">
        <v>0</v>
      </c>
      <c r="AK11" s="158">
        <v>0</v>
      </c>
      <c r="AL11" s="158">
        <v>0</v>
      </c>
      <c r="AM11" s="158">
        <v>0</v>
      </c>
      <c r="AN11" s="158">
        <v>0</v>
      </c>
      <c r="AO11" s="158">
        <v>0</v>
      </c>
      <c r="AP11" s="158">
        <v>0</v>
      </c>
      <c r="AQ11" s="158">
        <v>0</v>
      </c>
      <c r="AR11" s="158">
        <v>0</v>
      </c>
      <c r="AS11" s="158">
        <v>0</v>
      </c>
      <c r="AT11" s="158">
        <v>0</v>
      </c>
      <c r="AU11" s="158">
        <v>0</v>
      </c>
      <c r="AV11" s="158">
        <v>0</v>
      </c>
      <c r="AW11" s="158">
        <v>0</v>
      </c>
      <c r="AX11" s="158">
        <v>0</v>
      </c>
      <c r="AY11" s="158">
        <v>0</v>
      </c>
      <c r="AZ11" s="158">
        <v>0</v>
      </c>
      <c r="BA11" s="158">
        <v>0</v>
      </c>
      <c r="BB11" s="158">
        <v>0</v>
      </c>
      <c r="BC11" s="158">
        <v>0</v>
      </c>
      <c r="BD11" s="158">
        <v>0</v>
      </c>
      <c r="BE11" s="158">
        <v>0</v>
      </c>
      <c r="BF11" s="158">
        <v>0</v>
      </c>
      <c r="BG11" s="158">
        <v>0</v>
      </c>
      <c r="BH11" s="158">
        <v>0</v>
      </c>
      <c r="BI11" s="158">
        <v>0</v>
      </c>
      <c r="BJ11" s="158">
        <v>0</v>
      </c>
      <c r="BK11" s="158">
        <v>0</v>
      </c>
      <c r="BL11" s="158">
        <v>0</v>
      </c>
      <c r="BM11" s="158">
        <v>162.45132532810879</v>
      </c>
      <c r="BN11" s="158">
        <v>111.17099999999999</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9">
        <v>0</v>
      </c>
    </row>
    <row r="12" spans="1:83" s="320" customFormat="1" x14ac:dyDescent="0.35">
      <c r="A12" s="318"/>
      <c r="B12" s="319" t="s">
        <v>470</v>
      </c>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158">
        <v>0</v>
      </c>
      <c r="AI12" s="158">
        <v>0</v>
      </c>
      <c r="AJ12" s="158">
        <v>0</v>
      </c>
      <c r="AK12" s="158">
        <v>0</v>
      </c>
      <c r="AL12" s="158">
        <v>0</v>
      </c>
      <c r="AM12" s="158">
        <v>0</v>
      </c>
      <c r="AN12" s="158">
        <v>0</v>
      </c>
      <c r="AO12" s="158">
        <v>0</v>
      </c>
      <c r="AP12" s="158">
        <v>0</v>
      </c>
      <c r="AQ12" s="158">
        <v>0</v>
      </c>
      <c r="AR12" s="158">
        <v>0</v>
      </c>
      <c r="AS12" s="158">
        <v>0</v>
      </c>
      <c r="AT12" s="158">
        <v>0</v>
      </c>
      <c r="AU12" s="158">
        <v>0</v>
      </c>
      <c r="AV12" s="158">
        <v>0</v>
      </c>
      <c r="AW12" s="158">
        <v>0</v>
      </c>
      <c r="AX12" s="158">
        <v>0</v>
      </c>
      <c r="AY12" s="158">
        <v>0</v>
      </c>
      <c r="AZ12" s="158">
        <v>0</v>
      </c>
      <c r="BA12" s="158">
        <v>0</v>
      </c>
      <c r="BB12" s="158">
        <v>0</v>
      </c>
      <c r="BC12" s="158">
        <v>0</v>
      </c>
      <c r="BD12" s="158">
        <v>0</v>
      </c>
      <c r="BE12" s="158">
        <v>0</v>
      </c>
      <c r="BF12" s="158">
        <v>0</v>
      </c>
      <c r="BG12" s="158">
        <v>20</v>
      </c>
      <c r="BH12" s="158">
        <v>37.799999999999997</v>
      </c>
      <c r="BI12" s="158">
        <v>50</v>
      </c>
      <c r="BJ12" s="158">
        <v>6.6919999999999993</v>
      </c>
      <c r="BK12" s="158">
        <v>42.8</v>
      </c>
      <c r="BL12" s="158">
        <v>43.462400000000002</v>
      </c>
      <c r="BM12" s="158">
        <v>46.042999999999999</v>
      </c>
      <c r="BN12" s="158">
        <v>53.629000000000005</v>
      </c>
      <c r="BO12" s="158">
        <v>80.406000000000006</v>
      </c>
      <c r="BP12" s="158">
        <v>37.552999999999997</v>
      </c>
      <c r="BQ12" s="158">
        <v>60.23</v>
      </c>
      <c r="BR12" s="158">
        <v>71.89200000000001</v>
      </c>
      <c r="BS12" s="158">
        <v>99.076000000000008</v>
      </c>
      <c r="BT12" s="158">
        <v>129.22799999999998</v>
      </c>
      <c r="BU12" s="158">
        <v>90</v>
      </c>
      <c r="BV12" s="158">
        <v>79</v>
      </c>
      <c r="BW12" s="158">
        <v>72</v>
      </c>
      <c r="BX12" s="158">
        <v>90</v>
      </c>
      <c r="BY12" s="158">
        <v>88</v>
      </c>
      <c r="BZ12" s="158">
        <v>88</v>
      </c>
      <c r="CA12" s="158">
        <v>91</v>
      </c>
      <c r="CB12" s="158">
        <v>93</v>
      </c>
      <c r="CC12" s="158">
        <v>94</v>
      </c>
      <c r="CD12" s="158">
        <v>96</v>
      </c>
      <c r="CE12" s="159">
        <v>96</v>
      </c>
    </row>
    <row r="13" spans="1:83" s="320" customFormat="1" ht="25.5" customHeight="1" x14ac:dyDescent="0.35">
      <c r="A13" s="318"/>
      <c r="B13" s="319" t="s">
        <v>471</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158">
        <v>0</v>
      </c>
      <c r="AI13" s="158">
        <v>0</v>
      </c>
      <c r="AJ13" s="158">
        <v>0</v>
      </c>
      <c r="AK13" s="158">
        <v>0</v>
      </c>
      <c r="AL13" s="158">
        <v>0</v>
      </c>
      <c r="AM13" s="158">
        <v>0</v>
      </c>
      <c r="AN13" s="158">
        <v>0</v>
      </c>
      <c r="AO13" s="158">
        <v>0</v>
      </c>
      <c r="AP13" s="158">
        <v>0</v>
      </c>
      <c r="AQ13" s="158">
        <v>0</v>
      </c>
      <c r="AR13" s="158">
        <v>0</v>
      </c>
      <c r="AS13" s="158">
        <v>0</v>
      </c>
      <c r="AT13" s="158">
        <v>0</v>
      </c>
      <c r="AU13" s="158">
        <v>0</v>
      </c>
      <c r="AV13" s="158">
        <v>0</v>
      </c>
      <c r="AW13" s="158">
        <v>0</v>
      </c>
      <c r="AX13" s="158">
        <v>0</v>
      </c>
      <c r="AY13" s="158">
        <v>0</v>
      </c>
      <c r="AZ13" s="158">
        <v>0</v>
      </c>
      <c r="BA13" s="158">
        <v>0</v>
      </c>
      <c r="BB13" s="158">
        <v>0</v>
      </c>
      <c r="BC13" s="158">
        <v>0</v>
      </c>
      <c r="BD13" s="158">
        <v>0</v>
      </c>
      <c r="BE13" s="158">
        <v>0</v>
      </c>
      <c r="BF13" s="158">
        <v>0</v>
      </c>
      <c r="BG13" s="158">
        <v>0</v>
      </c>
      <c r="BH13" s="158">
        <v>0</v>
      </c>
      <c r="BI13" s="158">
        <v>0</v>
      </c>
      <c r="BJ13" s="158">
        <v>0</v>
      </c>
      <c r="BK13" s="158">
        <v>0</v>
      </c>
      <c r="BL13" s="158">
        <v>0</v>
      </c>
      <c r="BM13" s="158">
        <v>0</v>
      </c>
      <c r="BN13" s="158">
        <v>0</v>
      </c>
      <c r="BO13" s="158">
        <v>0</v>
      </c>
      <c r="BP13" s="158">
        <v>0</v>
      </c>
      <c r="BQ13" s="158">
        <v>0</v>
      </c>
      <c r="BR13" s="158">
        <v>5.5680000000000005</v>
      </c>
      <c r="BS13" s="158">
        <v>27.66</v>
      </c>
      <c r="BT13" s="158">
        <v>42.076000000000001</v>
      </c>
      <c r="BU13" s="158">
        <v>78.725999999999999</v>
      </c>
      <c r="BV13" s="158">
        <v>163.51900000000001</v>
      </c>
      <c r="BW13" s="158">
        <v>233.17250295735369</v>
      </c>
      <c r="BX13" s="158">
        <v>235.11615082531065</v>
      </c>
      <c r="BY13" s="158">
        <v>401.68113956389101</v>
      </c>
      <c r="BZ13" s="158">
        <v>506.86350730419736</v>
      </c>
      <c r="CA13" s="158">
        <v>582.1290010327624</v>
      </c>
      <c r="CB13" s="158">
        <v>652.59251630529184</v>
      </c>
      <c r="CC13" s="158">
        <v>746.88353091436852</v>
      </c>
      <c r="CD13" s="158">
        <v>786.10634735702365</v>
      </c>
      <c r="CE13" s="159">
        <v>799.59398032513491</v>
      </c>
    </row>
    <row r="14" spans="1:83" x14ac:dyDescent="0.35">
      <c r="A14" s="322"/>
      <c r="B14" s="323"/>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6"/>
      <c r="BY14" s="326"/>
      <c r="BZ14" s="326"/>
      <c r="CA14" s="326"/>
      <c r="CB14" s="326"/>
      <c r="CC14" s="326"/>
      <c r="CD14" s="326"/>
      <c r="CE14" s="327"/>
    </row>
    <row r="15" spans="1:83" s="316" customFormat="1" ht="40.75" customHeight="1" x14ac:dyDescent="0.35">
      <c r="A15" s="328"/>
      <c r="B15" s="329" t="s">
        <v>463</v>
      </c>
      <c r="C15" s="330"/>
      <c r="D15" s="57" t="s">
        <v>145</v>
      </c>
      <c r="E15" s="57" t="s">
        <v>146</v>
      </c>
      <c r="F15" s="57" t="s">
        <v>147</v>
      </c>
      <c r="G15" s="57" t="s">
        <v>148</v>
      </c>
      <c r="H15" s="57" t="s">
        <v>149</v>
      </c>
      <c r="I15" s="57" t="s">
        <v>150</v>
      </c>
      <c r="J15" s="57" t="s">
        <v>151</v>
      </c>
      <c r="K15" s="57" t="s">
        <v>152</v>
      </c>
      <c r="L15" s="57" t="s">
        <v>153</v>
      </c>
      <c r="M15" s="57" t="s">
        <v>154</v>
      </c>
      <c r="N15" s="57" t="s">
        <v>155</v>
      </c>
      <c r="O15" s="57" t="s">
        <v>156</v>
      </c>
      <c r="P15" s="57" t="s">
        <v>157</v>
      </c>
      <c r="Q15" s="57" t="s">
        <v>158</v>
      </c>
      <c r="R15" s="57" t="s">
        <v>159</v>
      </c>
      <c r="S15" s="57" t="s">
        <v>160</v>
      </c>
      <c r="T15" s="57" t="s">
        <v>161</v>
      </c>
      <c r="U15" s="57" t="s">
        <v>162</v>
      </c>
      <c r="V15" s="57" t="s">
        <v>163</v>
      </c>
      <c r="W15" s="57" t="s">
        <v>164</v>
      </c>
      <c r="X15" s="57" t="s">
        <v>165</v>
      </c>
      <c r="Y15" s="57" t="s">
        <v>166</v>
      </c>
      <c r="Z15" s="57" t="s">
        <v>167</v>
      </c>
      <c r="AA15" s="57" t="s">
        <v>168</v>
      </c>
      <c r="AB15" s="57" t="s">
        <v>169</v>
      </c>
      <c r="AC15" s="57" t="s">
        <v>170</v>
      </c>
      <c r="AD15" s="57" t="s">
        <v>171</v>
      </c>
      <c r="AE15" s="57" t="s">
        <v>172</v>
      </c>
      <c r="AF15" s="57" t="s">
        <v>173</v>
      </c>
      <c r="AG15" s="57" t="s">
        <v>174</v>
      </c>
      <c r="AH15" s="57" t="s">
        <v>175</v>
      </c>
      <c r="AI15" s="57" t="s">
        <v>176</v>
      </c>
      <c r="AJ15" s="57" t="s">
        <v>177</v>
      </c>
      <c r="AK15" s="57" t="s">
        <v>178</v>
      </c>
      <c r="AL15" s="57" t="s">
        <v>179</v>
      </c>
      <c r="AM15" s="57" t="s">
        <v>180</v>
      </c>
      <c r="AN15" s="57" t="s">
        <v>181</v>
      </c>
      <c r="AO15" s="57" t="s">
        <v>182</v>
      </c>
      <c r="AP15" s="57" t="s">
        <v>183</v>
      </c>
      <c r="AQ15" s="57" t="s">
        <v>184</v>
      </c>
      <c r="AR15" s="57" t="s">
        <v>185</v>
      </c>
      <c r="AS15" s="57" t="s">
        <v>186</v>
      </c>
      <c r="AT15" s="57" t="s">
        <v>187</v>
      </c>
      <c r="AU15" s="57" t="s">
        <v>188</v>
      </c>
      <c r="AV15" s="57" t="s">
        <v>189</v>
      </c>
      <c r="AW15" s="57" t="s">
        <v>190</v>
      </c>
      <c r="AX15" s="57" t="s">
        <v>191</v>
      </c>
      <c r="AY15" s="57" t="s">
        <v>90</v>
      </c>
      <c r="AZ15" s="57" t="s">
        <v>91</v>
      </c>
      <c r="BA15" s="57" t="s">
        <v>92</v>
      </c>
      <c r="BB15" s="57" t="s">
        <v>93</v>
      </c>
      <c r="BC15" s="57" t="s">
        <v>94</v>
      </c>
      <c r="BD15" s="57" t="s">
        <v>95</v>
      </c>
      <c r="BE15" s="57" t="s">
        <v>96</v>
      </c>
      <c r="BF15" s="57" t="s">
        <v>97</v>
      </c>
      <c r="BG15" s="57" t="s">
        <v>98</v>
      </c>
      <c r="BH15" s="57" t="s">
        <v>99</v>
      </c>
      <c r="BI15" s="57" t="s">
        <v>100</v>
      </c>
      <c r="BJ15" s="57" t="s">
        <v>101</v>
      </c>
      <c r="BK15" s="57" t="s">
        <v>102</v>
      </c>
      <c r="BL15" s="57" t="s">
        <v>103</v>
      </c>
      <c r="BM15" s="57" t="s">
        <v>104</v>
      </c>
      <c r="BN15" s="57" t="s">
        <v>105</v>
      </c>
      <c r="BO15" s="57" t="s">
        <v>106</v>
      </c>
      <c r="BP15" s="57" t="s">
        <v>107</v>
      </c>
      <c r="BQ15" s="57" t="s">
        <v>108</v>
      </c>
      <c r="BR15" s="57" t="s">
        <v>109</v>
      </c>
      <c r="BS15" s="57" t="s">
        <v>110</v>
      </c>
      <c r="BT15" s="57" t="s">
        <v>111</v>
      </c>
      <c r="BU15" s="57" t="s">
        <v>112</v>
      </c>
      <c r="BV15" s="57" t="s">
        <v>113</v>
      </c>
      <c r="BW15" s="57" t="s">
        <v>114</v>
      </c>
      <c r="BX15" s="57" t="s">
        <v>115</v>
      </c>
      <c r="BY15" s="57" t="s">
        <v>116</v>
      </c>
      <c r="BZ15" s="57" t="s">
        <v>117</v>
      </c>
      <c r="CA15" s="57" t="s">
        <v>118</v>
      </c>
      <c r="CB15" s="57" t="s">
        <v>119</v>
      </c>
      <c r="CC15" s="57" t="s">
        <v>120</v>
      </c>
      <c r="CD15" s="57" t="s">
        <v>121</v>
      </c>
      <c r="CE15" s="58" t="s">
        <v>122</v>
      </c>
    </row>
    <row r="16" spans="1:83" s="316" customFormat="1" x14ac:dyDescent="0.35">
      <c r="A16" s="328"/>
      <c r="B16" s="331" t="s">
        <v>305</v>
      </c>
      <c r="C16" s="332"/>
      <c r="D16" s="278" t="s">
        <v>124</v>
      </c>
      <c r="E16" s="278" t="s">
        <v>124</v>
      </c>
      <c r="F16" s="278" t="s">
        <v>124</v>
      </c>
      <c r="G16" s="278" t="s">
        <v>124</v>
      </c>
      <c r="H16" s="278" t="s">
        <v>124</v>
      </c>
      <c r="I16" s="278" t="s">
        <v>124</v>
      </c>
      <c r="J16" s="278" t="s">
        <v>124</v>
      </c>
      <c r="K16" s="278" t="s">
        <v>124</v>
      </c>
      <c r="L16" s="278" t="s">
        <v>124</v>
      </c>
      <c r="M16" s="278" t="s">
        <v>124</v>
      </c>
      <c r="N16" s="278" t="s">
        <v>124</v>
      </c>
      <c r="O16" s="278" t="s">
        <v>124</v>
      </c>
      <c r="P16" s="278" t="s">
        <v>124</v>
      </c>
      <c r="Q16" s="278" t="s">
        <v>124</v>
      </c>
      <c r="R16" s="278" t="s">
        <v>124</v>
      </c>
      <c r="S16" s="278" t="s">
        <v>124</v>
      </c>
      <c r="T16" s="278" t="s">
        <v>124</v>
      </c>
      <c r="U16" s="278" t="s">
        <v>124</v>
      </c>
      <c r="V16" s="278" t="s">
        <v>124</v>
      </c>
      <c r="W16" s="278" t="s">
        <v>124</v>
      </c>
      <c r="X16" s="278" t="s">
        <v>124</v>
      </c>
      <c r="Y16" s="278" t="s">
        <v>124</v>
      </c>
      <c r="Z16" s="278" t="s">
        <v>124</v>
      </c>
      <c r="AA16" s="278" t="s">
        <v>124</v>
      </c>
      <c r="AB16" s="278" t="s">
        <v>124</v>
      </c>
      <c r="AC16" s="278" t="s">
        <v>124</v>
      </c>
      <c r="AD16" s="278" t="s">
        <v>124</v>
      </c>
      <c r="AE16" s="278" t="s">
        <v>124</v>
      </c>
      <c r="AF16" s="278" t="s">
        <v>124</v>
      </c>
      <c r="AG16" s="278" t="s">
        <v>124</v>
      </c>
      <c r="AH16" s="278" t="s">
        <v>124</v>
      </c>
      <c r="AI16" s="278" t="s">
        <v>124</v>
      </c>
      <c r="AJ16" s="278" t="s">
        <v>124</v>
      </c>
      <c r="AK16" s="278" t="s">
        <v>124</v>
      </c>
      <c r="AL16" s="278" t="s">
        <v>124</v>
      </c>
      <c r="AM16" s="278" t="s">
        <v>124</v>
      </c>
      <c r="AN16" s="278" t="s">
        <v>124</v>
      </c>
      <c r="AO16" s="278" t="s">
        <v>124</v>
      </c>
      <c r="AP16" s="278" t="s">
        <v>124</v>
      </c>
      <c r="AQ16" s="278" t="s">
        <v>124</v>
      </c>
      <c r="AR16" s="278" t="s">
        <v>124</v>
      </c>
      <c r="AS16" s="278" t="s">
        <v>124</v>
      </c>
      <c r="AT16" s="278" t="s">
        <v>124</v>
      </c>
      <c r="AU16" s="278" t="s">
        <v>124</v>
      </c>
      <c r="AV16" s="278" t="s">
        <v>124</v>
      </c>
      <c r="AW16" s="278" t="s">
        <v>124</v>
      </c>
      <c r="AX16" s="278" t="s">
        <v>124</v>
      </c>
      <c r="AY16" s="278" t="s">
        <v>124</v>
      </c>
      <c r="AZ16" s="278" t="s">
        <v>124</v>
      </c>
      <c r="BA16" s="278" t="s">
        <v>124</v>
      </c>
      <c r="BB16" s="278" t="s">
        <v>124</v>
      </c>
      <c r="BC16" s="278" t="s">
        <v>124</v>
      </c>
      <c r="BD16" s="278" t="s">
        <v>124</v>
      </c>
      <c r="BE16" s="278" t="s">
        <v>124</v>
      </c>
      <c r="BF16" s="278" t="s">
        <v>124</v>
      </c>
      <c r="BG16" s="278" t="s">
        <v>124</v>
      </c>
      <c r="BH16" s="278" t="s">
        <v>124</v>
      </c>
      <c r="BI16" s="278" t="s">
        <v>124</v>
      </c>
      <c r="BJ16" s="278" t="s">
        <v>124</v>
      </c>
      <c r="BK16" s="278" t="s">
        <v>124</v>
      </c>
      <c r="BL16" s="278" t="s">
        <v>124</v>
      </c>
      <c r="BM16" s="278" t="s">
        <v>124</v>
      </c>
      <c r="BN16" s="278" t="s">
        <v>124</v>
      </c>
      <c r="BO16" s="278" t="s">
        <v>124</v>
      </c>
      <c r="BP16" s="278" t="s">
        <v>124</v>
      </c>
      <c r="BQ16" s="278" t="s">
        <v>124</v>
      </c>
      <c r="BR16" s="278" t="s">
        <v>124</v>
      </c>
      <c r="BS16" s="278" t="s">
        <v>124</v>
      </c>
      <c r="BT16" s="278" t="s">
        <v>124</v>
      </c>
      <c r="BU16" s="278" t="s">
        <v>124</v>
      </c>
      <c r="BV16" s="278" t="s">
        <v>124</v>
      </c>
      <c r="BW16" s="278" t="s">
        <v>124</v>
      </c>
      <c r="BX16" s="278" t="s">
        <v>124</v>
      </c>
      <c r="BY16" s="278" t="s">
        <v>124</v>
      </c>
      <c r="BZ16" s="278" t="s">
        <v>125</v>
      </c>
      <c r="CA16" s="278" t="s">
        <v>125</v>
      </c>
      <c r="CB16" s="278" t="s">
        <v>125</v>
      </c>
      <c r="CC16" s="278" t="s">
        <v>125</v>
      </c>
      <c r="CD16" s="278" t="s">
        <v>125</v>
      </c>
      <c r="CE16" s="279" t="s">
        <v>125</v>
      </c>
    </row>
    <row r="17" spans="1:83" s="313" customFormat="1" ht="25.5" customHeight="1" x14ac:dyDescent="0.35">
      <c r="A17" s="333"/>
      <c r="B17" s="334" t="s">
        <v>137</v>
      </c>
      <c r="C17" s="153"/>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6">
        <v>0</v>
      </c>
      <c r="AI17" s="336">
        <v>0</v>
      </c>
      <c r="AJ17" s="336">
        <v>0</v>
      </c>
      <c r="AK17" s="336">
        <v>0</v>
      </c>
      <c r="AL17" s="336">
        <v>0</v>
      </c>
      <c r="AM17" s="336">
        <v>0</v>
      </c>
      <c r="AN17" s="336">
        <v>0</v>
      </c>
      <c r="AO17" s="336">
        <v>0</v>
      </c>
      <c r="AP17" s="336">
        <v>0</v>
      </c>
      <c r="AQ17" s="336">
        <v>0</v>
      </c>
      <c r="AR17" s="336">
        <v>0</v>
      </c>
      <c r="AS17" s="336">
        <v>0</v>
      </c>
      <c r="AT17" s="336">
        <v>0</v>
      </c>
      <c r="AU17" s="336">
        <v>0</v>
      </c>
      <c r="AV17" s="336">
        <v>0</v>
      </c>
      <c r="AW17" s="336">
        <v>0</v>
      </c>
      <c r="AX17" s="336">
        <v>0</v>
      </c>
      <c r="AY17" s="336">
        <v>0</v>
      </c>
      <c r="AZ17" s="336">
        <v>0</v>
      </c>
      <c r="BA17" s="336">
        <v>0</v>
      </c>
      <c r="BB17" s="336">
        <v>0</v>
      </c>
      <c r="BC17" s="336">
        <v>1764.2053337496543</v>
      </c>
      <c r="BD17" s="336">
        <v>7097.481585245343</v>
      </c>
      <c r="BE17" s="336">
        <v>8827.5978236111423</v>
      </c>
      <c r="BF17" s="336">
        <v>10112.743980013374</v>
      </c>
      <c r="BG17" s="336">
        <v>33986.620537309565</v>
      </c>
      <c r="BH17" s="336">
        <v>36937.665055865786</v>
      </c>
      <c r="BI17" s="336">
        <v>38864.667789324441</v>
      </c>
      <c r="BJ17" s="336">
        <v>39810.956030842739</v>
      </c>
      <c r="BK17" s="336">
        <v>41299.263156261215</v>
      </c>
      <c r="BL17" s="336">
        <v>46064.917974057738</v>
      </c>
      <c r="BM17" s="336">
        <v>50966.942808615597</v>
      </c>
      <c r="BN17" s="336">
        <v>52026.815591179788</v>
      </c>
      <c r="BO17" s="336">
        <v>51871.232948653742</v>
      </c>
      <c r="BP17" s="336">
        <v>50882.324533268948</v>
      </c>
      <c r="BQ17" s="336">
        <v>48774.862197840921</v>
      </c>
      <c r="BR17" s="336">
        <v>48448.125404363833</v>
      </c>
      <c r="BS17" s="336">
        <v>46856.794309589372</v>
      </c>
      <c r="BT17" s="336">
        <v>44639.428328442227</v>
      </c>
      <c r="BU17" s="336">
        <v>42171.94943035092</v>
      </c>
      <c r="BV17" s="336">
        <v>38074.977284307599</v>
      </c>
      <c r="BW17" s="336">
        <v>31844.635020418471</v>
      </c>
      <c r="BX17" s="336">
        <v>27143.30943957642</v>
      </c>
      <c r="BY17" s="336">
        <v>22993.885990790233</v>
      </c>
      <c r="BZ17" s="336">
        <v>20139.966595927493</v>
      </c>
      <c r="CA17" s="336">
        <v>19161.891449280949</v>
      </c>
      <c r="CB17" s="336">
        <v>16499.2527857266</v>
      </c>
      <c r="CC17" s="336">
        <v>14031.407087378482</v>
      </c>
      <c r="CD17" s="336">
        <v>12667.333026150241</v>
      </c>
      <c r="CE17" s="337">
        <v>12173.369918079274</v>
      </c>
    </row>
    <row r="18" spans="1:83" s="316" customFormat="1" ht="25.5" customHeight="1" x14ac:dyDescent="0.35">
      <c r="A18" s="314"/>
      <c r="B18" s="315" t="s">
        <v>134</v>
      </c>
      <c r="C18" s="53"/>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199">
        <v>0</v>
      </c>
      <c r="AI18" s="199">
        <v>0</v>
      </c>
      <c r="AJ18" s="199">
        <v>0</v>
      </c>
      <c r="AK18" s="199">
        <v>0</v>
      </c>
      <c r="AL18" s="199">
        <v>0</v>
      </c>
      <c r="AM18" s="199">
        <v>0</v>
      </c>
      <c r="AN18" s="199">
        <v>0</v>
      </c>
      <c r="AO18" s="199">
        <v>0</v>
      </c>
      <c r="AP18" s="199">
        <v>0</v>
      </c>
      <c r="AQ18" s="199">
        <v>0</v>
      </c>
      <c r="AR18" s="199">
        <v>0</v>
      </c>
      <c r="AS18" s="199">
        <v>0</v>
      </c>
      <c r="AT18" s="199">
        <v>0</v>
      </c>
      <c r="AU18" s="199">
        <v>0</v>
      </c>
      <c r="AV18" s="199">
        <v>0</v>
      </c>
      <c r="AW18" s="199">
        <v>0</v>
      </c>
      <c r="AX18" s="199">
        <v>0</v>
      </c>
      <c r="AY18" s="199">
        <v>0</v>
      </c>
      <c r="AZ18" s="199">
        <v>0</v>
      </c>
      <c r="BA18" s="199">
        <v>0</v>
      </c>
      <c r="BB18" s="199">
        <v>0</v>
      </c>
      <c r="BC18" s="199">
        <v>1764.2053337496543</v>
      </c>
      <c r="BD18" s="199">
        <v>7097.481585245343</v>
      </c>
      <c r="BE18" s="199">
        <v>8827.5978236111423</v>
      </c>
      <c r="BF18" s="199">
        <v>10112.743980013374</v>
      </c>
      <c r="BG18" s="199">
        <v>19879.099065094266</v>
      </c>
      <c r="BH18" s="199">
        <v>22972.602162604464</v>
      </c>
      <c r="BI18" s="199">
        <v>24375.721649809322</v>
      </c>
      <c r="BJ18" s="199">
        <v>25534.759212469573</v>
      </c>
      <c r="BK18" s="199">
        <v>26759.660456213649</v>
      </c>
      <c r="BL18" s="199">
        <v>31068.98834764057</v>
      </c>
      <c r="BM18" s="199">
        <v>35116.0964305948</v>
      </c>
      <c r="BN18" s="199">
        <v>36129.419217449751</v>
      </c>
      <c r="BO18" s="199">
        <v>36651.309263580311</v>
      </c>
      <c r="BP18" s="199">
        <v>36088.948628733488</v>
      </c>
      <c r="BQ18" s="199">
        <v>35135.91262969136</v>
      </c>
      <c r="BR18" s="199">
        <v>34771.978307998717</v>
      </c>
      <c r="BS18" s="199">
        <v>33113.749729177252</v>
      </c>
      <c r="BT18" s="199">
        <v>31166.478898134072</v>
      </c>
      <c r="BU18" s="199">
        <v>28968.451642166339</v>
      </c>
      <c r="BV18" s="199">
        <v>25072.246708149461</v>
      </c>
      <c r="BW18" s="199">
        <v>19200.33476136225</v>
      </c>
      <c r="BX18" s="199">
        <v>15203.801772241346</v>
      </c>
      <c r="BY18" s="199">
        <v>10897.196165237083</v>
      </c>
      <c r="BZ18" s="199">
        <v>8354.3505670315917</v>
      </c>
      <c r="CA18" s="199">
        <v>6728.2778766475967</v>
      </c>
      <c r="CB18" s="199">
        <v>3754.5352470046641</v>
      </c>
      <c r="CC18" s="199">
        <v>1350.4525103024735</v>
      </c>
      <c r="CD18" s="199">
        <v>223.05179554795404</v>
      </c>
      <c r="CE18" s="222">
        <v>0</v>
      </c>
    </row>
    <row r="19" spans="1:83" s="316" customFormat="1" x14ac:dyDescent="0.35">
      <c r="A19" s="314"/>
      <c r="B19" s="203" t="s">
        <v>464</v>
      </c>
      <c r="C19" s="317"/>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199">
        <v>0</v>
      </c>
      <c r="AI19" s="199">
        <v>0</v>
      </c>
      <c r="AJ19" s="199">
        <v>0</v>
      </c>
      <c r="AK19" s="199">
        <v>0</v>
      </c>
      <c r="AL19" s="199">
        <v>0</v>
      </c>
      <c r="AM19" s="199">
        <v>0</v>
      </c>
      <c r="AN19" s="199">
        <v>0</v>
      </c>
      <c r="AO19" s="199">
        <v>0</v>
      </c>
      <c r="AP19" s="199">
        <v>0</v>
      </c>
      <c r="AQ19" s="199">
        <v>0</v>
      </c>
      <c r="AR19" s="199">
        <v>0</v>
      </c>
      <c r="AS19" s="199">
        <v>0</v>
      </c>
      <c r="AT19" s="199">
        <v>0</v>
      </c>
      <c r="AU19" s="199">
        <v>0</v>
      </c>
      <c r="AV19" s="199">
        <v>0</v>
      </c>
      <c r="AW19" s="199">
        <v>0</v>
      </c>
      <c r="AX19" s="199">
        <v>0</v>
      </c>
      <c r="AY19" s="199">
        <v>0</v>
      </c>
      <c r="AZ19" s="199">
        <v>0</v>
      </c>
      <c r="BA19" s="199">
        <v>0</v>
      </c>
      <c r="BB19" s="199">
        <v>0</v>
      </c>
      <c r="BC19" s="199">
        <v>0</v>
      </c>
      <c r="BD19" s="199">
        <v>0</v>
      </c>
      <c r="BE19" s="199">
        <v>0</v>
      </c>
      <c r="BF19" s="199">
        <v>0</v>
      </c>
      <c r="BG19" s="199">
        <v>19879.099065094266</v>
      </c>
      <c r="BH19" s="199">
        <v>22972.602162604464</v>
      </c>
      <c r="BI19" s="199">
        <v>24375.721649809322</v>
      </c>
      <c r="BJ19" s="199">
        <v>25534.759212469573</v>
      </c>
      <c r="BK19" s="199">
        <v>26759.660456213649</v>
      </c>
      <c r="BL19" s="199">
        <v>31068.98834764057</v>
      </c>
      <c r="BM19" s="199">
        <v>35116.0964305948</v>
      </c>
      <c r="BN19" s="199">
        <v>36129.419217449751</v>
      </c>
      <c r="BO19" s="199">
        <v>36651.309263580311</v>
      </c>
      <c r="BP19" s="199">
        <v>36088.948628733488</v>
      </c>
      <c r="BQ19" s="199">
        <v>35135.91262969136</v>
      </c>
      <c r="BR19" s="199">
        <v>34771.978307998717</v>
      </c>
      <c r="BS19" s="199">
        <v>33113.749729177252</v>
      </c>
      <c r="BT19" s="199">
        <v>31166.478898134072</v>
      </c>
      <c r="BU19" s="199">
        <v>28968.451642166339</v>
      </c>
      <c r="BV19" s="199">
        <v>25072.246708149461</v>
      </c>
      <c r="BW19" s="199">
        <v>19200.33476136225</v>
      </c>
      <c r="BX19" s="199">
        <v>15203.801772241346</v>
      </c>
      <c r="BY19" s="199">
        <v>10897.196165237083</v>
      </c>
      <c r="BZ19" s="199">
        <v>8354.3505670315917</v>
      </c>
      <c r="CA19" s="199">
        <v>6728.2778766475967</v>
      </c>
      <c r="CB19" s="199">
        <v>3754.5352470046641</v>
      </c>
      <c r="CC19" s="199">
        <v>1350.4525103024735</v>
      </c>
      <c r="CD19" s="199">
        <v>223.05179554795404</v>
      </c>
      <c r="CE19" s="222">
        <v>0</v>
      </c>
    </row>
    <row r="20" spans="1:83" s="316" customFormat="1" x14ac:dyDescent="0.35">
      <c r="A20" s="314"/>
      <c r="B20" s="203" t="s">
        <v>465</v>
      </c>
      <c r="C20" s="76"/>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199">
        <v>0</v>
      </c>
      <c r="AI20" s="199">
        <v>0</v>
      </c>
      <c r="AJ20" s="199">
        <v>0</v>
      </c>
      <c r="AK20" s="199">
        <v>0</v>
      </c>
      <c r="AL20" s="199">
        <v>0</v>
      </c>
      <c r="AM20" s="199">
        <v>0</v>
      </c>
      <c r="AN20" s="199">
        <v>0</v>
      </c>
      <c r="AO20" s="199">
        <v>0</v>
      </c>
      <c r="AP20" s="199">
        <v>0</v>
      </c>
      <c r="AQ20" s="199">
        <v>0</v>
      </c>
      <c r="AR20" s="199">
        <v>0</v>
      </c>
      <c r="AS20" s="199">
        <v>0</v>
      </c>
      <c r="AT20" s="199">
        <v>0</v>
      </c>
      <c r="AU20" s="199">
        <v>0</v>
      </c>
      <c r="AV20" s="199">
        <v>0</v>
      </c>
      <c r="AW20" s="199">
        <v>0</v>
      </c>
      <c r="AX20" s="199">
        <v>0</v>
      </c>
      <c r="AY20" s="199">
        <v>0</v>
      </c>
      <c r="AZ20" s="199">
        <v>0</v>
      </c>
      <c r="BA20" s="199">
        <v>0</v>
      </c>
      <c r="BB20" s="199">
        <v>0</v>
      </c>
      <c r="BC20" s="199">
        <v>1764.2053337496543</v>
      </c>
      <c r="BD20" s="199">
        <v>7097.481585245343</v>
      </c>
      <c r="BE20" s="199">
        <v>8827.5978236111423</v>
      </c>
      <c r="BF20" s="199">
        <v>10112.743980013374</v>
      </c>
      <c r="BG20" s="199">
        <v>0</v>
      </c>
      <c r="BH20" s="199">
        <v>0</v>
      </c>
      <c r="BI20" s="199">
        <v>0</v>
      </c>
      <c r="BJ20" s="199">
        <v>0</v>
      </c>
      <c r="BK20" s="199">
        <v>0</v>
      </c>
      <c r="BL20" s="199">
        <v>0</v>
      </c>
      <c r="BM20" s="199">
        <v>0</v>
      </c>
      <c r="BN20" s="199">
        <v>0</v>
      </c>
      <c r="BO20" s="199">
        <v>0</v>
      </c>
      <c r="BP20" s="199">
        <v>0</v>
      </c>
      <c r="BQ20" s="199">
        <v>0</v>
      </c>
      <c r="BR20" s="199">
        <v>0</v>
      </c>
      <c r="BS20" s="199">
        <v>0</v>
      </c>
      <c r="BT20" s="199">
        <v>0</v>
      </c>
      <c r="BU20" s="199">
        <v>0</v>
      </c>
      <c r="BV20" s="199">
        <v>0</v>
      </c>
      <c r="BW20" s="199">
        <v>0</v>
      </c>
      <c r="BX20" s="199">
        <v>0</v>
      </c>
      <c r="BY20" s="199">
        <v>0</v>
      </c>
      <c r="BZ20" s="199">
        <v>0</v>
      </c>
      <c r="CA20" s="199">
        <v>0</v>
      </c>
      <c r="CB20" s="199">
        <v>0</v>
      </c>
      <c r="CC20" s="199">
        <v>0</v>
      </c>
      <c r="CD20" s="199">
        <v>0</v>
      </c>
      <c r="CE20" s="222">
        <v>0</v>
      </c>
    </row>
    <row r="21" spans="1:83" s="316" customFormat="1" ht="25.5" customHeight="1" x14ac:dyDescent="0.35">
      <c r="A21" s="314"/>
      <c r="B21" s="74" t="s">
        <v>466</v>
      </c>
      <c r="C21" s="76"/>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199">
        <v>0</v>
      </c>
      <c r="AI21" s="199">
        <v>0</v>
      </c>
      <c r="AJ21" s="199">
        <v>0</v>
      </c>
      <c r="AK21" s="199">
        <v>0</v>
      </c>
      <c r="AL21" s="199">
        <v>0</v>
      </c>
      <c r="AM21" s="199">
        <v>0</v>
      </c>
      <c r="AN21" s="199">
        <v>0</v>
      </c>
      <c r="AO21" s="199">
        <v>0</v>
      </c>
      <c r="AP21" s="199">
        <v>0</v>
      </c>
      <c r="AQ21" s="199">
        <v>0</v>
      </c>
      <c r="AR21" s="199">
        <v>0</v>
      </c>
      <c r="AS21" s="199">
        <v>0</v>
      </c>
      <c r="AT21" s="199">
        <v>0</v>
      </c>
      <c r="AU21" s="199">
        <v>0</v>
      </c>
      <c r="AV21" s="199">
        <v>0</v>
      </c>
      <c r="AW21" s="199">
        <v>0</v>
      </c>
      <c r="AX21" s="199">
        <v>0</v>
      </c>
      <c r="AY21" s="199">
        <v>0</v>
      </c>
      <c r="AZ21" s="199">
        <v>0</v>
      </c>
      <c r="BA21" s="199">
        <v>0</v>
      </c>
      <c r="BB21" s="199">
        <v>0</v>
      </c>
      <c r="BC21" s="199">
        <v>0</v>
      </c>
      <c r="BD21" s="199">
        <v>0</v>
      </c>
      <c r="BE21" s="199">
        <v>0</v>
      </c>
      <c r="BF21" s="199">
        <v>0</v>
      </c>
      <c r="BG21" s="199">
        <v>14076.639020947716</v>
      </c>
      <c r="BH21" s="199">
        <v>13908.409786113993</v>
      </c>
      <c r="BI21" s="199">
        <v>13788.667829105138</v>
      </c>
      <c r="BJ21" s="199">
        <v>13914.896967092518</v>
      </c>
      <c r="BK21" s="199">
        <v>14196.367696393618</v>
      </c>
      <c r="BL21" s="199">
        <v>14554.439804876656</v>
      </c>
      <c r="BM21" s="199">
        <v>15080.923900710251</v>
      </c>
      <c r="BN21" s="199">
        <v>15255.013005895506</v>
      </c>
      <c r="BO21" s="199">
        <v>15010.84600488184</v>
      </c>
      <c r="BP21" s="199">
        <v>14745.705562706715</v>
      </c>
      <c r="BQ21" s="199">
        <v>13564.829292920962</v>
      </c>
      <c r="BR21" s="199">
        <v>13582.184778612529</v>
      </c>
      <c r="BS21" s="199">
        <v>13590.538617538878</v>
      </c>
      <c r="BT21" s="199">
        <v>13270.963369506257</v>
      </c>
      <c r="BU21" s="199">
        <v>13007.81704285766</v>
      </c>
      <c r="BV21" s="199">
        <v>12726.407945990171</v>
      </c>
      <c r="BW21" s="199">
        <v>12305.394210658649</v>
      </c>
      <c r="BX21" s="199">
        <v>11600.196582483595</v>
      </c>
      <c r="BY21" s="199">
        <v>11583.202850610343</v>
      </c>
      <c r="BZ21" s="199">
        <v>11190.742521591706</v>
      </c>
      <c r="CA21" s="199">
        <v>11781.552633771378</v>
      </c>
      <c r="CB21" s="199">
        <v>12031.839073120118</v>
      </c>
      <c r="CC21" s="199">
        <v>11881.221434733317</v>
      </c>
      <c r="CD21" s="199">
        <v>11615.420084528136</v>
      </c>
      <c r="CE21" s="222">
        <v>11346.689067245872</v>
      </c>
    </row>
    <row r="22" spans="1:83" s="316" customFormat="1" ht="25.5" customHeight="1" x14ac:dyDescent="0.35">
      <c r="A22" s="314"/>
      <c r="B22" s="315" t="s">
        <v>472</v>
      </c>
      <c r="C22" s="76"/>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199">
        <v>0</v>
      </c>
      <c r="AI22" s="199">
        <v>0</v>
      </c>
      <c r="AJ22" s="199">
        <v>0</v>
      </c>
      <c r="AK22" s="199">
        <v>0</v>
      </c>
      <c r="AL22" s="199">
        <v>0</v>
      </c>
      <c r="AM22" s="199">
        <v>0</v>
      </c>
      <c r="AN22" s="199">
        <v>0</v>
      </c>
      <c r="AO22" s="199">
        <v>0</v>
      </c>
      <c r="AP22" s="199">
        <v>0</v>
      </c>
      <c r="AQ22" s="199">
        <v>0</v>
      </c>
      <c r="AR22" s="199">
        <v>0</v>
      </c>
      <c r="AS22" s="199">
        <v>0</v>
      </c>
      <c r="AT22" s="199">
        <v>0</v>
      </c>
      <c r="AU22" s="199">
        <v>0</v>
      </c>
      <c r="AV22" s="199">
        <v>0</v>
      </c>
      <c r="AW22" s="199">
        <v>0</v>
      </c>
      <c r="AX22" s="199">
        <v>0</v>
      </c>
      <c r="AY22" s="199">
        <v>0</v>
      </c>
      <c r="AZ22" s="199">
        <v>0</v>
      </c>
      <c r="BA22" s="199">
        <v>0</v>
      </c>
      <c r="BB22" s="199">
        <v>0</v>
      </c>
      <c r="BC22" s="199">
        <v>0</v>
      </c>
      <c r="BD22" s="199">
        <v>0</v>
      </c>
      <c r="BE22" s="199">
        <v>0</v>
      </c>
      <c r="BF22" s="199">
        <v>0</v>
      </c>
      <c r="BG22" s="199">
        <v>30.882451267585907</v>
      </c>
      <c r="BH22" s="199">
        <v>56.653107147333543</v>
      </c>
      <c r="BI22" s="199">
        <v>700.27831040998285</v>
      </c>
      <c r="BJ22" s="199">
        <v>361.29985128064556</v>
      </c>
      <c r="BK22" s="199">
        <v>343.23500365394949</v>
      </c>
      <c r="BL22" s="199">
        <v>441.48982154051515</v>
      </c>
      <c r="BM22" s="199">
        <v>769.92247731055068</v>
      </c>
      <c r="BN22" s="199">
        <v>642.38336783453474</v>
      </c>
      <c r="BO22" s="199">
        <v>209.07768019159255</v>
      </c>
      <c r="BP22" s="199">
        <v>47.670341828738188</v>
      </c>
      <c r="BQ22" s="199">
        <v>74.120275228594394</v>
      </c>
      <c r="BR22" s="199">
        <v>93.962317752593904</v>
      </c>
      <c r="BS22" s="199">
        <v>152.50596287324126</v>
      </c>
      <c r="BT22" s="199">
        <v>201.98606080190029</v>
      </c>
      <c r="BU22" s="199">
        <v>195.68074532692717</v>
      </c>
      <c r="BV22" s="199">
        <v>276.32263016796634</v>
      </c>
      <c r="BW22" s="199">
        <v>338.90604839757225</v>
      </c>
      <c r="BX22" s="199">
        <v>339.31108485147524</v>
      </c>
      <c r="BY22" s="199">
        <v>513.48697494280736</v>
      </c>
      <c r="BZ22" s="199">
        <v>594.87350730419735</v>
      </c>
      <c r="CA22" s="199">
        <v>652.06093886197039</v>
      </c>
      <c r="CB22" s="199">
        <v>712.87846560181868</v>
      </c>
      <c r="CC22" s="199">
        <v>799.73314234268969</v>
      </c>
      <c r="CD22" s="199">
        <v>828.86114607415152</v>
      </c>
      <c r="CE22" s="222">
        <v>826.68085083340145</v>
      </c>
    </row>
    <row r="23" spans="1:83" s="316" customFormat="1" ht="25.5" customHeight="1" x14ac:dyDescent="0.35">
      <c r="A23" s="314"/>
      <c r="B23" s="285" t="s">
        <v>468</v>
      </c>
      <c r="C23" s="338"/>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242"/>
      <c r="AD23" s="242"/>
      <c r="AE23" s="242"/>
      <c r="AF23" s="242"/>
      <c r="AG23" s="242"/>
      <c r="AH23" s="199">
        <v>0</v>
      </c>
      <c r="AI23" s="199">
        <v>0</v>
      </c>
      <c r="AJ23" s="199">
        <v>0</v>
      </c>
      <c r="AK23" s="199">
        <v>0</v>
      </c>
      <c r="AL23" s="199">
        <v>0</v>
      </c>
      <c r="AM23" s="199">
        <v>0</v>
      </c>
      <c r="AN23" s="199">
        <v>0</v>
      </c>
      <c r="AO23" s="199">
        <v>0</v>
      </c>
      <c r="AP23" s="199">
        <v>0</v>
      </c>
      <c r="AQ23" s="199">
        <v>0</v>
      </c>
      <c r="AR23" s="199">
        <v>0</v>
      </c>
      <c r="AS23" s="199">
        <v>0</v>
      </c>
      <c r="AT23" s="199">
        <v>0</v>
      </c>
      <c r="AU23" s="199">
        <v>0</v>
      </c>
      <c r="AV23" s="199">
        <v>0</v>
      </c>
      <c r="AW23" s="199">
        <v>0</v>
      </c>
      <c r="AX23" s="199">
        <v>0</v>
      </c>
      <c r="AY23" s="199">
        <v>0</v>
      </c>
      <c r="AZ23" s="199">
        <v>0</v>
      </c>
      <c r="BA23" s="199">
        <v>0</v>
      </c>
      <c r="BB23" s="199">
        <v>0</v>
      </c>
      <c r="BC23" s="199">
        <v>0</v>
      </c>
      <c r="BD23" s="199">
        <v>0</v>
      </c>
      <c r="BE23" s="199">
        <v>0</v>
      </c>
      <c r="BF23" s="199">
        <v>0</v>
      </c>
      <c r="BG23" s="199">
        <v>0</v>
      </c>
      <c r="BH23" s="199">
        <v>0</v>
      </c>
      <c r="BI23" s="199">
        <v>627.35134081349997</v>
      </c>
      <c r="BJ23" s="199">
        <v>351.82300444822062</v>
      </c>
      <c r="BK23" s="199">
        <v>284.02306894877637</v>
      </c>
      <c r="BL23" s="199">
        <v>383.4579615837734</v>
      </c>
      <c r="BM23" s="199">
        <v>495.21206823600619</v>
      </c>
      <c r="BN23" s="199">
        <v>428.80679963447801</v>
      </c>
      <c r="BO23" s="199">
        <v>106.68834629700105</v>
      </c>
      <c r="BP23" s="199">
        <v>0.66466105217571636</v>
      </c>
      <c r="BQ23" s="199">
        <v>0.26486416718023342</v>
      </c>
      <c r="BR23" s="199">
        <v>1.3341579368777128E-2</v>
      </c>
      <c r="BS23" s="199">
        <v>6.0164415174742691E-3</v>
      </c>
      <c r="BT23" s="199">
        <v>4.7163252341256767E-3</v>
      </c>
      <c r="BU23" s="199">
        <v>2.3194815955493715E-3</v>
      </c>
      <c r="BV23" s="199">
        <v>0</v>
      </c>
      <c r="BW23" s="199">
        <v>9.9945586676148633E-3</v>
      </c>
      <c r="BX23" s="199">
        <v>1.0436290159685929E-2</v>
      </c>
      <c r="BY23" s="199">
        <v>1.0485935591975554E-2</v>
      </c>
      <c r="BZ23" s="199">
        <v>0.01</v>
      </c>
      <c r="CA23" s="199">
        <v>9.6868690992729135E-3</v>
      </c>
      <c r="CB23" s="199">
        <v>9.5611059513904043E-3</v>
      </c>
      <c r="CC23" s="199">
        <v>9.5105160515752581E-3</v>
      </c>
      <c r="CD23" s="199">
        <v>9.3962791706282967E-3</v>
      </c>
      <c r="CE23" s="222">
        <v>9.230428504050283E-3</v>
      </c>
    </row>
    <row r="24" spans="1:83" s="316" customFormat="1" x14ac:dyDescent="0.35">
      <c r="A24" s="314"/>
      <c r="B24" s="319" t="s">
        <v>469</v>
      </c>
      <c r="C24" s="338"/>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242"/>
      <c r="AD24" s="242"/>
      <c r="AE24" s="242"/>
      <c r="AF24" s="242"/>
      <c r="AG24" s="242"/>
      <c r="AH24" s="199">
        <v>0</v>
      </c>
      <c r="AI24" s="199">
        <v>0</v>
      </c>
      <c r="AJ24" s="199">
        <v>0</v>
      </c>
      <c r="AK24" s="199">
        <v>0</v>
      </c>
      <c r="AL24" s="199">
        <v>0</v>
      </c>
      <c r="AM24" s="199">
        <v>0</v>
      </c>
      <c r="AN24" s="199">
        <v>0</v>
      </c>
      <c r="AO24" s="199">
        <v>0</v>
      </c>
      <c r="AP24" s="199">
        <v>0</v>
      </c>
      <c r="AQ24" s="199">
        <v>0</v>
      </c>
      <c r="AR24" s="199">
        <v>0</v>
      </c>
      <c r="AS24" s="199">
        <v>0</v>
      </c>
      <c r="AT24" s="199">
        <v>0</v>
      </c>
      <c r="AU24" s="199">
        <v>0</v>
      </c>
      <c r="AV24" s="199">
        <v>0</v>
      </c>
      <c r="AW24" s="199">
        <v>0</v>
      </c>
      <c r="AX24" s="199">
        <v>0</v>
      </c>
      <c r="AY24" s="199">
        <v>0</v>
      </c>
      <c r="AZ24" s="199">
        <v>0</v>
      </c>
      <c r="BA24" s="199">
        <v>0</v>
      </c>
      <c r="BB24" s="199">
        <v>0</v>
      </c>
      <c r="BC24" s="199">
        <v>0</v>
      </c>
      <c r="BD24" s="199">
        <v>0</v>
      </c>
      <c r="BE24" s="199">
        <v>0</v>
      </c>
      <c r="BF24" s="199">
        <v>0</v>
      </c>
      <c r="BG24" s="199">
        <v>0</v>
      </c>
      <c r="BH24" s="199">
        <v>0</v>
      </c>
      <c r="BI24" s="199">
        <v>0</v>
      </c>
      <c r="BJ24" s="199">
        <v>0</v>
      </c>
      <c r="BK24" s="199">
        <v>0</v>
      </c>
      <c r="BL24" s="199">
        <v>0</v>
      </c>
      <c r="BM24" s="199">
        <v>214.04453078210543</v>
      </c>
      <c r="BN24" s="199">
        <v>144.07476130684773</v>
      </c>
      <c r="BO24" s="199">
        <v>0</v>
      </c>
      <c r="BP24" s="199">
        <v>0</v>
      </c>
      <c r="BQ24" s="199">
        <v>0</v>
      </c>
      <c r="BR24" s="199">
        <v>0</v>
      </c>
      <c r="BS24" s="199">
        <v>0</v>
      </c>
      <c r="BT24" s="199">
        <v>0</v>
      </c>
      <c r="BU24" s="199">
        <v>0</v>
      </c>
      <c r="BV24" s="199">
        <v>0</v>
      </c>
      <c r="BW24" s="199">
        <v>0</v>
      </c>
      <c r="BX24" s="199">
        <v>0</v>
      </c>
      <c r="BY24" s="199">
        <v>0</v>
      </c>
      <c r="BZ24" s="199">
        <v>0</v>
      </c>
      <c r="CA24" s="199">
        <v>0</v>
      </c>
      <c r="CB24" s="199">
        <v>0</v>
      </c>
      <c r="CC24" s="199">
        <v>0</v>
      </c>
      <c r="CD24" s="199">
        <v>0</v>
      </c>
      <c r="CE24" s="222">
        <v>0</v>
      </c>
    </row>
    <row r="25" spans="1:83" s="316" customFormat="1" x14ac:dyDescent="0.35">
      <c r="A25" s="314"/>
      <c r="B25" s="319" t="s">
        <v>470</v>
      </c>
      <c r="C25" s="338"/>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242"/>
      <c r="AD25" s="242"/>
      <c r="AE25" s="242"/>
      <c r="AF25" s="242"/>
      <c r="AG25" s="242"/>
      <c r="AH25" s="199">
        <v>0</v>
      </c>
      <c r="AI25" s="199">
        <v>0</v>
      </c>
      <c r="AJ25" s="199">
        <v>0</v>
      </c>
      <c r="AK25" s="199">
        <v>0</v>
      </c>
      <c r="AL25" s="199">
        <v>0</v>
      </c>
      <c r="AM25" s="199">
        <v>0</v>
      </c>
      <c r="AN25" s="199">
        <v>0</v>
      </c>
      <c r="AO25" s="199">
        <v>0</v>
      </c>
      <c r="AP25" s="199">
        <v>0</v>
      </c>
      <c r="AQ25" s="199">
        <v>0</v>
      </c>
      <c r="AR25" s="199">
        <v>0</v>
      </c>
      <c r="AS25" s="199">
        <v>0</v>
      </c>
      <c r="AT25" s="199">
        <v>0</v>
      </c>
      <c r="AU25" s="199">
        <v>0</v>
      </c>
      <c r="AV25" s="199">
        <v>0</v>
      </c>
      <c r="AW25" s="199">
        <v>0</v>
      </c>
      <c r="AX25" s="199">
        <v>0</v>
      </c>
      <c r="AY25" s="199">
        <v>0</v>
      </c>
      <c r="AZ25" s="199">
        <v>0</v>
      </c>
      <c r="BA25" s="199">
        <v>0</v>
      </c>
      <c r="BB25" s="199">
        <v>0</v>
      </c>
      <c r="BC25" s="199">
        <v>0</v>
      </c>
      <c r="BD25" s="199">
        <v>0</v>
      </c>
      <c r="BE25" s="199">
        <v>0</v>
      </c>
      <c r="BF25" s="199">
        <v>0</v>
      </c>
      <c r="BG25" s="199">
        <v>30.882451267585907</v>
      </c>
      <c r="BH25" s="199">
        <v>56.653107147333543</v>
      </c>
      <c r="BI25" s="199">
        <v>72.926969596482806</v>
      </c>
      <c r="BJ25" s="199">
        <v>9.4768468324249397</v>
      </c>
      <c r="BK25" s="199">
        <v>59.211934705173114</v>
      </c>
      <c r="BL25" s="199">
        <v>58.031859956741762</v>
      </c>
      <c r="BM25" s="199">
        <v>60.665878292439118</v>
      </c>
      <c r="BN25" s="199">
        <v>69.501806893209007</v>
      </c>
      <c r="BO25" s="199">
        <v>102.38933389459153</v>
      </c>
      <c r="BP25" s="199">
        <v>47.005680776562478</v>
      </c>
      <c r="BQ25" s="199">
        <v>73.855411061414159</v>
      </c>
      <c r="BR25" s="199">
        <v>87.195711270920498</v>
      </c>
      <c r="BS25" s="199">
        <v>119.21699195705614</v>
      </c>
      <c r="BT25" s="199">
        <v>152.37031933889818</v>
      </c>
      <c r="BU25" s="199">
        <v>104.37667179972171</v>
      </c>
      <c r="BV25" s="199">
        <v>90.011453878951102</v>
      </c>
      <c r="BW25" s="199">
        <v>79.9564693409189</v>
      </c>
      <c r="BX25" s="199">
        <v>93.926611437173349</v>
      </c>
      <c r="BY25" s="199">
        <v>92.27623320938487</v>
      </c>
      <c r="BZ25" s="199">
        <v>88</v>
      </c>
      <c r="CA25" s="199">
        <v>88.150508803383516</v>
      </c>
      <c r="CB25" s="199">
        <v>88.918285347930762</v>
      </c>
      <c r="CC25" s="199">
        <v>89.39885088480743</v>
      </c>
      <c r="CD25" s="199">
        <v>90.204280038031641</v>
      </c>
      <c r="CE25" s="222">
        <v>88.612113638882718</v>
      </c>
    </row>
    <row r="26" spans="1:83" s="316" customFormat="1" ht="15" customHeight="1" x14ac:dyDescent="0.35">
      <c r="A26" s="314"/>
      <c r="B26" s="319" t="s">
        <v>471</v>
      </c>
      <c r="C26" s="338"/>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242"/>
      <c r="AD26" s="242"/>
      <c r="AE26" s="242"/>
      <c r="AF26" s="242"/>
      <c r="AG26" s="242"/>
      <c r="AH26" s="199">
        <v>0</v>
      </c>
      <c r="AI26" s="199">
        <v>0</v>
      </c>
      <c r="AJ26" s="199">
        <v>0</v>
      </c>
      <c r="AK26" s="199">
        <v>0</v>
      </c>
      <c r="AL26" s="199">
        <v>0</v>
      </c>
      <c r="AM26" s="199">
        <v>0</v>
      </c>
      <c r="AN26" s="199">
        <v>0</v>
      </c>
      <c r="AO26" s="199">
        <v>0</v>
      </c>
      <c r="AP26" s="199">
        <v>0</v>
      </c>
      <c r="AQ26" s="199">
        <v>0</v>
      </c>
      <c r="AR26" s="199">
        <v>0</v>
      </c>
      <c r="AS26" s="199">
        <v>0</v>
      </c>
      <c r="AT26" s="199">
        <v>0</v>
      </c>
      <c r="AU26" s="199">
        <v>0</v>
      </c>
      <c r="AV26" s="199">
        <v>0</v>
      </c>
      <c r="AW26" s="199">
        <v>0</v>
      </c>
      <c r="AX26" s="199">
        <v>0</v>
      </c>
      <c r="AY26" s="199">
        <v>0</v>
      </c>
      <c r="AZ26" s="199">
        <v>0</v>
      </c>
      <c r="BA26" s="199">
        <v>0</v>
      </c>
      <c r="BB26" s="199">
        <v>0</v>
      </c>
      <c r="BC26" s="199">
        <v>0</v>
      </c>
      <c r="BD26" s="199">
        <v>0</v>
      </c>
      <c r="BE26" s="199">
        <v>0</v>
      </c>
      <c r="BF26" s="199">
        <v>0</v>
      </c>
      <c r="BG26" s="199">
        <v>0</v>
      </c>
      <c r="BH26" s="199">
        <v>0</v>
      </c>
      <c r="BI26" s="199">
        <v>0</v>
      </c>
      <c r="BJ26" s="199">
        <v>0</v>
      </c>
      <c r="BK26" s="199">
        <v>0</v>
      </c>
      <c r="BL26" s="199">
        <v>0</v>
      </c>
      <c r="BM26" s="199">
        <v>0</v>
      </c>
      <c r="BN26" s="199">
        <v>0</v>
      </c>
      <c r="BO26" s="199">
        <v>0</v>
      </c>
      <c r="BP26" s="199">
        <v>0</v>
      </c>
      <c r="BQ26" s="199">
        <v>0</v>
      </c>
      <c r="BR26" s="199">
        <v>6.7532649023046414</v>
      </c>
      <c r="BS26" s="199">
        <v>33.282954474667655</v>
      </c>
      <c r="BT26" s="199">
        <v>49.611025137767989</v>
      </c>
      <c r="BU26" s="199">
        <v>91.301754045609911</v>
      </c>
      <c r="BV26" s="199">
        <v>186.31117628901526</v>
      </c>
      <c r="BW26" s="199">
        <v>258.93958449798572</v>
      </c>
      <c r="BX26" s="199">
        <v>245.37403712414221</v>
      </c>
      <c r="BY26" s="199">
        <v>421.20025579783049</v>
      </c>
      <c r="BZ26" s="199">
        <v>506.86350730419736</v>
      </c>
      <c r="CA26" s="199">
        <v>563.90074318948757</v>
      </c>
      <c r="CB26" s="199">
        <v>623.95061914793655</v>
      </c>
      <c r="CC26" s="199">
        <v>710.3247809418308</v>
      </c>
      <c r="CD26" s="199">
        <v>738.64746975694936</v>
      </c>
      <c r="CE26" s="222">
        <v>738.05950676601469</v>
      </c>
    </row>
    <row r="27" spans="1:83" s="316" customFormat="1" ht="26.25" customHeight="1" thickBot="1" x14ac:dyDescent="0.4">
      <c r="A27" s="340"/>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c r="BT27" s="341"/>
      <c r="BU27" s="341"/>
      <c r="BV27" s="341"/>
      <c r="BW27" s="341"/>
      <c r="BX27" s="341"/>
      <c r="BY27" s="341"/>
      <c r="BZ27" s="341"/>
      <c r="CA27" s="341"/>
      <c r="CB27" s="341"/>
      <c r="CC27" s="341"/>
      <c r="CD27" s="341"/>
      <c r="CE27" s="342"/>
    </row>
    <row r="28" spans="1:83" s="316" customFormat="1" x14ac:dyDescent="0.35"/>
    <row r="29" spans="1:83" s="313" customFormat="1" ht="25.5" customHeight="1" x14ac:dyDescent="0.35"/>
    <row r="30" spans="1:83" s="316" customFormat="1" x14ac:dyDescent="0.35"/>
    <row r="31" spans="1:83" s="316" customFormat="1" x14ac:dyDescent="0.35"/>
    <row r="32" spans="1:83" s="316" customFormat="1" x14ac:dyDescent="0.35"/>
    <row r="33" s="316" customFormat="1" x14ac:dyDescent="0.35"/>
    <row r="34" s="316" customFormat="1" ht="25.5" customHeight="1" x14ac:dyDescent="0.35"/>
    <row r="35" s="316" customFormat="1" x14ac:dyDescent="0.35"/>
    <row r="36" s="316" customFormat="1" x14ac:dyDescent="0.35"/>
    <row r="37" s="316" customFormat="1" x14ac:dyDescent="0.35"/>
    <row r="38" s="313" customFormat="1" ht="25.5" customHeight="1" x14ac:dyDescent="0.35"/>
    <row r="39" s="316" customFormat="1" x14ac:dyDescent="0.35"/>
    <row r="40" s="316" customFormat="1" x14ac:dyDescent="0.35"/>
    <row r="41" s="316" customFormat="1" x14ac:dyDescent="0.35"/>
    <row r="42" s="316" customFormat="1" x14ac:dyDescent="0.35"/>
    <row r="43" s="316" customFormat="1" x14ac:dyDescent="0.35"/>
    <row r="44" s="316" customFormat="1" x14ac:dyDescent="0.35"/>
    <row r="45" s="313" customFormat="1" ht="25.5" customHeight="1" x14ac:dyDescent="0.35"/>
    <row r="46" s="316" customFormat="1" x14ac:dyDescent="0.35"/>
    <row r="47" s="316" customFormat="1" x14ac:dyDescent="0.35"/>
    <row r="48" s="316" customFormat="1" x14ac:dyDescent="0.35"/>
    <row r="49" s="316" customFormat="1" x14ac:dyDescent="0.35"/>
    <row r="50" s="316" customFormat="1" x14ac:dyDescent="0.35"/>
    <row r="51" s="316" customFormat="1" x14ac:dyDescent="0.35"/>
    <row r="52" s="307" customFormat="1" x14ac:dyDescent="0.35"/>
  </sheetData>
  <hyperlinks>
    <hyperlink ref="A1" location="Contents!A1" display="Contents page" xr:uid="{00000000-0004-0000-0F00-000000000000}"/>
    <hyperlink ref="B1" location="Notes!A1" display="Information relating to this table can be found in the 'Notes' tab" xr:uid="{00000000-0004-0000-0F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E48"/>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200" customWidth="1"/>
    <col min="76" max="83" width="12.81640625" style="307" customWidth="1"/>
    <col min="84" max="84" width="9" style="307" customWidth="1"/>
    <col min="85" max="16384" width="9" style="307"/>
  </cols>
  <sheetData>
    <row r="1" spans="1:83" s="15" customFormat="1" ht="25.5" customHeight="1" thickBot="1" x14ac:dyDescent="0.3">
      <c r="A1" s="45" t="s">
        <v>44</v>
      </c>
      <c r="B1" s="46" t="s">
        <v>88</v>
      </c>
      <c r="C1" s="111"/>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row>
    <row r="2" spans="1:83" ht="15.75" customHeight="1" x14ac:dyDescent="0.35">
      <c r="A2" s="48" t="s">
        <v>45</v>
      </c>
      <c r="B2" s="17" t="s">
        <v>473</v>
      </c>
      <c r="C2" s="306"/>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09"/>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6.25" customHeight="1" x14ac:dyDescent="0.35">
      <c r="A4" s="36"/>
      <c r="B4" s="109" t="s">
        <v>137</v>
      </c>
      <c r="C4" s="109"/>
      <c r="D4" s="343">
        <v>15.7</v>
      </c>
      <c r="E4" s="343">
        <v>21.3</v>
      </c>
      <c r="F4" s="343">
        <v>21.7</v>
      </c>
      <c r="G4" s="343">
        <v>24</v>
      </c>
      <c r="H4" s="343">
        <v>28</v>
      </c>
      <c r="I4" s="343">
        <v>30.5</v>
      </c>
      <c r="J4" s="343">
        <v>32</v>
      </c>
      <c r="K4" s="343">
        <v>35.700000000000003</v>
      </c>
      <c r="L4" s="343">
        <v>38.200000000000003</v>
      </c>
      <c r="M4" s="343">
        <v>43.8</v>
      </c>
      <c r="N4" s="343">
        <v>57.5</v>
      </c>
      <c r="O4" s="343">
        <v>61.5</v>
      </c>
      <c r="P4" s="343">
        <v>65.5</v>
      </c>
      <c r="Q4" s="343">
        <v>80</v>
      </c>
      <c r="R4" s="343">
        <v>84</v>
      </c>
      <c r="S4" s="343">
        <v>99</v>
      </c>
      <c r="T4" s="343">
        <v>108</v>
      </c>
      <c r="U4" s="343">
        <v>136</v>
      </c>
      <c r="V4" s="343">
        <v>141</v>
      </c>
      <c r="W4" s="343">
        <v>148</v>
      </c>
      <c r="X4" s="343">
        <v>154</v>
      </c>
      <c r="Y4" s="343">
        <v>162</v>
      </c>
      <c r="Z4" s="343">
        <v>168</v>
      </c>
      <c r="AA4" s="343">
        <v>196</v>
      </c>
      <c r="AB4" s="343">
        <v>220</v>
      </c>
      <c r="AC4" s="343">
        <v>245</v>
      </c>
      <c r="AD4" s="343">
        <v>310</v>
      </c>
      <c r="AE4" s="343">
        <v>393</v>
      </c>
      <c r="AF4" s="343">
        <v>434</v>
      </c>
      <c r="AG4" s="343">
        <v>466</v>
      </c>
      <c r="AH4" s="343">
        <f t="shared" ref="AH4:BM4" si="0">SUM(AH5:AH6)</f>
        <v>505</v>
      </c>
      <c r="AI4" s="343">
        <f t="shared" si="0"/>
        <v>562.99999999999989</v>
      </c>
      <c r="AJ4" s="343">
        <f t="shared" si="0"/>
        <v>637.99999999999989</v>
      </c>
      <c r="AK4" s="343">
        <f t="shared" si="0"/>
        <v>691</v>
      </c>
      <c r="AL4" s="343">
        <f t="shared" si="0"/>
        <v>725</v>
      </c>
      <c r="AM4" s="343">
        <f t="shared" si="0"/>
        <v>771</v>
      </c>
      <c r="AN4" s="343">
        <f t="shared" si="0"/>
        <v>785</v>
      </c>
      <c r="AO4" s="343">
        <f t="shared" si="0"/>
        <v>800</v>
      </c>
      <c r="AP4" s="343">
        <f t="shared" si="0"/>
        <v>825</v>
      </c>
      <c r="AQ4" s="343">
        <f t="shared" si="0"/>
        <v>839.25</v>
      </c>
      <c r="AR4" s="343">
        <f t="shared" si="0"/>
        <v>850.16399999999999</v>
      </c>
      <c r="AS4" s="343">
        <f t="shared" si="0"/>
        <v>852.303</v>
      </c>
      <c r="AT4" s="343">
        <f t="shared" si="0"/>
        <v>889.38600000000008</v>
      </c>
      <c r="AU4" s="343">
        <f t="shared" si="0"/>
        <v>1010.5989999999999</v>
      </c>
      <c r="AV4" s="343">
        <f t="shared" si="0"/>
        <v>1010</v>
      </c>
      <c r="AW4" s="343">
        <f t="shared" si="0"/>
        <v>1040</v>
      </c>
      <c r="AX4" s="343">
        <f t="shared" si="0"/>
        <v>1022</v>
      </c>
      <c r="AY4" s="343">
        <f t="shared" si="0"/>
        <v>1016.385</v>
      </c>
      <c r="AZ4" s="343">
        <f t="shared" si="0"/>
        <v>981.24099999999999</v>
      </c>
      <c r="BA4" s="343">
        <f t="shared" si="0"/>
        <v>987.07300000000021</v>
      </c>
      <c r="BB4" s="343">
        <f t="shared" si="0"/>
        <v>974.40599999999995</v>
      </c>
      <c r="BC4" s="343">
        <f t="shared" si="0"/>
        <v>1001.69</v>
      </c>
      <c r="BD4" s="343">
        <f t="shared" si="0"/>
        <v>985.85</v>
      </c>
      <c r="BE4" s="343">
        <f t="shared" si="0"/>
        <v>1099.2956646600001</v>
      </c>
      <c r="BF4" s="343">
        <f t="shared" si="0"/>
        <v>1087.4146320899999</v>
      </c>
      <c r="BG4" s="343">
        <f t="shared" si="0"/>
        <v>1006.6780681472775</v>
      </c>
      <c r="BH4" s="343">
        <f t="shared" si="0"/>
        <v>922.80799999999999</v>
      </c>
      <c r="BI4" s="343">
        <f t="shared" si="0"/>
        <v>874.53990900999997</v>
      </c>
      <c r="BJ4" s="343">
        <f t="shared" si="0"/>
        <v>796.54773575000013</v>
      </c>
      <c r="BK4" s="343">
        <f t="shared" si="0"/>
        <v>736.17217767890315</v>
      </c>
      <c r="BL4" s="343">
        <f t="shared" si="0"/>
        <v>674.75018944999999</v>
      </c>
      <c r="BM4" s="343">
        <f t="shared" si="0"/>
        <v>649.6405096899997</v>
      </c>
      <c r="BN4" s="343">
        <f t="shared" ref="BN4:CE4" si="1">SUM(BN5:BN6)</f>
        <v>613.52423453000017</v>
      </c>
      <c r="BO4" s="343">
        <f t="shared" si="1"/>
        <v>593.95801391999976</v>
      </c>
      <c r="BP4" s="343">
        <f t="shared" si="1"/>
        <v>592.53994551999983</v>
      </c>
      <c r="BQ4" s="343">
        <f t="shared" si="1"/>
        <v>582.23100191999993</v>
      </c>
      <c r="BR4" s="343">
        <f t="shared" si="1"/>
        <v>570.66566029000023</v>
      </c>
      <c r="BS4" s="343">
        <f t="shared" si="1"/>
        <v>568.92046535000088</v>
      </c>
      <c r="BT4" s="343">
        <f t="shared" si="1"/>
        <v>557.33749349999994</v>
      </c>
      <c r="BU4" s="343">
        <f t="shared" si="1"/>
        <v>502.55170413000036</v>
      </c>
      <c r="BV4" s="343">
        <f t="shared" si="1"/>
        <v>463.2592920300001</v>
      </c>
      <c r="BW4" s="343">
        <f t="shared" si="1"/>
        <v>506.28404317999991</v>
      </c>
      <c r="BX4" s="343">
        <f t="shared" si="1"/>
        <v>497.77004101000006</v>
      </c>
      <c r="BY4" s="343">
        <f t="shared" si="1"/>
        <v>389.05888474999995</v>
      </c>
      <c r="BZ4" s="343">
        <f t="shared" si="1"/>
        <v>476.10133499721047</v>
      </c>
      <c r="CA4" s="343">
        <f t="shared" si="1"/>
        <v>406.94309840907277</v>
      </c>
      <c r="CB4" s="343">
        <f t="shared" si="1"/>
        <v>353.86865140533257</v>
      </c>
      <c r="CC4" s="343">
        <f t="shared" si="1"/>
        <v>325.88825216965802</v>
      </c>
      <c r="CD4" s="343">
        <f t="shared" si="1"/>
        <v>305.63526385601409</v>
      </c>
      <c r="CE4" s="344">
        <f t="shared" si="1"/>
        <v>293.68381542653003</v>
      </c>
    </row>
    <row r="5" spans="1:83" s="244" customFormat="1" x14ac:dyDescent="0.35">
      <c r="A5" s="345"/>
      <c r="B5" s="74" t="s">
        <v>412</v>
      </c>
      <c r="C5" s="109"/>
      <c r="D5" s="346">
        <f t="shared" ref="D5:AI5" si="2">SUM(D8, D12,D15)</f>
        <v>0</v>
      </c>
      <c r="E5" s="346">
        <f t="shared" si="2"/>
        <v>0</v>
      </c>
      <c r="F5" s="346">
        <f t="shared" si="2"/>
        <v>0</v>
      </c>
      <c r="G5" s="346">
        <f t="shared" si="2"/>
        <v>0</v>
      </c>
      <c r="H5" s="346">
        <f t="shared" si="2"/>
        <v>0</v>
      </c>
      <c r="I5" s="346">
        <f t="shared" si="2"/>
        <v>0</v>
      </c>
      <c r="J5" s="346">
        <f t="shared" si="2"/>
        <v>0</v>
      </c>
      <c r="K5" s="346">
        <f t="shared" si="2"/>
        <v>0</v>
      </c>
      <c r="L5" s="346">
        <f t="shared" si="2"/>
        <v>0</v>
      </c>
      <c r="M5" s="346">
        <f t="shared" si="2"/>
        <v>0</v>
      </c>
      <c r="N5" s="346">
        <f t="shared" si="2"/>
        <v>0</v>
      </c>
      <c r="O5" s="346">
        <f t="shared" si="2"/>
        <v>0</v>
      </c>
      <c r="P5" s="346">
        <f t="shared" si="2"/>
        <v>0</v>
      </c>
      <c r="Q5" s="346">
        <f t="shared" si="2"/>
        <v>0</v>
      </c>
      <c r="R5" s="346">
        <f t="shared" si="2"/>
        <v>0</v>
      </c>
      <c r="S5" s="346">
        <f t="shared" si="2"/>
        <v>0</v>
      </c>
      <c r="T5" s="346">
        <f t="shared" si="2"/>
        <v>0</v>
      </c>
      <c r="U5" s="346">
        <f t="shared" si="2"/>
        <v>0</v>
      </c>
      <c r="V5" s="346">
        <f t="shared" si="2"/>
        <v>0</v>
      </c>
      <c r="W5" s="346">
        <f t="shared" si="2"/>
        <v>0</v>
      </c>
      <c r="X5" s="346">
        <f t="shared" si="2"/>
        <v>0</v>
      </c>
      <c r="Y5" s="346">
        <f t="shared" si="2"/>
        <v>0</v>
      </c>
      <c r="Z5" s="346">
        <f t="shared" si="2"/>
        <v>0</v>
      </c>
      <c r="AA5" s="346">
        <f t="shared" si="2"/>
        <v>0</v>
      </c>
      <c r="AB5" s="346">
        <f t="shared" si="2"/>
        <v>0</v>
      </c>
      <c r="AC5" s="346">
        <f t="shared" si="2"/>
        <v>0</v>
      </c>
      <c r="AD5" s="346">
        <f t="shared" si="2"/>
        <v>0</v>
      </c>
      <c r="AE5" s="346">
        <f t="shared" si="2"/>
        <v>0</v>
      </c>
      <c r="AF5" s="346">
        <f t="shared" si="2"/>
        <v>0</v>
      </c>
      <c r="AG5" s="346">
        <f t="shared" si="2"/>
        <v>0</v>
      </c>
      <c r="AH5" s="346">
        <f t="shared" si="2"/>
        <v>433.19637841651365</v>
      </c>
      <c r="AI5" s="346">
        <f t="shared" si="2"/>
        <v>491.69011230548637</v>
      </c>
      <c r="AJ5" s="346">
        <f t="shared" ref="AJ5:BO5" si="3">SUM(AJ8, AJ12,AJ15)</f>
        <v>556.78557678919367</v>
      </c>
      <c r="AK5" s="346">
        <f t="shared" si="3"/>
        <v>602.69066695632307</v>
      </c>
      <c r="AL5" s="346">
        <f t="shared" si="3"/>
        <v>638.92866433160452</v>
      </c>
      <c r="AM5" s="346">
        <f t="shared" si="3"/>
        <v>676.46664247621209</v>
      </c>
      <c r="AN5" s="346">
        <f t="shared" si="3"/>
        <v>690.46052004690171</v>
      </c>
      <c r="AO5" s="346">
        <f t="shared" si="3"/>
        <v>700.08555842769397</v>
      </c>
      <c r="AP5" s="346">
        <f t="shared" si="3"/>
        <v>724.45946224287422</v>
      </c>
      <c r="AQ5" s="346">
        <f t="shared" si="3"/>
        <v>734.90769715392037</v>
      </c>
      <c r="AR5" s="346">
        <f t="shared" si="3"/>
        <v>742.36020250581066</v>
      </c>
      <c r="AS5" s="346">
        <f t="shared" si="3"/>
        <v>730.13111097207798</v>
      </c>
      <c r="AT5" s="346">
        <f t="shared" si="3"/>
        <v>775.26191022330795</v>
      </c>
      <c r="AU5" s="346">
        <f t="shared" si="3"/>
        <v>863.60627344005002</v>
      </c>
      <c r="AV5" s="346">
        <f t="shared" si="3"/>
        <v>852.2527553950282</v>
      </c>
      <c r="AW5" s="346">
        <f t="shared" si="3"/>
        <v>873.20359314762982</v>
      </c>
      <c r="AX5" s="346">
        <f t="shared" si="3"/>
        <v>859.06318218085562</v>
      </c>
      <c r="AY5" s="346">
        <f t="shared" si="3"/>
        <v>851.731324624629</v>
      </c>
      <c r="AZ5" s="346">
        <f t="shared" si="3"/>
        <v>829.88126142015744</v>
      </c>
      <c r="BA5" s="346">
        <f t="shared" si="3"/>
        <v>847.58109511712473</v>
      </c>
      <c r="BB5" s="346">
        <f t="shared" si="3"/>
        <v>839.89658660323107</v>
      </c>
      <c r="BC5" s="346">
        <f t="shared" si="3"/>
        <v>872.56183395470418</v>
      </c>
      <c r="BD5" s="346">
        <f t="shared" si="3"/>
        <v>865.87408814187211</v>
      </c>
      <c r="BE5" s="346">
        <f t="shared" si="3"/>
        <v>975.0571849050001</v>
      </c>
      <c r="BF5" s="346">
        <f t="shared" si="3"/>
        <v>958.2172410367499</v>
      </c>
      <c r="BG5" s="346">
        <f t="shared" si="3"/>
        <v>884.55214787227749</v>
      </c>
      <c r="BH5" s="346">
        <f t="shared" si="3"/>
        <v>804.2732521245</v>
      </c>
      <c r="BI5" s="346">
        <f t="shared" si="3"/>
        <v>764.43906345325001</v>
      </c>
      <c r="BJ5" s="346">
        <f t="shared" si="3"/>
        <v>698.14931705625008</v>
      </c>
      <c r="BK5" s="346">
        <f t="shared" si="3"/>
        <v>657.23492130667955</v>
      </c>
      <c r="BL5" s="346">
        <f t="shared" si="3"/>
        <v>609.35377852930276</v>
      </c>
      <c r="BM5" s="346">
        <f t="shared" si="3"/>
        <v>598.15693215526335</v>
      </c>
      <c r="BN5" s="346">
        <f t="shared" si="3"/>
        <v>563.29060795511202</v>
      </c>
      <c r="BO5" s="346">
        <f t="shared" si="3"/>
        <v>556.61229230695847</v>
      </c>
      <c r="BP5" s="346">
        <f t="shared" ref="BP5:CE5" si="4">SUM(BP8, BP12,BP15)</f>
        <v>564.26172678124692</v>
      </c>
      <c r="BQ5" s="346">
        <f t="shared" si="4"/>
        <v>563.72247188354766</v>
      </c>
      <c r="BR5" s="346">
        <f t="shared" si="4"/>
        <v>558.3774162769223</v>
      </c>
      <c r="BS5" s="346">
        <f t="shared" si="4"/>
        <v>562.103048365684</v>
      </c>
      <c r="BT5" s="346">
        <f t="shared" si="4"/>
        <v>552.47871435148681</v>
      </c>
      <c r="BU5" s="346">
        <f t="shared" si="4"/>
        <v>499.30094930620544</v>
      </c>
      <c r="BV5" s="346">
        <f t="shared" si="4"/>
        <v>461.68818435114184</v>
      </c>
      <c r="BW5" s="346">
        <f t="shared" si="4"/>
        <v>505.25759415667699</v>
      </c>
      <c r="BX5" s="346">
        <f t="shared" si="4"/>
        <v>497.77004101000006</v>
      </c>
      <c r="BY5" s="346">
        <f t="shared" si="4"/>
        <v>389.05888474999995</v>
      </c>
      <c r="BZ5" s="346">
        <f t="shared" si="4"/>
        <v>476.10133499721047</v>
      </c>
      <c r="CA5" s="346">
        <f t="shared" si="4"/>
        <v>406.94309840907277</v>
      </c>
      <c r="CB5" s="346">
        <f t="shared" si="4"/>
        <v>353.86865140533257</v>
      </c>
      <c r="CC5" s="346">
        <f t="shared" si="4"/>
        <v>325.88825216965802</v>
      </c>
      <c r="CD5" s="346">
        <f t="shared" si="4"/>
        <v>305.63526385601409</v>
      </c>
      <c r="CE5" s="347">
        <f t="shared" si="4"/>
        <v>293.68381542653003</v>
      </c>
    </row>
    <row r="6" spans="1:83" x14ac:dyDescent="0.35">
      <c r="B6" s="74" t="s">
        <v>411</v>
      </c>
      <c r="C6" s="203"/>
      <c r="D6" s="346">
        <f t="shared" ref="D6:AI6" si="5">SUM(D13,D16)</f>
        <v>0</v>
      </c>
      <c r="E6" s="346">
        <f t="shared" si="5"/>
        <v>0</v>
      </c>
      <c r="F6" s="346">
        <f t="shared" si="5"/>
        <v>0</v>
      </c>
      <c r="G6" s="346">
        <f t="shared" si="5"/>
        <v>0</v>
      </c>
      <c r="H6" s="346">
        <f t="shared" si="5"/>
        <v>0</v>
      </c>
      <c r="I6" s="346">
        <f t="shared" si="5"/>
        <v>0</v>
      </c>
      <c r="J6" s="346">
        <f t="shared" si="5"/>
        <v>0</v>
      </c>
      <c r="K6" s="346">
        <f t="shared" si="5"/>
        <v>0</v>
      </c>
      <c r="L6" s="346">
        <f t="shared" si="5"/>
        <v>0</v>
      </c>
      <c r="M6" s="346">
        <f t="shared" si="5"/>
        <v>0</v>
      </c>
      <c r="N6" s="346">
        <f t="shared" si="5"/>
        <v>0</v>
      </c>
      <c r="O6" s="346">
        <f t="shared" si="5"/>
        <v>0</v>
      </c>
      <c r="P6" s="346">
        <f t="shared" si="5"/>
        <v>0</v>
      </c>
      <c r="Q6" s="346">
        <f t="shared" si="5"/>
        <v>0</v>
      </c>
      <c r="R6" s="346">
        <f t="shared" si="5"/>
        <v>0</v>
      </c>
      <c r="S6" s="346">
        <f t="shared" si="5"/>
        <v>0</v>
      </c>
      <c r="T6" s="346">
        <f t="shared" si="5"/>
        <v>0</v>
      </c>
      <c r="U6" s="346">
        <f t="shared" si="5"/>
        <v>0</v>
      </c>
      <c r="V6" s="346">
        <f t="shared" si="5"/>
        <v>0</v>
      </c>
      <c r="W6" s="346">
        <f t="shared" si="5"/>
        <v>0</v>
      </c>
      <c r="X6" s="346">
        <f t="shared" si="5"/>
        <v>0</v>
      </c>
      <c r="Y6" s="346">
        <f t="shared" si="5"/>
        <v>0</v>
      </c>
      <c r="Z6" s="346">
        <f t="shared" si="5"/>
        <v>0</v>
      </c>
      <c r="AA6" s="346">
        <f t="shared" si="5"/>
        <v>0</v>
      </c>
      <c r="AB6" s="346">
        <f t="shared" si="5"/>
        <v>0</v>
      </c>
      <c r="AC6" s="346">
        <f t="shared" si="5"/>
        <v>0</v>
      </c>
      <c r="AD6" s="346">
        <f t="shared" si="5"/>
        <v>0</v>
      </c>
      <c r="AE6" s="346">
        <f t="shared" si="5"/>
        <v>0</v>
      </c>
      <c r="AF6" s="346">
        <f t="shared" si="5"/>
        <v>0</v>
      </c>
      <c r="AG6" s="346">
        <f t="shared" si="5"/>
        <v>0</v>
      </c>
      <c r="AH6" s="346">
        <f t="shared" si="5"/>
        <v>71.803621583486347</v>
      </c>
      <c r="AI6" s="346">
        <f t="shared" si="5"/>
        <v>71.309887694513563</v>
      </c>
      <c r="AJ6" s="346">
        <f t="shared" ref="AJ6:BO6" si="6">SUM(AJ13,AJ16)</f>
        <v>81.214423210806217</v>
      </c>
      <c r="AK6" s="346">
        <f t="shared" si="6"/>
        <v>88.309333043676872</v>
      </c>
      <c r="AL6" s="346">
        <f t="shared" si="6"/>
        <v>86.071335668395506</v>
      </c>
      <c r="AM6" s="346">
        <f t="shared" si="6"/>
        <v>94.533357523787956</v>
      </c>
      <c r="AN6" s="346">
        <f t="shared" si="6"/>
        <v>94.539479953098336</v>
      </c>
      <c r="AO6" s="346">
        <f t="shared" si="6"/>
        <v>99.91444157230606</v>
      </c>
      <c r="AP6" s="346">
        <f t="shared" si="6"/>
        <v>100.54053775712582</v>
      </c>
      <c r="AQ6" s="346">
        <f t="shared" si="6"/>
        <v>104.34230284607963</v>
      </c>
      <c r="AR6" s="346">
        <f t="shared" si="6"/>
        <v>107.80379749418931</v>
      </c>
      <c r="AS6" s="346">
        <f t="shared" si="6"/>
        <v>122.17188902792199</v>
      </c>
      <c r="AT6" s="346">
        <f t="shared" si="6"/>
        <v>114.12408977669212</v>
      </c>
      <c r="AU6" s="346">
        <f t="shared" si="6"/>
        <v>146.99272655994997</v>
      </c>
      <c r="AV6" s="346">
        <f t="shared" si="6"/>
        <v>157.74724460497177</v>
      </c>
      <c r="AW6" s="346">
        <f t="shared" si="6"/>
        <v>166.79640685237015</v>
      </c>
      <c r="AX6" s="346">
        <f t="shared" si="6"/>
        <v>162.93681781914438</v>
      </c>
      <c r="AY6" s="346">
        <f t="shared" si="6"/>
        <v>164.65367537537094</v>
      </c>
      <c r="AZ6" s="346">
        <f t="shared" si="6"/>
        <v>151.35973857984254</v>
      </c>
      <c r="BA6" s="346">
        <f t="shared" si="6"/>
        <v>139.49190488287545</v>
      </c>
      <c r="BB6" s="346">
        <f t="shared" si="6"/>
        <v>134.50941339676888</v>
      </c>
      <c r="BC6" s="346">
        <f t="shared" si="6"/>
        <v>129.1281660452959</v>
      </c>
      <c r="BD6" s="346">
        <f t="shared" si="6"/>
        <v>119.97591185812794</v>
      </c>
      <c r="BE6" s="346">
        <f t="shared" si="6"/>
        <v>124.23847975499999</v>
      </c>
      <c r="BF6" s="346">
        <f t="shared" si="6"/>
        <v>129.19739105324999</v>
      </c>
      <c r="BG6" s="346">
        <f t="shared" si="6"/>
        <v>122.12592027499997</v>
      </c>
      <c r="BH6" s="346">
        <f t="shared" si="6"/>
        <v>118.53474787549996</v>
      </c>
      <c r="BI6" s="346">
        <f t="shared" si="6"/>
        <v>110.10084555674999</v>
      </c>
      <c r="BJ6" s="346">
        <f t="shared" si="6"/>
        <v>98.398418693749989</v>
      </c>
      <c r="BK6" s="346">
        <f t="shared" si="6"/>
        <v>78.937256372223544</v>
      </c>
      <c r="BL6" s="346">
        <f t="shared" si="6"/>
        <v>65.396410920697221</v>
      </c>
      <c r="BM6" s="346">
        <f t="shared" si="6"/>
        <v>51.483577534736391</v>
      </c>
      <c r="BN6" s="346">
        <f t="shared" si="6"/>
        <v>50.233626574888149</v>
      </c>
      <c r="BO6" s="346">
        <f t="shared" si="6"/>
        <v>37.345721613041349</v>
      </c>
      <c r="BP6" s="346">
        <f t="shared" ref="BP6:CE6" si="7">SUM(BP13,BP16)</f>
        <v>28.278218738752912</v>
      </c>
      <c r="BQ6" s="346">
        <f t="shared" si="7"/>
        <v>18.508530036452314</v>
      </c>
      <c r="BR6" s="346">
        <f t="shared" si="7"/>
        <v>12.288244013077932</v>
      </c>
      <c r="BS6" s="346">
        <f t="shared" si="7"/>
        <v>6.8174169843168348</v>
      </c>
      <c r="BT6" s="346">
        <f t="shared" si="7"/>
        <v>4.8587791485131495</v>
      </c>
      <c r="BU6" s="346">
        <f t="shared" si="7"/>
        <v>3.2507548237949488</v>
      </c>
      <c r="BV6" s="346">
        <f t="shared" si="7"/>
        <v>1.5711076788582328</v>
      </c>
      <c r="BW6" s="346">
        <f t="shared" si="7"/>
        <v>1.0264490233229515</v>
      </c>
      <c r="BX6" s="346">
        <f t="shared" si="7"/>
        <v>0</v>
      </c>
      <c r="BY6" s="346">
        <f t="shared" si="7"/>
        <v>0</v>
      </c>
      <c r="BZ6" s="346">
        <f t="shared" si="7"/>
        <v>0</v>
      </c>
      <c r="CA6" s="346">
        <f t="shared" si="7"/>
        <v>0</v>
      </c>
      <c r="CB6" s="346">
        <f t="shared" si="7"/>
        <v>0</v>
      </c>
      <c r="CC6" s="346">
        <f t="shared" si="7"/>
        <v>0</v>
      </c>
      <c r="CD6" s="346">
        <f t="shared" si="7"/>
        <v>0</v>
      </c>
      <c r="CE6" s="347">
        <f t="shared" si="7"/>
        <v>0</v>
      </c>
    </row>
    <row r="7" spans="1:83" x14ac:dyDescent="0.35">
      <c r="B7" s="74"/>
      <c r="C7" s="203"/>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c r="BQ7" s="346"/>
      <c r="BR7" s="346"/>
      <c r="BS7" s="346"/>
      <c r="BT7" s="346"/>
      <c r="BU7" s="346"/>
      <c r="BV7" s="346"/>
      <c r="BW7" s="346"/>
      <c r="BX7" s="346"/>
      <c r="BY7" s="346"/>
      <c r="BZ7" s="346"/>
      <c r="CA7" s="346"/>
      <c r="CB7" s="346"/>
      <c r="CC7" s="346"/>
      <c r="CD7" s="346"/>
      <c r="CE7" s="347"/>
    </row>
    <row r="8" spans="1:83" x14ac:dyDescent="0.35">
      <c r="B8" s="83" t="s">
        <v>474</v>
      </c>
      <c r="C8" s="203"/>
      <c r="D8" s="343">
        <v>0</v>
      </c>
      <c r="E8" s="343">
        <v>0</v>
      </c>
      <c r="F8" s="343">
        <v>0</v>
      </c>
      <c r="G8" s="343">
        <v>0</v>
      </c>
      <c r="H8" s="343">
        <v>0</v>
      </c>
      <c r="I8" s="343">
        <v>0</v>
      </c>
      <c r="J8" s="343">
        <v>0</v>
      </c>
      <c r="K8" s="343">
        <v>0</v>
      </c>
      <c r="L8" s="343">
        <v>0</v>
      </c>
      <c r="M8" s="343">
        <v>0</v>
      </c>
      <c r="N8" s="343">
        <v>0</v>
      </c>
      <c r="O8" s="343">
        <v>0</v>
      </c>
      <c r="P8" s="343">
        <v>0</v>
      </c>
      <c r="Q8" s="343">
        <v>0</v>
      </c>
      <c r="R8" s="343">
        <v>0</v>
      </c>
      <c r="S8" s="343">
        <v>0</v>
      </c>
      <c r="T8" s="343">
        <v>0</v>
      </c>
      <c r="U8" s="343">
        <v>0</v>
      </c>
      <c r="V8" s="343">
        <v>0</v>
      </c>
      <c r="W8" s="343">
        <v>0</v>
      </c>
      <c r="X8" s="343">
        <v>0</v>
      </c>
      <c r="Y8" s="343">
        <v>0</v>
      </c>
      <c r="Z8" s="343">
        <v>0</v>
      </c>
      <c r="AA8" s="343">
        <v>0</v>
      </c>
      <c r="AB8" s="343">
        <v>0</v>
      </c>
      <c r="AC8" s="343">
        <v>0</v>
      </c>
      <c r="AD8" s="343">
        <v>0</v>
      </c>
      <c r="AE8" s="343">
        <v>0</v>
      </c>
      <c r="AF8" s="343">
        <v>0</v>
      </c>
      <c r="AG8" s="343">
        <v>0</v>
      </c>
      <c r="AH8" s="343">
        <v>0</v>
      </c>
      <c r="AI8" s="343">
        <v>0</v>
      </c>
      <c r="AJ8" s="343">
        <v>0</v>
      </c>
      <c r="AK8" s="343">
        <v>0</v>
      </c>
      <c r="AL8" s="343">
        <v>0</v>
      </c>
      <c r="AM8" s="343">
        <v>0</v>
      </c>
      <c r="AN8" s="343">
        <v>0</v>
      </c>
      <c r="AO8" s="343">
        <v>0</v>
      </c>
      <c r="AP8" s="343">
        <v>0</v>
      </c>
      <c r="AQ8" s="343">
        <v>0</v>
      </c>
      <c r="AR8" s="343">
        <v>0</v>
      </c>
      <c r="AS8" s="343">
        <v>0</v>
      </c>
      <c r="AT8" s="343">
        <v>0</v>
      </c>
      <c r="AU8" s="343">
        <v>0</v>
      </c>
      <c r="AV8" s="343">
        <v>0</v>
      </c>
      <c r="AW8" s="343">
        <v>0</v>
      </c>
      <c r="AX8" s="343">
        <v>0</v>
      </c>
      <c r="AY8" s="343">
        <v>0</v>
      </c>
      <c r="AZ8" s="343">
        <v>0</v>
      </c>
      <c r="BA8" s="343">
        <v>0</v>
      </c>
      <c r="BB8" s="343">
        <v>0</v>
      </c>
      <c r="BC8" s="343">
        <v>0</v>
      </c>
      <c r="BD8" s="343">
        <v>0</v>
      </c>
      <c r="BE8" s="343">
        <v>0</v>
      </c>
      <c r="BF8" s="343">
        <v>0</v>
      </c>
      <c r="BG8" s="343">
        <v>0</v>
      </c>
      <c r="BH8" s="343">
        <v>0</v>
      </c>
      <c r="BI8" s="343">
        <v>0</v>
      </c>
      <c r="BJ8" s="343">
        <v>0</v>
      </c>
      <c r="BK8" s="343">
        <v>0</v>
      </c>
      <c r="BL8" s="343">
        <v>0</v>
      </c>
      <c r="BM8" s="343">
        <v>0</v>
      </c>
      <c r="BN8" s="343">
        <v>0</v>
      </c>
      <c r="BO8" s="343">
        <v>0</v>
      </c>
      <c r="BP8" s="343">
        <v>0</v>
      </c>
      <c r="BQ8" s="343">
        <v>0</v>
      </c>
      <c r="BR8" s="343">
        <v>0</v>
      </c>
      <c r="BS8" s="343">
        <v>0</v>
      </c>
      <c r="BT8" s="343">
        <v>0</v>
      </c>
      <c r="BU8" s="343">
        <v>109.92024563645997</v>
      </c>
      <c r="BV8" s="343">
        <v>184.96516445151136</v>
      </c>
      <c r="BW8" s="343">
        <v>222.14001544636565</v>
      </c>
      <c r="BX8" s="343">
        <v>256.98653475149865</v>
      </c>
      <c r="BY8" s="343">
        <v>213.84866683716621</v>
      </c>
      <c r="BZ8" s="343">
        <v>278.1278397257376</v>
      </c>
      <c r="CA8" s="343">
        <v>249.88574720151931</v>
      </c>
      <c r="CB8" s="343">
        <v>230.69792587549307</v>
      </c>
      <c r="CC8" s="343">
        <v>229.49084060821383</v>
      </c>
      <c r="CD8" s="343">
        <v>231.86400183274031</v>
      </c>
      <c r="CE8" s="344">
        <v>237.61685215818321</v>
      </c>
    </row>
    <row r="9" spans="1:83" x14ac:dyDescent="0.35">
      <c r="B9" s="74" t="s">
        <v>475</v>
      </c>
      <c r="C9" s="203"/>
      <c r="D9" s="346"/>
      <c r="E9" s="346"/>
      <c r="F9" s="346"/>
      <c r="G9" s="346"/>
      <c r="H9" s="346"/>
      <c r="I9" s="346"/>
      <c r="J9" s="346"/>
      <c r="K9" s="346"/>
      <c r="L9" s="346"/>
      <c r="M9" s="346"/>
      <c r="N9" s="346"/>
      <c r="O9" s="346"/>
      <c r="P9" s="346"/>
      <c r="Q9" s="346"/>
      <c r="R9" s="346"/>
      <c r="S9" s="346"/>
      <c r="T9" s="346"/>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6"/>
      <c r="BU9" s="346">
        <v>28.738193901895265</v>
      </c>
      <c r="BV9" s="346">
        <v>57.901574344580844</v>
      </c>
      <c r="BW9" s="346">
        <v>69.522149021261043</v>
      </c>
      <c r="BX9" s="346">
        <v>85.982164923233071</v>
      </c>
      <c r="BY9" s="346">
        <v>71.4495450342515</v>
      </c>
      <c r="BZ9" s="346">
        <v>88.365288370913916</v>
      </c>
      <c r="CA9" s="346">
        <v>75.674700277091262</v>
      </c>
      <c r="CB9" s="346">
        <v>69.947042356366836</v>
      </c>
      <c r="CC9" s="346">
        <v>69.590355136846838</v>
      </c>
      <c r="CD9" s="346">
        <v>70.155277056015152</v>
      </c>
      <c r="CE9" s="347">
        <v>71.766983033996581</v>
      </c>
    </row>
    <row r="10" spans="1:83" x14ac:dyDescent="0.35">
      <c r="B10" s="74" t="s">
        <v>476</v>
      </c>
      <c r="C10" s="203"/>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v>81.182051734564709</v>
      </c>
      <c r="BV10" s="346">
        <v>127.06359010693052</v>
      </c>
      <c r="BW10" s="346">
        <v>152.61786642510458</v>
      </c>
      <c r="BX10" s="346">
        <v>171.00436982826557</v>
      </c>
      <c r="BY10" s="346">
        <v>142.39912180291472</v>
      </c>
      <c r="BZ10" s="346">
        <v>189.76255135482367</v>
      </c>
      <c r="CA10" s="346">
        <v>174.21104692442805</v>
      </c>
      <c r="CB10" s="346">
        <v>160.75088351912623</v>
      </c>
      <c r="CC10" s="346">
        <v>159.90048547136698</v>
      </c>
      <c r="CD10" s="346">
        <v>161.70872477672515</v>
      </c>
      <c r="CE10" s="347">
        <v>165.8498691241866</v>
      </c>
    </row>
    <row r="11" spans="1:83" ht="26.25" customHeight="1" x14ac:dyDescent="0.35">
      <c r="A11" s="244"/>
      <c r="B11" s="83" t="s">
        <v>477</v>
      </c>
      <c r="C11" s="235"/>
      <c r="D11" s="343">
        <v>0</v>
      </c>
      <c r="E11" s="343">
        <v>0</v>
      </c>
      <c r="F11" s="343">
        <v>0</v>
      </c>
      <c r="G11" s="343">
        <v>0</v>
      </c>
      <c r="H11" s="343">
        <v>0</v>
      </c>
      <c r="I11" s="343">
        <v>0</v>
      </c>
      <c r="J11" s="343">
        <v>0</v>
      </c>
      <c r="K11" s="343">
        <v>0</v>
      </c>
      <c r="L11" s="343">
        <v>0</v>
      </c>
      <c r="M11" s="343">
        <v>0</v>
      </c>
      <c r="N11" s="343">
        <v>0</v>
      </c>
      <c r="O11" s="343">
        <v>0</v>
      </c>
      <c r="P11" s="343">
        <v>0</v>
      </c>
      <c r="Q11" s="343">
        <v>0</v>
      </c>
      <c r="R11" s="343">
        <v>0</v>
      </c>
      <c r="S11" s="343">
        <v>0</v>
      </c>
      <c r="T11" s="343">
        <v>0</v>
      </c>
      <c r="U11" s="343">
        <v>0</v>
      </c>
      <c r="V11" s="343">
        <v>0</v>
      </c>
      <c r="W11" s="343">
        <v>0</v>
      </c>
      <c r="X11" s="343">
        <v>0</v>
      </c>
      <c r="Y11" s="343">
        <v>0</v>
      </c>
      <c r="Z11" s="343">
        <v>0</v>
      </c>
      <c r="AA11" s="343">
        <v>0</v>
      </c>
      <c r="AB11" s="343">
        <v>0</v>
      </c>
      <c r="AC11" s="343">
        <v>0</v>
      </c>
      <c r="AD11" s="343">
        <v>0</v>
      </c>
      <c r="AE11" s="343">
        <v>0</v>
      </c>
      <c r="AF11" s="343">
        <v>0</v>
      </c>
      <c r="AG11" s="343">
        <v>0</v>
      </c>
      <c r="AH11" s="343">
        <f t="shared" ref="AH11:BM11" si="8">SUM(AH12:AH13)</f>
        <v>505</v>
      </c>
      <c r="AI11" s="343">
        <f t="shared" si="8"/>
        <v>562.88724981467749</v>
      </c>
      <c r="AJ11" s="343">
        <f t="shared" si="8"/>
        <v>636.0202001482578</v>
      </c>
      <c r="AK11" s="343">
        <f t="shared" si="8"/>
        <v>685.84818383988136</v>
      </c>
      <c r="AL11" s="343">
        <f t="shared" si="8"/>
        <v>716</v>
      </c>
      <c r="AM11" s="343">
        <f t="shared" si="8"/>
        <v>756</v>
      </c>
      <c r="AN11" s="343">
        <f t="shared" si="8"/>
        <v>759</v>
      </c>
      <c r="AO11" s="343">
        <f t="shared" si="8"/>
        <v>767</v>
      </c>
      <c r="AP11" s="343">
        <f t="shared" si="8"/>
        <v>785</v>
      </c>
      <c r="AQ11" s="343">
        <f t="shared" si="8"/>
        <v>789.25</v>
      </c>
      <c r="AR11" s="343">
        <f t="shared" si="8"/>
        <v>787.16399999999999</v>
      </c>
      <c r="AS11" s="343">
        <f t="shared" si="8"/>
        <v>771.303</v>
      </c>
      <c r="AT11" s="343">
        <f t="shared" si="8"/>
        <v>788.89200000000005</v>
      </c>
      <c r="AU11" s="343">
        <f t="shared" si="8"/>
        <v>878.78200000000004</v>
      </c>
      <c r="AV11" s="343">
        <f t="shared" si="8"/>
        <v>860.14800000000002</v>
      </c>
      <c r="AW11" s="343">
        <f t="shared" si="8"/>
        <v>868</v>
      </c>
      <c r="AX11" s="343">
        <f t="shared" si="8"/>
        <v>841.82099999999991</v>
      </c>
      <c r="AY11" s="343">
        <f t="shared" si="8"/>
        <v>821.31099999999992</v>
      </c>
      <c r="AZ11" s="343">
        <f t="shared" si="8"/>
        <v>771.62099999999998</v>
      </c>
      <c r="BA11" s="343">
        <f t="shared" si="8"/>
        <v>767.95100000000014</v>
      </c>
      <c r="BB11" s="343">
        <f t="shared" si="8"/>
        <v>744.78599999999994</v>
      </c>
      <c r="BC11" s="343">
        <f t="shared" si="8"/>
        <v>750.40700000000015</v>
      </c>
      <c r="BD11" s="343">
        <f t="shared" si="8"/>
        <v>722.57399999999996</v>
      </c>
      <c r="BE11" s="343">
        <f t="shared" si="8"/>
        <v>830.53729334177387</v>
      </c>
      <c r="BF11" s="343">
        <f t="shared" si="8"/>
        <v>836.62692212999991</v>
      </c>
      <c r="BG11" s="343">
        <f t="shared" si="8"/>
        <v>779.6027927405496</v>
      </c>
      <c r="BH11" s="343">
        <f t="shared" si="8"/>
        <v>720.87099999999998</v>
      </c>
      <c r="BI11" s="343">
        <f t="shared" si="8"/>
        <v>697.05176069000004</v>
      </c>
      <c r="BJ11" s="343">
        <f t="shared" si="8"/>
        <v>642.11463335999997</v>
      </c>
      <c r="BK11" s="343">
        <f t="shared" si="8"/>
        <v>600.31661291890316</v>
      </c>
      <c r="BL11" s="343">
        <f t="shared" si="8"/>
        <v>559.92442127000004</v>
      </c>
      <c r="BM11" s="343">
        <f t="shared" si="8"/>
        <v>548.03660721503923</v>
      </c>
      <c r="BN11" s="343">
        <f t="shared" ref="BN11:CE11" si="9">SUM(BN12:BN13)</f>
        <v>529.75740402523707</v>
      </c>
      <c r="BO11" s="343">
        <f t="shared" si="9"/>
        <v>518.53362152957493</v>
      </c>
      <c r="BP11" s="343">
        <f t="shared" si="9"/>
        <v>523.88457191740724</v>
      </c>
      <c r="BQ11" s="343">
        <f t="shared" si="9"/>
        <v>513.45475950999992</v>
      </c>
      <c r="BR11" s="343">
        <f t="shared" si="9"/>
        <v>516.08061811252776</v>
      </c>
      <c r="BS11" s="343">
        <f t="shared" si="9"/>
        <v>522.03452683860587</v>
      </c>
      <c r="BT11" s="343">
        <f t="shared" si="9"/>
        <v>516.30467009524364</v>
      </c>
      <c r="BU11" s="343">
        <f t="shared" si="9"/>
        <v>339.25796803025725</v>
      </c>
      <c r="BV11" s="343">
        <f t="shared" si="9"/>
        <v>240.46341217608924</v>
      </c>
      <c r="BW11" s="343">
        <f t="shared" si="9"/>
        <v>245.51808927055649</v>
      </c>
      <c r="BX11" s="343">
        <f t="shared" si="9"/>
        <v>208.05190542266203</v>
      </c>
      <c r="BY11" s="343">
        <f t="shared" si="9"/>
        <v>151.39251127587497</v>
      </c>
      <c r="BZ11" s="343">
        <f t="shared" si="9"/>
        <v>171.06139683087216</v>
      </c>
      <c r="CA11" s="343">
        <f t="shared" si="9"/>
        <v>135.70730689620908</v>
      </c>
      <c r="CB11" s="343">
        <f t="shared" si="9"/>
        <v>106.42715747839996</v>
      </c>
      <c r="CC11" s="343">
        <f t="shared" si="9"/>
        <v>83.293351213349169</v>
      </c>
      <c r="CD11" s="343">
        <f t="shared" si="9"/>
        <v>63.742952612787917</v>
      </c>
      <c r="CE11" s="344">
        <f t="shared" si="9"/>
        <v>48.445338804555703</v>
      </c>
    </row>
    <row r="12" spans="1:83" x14ac:dyDescent="0.35">
      <c r="B12" s="74" t="s">
        <v>412</v>
      </c>
      <c r="C12" s="203"/>
      <c r="D12" s="346" t="s">
        <v>447</v>
      </c>
      <c r="E12" s="346" t="s">
        <v>447</v>
      </c>
      <c r="F12" s="346" t="s">
        <v>447</v>
      </c>
      <c r="G12" s="346" t="s">
        <v>447</v>
      </c>
      <c r="H12" s="346" t="s">
        <v>447</v>
      </c>
      <c r="I12" s="346" t="s">
        <v>447</v>
      </c>
      <c r="J12" s="346" t="s">
        <v>447</v>
      </c>
      <c r="K12" s="346" t="s">
        <v>447</v>
      </c>
      <c r="L12" s="346" t="s">
        <v>447</v>
      </c>
      <c r="M12" s="346" t="s">
        <v>447</v>
      </c>
      <c r="N12" s="346" t="s">
        <v>447</v>
      </c>
      <c r="O12" s="346" t="s">
        <v>447</v>
      </c>
      <c r="P12" s="346" t="s">
        <v>447</v>
      </c>
      <c r="Q12" s="346" t="s">
        <v>447</v>
      </c>
      <c r="R12" s="346" t="s">
        <v>447</v>
      </c>
      <c r="S12" s="346" t="s">
        <v>447</v>
      </c>
      <c r="T12" s="346" t="s">
        <v>447</v>
      </c>
      <c r="U12" s="346" t="s">
        <v>447</v>
      </c>
      <c r="V12" s="346" t="s">
        <v>447</v>
      </c>
      <c r="W12" s="346" t="s">
        <v>447</v>
      </c>
      <c r="X12" s="346" t="s">
        <v>447</v>
      </c>
      <c r="Y12" s="346" t="s">
        <v>447</v>
      </c>
      <c r="Z12" s="346" t="s">
        <v>447</v>
      </c>
      <c r="AA12" s="346" t="s">
        <v>447</v>
      </c>
      <c r="AB12" s="346" t="s">
        <v>447</v>
      </c>
      <c r="AC12" s="346" t="s">
        <v>447</v>
      </c>
      <c r="AD12" s="346" t="s">
        <v>447</v>
      </c>
      <c r="AE12" s="346" t="s">
        <v>447</v>
      </c>
      <c r="AF12" s="346" t="s">
        <v>447</v>
      </c>
      <c r="AG12" s="346" t="s">
        <v>447</v>
      </c>
      <c r="AH12" s="346">
        <v>433.19637841651365</v>
      </c>
      <c r="AI12" s="346">
        <v>491.57804255409542</v>
      </c>
      <c r="AJ12" s="346">
        <v>554.82967264977924</v>
      </c>
      <c r="AK12" s="346">
        <v>597.63212258588965</v>
      </c>
      <c r="AL12" s="346">
        <v>630.14592004132612</v>
      </c>
      <c r="AM12" s="346">
        <v>661.919258538132</v>
      </c>
      <c r="AN12" s="346">
        <v>665.25957529428422</v>
      </c>
      <c r="AO12" s="346">
        <v>668.58081446977872</v>
      </c>
      <c r="AP12" s="346">
        <v>686.54822330144486</v>
      </c>
      <c r="AQ12" s="346">
        <v>687.83778406598583</v>
      </c>
      <c r="AR12" s="346">
        <v>683.46392070541924</v>
      </c>
      <c r="AS12" s="346">
        <v>656.05418789515488</v>
      </c>
      <c r="AT12" s="346">
        <v>683.68441738207923</v>
      </c>
      <c r="AU12" s="346">
        <v>746.31190271576043</v>
      </c>
      <c r="AV12" s="346">
        <v>720.91047448732343</v>
      </c>
      <c r="AW12" s="346">
        <v>722.98375426855523</v>
      </c>
      <c r="AX12" s="346">
        <v>701.70056148671415</v>
      </c>
      <c r="AY12" s="346">
        <v>683.57531623989541</v>
      </c>
      <c r="AZ12" s="346">
        <v>648.47078202168245</v>
      </c>
      <c r="BA12" s="346">
        <v>655.47438801712497</v>
      </c>
      <c r="BB12" s="346">
        <v>638.58108077177928</v>
      </c>
      <c r="BC12" s="346">
        <v>650.31584786041594</v>
      </c>
      <c r="BD12" s="346">
        <v>631.10693085508979</v>
      </c>
      <c r="BE12" s="346">
        <v>736.26207961364651</v>
      </c>
      <c r="BF12" s="346">
        <v>738.48558911616817</v>
      </c>
      <c r="BG12" s="346">
        <v>691.18314787227746</v>
      </c>
      <c r="BH12" s="346">
        <v>636.20925212450004</v>
      </c>
      <c r="BI12" s="346">
        <v>618.61569305871558</v>
      </c>
      <c r="BJ12" s="346">
        <v>572.93044173153885</v>
      </c>
      <c r="BK12" s="346">
        <v>547.30458607473906</v>
      </c>
      <c r="BL12" s="346">
        <v>515.55293311502305</v>
      </c>
      <c r="BM12" s="346">
        <v>512.88008897976067</v>
      </c>
      <c r="BN12" s="346">
        <v>492.72786275860085</v>
      </c>
      <c r="BO12" s="346">
        <v>489.66027087611786</v>
      </c>
      <c r="BP12" s="346">
        <v>502.77979164042989</v>
      </c>
      <c r="BQ12" s="346">
        <v>499.19309366482179</v>
      </c>
      <c r="BR12" s="346">
        <v>506.96691126187358</v>
      </c>
      <c r="BS12" s="346">
        <v>516.5294929940469</v>
      </c>
      <c r="BT12" s="346">
        <v>512.97957527602387</v>
      </c>
      <c r="BU12" s="346">
        <v>336.44911394526707</v>
      </c>
      <c r="BV12" s="346">
        <v>239.10587755384768</v>
      </c>
      <c r="BW12" s="346">
        <v>244.63117355759937</v>
      </c>
      <c r="BX12" s="346">
        <v>208.05190542266203</v>
      </c>
      <c r="BY12" s="346">
        <v>151.39251127587497</v>
      </c>
      <c r="BZ12" s="346">
        <v>171.06139683087216</v>
      </c>
      <c r="CA12" s="346">
        <v>135.70730689620908</v>
      </c>
      <c r="CB12" s="346">
        <v>106.42715747839996</v>
      </c>
      <c r="CC12" s="346">
        <v>83.293351213349169</v>
      </c>
      <c r="CD12" s="346">
        <v>63.742952612787917</v>
      </c>
      <c r="CE12" s="347">
        <v>48.445338804555703</v>
      </c>
    </row>
    <row r="13" spans="1:83" x14ac:dyDescent="0.35">
      <c r="B13" s="74" t="s">
        <v>411</v>
      </c>
      <c r="C13" s="203"/>
      <c r="D13" s="346" t="s">
        <v>447</v>
      </c>
      <c r="E13" s="346" t="s">
        <v>447</v>
      </c>
      <c r="F13" s="346" t="s">
        <v>447</v>
      </c>
      <c r="G13" s="346" t="s">
        <v>447</v>
      </c>
      <c r="H13" s="346" t="s">
        <v>447</v>
      </c>
      <c r="I13" s="346" t="s">
        <v>447</v>
      </c>
      <c r="J13" s="346" t="s">
        <v>447</v>
      </c>
      <c r="K13" s="346" t="s">
        <v>447</v>
      </c>
      <c r="L13" s="346" t="s">
        <v>447</v>
      </c>
      <c r="M13" s="346" t="s">
        <v>447</v>
      </c>
      <c r="N13" s="346" t="s">
        <v>447</v>
      </c>
      <c r="O13" s="346" t="s">
        <v>447</v>
      </c>
      <c r="P13" s="346" t="s">
        <v>447</v>
      </c>
      <c r="Q13" s="346" t="s">
        <v>447</v>
      </c>
      <c r="R13" s="346" t="s">
        <v>447</v>
      </c>
      <c r="S13" s="346" t="s">
        <v>447</v>
      </c>
      <c r="T13" s="346" t="s">
        <v>447</v>
      </c>
      <c r="U13" s="346" t="s">
        <v>447</v>
      </c>
      <c r="V13" s="346" t="s">
        <v>447</v>
      </c>
      <c r="W13" s="346" t="s">
        <v>447</v>
      </c>
      <c r="X13" s="346" t="s">
        <v>447</v>
      </c>
      <c r="Y13" s="346" t="s">
        <v>447</v>
      </c>
      <c r="Z13" s="346" t="s">
        <v>447</v>
      </c>
      <c r="AA13" s="346" t="s">
        <v>447</v>
      </c>
      <c r="AB13" s="346" t="s">
        <v>447</v>
      </c>
      <c r="AC13" s="346" t="s">
        <v>447</v>
      </c>
      <c r="AD13" s="346" t="s">
        <v>447</v>
      </c>
      <c r="AE13" s="346" t="s">
        <v>447</v>
      </c>
      <c r="AF13" s="346" t="s">
        <v>447</v>
      </c>
      <c r="AG13" s="346" t="s">
        <v>447</v>
      </c>
      <c r="AH13" s="346">
        <v>71.803621583486347</v>
      </c>
      <c r="AI13" s="346">
        <v>71.309207260582085</v>
      </c>
      <c r="AJ13" s="346">
        <v>81.190527498478616</v>
      </c>
      <c r="AK13" s="346">
        <v>88.216061253991739</v>
      </c>
      <c r="AL13" s="346">
        <v>85.854079958673921</v>
      </c>
      <c r="AM13" s="346">
        <v>94.080741461868001</v>
      </c>
      <c r="AN13" s="346">
        <v>93.74042470571581</v>
      </c>
      <c r="AO13" s="346">
        <v>98.41918553022127</v>
      </c>
      <c r="AP13" s="346">
        <v>98.451776698555136</v>
      </c>
      <c r="AQ13" s="346">
        <v>101.4122159340142</v>
      </c>
      <c r="AR13" s="346">
        <v>103.7000792945807</v>
      </c>
      <c r="AS13" s="346">
        <v>115.24881210484507</v>
      </c>
      <c r="AT13" s="346">
        <v>105.20758261792079</v>
      </c>
      <c r="AU13" s="346">
        <v>132.47009728423961</v>
      </c>
      <c r="AV13" s="346">
        <v>139.23752551267657</v>
      </c>
      <c r="AW13" s="346">
        <v>145.01624573144477</v>
      </c>
      <c r="AX13" s="346">
        <v>140.12043851328579</v>
      </c>
      <c r="AY13" s="346">
        <v>137.73568376010451</v>
      </c>
      <c r="AZ13" s="346">
        <v>123.15021797831749</v>
      </c>
      <c r="BA13" s="346">
        <v>112.47661198287514</v>
      </c>
      <c r="BB13" s="346">
        <v>106.20491922822067</v>
      </c>
      <c r="BC13" s="346">
        <v>100.0911521395842</v>
      </c>
      <c r="BD13" s="346">
        <v>91.467069144910184</v>
      </c>
      <c r="BE13" s="346">
        <v>94.275213728127369</v>
      </c>
      <c r="BF13" s="346">
        <v>98.141333013831741</v>
      </c>
      <c r="BG13" s="346">
        <v>88.419644868272087</v>
      </c>
      <c r="BH13" s="346">
        <v>84.661747875499969</v>
      </c>
      <c r="BI13" s="346">
        <v>78.43606763128443</v>
      </c>
      <c r="BJ13" s="346">
        <v>69.184191628461178</v>
      </c>
      <c r="BK13" s="346">
        <v>53.012026844164069</v>
      </c>
      <c r="BL13" s="346">
        <v>44.371488154976973</v>
      </c>
      <c r="BM13" s="346">
        <v>35.156518235278511</v>
      </c>
      <c r="BN13" s="346">
        <v>37.029541266636251</v>
      </c>
      <c r="BO13" s="346">
        <v>28.873350653457123</v>
      </c>
      <c r="BP13" s="346">
        <v>21.10478027697734</v>
      </c>
      <c r="BQ13" s="346">
        <v>14.26166584517814</v>
      </c>
      <c r="BR13" s="346">
        <v>9.1137068506542054</v>
      </c>
      <c r="BS13" s="346">
        <v>5.5050338445589686</v>
      </c>
      <c r="BT13" s="346">
        <v>3.3250948192197995</v>
      </c>
      <c r="BU13" s="346">
        <v>2.8088540849901751</v>
      </c>
      <c r="BV13" s="346">
        <v>1.3575346222415521</v>
      </c>
      <c r="BW13" s="346">
        <v>0.88691571295710581</v>
      </c>
      <c r="BX13" s="346">
        <v>0</v>
      </c>
      <c r="BY13" s="346">
        <v>0</v>
      </c>
      <c r="BZ13" s="346">
        <v>0</v>
      </c>
      <c r="CA13" s="346">
        <v>0</v>
      </c>
      <c r="CB13" s="346">
        <v>0</v>
      </c>
      <c r="CC13" s="346">
        <v>0</v>
      </c>
      <c r="CD13" s="346">
        <v>0</v>
      </c>
      <c r="CE13" s="347">
        <v>0</v>
      </c>
    </row>
    <row r="14" spans="1:83" ht="26.25" customHeight="1" x14ac:dyDescent="0.35">
      <c r="B14" s="83" t="s">
        <v>478</v>
      </c>
      <c r="C14" s="74"/>
      <c r="D14" s="343">
        <v>0</v>
      </c>
      <c r="E14" s="343">
        <v>0</v>
      </c>
      <c r="F14" s="343">
        <v>0</v>
      </c>
      <c r="G14" s="343">
        <v>0</v>
      </c>
      <c r="H14" s="343">
        <v>0</v>
      </c>
      <c r="I14" s="343">
        <v>0</v>
      </c>
      <c r="J14" s="343">
        <v>0</v>
      </c>
      <c r="K14" s="343">
        <v>0</v>
      </c>
      <c r="L14" s="343">
        <v>0</v>
      </c>
      <c r="M14" s="343">
        <v>0</v>
      </c>
      <c r="N14" s="343">
        <v>0</v>
      </c>
      <c r="O14" s="343">
        <v>0</v>
      </c>
      <c r="P14" s="343">
        <v>0</v>
      </c>
      <c r="Q14" s="343">
        <v>0</v>
      </c>
      <c r="R14" s="343">
        <v>0</v>
      </c>
      <c r="S14" s="343">
        <v>0</v>
      </c>
      <c r="T14" s="343">
        <v>0</v>
      </c>
      <c r="U14" s="343">
        <v>0</v>
      </c>
      <c r="V14" s="343">
        <v>0</v>
      </c>
      <c r="W14" s="343">
        <v>0</v>
      </c>
      <c r="X14" s="343">
        <v>0</v>
      </c>
      <c r="Y14" s="343">
        <v>0</v>
      </c>
      <c r="Z14" s="343">
        <v>0</v>
      </c>
      <c r="AA14" s="343">
        <v>0</v>
      </c>
      <c r="AB14" s="343">
        <v>0</v>
      </c>
      <c r="AC14" s="343">
        <v>0</v>
      </c>
      <c r="AD14" s="343">
        <v>0</v>
      </c>
      <c r="AE14" s="343">
        <v>0</v>
      </c>
      <c r="AF14" s="343">
        <v>0</v>
      </c>
      <c r="AG14" s="343">
        <v>0</v>
      </c>
      <c r="AH14" s="343">
        <f t="shared" ref="AH14:BM14" si="10">SUM(AH15:AH16)</f>
        <v>0</v>
      </c>
      <c r="AI14" s="343">
        <f t="shared" si="10"/>
        <v>0.11275018532246109</v>
      </c>
      <c r="AJ14" s="343">
        <f t="shared" si="10"/>
        <v>1.9797998517420314</v>
      </c>
      <c r="AK14" s="343">
        <f t="shared" si="10"/>
        <v>5.1518161601186057</v>
      </c>
      <c r="AL14" s="343">
        <f t="shared" si="10"/>
        <v>9</v>
      </c>
      <c r="AM14" s="343">
        <f t="shared" si="10"/>
        <v>14.999999999999998</v>
      </c>
      <c r="AN14" s="343">
        <f t="shared" si="10"/>
        <v>26</v>
      </c>
      <c r="AO14" s="343">
        <f t="shared" si="10"/>
        <v>33</v>
      </c>
      <c r="AP14" s="343">
        <f t="shared" si="10"/>
        <v>40</v>
      </c>
      <c r="AQ14" s="343">
        <f t="shared" si="10"/>
        <v>50.000000000000007</v>
      </c>
      <c r="AR14" s="343">
        <f t="shared" si="10"/>
        <v>63</v>
      </c>
      <c r="AS14" s="343">
        <f t="shared" si="10"/>
        <v>81</v>
      </c>
      <c r="AT14" s="343">
        <f t="shared" si="10"/>
        <v>100.494</v>
      </c>
      <c r="AU14" s="343">
        <f t="shared" si="10"/>
        <v>131.81700000000001</v>
      </c>
      <c r="AV14" s="343">
        <f t="shared" si="10"/>
        <v>149.852</v>
      </c>
      <c r="AW14" s="343">
        <f t="shared" si="10"/>
        <v>172</v>
      </c>
      <c r="AX14" s="343">
        <f t="shared" si="10"/>
        <v>180.179</v>
      </c>
      <c r="AY14" s="343">
        <f t="shared" si="10"/>
        <v>195.07400000000001</v>
      </c>
      <c r="AZ14" s="343">
        <f t="shared" si="10"/>
        <v>209.62</v>
      </c>
      <c r="BA14" s="343">
        <f t="shared" si="10"/>
        <v>219.12200000000001</v>
      </c>
      <c r="BB14" s="343">
        <f t="shared" si="10"/>
        <v>229.62</v>
      </c>
      <c r="BC14" s="343">
        <f t="shared" si="10"/>
        <v>251.28299999999999</v>
      </c>
      <c r="BD14" s="343">
        <f t="shared" si="10"/>
        <v>263.27600000000001</v>
      </c>
      <c r="BE14" s="343">
        <f t="shared" si="10"/>
        <v>268.75837131822618</v>
      </c>
      <c r="BF14" s="343">
        <f t="shared" si="10"/>
        <v>250.78770996</v>
      </c>
      <c r="BG14" s="343">
        <f t="shared" si="10"/>
        <v>227.07527540672788</v>
      </c>
      <c r="BH14" s="343">
        <f t="shared" si="10"/>
        <v>201.93699999999998</v>
      </c>
      <c r="BI14" s="343">
        <f t="shared" si="10"/>
        <v>177.48814832000002</v>
      </c>
      <c r="BJ14" s="343">
        <f t="shared" si="10"/>
        <v>154.43310238999999</v>
      </c>
      <c r="BK14" s="343">
        <f t="shared" si="10"/>
        <v>135.85556475999999</v>
      </c>
      <c r="BL14" s="343">
        <f t="shared" si="10"/>
        <v>114.82576818</v>
      </c>
      <c r="BM14" s="343">
        <f t="shared" si="10"/>
        <v>101.60390247496059</v>
      </c>
      <c r="BN14" s="343">
        <f t="shared" ref="BN14:CE14" si="11">SUM(BN15:BN16)</f>
        <v>83.766830504763064</v>
      </c>
      <c r="BO14" s="343">
        <f t="shared" si="11"/>
        <v>75.424392390424856</v>
      </c>
      <c r="BP14" s="343">
        <f t="shared" si="11"/>
        <v>68.65537360259259</v>
      </c>
      <c r="BQ14" s="343">
        <f t="shared" si="11"/>
        <v>68.776242409999995</v>
      </c>
      <c r="BR14" s="343">
        <f t="shared" si="11"/>
        <v>54.585042177472431</v>
      </c>
      <c r="BS14" s="343">
        <f t="shared" si="11"/>
        <v>46.88593851139494</v>
      </c>
      <c r="BT14" s="343">
        <f t="shared" si="11"/>
        <v>41.032823404756357</v>
      </c>
      <c r="BU14" s="343">
        <f t="shared" si="11"/>
        <v>53.37349046328314</v>
      </c>
      <c r="BV14" s="343">
        <f t="shared" si="11"/>
        <v>37.830715402399534</v>
      </c>
      <c r="BW14" s="343">
        <f t="shared" si="11"/>
        <v>38.625938463077844</v>
      </c>
      <c r="BX14" s="343">
        <f t="shared" si="11"/>
        <v>32.73160083583938</v>
      </c>
      <c r="BY14" s="343">
        <f t="shared" si="11"/>
        <v>23.817706636958754</v>
      </c>
      <c r="BZ14" s="343">
        <f t="shared" si="11"/>
        <v>26.912098440600705</v>
      </c>
      <c r="CA14" s="343">
        <f t="shared" si="11"/>
        <v>21.350044311344398</v>
      </c>
      <c r="CB14" s="343">
        <f t="shared" si="11"/>
        <v>16.743568051439542</v>
      </c>
      <c r="CC14" s="343">
        <f t="shared" si="11"/>
        <v>13.104060348095031</v>
      </c>
      <c r="CD14" s="343">
        <f t="shared" si="11"/>
        <v>10.028309410485877</v>
      </c>
      <c r="CE14" s="344">
        <f t="shared" si="11"/>
        <v>7.6216244637911208</v>
      </c>
    </row>
    <row r="15" spans="1:83" x14ac:dyDescent="0.35">
      <c r="B15" s="74" t="s">
        <v>412</v>
      </c>
      <c r="C15" s="203"/>
      <c r="D15" s="346" t="s">
        <v>447</v>
      </c>
      <c r="E15" s="346" t="s">
        <v>447</v>
      </c>
      <c r="F15" s="346" t="s">
        <v>447</v>
      </c>
      <c r="G15" s="346" t="s">
        <v>447</v>
      </c>
      <c r="H15" s="346" t="s">
        <v>447</v>
      </c>
      <c r="I15" s="346" t="s">
        <v>447</v>
      </c>
      <c r="J15" s="346" t="s">
        <v>447</v>
      </c>
      <c r="K15" s="346" t="s">
        <v>447</v>
      </c>
      <c r="L15" s="346" t="s">
        <v>447</v>
      </c>
      <c r="M15" s="346" t="s">
        <v>447</v>
      </c>
      <c r="N15" s="346" t="s">
        <v>447</v>
      </c>
      <c r="O15" s="346" t="s">
        <v>447</v>
      </c>
      <c r="P15" s="346" t="s">
        <v>447</v>
      </c>
      <c r="Q15" s="346" t="s">
        <v>447</v>
      </c>
      <c r="R15" s="346" t="s">
        <v>447</v>
      </c>
      <c r="S15" s="346" t="s">
        <v>447</v>
      </c>
      <c r="T15" s="346" t="s">
        <v>447</v>
      </c>
      <c r="U15" s="346" t="s">
        <v>447</v>
      </c>
      <c r="V15" s="346" t="s">
        <v>447</v>
      </c>
      <c r="W15" s="346" t="s">
        <v>447</v>
      </c>
      <c r="X15" s="346" t="s">
        <v>447</v>
      </c>
      <c r="Y15" s="346" t="s">
        <v>447</v>
      </c>
      <c r="Z15" s="346" t="s">
        <v>447</v>
      </c>
      <c r="AA15" s="346" t="s">
        <v>447</v>
      </c>
      <c r="AB15" s="346" t="s">
        <v>447</v>
      </c>
      <c r="AC15" s="346" t="s">
        <v>447</v>
      </c>
      <c r="AD15" s="346" t="s">
        <v>447</v>
      </c>
      <c r="AE15" s="346" t="s">
        <v>447</v>
      </c>
      <c r="AF15" s="346" t="s">
        <v>447</v>
      </c>
      <c r="AG15" s="346" t="s">
        <v>447</v>
      </c>
      <c r="AH15" s="346">
        <v>0</v>
      </c>
      <c r="AI15" s="346">
        <v>0.11206975139097579</v>
      </c>
      <c r="AJ15" s="346">
        <v>1.9559041394144265</v>
      </c>
      <c r="AK15" s="346">
        <v>5.0585443704334674</v>
      </c>
      <c r="AL15" s="346">
        <v>8.7827442902784227</v>
      </c>
      <c r="AM15" s="346">
        <v>14.547383938080046</v>
      </c>
      <c r="AN15" s="346">
        <v>25.200944752617477</v>
      </c>
      <c r="AO15" s="346">
        <v>31.504743957915213</v>
      </c>
      <c r="AP15" s="346">
        <v>37.911238941429318</v>
      </c>
      <c r="AQ15" s="346">
        <v>47.069913087934566</v>
      </c>
      <c r="AR15" s="346">
        <v>58.896281800391392</v>
      </c>
      <c r="AS15" s="346">
        <v>74.07692307692308</v>
      </c>
      <c r="AT15" s="346">
        <v>91.577492841228676</v>
      </c>
      <c r="AU15" s="346">
        <v>117.29437072428964</v>
      </c>
      <c r="AV15" s="346">
        <v>131.3422809077048</v>
      </c>
      <c r="AW15" s="346">
        <v>150.21983887907462</v>
      </c>
      <c r="AX15" s="346">
        <v>157.36262069414141</v>
      </c>
      <c r="AY15" s="346">
        <v>168.15600838473355</v>
      </c>
      <c r="AZ15" s="346">
        <v>181.41047939847496</v>
      </c>
      <c r="BA15" s="346">
        <v>192.10670709999971</v>
      </c>
      <c r="BB15" s="346">
        <v>201.31550583145179</v>
      </c>
      <c r="BC15" s="346">
        <v>222.24598609428827</v>
      </c>
      <c r="BD15" s="346">
        <v>234.76715728678226</v>
      </c>
      <c r="BE15" s="346">
        <v>238.79510529135356</v>
      </c>
      <c r="BF15" s="346">
        <v>219.73165192058175</v>
      </c>
      <c r="BG15" s="346">
        <v>193.369</v>
      </c>
      <c r="BH15" s="346">
        <v>168.06399999999999</v>
      </c>
      <c r="BI15" s="346">
        <v>145.82337039453446</v>
      </c>
      <c r="BJ15" s="346">
        <v>125.21887532471118</v>
      </c>
      <c r="BK15" s="346">
        <v>109.93033523194052</v>
      </c>
      <c r="BL15" s="346">
        <v>93.800845414279749</v>
      </c>
      <c r="BM15" s="346">
        <v>85.276843175502719</v>
      </c>
      <c r="BN15" s="346">
        <v>70.562745196511173</v>
      </c>
      <c r="BO15" s="346">
        <v>66.952021430840631</v>
      </c>
      <c r="BP15" s="346">
        <v>61.481935140817022</v>
      </c>
      <c r="BQ15" s="346">
        <v>64.529378218725824</v>
      </c>
      <c r="BR15" s="346">
        <v>51.410505015048706</v>
      </c>
      <c r="BS15" s="346">
        <v>45.57355537163707</v>
      </c>
      <c r="BT15" s="346">
        <v>39.499139075463006</v>
      </c>
      <c r="BU15" s="346">
        <v>52.931589724478364</v>
      </c>
      <c r="BV15" s="346">
        <v>37.617142345782852</v>
      </c>
      <c r="BW15" s="346">
        <v>38.486405152711995</v>
      </c>
      <c r="BX15" s="346">
        <v>32.73160083583938</v>
      </c>
      <c r="BY15" s="346">
        <v>23.817706636958754</v>
      </c>
      <c r="BZ15" s="346">
        <v>26.912098440600705</v>
      </c>
      <c r="CA15" s="346">
        <v>21.350044311344398</v>
      </c>
      <c r="CB15" s="346">
        <v>16.743568051439542</v>
      </c>
      <c r="CC15" s="346">
        <v>13.104060348095031</v>
      </c>
      <c r="CD15" s="346">
        <v>10.028309410485877</v>
      </c>
      <c r="CE15" s="347">
        <v>7.6216244637911208</v>
      </c>
    </row>
    <row r="16" spans="1:83" x14ac:dyDescent="0.35">
      <c r="B16" s="74" t="s">
        <v>411</v>
      </c>
      <c r="C16" s="203"/>
      <c r="D16" s="346" t="s">
        <v>447</v>
      </c>
      <c r="E16" s="346" t="s">
        <v>447</v>
      </c>
      <c r="F16" s="346" t="s">
        <v>447</v>
      </c>
      <c r="G16" s="346" t="s">
        <v>447</v>
      </c>
      <c r="H16" s="346" t="s">
        <v>447</v>
      </c>
      <c r="I16" s="346" t="s">
        <v>447</v>
      </c>
      <c r="J16" s="346" t="s">
        <v>447</v>
      </c>
      <c r="K16" s="346" t="s">
        <v>447</v>
      </c>
      <c r="L16" s="346" t="s">
        <v>447</v>
      </c>
      <c r="M16" s="346" t="s">
        <v>447</v>
      </c>
      <c r="N16" s="346" t="s">
        <v>447</v>
      </c>
      <c r="O16" s="346" t="s">
        <v>447</v>
      </c>
      <c r="P16" s="346" t="s">
        <v>447</v>
      </c>
      <c r="Q16" s="346" t="s">
        <v>447</v>
      </c>
      <c r="R16" s="346" t="s">
        <v>447</v>
      </c>
      <c r="S16" s="346" t="s">
        <v>447</v>
      </c>
      <c r="T16" s="346" t="s">
        <v>447</v>
      </c>
      <c r="U16" s="346" t="s">
        <v>447</v>
      </c>
      <c r="V16" s="346" t="s">
        <v>447</v>
      </c>
      <c r="W16" s="346" t="s">
        <v>447</v>
      </c>
      <c r="X16" s="346" t="s">
        <v>447</v>
      </c>
      <c r="Y16" s="346" t="s">
        <v>447</v>
      </c>
      <c r="Z16" s="346" t="s">
        <v>447</v>
      </c>
      <c r="AA16" s="346" t="s">
        <v>447</v>
      </c>
      <c r="AB16" s="346" t="s">
        <v>447</v>
      </c>
      <c r="AC16" s="346" t="s">
        <v>447</v>
      </c>
      <c r="AD16" s="346" t="s">
        <v>447</v>
      </c>
      <c r="AE16" s="346" t="s">
        <v>447</v>
      </c>
      <c r="AF16" s="346" t="s">
        <v>447</v>
      </c>
      <c r="AG16" s="346" t="s">
        <v>447</v>
      </c>
      <c r="AH16" s="346">
        <v>0</v>
      </c>
      <c r="AI16" s="346">
        <v>6.8043393148529703E-4</v>
      </c>
      <c r="AJ16" s="346">
        <v>2.389571232760496E-2</v>
      </c>
      <c r="AK16" s="346">
        <v>9.3271789685138398E-2</v>
      </c>
      <c r="AL16" s="346">
        <v>0.21725570972157768</v>
      </c>
      <c r="AM16" s="346">
        <v>0.45261606191995341</v>
      </c>
      <c r="AN16" s="346">
        <v>0.79905524738252098</v>
      </c>
      <c r="AO16" s="346">
        <v>1.4952560420847878</v>
      </c>
      <c r="AP16" s="346">
        <v>2.0887610585706842</v>
      </c>
      <c r="AQ16" s="346">
        <v>2.9300869120654411</v>
      </c>
      <c r="AR16" s="346">
        <v>4.1037181996086094</v>
      </c>
      <c r="AS16" s="346">
        <v>6.9230769230769234</v>
      </c>
      <c r="AT16" s="346">
        <v>8.9165071587713225</v>
      </c>
      <c r="AU16" s="346">
        <v>14.522629275710372</v>
      </c>
      <c r="AV16" s="346">
        <v>18.509719092295203</v>
      </c>
      <c r="AW16" s="346">
        <v>21.780161120925374</v>
      </c>
      <c r="AX16" s="346">
        <v>22.816379305858582</v>
      </c>
      <c r="AY16" s="346">
        <v>26.917991615266445</v>
      </c>
      <c r="AZ16" s="346">
        <v>28.20952060152505</v>
      </c>
      <c r="BA16" s="346">
        <v>27.015292900000315</v>
      </c>
      <c r="BB16" s="346">
        <v>28.304494168548207</v>
      </c>
      <c r="BC16" s="346">
        <v>29.037013905711706</v>
      </c>
      <c r="BD16" s="346">
        <v>28.508842713217764</v>
      </c>
      <c r="BE16" s="346">
        <v>29.963266026872617</v>
      </c>
      <c r="BF16" s="346">
        <v>31.056058039418243</v>
      </c>
      <c r="BG16" s="346">
        <v>33.70627540672789</v>
      </c>
      <c r="BH16" s="346">
        <v>33.872999999999998</v>
      </c>
      <c r="BI16" s="346">
        <v>31.66477792546555</v>
      </c>
      <c r="BJ16" s="346">
        <v>29.214227065288803</v>
      </c>
      <c r="BK16" s="346">
        <v>25.925229528059475</v>
      </c>
      <c r="BL16" s="346">
        <v>21.024922765720252</v>
      </c>
      <c r="BM16" s="346">
        <v>16.327059299457879</v>
      </c>
      <c r="BN16" s="346">
        <v>13.204085308251896</v>
      </c>
      <c r="BO16" s="346">
        <v>8.4723709595842251</v>
      </c>
      <c r="BP16" s="346">
        <v>7.1734384617755698</v>
      </c>
      <c r="BQ16" s="346">
        <v>4.2468641912741756</v>
      </c>
      <c r="BR16" s="346">
        <v>3.174537162423726</v>
      </c>
      <c r="BS16" s="346">
        <v>1.3123831397578662</v>
      </c>
      <c r="BT16" s="346">
        <v>1.53368432929335</v>
      </c>
      <c r="BU16" s="346">
        <v>0.44190073880477376</v>
      </c>
      <c r="BV16" s="346">
        <v>0.21357305661668061</v>
      </c>
      <c r="BW16" s="346">
        <v>0.13953331036584571</v>
      </c>
      <c r="BX16" s="346">
        <v>0</v>
      </c>
      <c r="BY16" s="346">
        <v>0</v>
      </c>
      <c r="BZ16" s="346">
        <v>0</v>
      </c>
      <c r="CA16" s="346">
        <v>0</v>
      </c>
      <c r="CB16" s="346">
        <v>0</v>
      </c>
      <c r="CC16" s="346">
        <v>0</v>
      </c>
      <c r="CD16" s="346">
        <v>0</v>
      </c>
      <c r="CE16" s="347">
        <v>0</v>
      </c>
    </row>
    <row r="17" spans="1:83" ht="26.25" customHeight="1" x14ac:dyDescent="0.35">
      <c r="B17" s="83" t="s">
        <v>479</v>
      </c>
      <c r="C17" s="203"/>
      <c r="D17" s="343">
        <f t="shared" ref="D17:AI17" si="12">SUM(D18, D19,D20)</f>
        <v>0</v>
      </c>
      <c r="E17" s="343">
        <f t="shared" si="12"/>
        <v>0</v>
      </c>
      <c r="F17" s="343">
        <f t="shared" si="12"/>
        <v>0</v>
      </c>
      <c r="G17" s="343">
        <f t="shared" si="12"/>
        <v>0</v>
      </c>
      <c r="H17" s="343">
        <f t="shared" si="12"/>
        <v>0</v>
      </c>
      <c r="I17" s="343">
        <f t="shared" si="12"/>
        <v>0</v>
      </c>
      <c r="J17" s="343">
        <f t="shared" si="12"/>
        <v>0</v>
      </c>
      <c r="K17" s="343">
        <f t="shared" si="12"/>
        <v>0</v>
      </c>
      <c r="L17" s="343">
        <f t="shared" si="12"/>
        <v>0</v>
      </c>
      <c r="M17" s="343">
        <f t="shared" si="12"/>
        <v>0</v>
      </c>
      <c r="N17" s="343">
        <f t="shared" si="12"/>
        <v>0</v>
      </c>
      <c r="O17" s="343">
        <f t="shared" si="12"/>
        <v>0</v>
      </c>
      <c r="P17" s="343">
        <f t="shared" si="12"/>
        <v>0</v>
      </c>
      <c r="Q17" s="343">
        <f t="shared" si="12"/>
        <v>0</v>
      </c>
      <c r="R17" s="343">
        <f t="shared" si="12"/>
        <v>0</v>
      </c>
      <c r="S17" s="343">
        <f t="shared" si="12"/>
        <v>0</v>
      </c>
      <c r="T17" s="343">
        <f t="shared" si="12"/>
        <v>0</v>
      </c>
      <c r="U17" s="343">
        <f t="shared" si="12"/>
        <v>0</v>
      </c>
      <c r="V17" s="343">
        <f t="shared" si="12"/>
        <v>0</v>
      </c>
      <c r="W17" s="343">
        <f t="shared" si="12"/>
        <v>0</v>
      </c>
      <c r="X17" s="343">
        <f t="shared" si="12"/>
        <v>0</v>
      </c>
      <c r="Y17" s="343">
        <f t="shared" si="12"/>
        <v>0</v>
      </c>
      <c r="Z17" s="343">
        <f t="shared" si="12"/>
        <v>0</v>
      </c>
      <c r="AA17" s="343">
        <f t="shared" si="12"/>
        <v>0</v>
      </c>
      <c r="AB17" s="343">
        <f t="shared" si="12"/>
        <v>0</v>
      </c>
      <c r="AC17" s="343">
        <f t="shared" si="12"/>
        <v>0</v>
      </c>
      <c r="AD17" s="343">
        <f t="shared" si="12"/>
        <v>0</v>
      </c>
      <c r="AE17" s="343">
        <f t="shared" si="12"/>
        <v>0</v>
      </c>
      <c r="AF17" s="343">
        <f t="shared" si="12"/>
        <v>0</v>
      </c>
      <c r="AG17" s="343">
        <f t="shared" si="12"/>
        <v>0</v>
      </c>
      <c r="AH17" s="343">
        <f t="shared" si="12"/>
        <v>0</v>
      </c>
      <c r="AI17" s="343">
        <f t="shared" si="12"/>
        <v>0</v>
      </c>
      <c r="AJ17" s="343">
        <f t="shared" ref="AJ17:BO17" si="13">SUM(AJ18, AJ19,AJ20)</f>
        <v>0</v>
      </c>
      <c r="AK17" s="343">
        <f t="shared" si="13"/>
        <v>0</v>
      </c>
      <c r="AL17" s="343">
        <f t="shared" si="13"/>
        <v>0</v>
      </c>
      <c r="AM17" s="343">
        <f t="shared" si="13"/>
        <v>0</v>
      </c>
      <c r="AN17" s="343">
        <f t="shared" si="13"/>
        <v>0</v>
      </c>
      <c r="AO17" s="343">
        <f t="shared" si="13"/>
        <v>0</v>
      </c>
      <c r="AP17" s="343">
        <f t="shared" si="13"/>
        <v>0</v>
      </c>
      <c r="AQ17" s="343">
        <f t="shared" si="13"/>
        <v>0</v>
      </c>
      <c r="AR17" s="343">
        <f t="shared" si="13"/>
        <v>0</v>
      </c>
      <c r="AS17" s="343">
        <f t="shared" si="13"/>
        <v>0</v>
      </c>
      <c r="AT17" s="343">
        <f t="shared" si="13"/>
        <v>0</v>
      </c>
      <c r="AU17" s="343">
        <f t="shared" si="13"/>
        <v>0</v>
      </c>
      <c r="AV17" s="343">
        <f t="shared" si="13"/>
        <v>0</v>
      </c>
      <c r="AW17" s="343">
        <f t="shared" si="13"/>
        <v>0</v>
      </c>
      <c r="AX17" s="343">
        <f t="shared" si="13"/>
        <v>0</v>
      </c>
      <c r="AY17" s="343">
        <f t="shared" si="13"/>
        <v>0</v>
      </c>
      <c r="AZ17" s="343">
        <f t="shared" si="13"/>
        <v>0</v>
      </c>
      <c r="BA17" s="343">
        <f t="shared" si="13"/>
        <v>0</v>
      </c>
      <c r="BB17" s="343">
        <f t="shared" si="13"/>
        <v>0</v>
      </c>
      <c r="BC17" s="343">
        <f t="shared" si="13"/>
        <v>0</v>
      </c>
      <c r="BD17" s="343">
        <f t="shared" si="13"/>
        <v>0</v>
      </c>
      <c r="BE17" s="343">
        <f t="shared" si="13"/>
        <v>0</v>
      </c>
      <c r="BF17" s="343">
        <f t="shared" si="13"/>
        <v>28.406946050688902</v>
      </c>
      <c r="BG17" s="343">
        <f t="shared" si="13"/>
        <v>27.432701623546105</v>
      </c>
      <c r="BH17" s="343">
        <f t="shared" si="13"/>
        <v>26.234479032471963</v>
      </c>
      <c r="BI17" s="343">
        <f t="shared" si="13"/>
        <v>25.217539613784226</v>
      </c>
      <c r="BJ17" s="343">
        <f t="shared" si="13"/>
        <v>23.893453975822563</v>
      </c>
      <c r="BK17" s="343">
        <f t="shared" si="13"/>
        <v>23.356956766137984</v>
      </c>
      <c r="BL17" s="343">
        <f t="shared" si="13"/>
        <v>22.860791391673466</v>
      </c>
      <c r="BM17" s="343">
        <f t="shared" si="13"/>
        <v>22.195142250613998</v>
      </c>
      <c r="BN17" s="343">
        <f t="shared" si="13"/>
        <v>20.731727340506914</v>
      </c>
      <c r="BO17" s="343">
        <f t="shared" si="13"/>
        <v>20.801005350659317</v>
      </c>
      <c r="BP17" s="343">
        <f t="shared" ref="BP17:CE17" si="14">SUM(BP18, BP19,BP20)</f>
        <v>20.826470289915786</v>
      </c>
      <c r="BQ17" s="343">
        <f t="shared" si="14"/>
        <v>20.959430350443746</v>
      </c>
      <c r="BR17" s="343">
        <f t="shared" si="14"/>
        <v>19.738998445075392</v>
      </c>
      <c r="BS17" s="343">
        <f t="shared" si="14"/>
        <v>20.002488621536003</v>
      </c>
      <c r="BT17" s="343">
        <f t="shared" si="14"/>
        <v>19.745434635194613</v>
      </c>
      <c r="BU17" s="343">
        <f t="shared" si="14"/>
        <v>27.860468234256867</v>
      </c>
      <c r="BV17" s="343">
        <f t="shared" si="14"/>
        <v>21.813163837676971</v>
      </c>
      <c r="BW17" s="343">
        <f t="shared" si="14"/>
        <v>210.1992328560645</v>
      </c>
      <c r="BX17" s="343">
        <f t="shared" si="14"/>
        <v>242.67739226449808</v>
      </c>
      <c r="BY17" s="343">
        <f t="shared" si="14"/>
        <v>229.86982444981399</v>
      </c>
      <c r="BZ17" s="343">
        <f t="shared" si="14"/>
        <v>218.5246861461097</v>
      </c>
      <c r="CA17" s="343">
        <f t="shared" si="14"/>
        <v>212.50091671575265</v>
      </c>
      <c r="CB17" s="343">
        <f t="shared" si="14"/>
        <v>210.78531195162441</v>
      </c>
      <c r="CC17" s="343">
        <f t="shared" si="14"/>
        <v>208.82887013461985</v>
      </c>
      <c r="CD17" s="343">
        <f t="shared" si="14"/>
        <v>210.1670719692541</v>
      </c>
      <c r="CE17" s="344">
        <f t="shared" si="14"/>
        <v>215.43520780506526</v>
      </c>
    </row>
    <row r="18" spans="1:83" x14ac:dyDescent="0.35">
      <c r="B18" s="74" t="s">
        <v>474</v>
      </c>
      <c r="C18" s="203"/>
      <c r="D18" s="346">
        <v>0</v>
      </c>
      <c r="E18" s="346">
        <v>0</v>
      </c>
      <c r="F18" s="346">
        <v>0</v>
      </c>
      <c r="G18" s="346">
        <v>0</v>
      </c>
      <c r="H18" s="346">
        <v>0</v>
      </c>
      <c r="I18" s="346">
        <v>0</v>
      </c>
      <c r="J18" s="346">
        <v>0</v>
      </c>
      <c r="K18" s="346">
        <v>0</v>
      </c>
      <c r="L18" s="346">
        <v>0</v>
      </c>
      <c r="M18" s="346">
        <v>0</v>
      </c>
      <c r="N18" s="346">
        <v>0</v>
      </c>
      <c r="O18" s="346">
        <v>0</v>
      </c>
      <c r="P18" s="346">
        <v>0</v>
      </c>
      <c r="Q18" s="346">
        <v>0</v>
      </c>
      <c r="R18" s="346">
        <v>0</v>
      </c>
      <c r="S18" s="346">
        <v>0</v>
      </c>
      <c r="T18" s="346">
        <v>0</v>
      </c>
      <c r="U18" s="346">
        <v>0</v>
      </c>
      <c r="V18" s="346">
        <v>0</v>
      </c>
      <c r="W18" s="346">
        <v>0</v>
      </c>
      <c r="X18" s="346">
        <v>0</v>
      </c>
      <c r="Y18" s="346">
        <v>0</v>
      </c>
      <c r="Z18" s="346">
        <v>0</v>
      </c>
      <c r="AA18" s="346">
        <v>0</v>
      </c>
      <c r="AB18" s="346">
        <v>0</v>
      </c>
      <c r="AC18" s="346">
        <v>0</v>
      </c>
      <c r="AD18" s="346">
        <v>0</v>
      </c>
      <c r="AE18" s="346">
        <v>0</v>
      </c>
      <c r="AF18" s="346">
        <v>0</v>
      </c>
      <c r="AG18" s="346">
        <v>0</v>
      </c>
      <c r="AH18" s="346">
        <v>0</v>
      </c>
      <c r="AI18" s="346">
        <v>0</v>
      </c>
      <c r="AJ18" s="346">
        <v>0</v>
      </c>
      <c r="AK18" s="346">
        <v>0</v>
      </c>
      <c r="AL18" s="346">
        <v>0</v>
      </c>
      <c r="AM18" s="346">
        <v>0</v>
      </c>
      <c r="AN18" s="346">
        <v>0</v>
      </c>
      <c r="AO18" s="346">
        <v>0</v>
      </c>
      <c r="AP18" s="346">
        <v>0</v>
      </c>
      <c r="AQ18" s="346">
        <v>0</v>
      </c>
      <c r="AR18" s="346">
        <v>0</v>
      </c>
      <c r="AS18" s="346">
        <v>0</v>
      </c>
      <c r="AT18" s="346">
        <v>0</v>
      </c>
      <c r="AU18" s="346">
        <v>0</v>
      </c>
      <c r="AV18" s="346">
        <v>0</v>
      </c>
      <c r="AW18" s="346">
        <v>0</v>
      </c>
      <c r="AX18" s="346">
        <v>0</v>
      </c>
      <c r="AY18" s="346">
        <v>0</v>
      </c>
      <c r="AZ18" s="346">
        <v>0</v>
      </c>
      <c r="BA18" s="346">
        <v>0</v>
      </c>
      <c r="BB18" s="346">
        <v>0</v>
      </c>
      <c r="BC18" s="346">
        <v>0</v>
      </c>
      <c r="BD18" s="346">
        <v>0</v>
      </c>
      <c r="BE18" s="346">
        <v>0</v>
      </c>
      <c r="BF18" s="346">
        <v>0</v>
      </c>
      <c r="BG18" s="346">
        <v>0</v>
      </c>
      <c r="BH18" s="346">
        <v>0</v>
      </c>
      <c r="BI18" s="346">
        <v>0</v>
      </c>
      <c r="BJ18" s="346">
        <v>0</v>
      </c>
      <c r="BK18" s="346">
        <v>0</v>
      </c>
      <c r="BL18" s="346">
        <v>0</v>
      </c>
      <c r="BM18" s="346">
        <v>0</v>
      </c>
      <c r="BN18" s="346">
        <v>0</v>
      </c>
      <c r="BO18" s="346">
        <v>0</v>
      </c>
      <c r="BP18" s="346">
        <v>0</v>
      </c>
      <c r="BQ18" s="346">
        <v>0</v>
      </c>
      <c r="BR18" s="346">
        <v>0</v>
      </c>
      <c r="BS18" s="346">
        <v>0</v>
      </c>
      <c r="BT18" s="346">
        <v>0</v>
      </c>
      <c r="BU18" s="346">
        <v>2.0015535937678504</v>
      </c>
      <c r="BV18" s="346">
        <v>3.3876242755876569</v>
      </c>
      <c r="BW18" s="346">
        <v>194.01911597480782</v>
      </c>
      <c r="BX18" s="346">
        <v>228.69742771999944</v>
      </c>
      <c r="BY18" s="346">
        <v>218.20582102000014</v>
      </c>
      <c r="BZ18" s="346">
        <v>208.82679648682375</v>
      </c>
      <c r="CA18" s="346">
        <v>204.1303884182804</v>
      </c>
      <c r="CB18" s="346">
        <v>203.69015080823641</v>
      </c>
      <c r="CC18" s="346">
        <v>203.25858610993382</v>
      </c>
      <c r="CD18" s="346">
        <v>205.89317295352026</v>
      </c>
      <c r="CE18" s="347">
        <v>212.16902712876299</v>
      </c>
    </row>
    <row r="19" spans="1:83" x14ac:dyDescent="0.35">
      <c r="B19" s="74" t="s">
        <v>480</v>
      </c>
      <c r="C19" s="203"/>
      <c r="D19" s="346" t="s">
        <v>447</v>
      </c>
      <c r="E19" s="346" t="s">
        <v>447</v>
      </c>
      <c r="F19" s="346" t="s">
        <v>447</v>
      </c>
      <c r="G19" s="346" t="s">
        <v>447</v>
      </c>
      <c r="H19" s="346" t="s">
        <v>447</v>
      </c>
      <c r="I19" s="346" t="s">
        <v>447</v>
      </c>
      <c r="J19" s="346" t="s">
        <v>447</v>
      </c>
      <c r="K19" s="346" t="s">
        <v>447</v>
      </c>
      <c r="L19" s="346" t="s">
        <v>447</v>
      </c>
      <c r="M19" s="346" t="s">
        <v>447</v>
      </c>
      <c r="N19" s="346" t="s">
        <v>447</v>
      </c>
      <c r="O19" s="346" t="s">
        <v>447</v>
      </c>
      <c r="P19" s="346" t="s">
        <v>447</v>
      </c>
      <c r="Q19" s="346" t="s">
        <v>447</v>
      </c>
      <c r="R19" s="346" t="s">
        <v>447</v>
      </c>
      <c r="S19" s="346" t="s">
        <v>447</v>
      </c>
      <c r="T19" s="346" t="s">
        <v>447</v>
      </c>
      <c r="U19" s="346" t="s">
        <v>447</v>
      </c>
      <c r="V19" s="346" t="s">
        <v>447</v>
      </c>
      <c r="W19" s="346" t="s">
        <v>447</v>
      </c>
      <c r="X19" s="346" t="s">
        <v>447</v>
      </c>
      <c r="Y19" s="346" t="s">
        <v>447</v>
      </c>
      <c r="Z19" s="346" t="s">
        <v>447</v>
      </c>
      <c r="AA19" s="346" t="s">
        <v>447</v>
      </c>
      <c r="AB19" s="346" t="s">
        <v>447</v>
      </c>
      <c r="AC19" s="346" t="s">
        <v>447</v>
      </c>
      <c r="AD19" s="346" t="s">
        <v>447</v>
      </c>
      <c r="AE19" s="346" t="s">
        <v>447</v>
      </c>
      <c r="AF19" s="346" t="s">
        <v>447</v>
      </c>
      <c r="AG19" s="346" t="s">
        <v>447</v>
      </c>
      <c r="AH19" s="346" t="s">
        <v>447</v>
      </c>
      <c r="AI19" s="346" t="s">
        <v>447</v>
      </c>
      <c r="AJ19" s="346" t="s">
        <v>447</v>
      </c>
      <c r="AK19" s="346" t="s">
        <v>447</v>
      </c>
      <c r="AL19" s="346" t="s">
        <v>447</v>
      </c>
      <c r="AM19" s="346" t="s">
        <v>447</v>
      </c>
      <c r="AN19" s="346" t="s">
        <v>447</v>
      </c>
      <c r="AO19" s="346" t="s">
        <v>447</v>
      </c>
      <c r="AP19" s="346" t="s">
        <v>447</v>
      </c>
      <c r="AQ19" s="346" t="s">
        <v>447</v>
      </c>
      <c r="AR19" s="346" t="s">
        <v>447</v>
      </c>
      <c r="AS19" s="346" t="s">
        <v>447</v>
      </c>
      <c r="AT19" s="346" t="s">
        <v>447</v>
      </c>
      <c r="AU19" s="346" t="s">
        <v>447</v>
      </c>
      <c r="AV19" s="346" t="s">
        <v>447</v>
      </c>
      <c r="AW19" s="346" t="s">
        <v>447</v>
      </c>
      <c r="AX19" s="346" t="s">
        <v>447</v>
      </c>
      <c r="AY19" s="346" t="s">
        <v>447</v>
      </c>
      <c r="AZ19" s="346" t="s">
        <v>447</v>
      </c>
      <c r="BA19" s="346" t="s">
        <v>447</v>
      </c>
      <c r="BB19" s="346" t="s">
        <v>447</v>
      </c>
      <c r="BC19" s="346" t="s">
        <v>447</v>
      </c>
      <c r="BD19" s="346" t="s">
        <v>447</v>
      </c>
      <c r="BE19" s="346" t="s">
        <v>447</v>
      </c>
      <c r="BF19" s="346">
        <v>21.855523312044063</v>
      </c>
      <c r="BG19" s="346">
        <v>21.244736996699803</v>
      </c>
      <c r="BH19" s="346">
        <v>20.493618536702215</v>
      </c>
      <c r="BI19" s="346">
        <v>20.099632054478512</v>
      </c>
      <c r="BJ19" s="346">
        <v>19.261038291626754</v>
      </c>
      <c r="BK19" s="346">
        <v>19.046589370098435</v>
      </c>
      <c r="BL19" s="346">
        <v>18.970450975628051</v>
      </c>
      <c r="BM19" s="346">
        <v>18.723817671847545</v>
      </c>
      <c r="BN19" s="346">
        <v>17.866738023568765</v>
      </c>
      <c r="BO19" s="346">
        <v>18.134486427765509</v>
      </c>
      <c r="BP19" s="346">
        <v>18.395167008879625</v>
      </c>
      <c r="BQ19" s="346">
        <v>18.477813356268488</v>
      </c>
      <c r="BR19" s="346">
        <v>17.827088036057095</v>
      </c>
      <c r="BS19" s="346">
        <v>18.354041239691064</v>
      </c>
      <c r="BT19" s="346">
        <v>18.291717736752897</v>
      </c>
      <c r="BU19" s="346">
        <v>11.986568624263247</v>
      </c>
      <c r="BV19" s="346">
        <v>8.5409228295393103</v>
      </c>
      <c r="BW19" s="346">
        <v>7.5000859101066979</v>
      </c>
      <c r="BX19" s="346">
        <v>6.4802334787486284</v>
      </c>
      <c r="BY19" s="346">
        <v>5.4066993719138354</v>
      </c>
      <c r="BZ19" s="346">
        <v>4.4953325198557348</v>
      </c>
      <c r="CA19" s="346">
        <v>3.8800511643241626</v>
      </c>
      <c r="CB19" s="346">
        <v>3.2888710577304439</v>
      </c>
      <c r="CC19" s="346">
        <v>2.5820338033055856</v>
      </c>
      <c r="CD19" s="346">
        <v>1.9811111393303202</v>
      </c>
      <c r="CE19" s="347">
        <v>1.513996212139523</v>
      </c>
    </row>
    <row r="20" spans="1:83" s="305" customFormat="1" ht="26.25" customHeight="1" thickBot="1" x14ac:dyDescent="0.3">
      <c r="B20" s="88" t="s">
        <v>481</v>
      </c>
      <c r="C20" s="348"/>
      <c r="D20" s="349" t="s">
        <v>447</v>
      </c>
      <c r="E20" s="349" t="s">
        <v>447</v>
      </c>
      <c r="F20" s="349" t="s">
        <v>447</v>
      </c>
      <c r="G20" s="349" t="s">
        <v>447</v>
      </c>
      <c r="H20" s="349" t="s">
        <v>447</v>
      </c>
      <c r="I20" s="349" t="s">
        <v>447</v>
      </c>
      <c r="J20" s="349" t="s">
        <v>447</v>
      </c>
      <c r="K20" s="349" t="s">
        <v>447</v>
      </c>
      <c r="L20" s="349" t="s">
        <v>447</v>
      </c>
      <c r="M20" s="349" t="s">
        <v>447</v>
      </c>
      <c r="N20" s="349" t="s">
        <v>447</v>
      </c>
      <c r="O20" s="349" t="s">
        <v>447</v>
      </c>
      <c r="P20" s="349" t="s">
        <v>447</v>
      </c>
      <c r="Q20" s="349" t="s">
        <v>447</v>
      </c>
      <c r="R20" s="349" t="s">
        <v>447</v>
      </c>
      <c r="S20" s="349" t="s">
        <v>447</v>
      </c>
      <c r="T20" s="349" t="s">
        <v>447</v>
      </c>
      <c r="U20" s="349" t="s">
        <v>447</v>
      </c>
      <c r="V20" s="349" t="s">
        <v>447</v>
      </c>
      <c r="W20" s="349" t="s">
        <v>447</v>
      </c>
      <c r="X20" s="349" t="s">
        <v>447</v>
      </c>
      <c r="Y20" s="349" t="s">
        <v>447</v>
      </c>
      <c r="Z20" s="349" t="s">
        <v>447</v>
      </c>
      <c r="AA20" s="349" t="s">
        <v>447</v>
      </c>
      <c r="AB20" s="349" t="s">
        <v>447</v>
      </c>
      <c r="AC20" s="349" t="s">
        <v>447</v>
      </c>
      <c r="AD20" s="349" t="s">
        <v>447</v>
      </c>
      <c r="AE20" s="349" t="s">
        <v>447</v>
      </c>
      <c r="AF20" s="349" t="s">
        <v>447</v>
      </c>
      <c r="AG20" s="349" t="s">
        <v>447</v>
      </c>
      <c r="AH20" s="349" t="s">
        <v>447</v>
      </c>
      <c r="AI20" s="349" t="s">
        <v>447</v>
      </c>
      <c r="AJ20" s="349" t="s">
        <v>447</v>
      </c>
      <c r="AK20" s="349" t="s">
        <v>447</v>
      </c>
      <c r="AL20" s="349" t="s">
        <v>447</v>
      </c>
      <c r="AM20" s="349" t="s">
        <v>447</v>
      </c>
      <c r="AN20" s="349" t="s">
        <v>447</v>
      </c>
      <c r="AO20" s="349" t="s">
        <v>447</v>
      </c>
      <c r="AP20" s="349" t="s">
        <v>447</v>
      </c>
      <c r="AQ20" s="349" t="s">
        <v>447</v>
      </c>
      <c r="AR20" s="349" t="s">
        <v>447</v>
      </c>
      <c r="AS20" s="349" t="s">
        <v>447</v>
      </c>
      <c r="AT20" s="349" t="s">
        <v>447</v>
      </c>
      <c r="AU20" s="349" t="s">
        <v>447</v>
      </c>
      <c r="AV20" s="349" t="s">
        <v>447</v>
      </c>
      <c r="AW20" s="349" t="s">
        <v>447</v>
      </c>
      <c r="AX20" s="349" t="s">
        <v>447</v>
      </c>
      <c r="AY20" s="349" t="s">
        <v>447</v>
      </c>
      <c r="AZ20" s="349" t="s">
        <v>447</v>
      </c>
      <c r="BA20" s="349" t="s">
        <v>447</v>
      </c>
      <c r="BB20" s="349" t="s">
        <v>447</v>
      </c>
      <c r="BC20" s="349" t="s">
        <v>447</v>
      </c>
      <c r="BD20" s="349" t="s">
        <v>447</v>
      </c>
      <c r="BE20" s="349" t="s">
        <v>447</v>
      </c>
      <c r="BF20" s="349">
        <v>6.5514227386448374</v>
      </c>
      <c r="BG20" s="349">
        <v>6.1879646268463011</v>
      </c>
      <c r="BH20" s="349">
        <v>5.7408604957697484</v>
      </c>
      <c r="BI20" s="349">
        <v>5.1179075593057144</v>
      </c>
      <c r="BJ20" s="349">
        <v>4.6324156841958084</v>
      </c>
      <c r="BK20" s="349">
        <v>4.3103673960395499</v>
      </c>
      <c r="BL20" s="349">
        <v>3.8903404160454169</v>
      </c>
      <c r="BM20" s="349">
        <v>3.4713245787664526</v>
      </c>
      <c r="BN20" s="349">
        <v>2.8649893169381504</v>
      </c>
      <c r="BO20" s="349">
        <v>2.666518922893808</v>
      </c>
      <c r="BP20" s="349">
        <v>2.4313032810361626</v>
      </c>
      <c r="BQ20" s="349">
        <v>2.4816169941752575</v>
      </c>
      <c r="BR20" s="349">
        <v>1.9119104090182988</v>
      </c>
      <c r="BS20" s="349">
        <v>1.6484473818449403</v>
      </c>
      <c r="BT20" s="349">
        <v>1.4537168984417166</v>
      </c>
      <c r="BU20" s="349">
        <v>13.872346016225769</v>
      </c>
      <c r="BV20" s="349">
        <v>9.8846167325500041</v>
      </c>
      <c r="BW20" s="349">
        <v>8.6800309711499857</v>
      </c>
      <c r="BX20" s="349">
        <v>7.4997310657500069</v>
      </c>
      <c r="BY20" s="349">
        <v>6.2573040579000025</v>
      </c>
      <c r="BZ20" s="349">
        <v>5.2025571394302048</v>
      </c>
      <c r="CA20" s="349">
        <v>4.4904771331480884</v>
      </c>
      <c r="CB20" s="349">
        <v>3.8062900856575581</v>
      </c>
      <c r="CC20" s="349">
        <v>2.9882502213804423</v>
      </c>
      <c r="CD20" s="349">
        <v>2.292787876403509</v>
      </c>
      <c r="CE20" s="350">
        <v>1.7521844641627404</v>
      </c>
    </row>
    <row r="21" spans="1:83" ht="26.25" customHeight="1" x14ac:dyDescent="0.35">
      <c r="A21" s="351"/>
      <c r="B21" s="109" t="s">
        <v>473</v>
      </c>
      <c r="D21" s="51" t="s">
        <v>145</v>
      </c>
      <c r="E21" s="51" t="s">
        <v>146</v>
      </c>
      <c r="F21" s="51" t="s">
        <v>147</v>
      </c>
      <c r="G21" s="51" t="s">
        <v>148</v>
      </c>
      <c r="H21" s="51" t="s">
        <v>149</v>
      </c>
      <c r="I21" s="51" t="s">
        <v>150</v>
      </c>
      <c r="J21" s="51" t="s">
        <v>151</v>
      </c>
      <c r="K21" s="51" t="s">
        <v>152</v>
      </c>
      <c r="L21" s="51" t="s">
        <v>153</v>
      </c>
      <c r="M21" s="51" t="s">
        <v>154</v>
      </c>
      <c r="N21" s="51" t="s">
        <v>155</v>
      </c>
      <c r="O21" s="51" t="s">
        <v>156</v>
      </c>
      <c r="P21" s="51" t="s">
        <v>157</v>
      </c>
      <c r="Q21" s="51" t="s">
        <v>158</v>
      </c>
      <c r="R21" s="51" t="s">
        <v>159</v>
      </c>
      <c r="S21" s="51" t="s">
        <v>160</v>
      </c>
      <c r="T21" s="51" t="s">
        <v>161</v>
      </c>
      <c r="U21" s="51" t="s">
        <v>162</v>
      </c>
      <c r="V21" s="51" t="s">
        <v>163</v>
      </c>
      <c r="W21" s="51" t="s">
        <v>164</v>
      </c>
      <c r="X21" s="51" t="s">
        <v>165</v>
      </c>
      <c r="Y21" s="51" t="s">
        <v>166</v>
      </c>
      <c r="Z21" s="51" t="s">
        <v>167</v>
      </c>
      <c r="AA21" s="51" t="s">
        <v>168</v>
      </c>
      <c r="AB21" s="51" t="s">
        <v>169</v>
      </c>
      <c r="AC21" s="51" t="s">
        <v>170</v>
      </c>
      <c r="AD21" s="51" t="s">
        <v>171</v>
      </c>
      <c r="AE21" s="51" t="s">
        <v>172</v>
      </c>
      <c r="AF21" s="51" t="s">
        <v>173</v>
      </c>
      <c r="AG21" s="51" t="s">
        <v>174</v>
      </c>
      <c r="AH21" s="51" t="s">
        <v>175</v>
      </c>
      <c r="AI21" s="51" t="s">
        <v>176</v>
      </c>
      <c r="AJ21" s="51" t="s">
        <v>177</v>
      </c>
      <c r="AK21" s="51" t="s">
        <v>178</v>
      </c>
      <c r="AL21" s="51" t="s">
        <v>179</v>
      </c>
      <c r="AM21" s="51" t="s">
        <v>180</v>
      </c>
      <c r="AN21" s="51" t="s">
        <v>181</v>
      </c>
      <c r="AO21" s="51" t="s">
        <v>182</v>
      </c>
      <c r="AP21" s="51" t="s">
        <v>183</v>
      </c>
      <c r="AQ21" s="51" t="s">
        <v>184</v>
      </c>
      <c r="AR21" s="51" t="s">
        <v>185</v>
      </c>
      <c r="AS21" s="51" t="s">
        <v>186</v>
      </c>
      <c r="AT21" s="51" t="s">
        <v>187</v>
      </c>
      <c r="AU21" s="51" t="s">
        <v>188</v>
      </c>
      <c r="AV21" s="51" t="s">
        <v>189</v>
      </c>
      <c r="AW21" s="51" t="s">
        <v>190</v>
      </c>
      <c r="AX21" s="51" t="s">
        <v>191</v>
      </c>
      <c r="AY21" s="51" t="s">
        <v>90</v>
      </c>
      <c r="AZ21" s="51" t="s">
        <v>91</v>
      </c>
      <c r="BA21" s="51" t="s">
        <v>92</v>
      </c>
      <c r="BB21" s="51" t="s">
        <v>93</v>
      </c>
      <c r="BC21" s="51" t="s">
        <v>94</v>
      </c>
      <c r="BD21" s="51" t="s">
        <v>95</v>
      </c>
      <c r="BE21" s="51" t="s">
        <v>96</v>
      </c>
      <c r="BF21" s="51" t="s">
        <v>97</v>
      </c>
      <c r="BG21" s="51" t="s">
        <v>98</v>
      </c>
      <c r="BH21" s="51" t="s">
        <v>99</v>
      </c>
      <c r="BI21" s="51" t="s">
        <v>100</v>
      </c>
      <c r="BJ21" s="51" t="s">
        <v>101</v>
      </c>
      <c r="BK21" s="51" t="s">
        <v>102</v>
      </c>
      <c r="BL21" s="51" t="s">
        <v>103</v>
      </c>
      <c r="BM21" s="51" t="s">
        <v>104</v>
      </c>
      <c r="BN21" s="51" t="s">
        <v>105</v>
      </c>
      <c r="BO21" s="51" t="s">
        <v>106</v>
      </c>
      <c r="BP21" s="51" t="s">
        <v>107</v>
      </c>
      <c r="BQ21" s="51" t="s">
        <v>108</v>
      </c>
      <c r="BR21" s="51" t="s">
        <v>109</v>
      </c>
      <c r="BS21" s="51" t="s">
        <v>110</v>
      </c>
      <c r="BT21" s="51" t="s">
        <v>111</v>
      </c>
      <c r="BU21" s="51" t="s">
        <v>112</v>
      </c>
      <c r="BV21" s="51" t="s">
        <v>113</v>
      </c>
      <c r="BW21" s="51" t="s">
        <v>114</v>
      </c>
      <c r="BX21" s="51" t="s">
        <v>115</v>
      </c>
      <c r="BY21" s="51" t="s">
        <v>116</v>
      </c>
      <c r="BZ21" s="51" t="s">
        <v>117</v>
      </c>
      <c r="CA21" s="51" t="s">
        <v>118</v>
      </c>
      <c r="CB21" s="51" t="s">
        <v>119</v>
      </c>
      <c r="CC21" s="51" t="s">
        <v>120</v>
      </c>
      <c r="CD21" s="51" t="s">
        <v>121</v>
      </c>
      <c r="CE21" s="52" t="s">
        <v>122</v>
      </c>
    </row>
    <row r="22" spans="1:83" x14ac:dyDescent="0.35">
      <c r="A22" s="351"/>
      <c r="B22" s="331" t="s">
        <v>305</v>
      </c>
      <c r="C22" s="352"/>
      <c r="D22" s="278" t="s">
        <v>124</v>
      </c>
      <c r="E22" s="278" t="s">
        <v>124</v>
      </c>
      <c r="F22" s="278" t="s">
        <v>124</v>
      </c>
      <c r="G22" s="278" t="s">
        <v>124</v>
      </c>
      <c r="H22" s="278" t="s">
        <v>124</v>
      </c>
      <c r="I22" s="278" t="s">
        <v>124</v>
      </c>
      <c r="J22" s="278" t="s">
        <v>124</v>
      </c>
      <c r="K22" s="278" t="s">
        <v>124</v>
      </c>
      <c r="L22" s="278" t="s">
        <v>124</v>
      </c>
      <c r="M22" s="278" t="s">
        <v>124</v>
      </c>
      <c r="N22" s="278" t="s">
        <v>124</v>
      </c>
      <c r="O22" s="278" t="s">
        <v>124</v>
      </c>
      <c r="P22" s="278" t="s">
        <v>124</v>
      </c>
      <c r="Q22" s="278" t="s">
        <v>124</v>
      </c>
      <c r="R22" s="278" t="s">
        <v>124</v>
      </c>
      <c r="S22" s="278" t="s">
        <v>124</v>
      </c>
      <c r="T22" s="278" t="s">
        <v>124</v>
      </c>
      <c r="U22" s="278" t="s">
        <v>124</v>
      </c>
      <c r="V22" s="278" t="s">
        <v>124</v>
      </c>
      <c r="W22" s="278" t="s">
        <v>124</v>
      </c>
      <c r="X22" s="278" t="s">
        <v>124</v>
      </c>
      <c r="Y22" s="278" t="s">
        <v>124</v>
      </c>
      <c r="Z22" s="278" t="s">
        <v>124</v>
      </c>
      <c r="AA22" s="278" t="s">
        <v>124</v>
      </c>
      <c r="AB22" s="278" t="s">
        <v>124</v>
      </c>
      <c r="AC22" s="278" t="s">
        <v>124</v>
      </c>
      <c r="AD22" s="278" t="s">
        <v>124</v>
      </c>
      <c r="AE22" s="278" t="s">
        <v>124</v>
      </c>
      <c r="AF22" s="278" t="s">
        <v>124</v>
      </c>
      <c r="AG22" s="278" t="s">
        <v>124</v>
      </c>
      <c r="AH22" s="278" t="s">
        <v>124</v>
      </c>
      <c r="AI22" s="278" t="s">
        <v>124</v>
      </c>
      <c r="AJ22" s="278" t="s">
        <v>124</v>
      </c>
      <c r="AK22" s="278" t="s">
        <v>124</v>
      </c>
      <c r="AL22" s="278" t="s">
        <v>124</v>
      </c>
      <c r="AM22" s="278" t="s">
        <v>124</v>
      </c>
      <c r="AN22" s="278" t="s">
        <v>124</v>
      </c>
      <c r="AO22" s="278" t="s">
        <v>124</v>
      </c>
      <c r="AP22" s="278" t="s">
        <v>124</v>
      </c>
      <c r="AQ22" s="278" t="s">
        <v>124</v>
      </c>
      <c r="AR22" s="278" t="s">
        <v>124</v>
      </c>
      <c r="AS22" s="278" t="s">
        <v>124</v>
      </c>
      <c r="AT22" s="278" t="s">
        <v>124</v>
      </c>
      <c r="AU22" s="278" t="s">
        <v>124</v>
      </c>
      <c r="AV22" s="278" t="s">
        <v>124</v>
      </c>
      <c r="AW22" s="278" t="s">
        <v>124</v>
      </c>
      <c r="AX22" s="278" t="s">
        <v>124</v>
      </c>
      <c r="AY22" s="278" t="s">
        <v>124</v>
      </c>
      <c r="AZ22" s="278" t="s">
        <v>124</v>
      </c>
      <c r="BA22" s="278" t="s">
        <v>124</v>
      </c>
      <c r="BB22" s="278" t="s">
        <v>124</v>
      </c>
      <c r="BC22" s="278" t="s">
        <v>124</v>
      </c>
      <c r="BD22" s="278" t="s">
        <v>124</v>
      </c>
      <c r="BE22" s="278" t="s">
        <v>124</v>
      </c>
      <c r="BF22" s="278" t="s">
        <v>124</v>
      </c>
      <c r="BG22" s="278" t="s">
        <v>124</v>
      </c>
      <c r="BH22" s="278" t="s">
        <v>124</v>
      </c>
      <c r="BI22" s="278" t="s">
        <v>124</v>
      </c>
      <c r="BJ22" s="278" t="s">
        <v>124</v>
      </c>
      <c r="BK22" s="278" t="s">
        <v>124</v>
      </c>
      <c r="BL22" s="278" t="s">
        <v>124</v>
      </c>
      <c r="BM22" s="278" t="s">
        <v>124</v>
      </c>
      <c r="BN22" s="278" t="s">
        <v>124</v>
      </c>
      <c r="BO22" s="278" t="s">
        <v>124</v>
      </c>
      <c r="BP22" s="278" t="s">
        <v>124</v>
      </c>
      <c r="BQ22" s="278" t="s">
        <v>124</v>
      </c>
      <c r="BR22" s="278" t="s">
        <v>124</v>
      </c>
      <c r="BS22" s="278" t="s">
        <v>124</v>
      </c>
      <c r="BT22" s="278" t="s">
        <v>124</v>
      </c>
      <c r="BU22" s="278" t="s">
        <v>124</v>
      </c>
      <c r="BV22" s="278" t="s">
        <v>124</v>
      </c>
      <c r="BW22" s="278" t="s">
        <v>124</v>
      </c>
      <c r="BX22" s="278" t="s">
        <v>124</v>
      </c>
      <c r="BY22" s="278" t="s">
        <v>124</v>
      </c>
      <c r="BZ22" s="278" t="s">
        <v>125</v>
      </c>
      <c r="CA22" s="278" t="s">
        <v>125</v>
      </c>
      <c r="CB22" s="278" t="s">
        <v>125</v>
      </c>
      <c r="CC22" s="278" t="s">
        <v>125</v>
      </c>
      <c r="CD22" s="278" t="s">
        <v>125</v>
      </c>
      <c r="CE22" s="279" t="s">
        <v>125</v>
      </c>
    </row>
    <row r="23" spans="1:83" s="244" customFormat="1" ht="26.25" customHeight="1" x14ac:dyDescent="0.35">
      <c r="A23" s="345"/>
      <c r="B23" s="109" t="s">
        <v>137</v>
      </c>
      <c r="C23" s="109"/>
      <c r="D23" s="343">
        <v>629.91243165462834</v>
      </c>
      <c r="E23" s="343">
        <v>833.22970855971289</v>
      </c>
      <c r="F23" s="343">
        <v>828.17289251097077</v>
      </c>
      <c r="G23" s="343">
        <v>853.50034167448166</v>
      </c>
      <c r="H23" s="343">
        <v>912.77119873520974</v>
      </c>
      <c r="I23" s="343">
        <v>973.97743072036951</v>
      </c>
      <c r="J23" s="343">
        <v>1001.4404008980586</v>
      </c>
      <c r="K23" s="343">
        <v>1074.2614877422081</v>
      </c>
      <c r="L23" s="343">
        <v>1080.9076032529176</v>
      </c>
      <c r="M23" s="343">
        <v>1184.6986662415634</v>
      </c>
      <c r="N23" s="343">
        <v>1518.3231259313397</v>
      </c>
      <c r="O23" s="343">
        <v>1615.0389153681358</v>
      </c>
      <c r="P23" s="343">
        <v>1685.6348629912109</v>
      </c>
      <c r="Q23" s="343">
        <v>1985.6905916726896</v>
      </c>
      <c r="R23" s="343">
        <v>2020.8750280501688</v>
      </c>
      <c r="S23" s="343">
        <v>2342.8292114772735</v>
      </c>
      <c r="T23" s="343">
        <v>2440.3763391228717</v>
      </c>
      <c r="U23" s="343">
        <v>2916.2145525922774</v>
      </c>
      <c r="V23" s="343">
        <v>2875.5969318277444</v>
      </c>
      <c r="W23" s="343">
        <v>2938.3491131709748</v>
      </c>
      <c r="X23" s="343">
        <v>2904.7958000507906</v>
      </c>
      <c r="Y23" s="343">
        <v>2857.6838131687637</v>
      </c>
      <c r="Z23" s="343">
        <v>2697.3880773735523</v>
      </c>
      <c r="AA23" s="343">
        <v>2925.1136831106551</v>
      </c>
      <c r="AB23" s="343">
        <v>3026.2043397497368</v>
      </c>
      <c r="AC23" s="343">
        <v>3097.1491157627106</v>
      </c>
      <c r="AD23" s="343">
        <v>3258.2317134046548</v>
      </c>
      <c r="AE23" s="343">
        <v>3317.9600068005288</v>
      </c>
      <c r="AF23" s="343">
        <v>3216.2264109156249</v>
      </c>
      <c r="AG23" s="343">
        <v>3032.3850925646998</v>
      </c>
      <c r="AH23" s="343">
        <f t="shared" ref="AH23:BM23" si="15">SUM(AH24:AH25)</f>
        <v>2949.4249047274448</v>
      </c>
      <c r="AI23" s="343">
        <f t="shared" si="15"/>
        <v>2809.0089444925611</v>
      </c>
      <c r="AJ23" s="343">
        <f t="shared" si="15"/>
        <v>2667.5067515482251</v>
      </c>
      <c r="AK23" s="343">
        <f t="shared" si="15"/>
        <v>2606.5181084205765</v>
      </c>
      <c r="AL23" s="343">
        <f t="shared" si="15"/>
        <v>2541.581823895759</v>
      </c>
      <c r="AM23" s="343">
        <f t="shared" si="15"/>
        <v>2570.6461201508282</v>
      </c>
      <c r="AN23" s="343">
        <f t="shared" si="15"/>
        <v>2468.8181585524462</v>
      </c>
      <c r="AO23" s="343">
        <f t="shared" si="15"/>
        <v>2374.8081252580955</v>
      </c>
      <c r="AP23" s="343">
        <f t="shared" si="15"/>
        <v>2338.0928716857475</v>
      </c>
      <c r="AQ23" s="343">
        <f t="shared" si="15"/>
        <v>2248.0078895975917</v>
      </c>
      <c r="AR23" s="343">
        <f t="shared" si="15"/>
        <v>2125.7263658101474</v>
      </c>
      <c r="AS23" s="343">
        <f t="shared" si="15"/>
        <v>1968.7488270476331</v>
      </c>
      <c r="AT23" s="343">
        <f t="shared" si="15"/>
        <v>1893.6822690788235</v>
      </c>
      <c r="AU23" s="343">
        <f t="shared" si="15"/>
        <v>2025.1137574342952</v>
      </c>
      <c r="AV23" s="343">
        <f t="shared" si="15"/>
        <v>1964.251989216029</v>
      </c>
      <c r="AW23" s="343">
        <f t="shared" si="15"/>
        <v>1965.8140347028807</v>
      </c>
      <c r="AX23" s="343">
        <f t="shared" si="15"/>
        <v>1899.7977594118377</v>
      </c>
      <c r="AY23" s="343">
        <f t="shared" si="15"/>
        <v>1825.0349153046059</v>
      </c>
      <c r="AZ23" s="343">
        <f t="shared" si="15"/>
        <v>1691.8400715272237</v>
      </c>
      <c r="BA23" s="343">
        <f t="shared" si="15"/>
        <v>1700.5952524063084</v>
      </c>
      <c r="BB23" s="343">
        <f t="shared" si="15"/>
        <v>1649.6402951389423</v>
      </c>
      <c r="BC23" s="343">
        <f t="shared" si="15"/>
        <v>1674.7515969377055</v>
      </c>
      <c r="BD23" s="343">
        <f t="shared" si="15"/>
        <v>1627.8288397405411</v>
      </c>
      <c r="BE23" s="343">
        <f t="shared" si="15"/>
        <v>1778.5974661686059</v>
      </c>
      <c r="BF23" s="343">
        <f t="shared" si="15"/>
        <v>1720.0298967410538</v>
      </c>
      <c r="BG23" s="343">
        <f t="shared" si="15"/>
        <v>1554.434319085291</v>
      </c>
      <c r="BH23" s="343">
        <f t="shared" si="15"/>
        <v>1383.0672090057296</v>
      </c>
      <c r="BI23" s="343">
        <f t="shared" si="15"/>
        <v>1275.5509071056622</v>
      </c>
      <c r="BJ23" s="343">
        <f t="shared" si="15"/>
        <v>1128.0276279763368</v>
      </c>
      <c r="BK23" s="343">
        <f t="shared" si="15"/>
        <v>1018.4621242170166</v>
      </c>
      <c r="BL23" s="343">
        <f t="shared" si="15"/>
        <v>900.93985835911883</v>
      </c>
      <c r="BM23" s="343">
        <f t="shared" si="15"/>
        <v>855.96099504141</v>
      </c>
      <c r="BN23" s="343">
        <f t="shared" ref="BN23:CE23" si="16">SUM(BN24:BN25)</f>
        <v>795.11165363157886</v>
      </c>
      <c r="BO23" s="343">
        <f t="shared" si="16"/>
        <v>756.34859844567939</v>
      </c>
      <c r="BP23" s="343">
        <f t="shared" si="16"/>
        <v>741.69156995379421</v>
      </c>
      <c r="BQ23" s="343">
        <f t="shared" si="16"/>
        <v>713.9450436576559</v>
      </c>
      <c r="BR23" s="343">
        <f t="shared" si="16"/>
        <v>692.14374543587678</v>
      </c>
      <c r="BS23" s="343">
        <f t="shared" si="16"/>
        <v>684.57534157450516</v>
      </c>
      <c r="BT23" s="343">
        <f t="shared" si="16"/>
        <v>657.14622112960126</v>
      </c>
      <c r="BU23" s="343">
        <f t="shared" si="16"/>
        <v>582.82971427075449</v>
      </c>
      <c r="BV23" s="343">
        <f t="shared" si="16"/>
        <v>527.83091643739101</v>
      </c>
      <c r="BW23" s="343">
        <f t="shared" si="16"/>
        <v>562.23173022664059</v>
      </c>
      <c r="BX23" s="343">
        <f t="shared" si="16"/>
        <v>519.48725807791243</v>
      </c>
      <c r="BY23" s="343">
        <f t="shared" si="16"/>
        <v>407.96464069743394</v>
      </c>
      <c r="BZ23" s="343">
        <f t="shared" si="16"/>
        <v>476.10133499721047</v>
      </c>
      <c r="CA23" s="343">
        <f t="shared" si="16"/>
        <v>394.20045251412233</v>
      </c>
      <c r="CB23" s="343">
        <f t="shared" si="16"/>
        <v>338.33756689620219</v>
      </c>
      <c r="CC23" s="343">
        <f t="shared" si="16"/>
        <v>309.9365453279338</v>
      </c>
      <c r="CD23" s="343">
        <f t="shared" si="16"/>
        <v>287.18342635797484</v>
      </c>
      <c r="CE23" s="344">
        <f t="shared" si="16"/>
        <v>271.08274610912849</v>
      </c>
    </row>
    <row r="24" spans="1:83" s="244" customFormat="1" x14ac:dyDescent="0.35">
      <c r="A24" s="345"/>
      <c r="B24" s="74" t="s">
        <v>412</v>
      </c>
      <c r="C24" s="109"/>
      <c r="D24" s="346">
        <v>0</v>
      </c>
      <c r="E24" s="346">
        <v>0</v>
      </c>
      <c r="F24" s="346">
        <v>0</v>
      </c>
      <c r="G24" s="346">
        <v>0</v>
      </c>
      <c r="H24" s="346">
        <v>0</v>
      </c>
      <c r="I24" s="346">
        <v>0</v>
      </c>
      <c r="J24" s="346">
        <v>0</v>
      </c>
      <c r="K24" s="346">
        <v>0</v>
      </c>
      <c r="L24" s="346">
        <v>0</v>
      </c>
      <c r="M24" s="346">
        <v>0</v>
      </c>
      <c r="N24" s="346">
        <v>0</v>
      </c>
      <c r="O24" s="346">
        <v>0</v>
      </c>
      <c r="P24" s="346">
        <v>0</v>
      </c>
      <c r="Q24" s="346">
        <v>0</v>
      </c>
      <c r="R24" s="346">
        <v>0</v>
      </c>
      <c r="S24" s="346">
        <v>0</v>
      </c>
      <c r="T24" s="346">
        <v>0</v>
      </c>
      <c r="U24" s="346">
        <v>0</v>
      </c>
      <c r="V24" s="346">
        <v>0</v>
      </c>
      <c r="W24" s="346">
        <v>0</v>
      </c>
      <c r="X24" s="346">
        <v>0</v>
      </c>
      <c r="Y24" s="346">
        <v>0</v>
      </c>
      <c r="Z24" s="346">
        <v>0</v>
      </c>
      <c r="AA24" s="346">
        <v>0</v>
      </c>
      <c r="AB24" s="346">
        <v>0</v>
      </c>
      <c r="AC24" s="346">
        <v>0</v>
      </c>
      <c r="AD24" s="346">
        <v>0</v>
      </c>
      <c r="AE24" s="346">
        <v>0</v>
      </c>
      <c r="AF24" s="346">
        <v>0</v>
      </c>
      <c r="AG24" s="346">
        <v>0</v>
      </c>
      <c r="AH24" s="346">
        <v>2530.0597765136631</v>
      </c>
      <c r="AI24" s="346">
        <v>2453.2183363848371</v>
      </c>
      <c r="AJ24" s="346">
        <v>2327.9455881659046</v>
      </c>
      <c r="AK24" s="346">
        <v>2273.4068555683516</v>
      </c>
      <c r="AL24" s="346">
        <v>2239.8475586637251</v>
      </c>
      <c r="AM24" s="346">
        <v>2255.4557067353203</v>
      </c>
      <c r="AN24" s="346">
        <v>2171.4923180323008</v>
      </c>
      <c r="AO24" s="346">
        <v>2078.2110906624234</v>
      </c>
      <c r="AP24" s="346">
        <v>2053.1557630246716</v>
      </c>
      <c r="AQ24" s="346">
        <v>1968.5174874328395</v>
      </c>
      <c r="AR24" s="346">
        <v>1856.1767557727239</v>
      </c>
      <c r="AS24" s="346">
        <v>1686.541955521996</v>
      </c>
      <c r="AT24" s="346">
        <v>1650.6890520899326</v>
      </c>
      <c r="AU24" s="346">
        <v>1730.5587531256306</v>
      </c>
      <c r="AV24" s="346">
        <v>1657.4645248510158</v>
      </c>
      <c r="AW24" s="346">
        <v>1650.5344986178798</v>
      </c>
      <c r="AX24" s="346">
        <v>1596.9141963800321</v>
      </c>
      <c r="AY24" s="346">
        <v>1529.380506302818</v>
      </c>
      <c r="AZ24" s="346">
        <v>1430.8680259795319</v>
      </c>
      <c r="BA24" s="346">
        <v>1460.2692874645763</v>
      </c>
      <c r="BB24" s="346">
        <v>1421.919870167409</v>
      </c>
      <c r="BC24" s="346">
        <v>1458.8588533803211</v>
      </c>
      <c r="BD24" s="346">
        <v>1429.7254270541996</v>
      </c>
      <c r="BE24" s="346">
        <v>1577.5867168346438</v>
      </c>
      <c r="BF24" s="346">
        <v>1515.670521177545</v>
      </c>
      <c r="BG24" s="346">
        <v>1365.8569300152026</v>
      </c>
      <c r="BH24" s="346">
        <v>1205.4121356704686</v>
      </c>
      <c r="BI24" s="346">
        <v>1114.9644867763791</v>
      </c>
      <c r="BJ24" s="346">
        <v>988.68113327916296</v>
      </c>
      <c r="BK24" s="346">
        <v>909.25587024230606</v>
      </c>
      <c r="BL24" s="346">
        <v>813.62127125340362</v>
      </c>
      <c r="BM24" s="346">
        <v>788.12665651477903</v>
      </c>
      <c r="BN24" s="346">
        <v>730.01016350956559</v>
      </c>
      <c r="BO24" s="346">
        <v>708.79240164727935</v>
      </c>
      <c r="BP24" s="346">
        <v>706.29527876630914</v>
      </c>
      <c r="BQ24" s="346">
        <v>691.24945850101108</v>
      </c>
      <c r="BR24" s="346">
        <v>677.23969245375133</v>
      </c>
      <c r="BS24" s="346">
        <v>676.3720234572296</v>
      </c>
      <c r="BT24" s="346">
        <v>651.41732545330717</v>
      </c>
      <c r="BU24" s="346">
        <v>579.05968127803658</v>
      </c>
      <c r="BV24" s="346">
        <v>526.04081914151232</v>
      </c>
      <c r="BW24" s="346">
        <v>561.09185189520531</v>
      </c>
      <c r="BX24" s="346">
        <v>519.48725807791243</v>
      </c>
      <c r="BY24" s="346">
        <v>407.96464069743394</v>
      </c>
      <c r="BZ24" s="346">
        <v>476.10133499721047</v>
      </c>
      <c r="CA24" s="346">
        <v>394.20045251412233</v>
      </c>
      <c r="CB24" s="346">
        <v>338.33756689620219</v>
      </c>
      <c r="CC24" s="346">
        <v>309.9365453279338</v>
      </c>
      <c r="CD24" s="346">
        <v>287.18342635797484</v>
      </c>
      <c r="CE24" s="347">
        <v>271.08274610912849</v>
      </c>
    </row>
    <row r="25" spans="1:83" x14ac:dyDescent="0.35">
      <c r="B25" s="74" t="s">
        <v>411</v>
      </c>
      <c r="C25" s="203"/>
      <c r="D25" s="346">
        <v>0</v>
      </c>
      <c r="E25" s="346">
        <v>0</v>
      </c>
      <c r="F25" s="346">
        <v>0</v>
      </c>
      <c r="G25" s="346">
        <v>0</v>
      </c>
      <c r="H25" s="346">
        <v>0</v>
      </c>
      <c r="I25" s="346">
        <v>0</v>
      </c>
      <c r="J25" s="346">
        <v>0</v>
      </c>
      <c r="K25" s="346">
        <v>0</v>
      </c>
      <c r="L25" s="346">
        <v>0</v>
      </c>
      <c r="M25" s="346">
        <v>0</v>
      </c>
      <c r="N25" s="346">
        <v>0</v>
      </c>
      <c r="O25" s="346">
        <v>0</v>
      </c>
      <c r="P25" s="346">
        <v>0</v>
      </c>
      <c r="Q25" s="346">
        <v>0</v>
      </c>
      <c r="R25" s="346">
        <v>0</v>
      </c>
      <c r="S25" s="346">
        <v>0</v>
      </c>
      <c r="T25" s="346">
        <v>0</v>
      </c>
      <c r="U25" s="346">
        <v>0</v>
      </c>
      <c r="V25" s="346">
        <v>0</v>
      </c>
      <c r="W25" s="346">
        <v>0</v>
      </c>
      <c r="X25" s="346">
        <v>0</v>
      </c>
      <c r="Y25" s="346">
        <v>0</v>
      </c>
      <c r="Z25" s="346">
        <v>0</v>
      </c>
      <c r="AA25" s="346">
        <v>0</v>
      </c>
      <c r="AB25" s="346">
        <v>0</v>
      </c>
      <c r="AC25" s="346">
        <v>0</v>
      </c>
      <c r="AD25" s="346">
        <v>0</v>
      </c>
      <c r="AE25" s="346">
        <v>0</v>
      </c>
      <c r="AF25" s="346">
        <v>0</v>
      </c>
      <c r="AG25" s="346">
        <v>0</v>
      </c>
      <c r="AH25" s="346">
        <v>419.36512821378159</v>
      </c>
      <c r="AI25" s="346">
        <v>355.79060810772404</v>
      </c>
      <c r="AJ25" s="346">
        <v>339.56116338232056</v>
      </c>
      <c r="AK25" s="346">
        <v>333.11125285222482</v>
      </c>
      <c r="AL25" s="346">
        <v>301.73426523203415</v>
      </c>
      <c r="AM25" s="346">
        <v>315.19041341550786</v>
      </c>
      <c r="AN25" s="346">
        <v>297.32584052014539</v>
      </c>
      <c r="AO25" s="346">
        <v>296.59703459567208</v>
      </c>
      <c r="AP25" s="346">
        <v>284.93710866107591</v>
      </c>
      <c r="AQ25" s="346">
        <v>279.49040216475214</v>
      </c>
      <c r="AR25" s="346">
        <v>269.54961003742352</v>
      </c>
      <c r="AS25" s="346">
        <v>282.20687152563704</v>
      </c>
      <c r="AT25" s="346">
        <v>242.99321698889085</v>
      </c>
      <c r="AU25" s="346">
        <v>294.55500430866471</v>
      </c>
      <c r="AV25" s="346">
        <v>306.78746436501319</v>
      </c>
      <c r="AW25" s="346">
        <v>315.27953608500098</v>
      </c>
      <c r="AX25" s="346">
        <v>302.88356303180552</v>
      </c>
      <c r="AY25" s="346">
        <v>295.65440900178794</v>
      </c>
      <c r="AZ25" s="346">
        <v>260.97204554769183</v>
      </c>
      <c r="BA25" s="346">
        <v>240.32596494173205</v>
      </c>
      <c r="BB25" s="346">
        <v>227.72042497153322</v>
      </c>
      <c r="BC25" s="346">
        <v>215.89274355738451</v>
      </c>
      <c r="BD25" s="346">
        <v>198.10341268634156</v>
      </c>
      <c r="BE25" s="346">
        <v>201.01074933396217</v>
      </c>
      <c r="BF25" s="346">
        <v>204.35937556350888</v>
      </c>
      <c r="BG25" s="346">
        <v>188.57738907008843</v>
      </c>
      <c r="BH25" s="346">
        <v>177.65507333526102</v>
      </c>
      <c r="BI25" s="346">
        <v>160.58642032928313</v>
      </c>
      <c r="BJ25" s="346">
        <v>139.34649469717388</v>
      </c>
      <c r="BK25" s="346">
        <v>109.20625397471053</v>
      </c>
      <c r="BL25" s="346">
        <v>87.318587105715253</v>
      </c>
      <c r="BM25" s="346">
        <v>67.834338526630987</v>
      </c>
      <c r="BN25" s="346">
        <v>65.101490122013246</v>
      </c>
      <c r="BO25" s="346">
        <v>47.556196798400038</v>
      </c>
      <c r="BP25" s="346">
        <v>35.396291187485062</v>
      </c>
      <c r="BQ25" s="346">
        <v>22.695585156644803</v>
      </c>
      <c r="BR25" s="346">
        <v>14.904052982125418</v>
      </c>
      <c r="BS25" s="346">
        <v>8.2033181172756056</v>
      </c>
      <c r="BT25" s="346">
        <v>5.7288956762940586</v>
      </c>
      <c r="BU25" s="346">
        <v>3.7700329927178617</v>
      </c>
      <c r="BV25" s="346">
        <v>1.790097295878655</v>
      </c>
      <c r="BW25" s="346">
        <v>1.1398783314352461</v>
      </c>
      <c r="BX25" s="346">
        <v>0</v>
      </c>
      <c r="BY25" s="346">
        <v>0</v>
      </c>
      <c r="BZ25" s="346">
        <v>0</v>
      </c>
      <c r="CA25" s="346">
        <v>0</v>
      </c>
      <c r="CB25" s="346">
        <v>0</v>
      </c>
      <c r="CC25" s="346">
        <v>0</v>
      </c>
      <c r="CD25" s="346">
        <v>0</v>
      </c>
      <c r="CE25" s="347">
        <v>0</v>
      </c>
    </row>
    <row r="26" spans="1:83" x14ac:dyDescent="0.35">
      <c r="B26" s="74"/>
      <c r="C26" s="203"/>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c r="BA26" s="346"/>
      <c r="BB26" s="346"/>
      <c r="BC26" s="346"/>
      <c r="BD26" s="346"/>
      <c r="BE26" s="346"/>
      <c r="BF26" s="346"/>
      <c r="BG26" s="346"/>
      <c r="BH26" s="346"/>
      <c r="BI26" s="346"/>
      <c r="BJ26" s="346"/>
      <c r="BK26" s="346"/>
      <c r="BL26" s="346"/>
      <c r="BM26" s="346"/>
      <c r="BN26" s="346"/>
      <c r="BO26" s="346"/>
      <c r="BP26" s="346"/>
      <c r="BQ26" s="346"/>
      <c r="BR26" s="346"/>
      <c r="BS26" s="346"/>
      <c r="BT26" s="346"/>
      <c r="BU26" s="346"/>
      <c r="BV26" s="346"/>
      <c r="BW26" s="346"/>
      <c r="BX26" s="346"/>
      <c r="BY26" s="346"/>
      <c r="BZ26" s="346"/>
      <c r="CA26" s="346"/>
      <c r="CB26" s="346"/>
      <c r="CC26" s="346"/>
      <c r="CD26" s="346"/>
      <c r="CE26" s="347"/>
    </row>
    <row r="27" spans="1:83" x14ac:dyDescent="0.35">
      <c r="B27" s="83" t="s">
        <v>474</v>
      </c>
      <c r="C27" s="203"/>
      <c r="D27" s="343">
        <v>0</v>
      </c>
      <c r="E27" s="343">
        <v>0</v>
      </c>
      <c r="F27" s="343">
        <v>0</v>
      </c>
      <c r="G27" s="343">
        <v>0</v>
      </c>
      <c r="H27" s="343">
        <v>0</v>
      </c>
      <c r="I27" s="343">
        <v>0</v>
      </c>
      <c r="J27" s="343">
        <v>0</v>
      </c>
      <c r="K27" s="343">
        <v>0</v>
      </c>
      <c r="L27" s="343">
        <v>0</v>
      </c>
      <c r="M27" s="343">
        <v>0</v>
      </c>
      <c r="N27" s="343">
        <v>0</v>
      </c>
      <c r="O27" s="343">
        <v>0</v>
      </c>
      <c r="P27" s="343">
        <v>0</v>
      </c>
      <c r="Q27" s="343">
        <v>0</v>
      </c>
      <c r="R27" s="343">
        <v>0</v>
      </c>
      <c r="S27" s="343">
        <v>0</v>
      </c>
      <c r="T27" s="343">
        <v>0</v>
      </c>
      <c r="U27" s="343">
        <v>0</v>
      </c>
      <c r="V27" s="343">
        <v>0</v>
      </c>
      <c r="W27" s="343">
        <v>0</v>
      </c>
      <c r="X27" s="343">
        <v>0</v>
      </c>
      <c r="Y27" s="343">
        <v>0</v>
      </c>
      <c r="Z27" s="343">
        <v>0</v>
      </c>
      <c r="AA27" s="343">
        <v>0</v>
      </c>
      <c r="AB27" s="343">
        <v>0</v>
      </c>
      <c r="AC27" s="343">
        <v>0</v>
      </c>
      <c r="AD27" s="343">
        <v>0</v>
      </c>
      <c r="AE27" s="343">
        <v>0</v>
      </c>
      <c r="AF27" s="343">
        <v>0</v>
      </c>
      <c r="AG27" s="343">
        <v>0</v>
      </c>
      <c r="AH27" s="343">
        <v>0</v>
      </c>
      <c r="AI27" s="343">
        <v>0</v>
      </c>
      <c r="AJ27" s="343">
        <v>0</v>
      </c>
      <c r="AK27" s="343">
        <v>0</v>
      </c>
      <c r="AL27" s="343">
        <v>0</v>
      </c>
      <c r="AM27" s="343">
        <v>0</v>
      </c>
      <c r="AN27" s="343">
        <v>0</v>
      </c>
      <c r="AO27" s="343">
        <v>0</v>
      </c>
      <c r="AP27" s="343">
        <v>0</v>
      </c>
      <c r="AQ27" s="343">
        <v>0</v>
      </c>
      <c r="AR27" s="343">
        <v>0</v>
      </c>
      <c r="AS27" s="343">
        <v>0</v>
      </c>
      <c r="AT27" s="343">
        <v>0</v>
      </c>
      <c r="AU27" s="343">
        <v>0</v>
      </c>
      <c r="AV27" s="343">
        <v>0</v>
      </c>
      <c r="AW27" s="343">
        <v>0</v>
      </c>
      <c r="AX27" s="343">
        <v>0</v>
      </c>
      <c r="AY27" s="343">
        <v>0</v>
      </c>
      <c r="AZ27" s="343">
        <v>0</v>
      </c>
      <c r="BA27" s="343">
        <v>0</v>
      </c>
      <c r="BB27" s="343">
        <v>0</v>
      </c>
      <c r="BC27" s="343">
        <v>0</v>
      </c>
      <c r="BD27" s="343">
        <v>0</v>
      </c>
      <c r="BE27" s="343">
        <v>0</v>
      </c>
      <c r="BF27" s="343">
        <v>0</v>
      </c>
      <c r="BG27" s="343">
        <v>0</v>
      </c>
      <c r="BH27" s="343">
        <v>0</v>
      </c>
      <c r="BI27" s="343">
        <v>0</v>
      </c>
      <c r="BJ27" s="343">
        <v>0</v>
      </c>
      <c r="BK27" s="343">
        <v>0</v>
      </c>
      <c r="BL27" s="343">
        <v>0</v>
      </c>
      <c r="BM27" s="343">
        <v>0</v>
      </c>
      <c r="BN27" s="343">
        <v>0</v>
      </c>
      <c r="BO27" s="343">
        <v>0</v>
      </c>
      <c r="BP27" s="343">
        <v>0</v>
      </c>
      <c r="BQ27" s="343">
        <v>0</v>
      </c>
      <c r="BR27" s="343">
        <v>0</v>
      </c>
      <c r="BS27" s="343">
        <v>0</v>
      </c>
      <c r="BT27" s="343">
        <v>0</v>
      </c>
      <c r="BU27" s="343">
        <v>127.47899336601749</v>
      </c>
      <c r="BV27" s="343">
        <v>210.74662492708634</v>
      </c>
      <c r="BW27" s="343">
        <v>246.68793520039702</v>
      </c>
      <c r="BX27" s="343">
        <v>268.19860437988513</v>
      </c>
      <c r="BY27" s="343">
        <v>224.24033468843635</v>
      </c>
      <c r="BZ27" s="343">
        <v>278.1278397257376</v>
      </c>
      <c r="CA27" s="343">
        <v>242.06105229151203</v>
      </c>
      <c r="CB27" s="343">
        <v>220.57273120615992</v>
      </c>
      <c r="CC27" s="343">
        <v>218.25763232939167</v>
      </c>
      <c r="CD27" s="343">
        <v>217.86588908394987</v>
      </c>
      <c r="CE27" s="344">
        <v>219.33053652035963</v>
      </c>
    </row>
    <row r="28" spans="1:83" x14ac:dyDescent="0.35">
      <c r="B28" s="74" t="s">
        <v>475</v>
      </c>
      <c r="C28" s="203"/>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v>33.328855922387625</v>
      </c>
      <c r="BV28" s="346">
        <v>65.97221378020123</v>
      </c>
      <c r="BW28" s="346">
        <v>77.20479967685074</v>
      </c>
      <c r="BX28" s="346">
        <v>89.733482169682986</v>
      </c>
      <c r="BY28" s="346">
        <v>74.9215327305118</v>
      </c>
      <c r="BZ28" s="346">
        <v>88.365288370913916</v>
      </c>
      <c r="CA28" s="346">
        <v>73.305091571089477</v>
      </c>
      <c r="CB28" s="346">
        <v>66.87710829556157</v>
      </c>
      <c r="CC28" s="346">
        <v>66.184018956380456</v>
      </c>
      <c r="CD28" s="346">
        <v>65.91985685110923</v>
      </c>
      <c r="CE28" s="347">
        <v>66.244000584669507</v>
      </c>
    </row>
    <row r="29" spans="1:83" x14ac:dyDescent="0.35">
      <c r="B29" s="74" t="s">
        <v>476</v>
      </c>
      <c r="C29" s="203"/>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6"/>
      <c r="BJ29" s="346"/>
      <c r="BK29" s="346"/>
      <c r="BL29" s="346"/>
      <c r="BM29" s="346"/>
      <c r="BN29" s="346"/>
      <c r="BO29" s="346"/>
      <c r="BP29" s="346"/>
      <c r="BQ29" s="346"/>
      <c r="BR29" s="346"/>
      <c r="BS29" s="346"/>
      <c r="BT29" s="346"/>
      <c r="BU29" s="346">
        <v>94.150137443629887</v>
      </c>
      <c r="BV29" s="346">
        <v>144.77441114688511</v>
      </c>
      <c r="BW29" s="346">
        <v>169.48313552354625</v>
      </c>
      <c r="BX29" s="346">
        <v>178.46512221020211</v>
      </c>
      <c r="BY29" s="346">
        <v>149.31880195792456</v>
      </c>
      <c r="BZ29" s="346">
        <v>189.76255135482367</v>
      </c>
      <c r="CA29" s="346">
        <v>168.75596072042256</v>
      </c>
      <c r="CB29" s="346">
        <v>153.69562291059836</v>
      </c>
      <c r="CC29" s="346">
        <v>152.0736133730112</v>
      </c>
      <c r="CD29" s="346">
        <v>151.94603223284062</v>
      </c>
      <c r="CE29" s="347">
        <v>153.08653593569008</v>
      </c>
    </row>
    <row r="30" spans="1:83" ht="26.25" customHeight="1" x14ac:dyDescent="0.35">
      <c r="A30" s="244"/>
      <c r="B30" s="83" t="s">
        <v>477</v>
      </c>
      <c r="C30" s="235"/>
      <c r="D30" s="343">
        <f t="shared" ref="D30:AI30" si="17">SUM(D31:D32)</f>
        <v>0</v>
      </c>
      <c r="E30" s="343">
        <f t="shared" si="17"/>
        <v>0</v>
      </c>
      <c r="F30" s="343">
        <f t="shared" si="17"/>
        <v>0</v>
      </c>
      <c r="G30" s="343">
        <f t="shared" si="17"/>
        <v>0</v>
      </c>
      <c r="H30" s="343">
        <f t="shared" si="17"/>
        <v>0</v>
      </c>
      <c r="I30" s="343">
        <f t="shared" si="17"/>
        <v>0</v>
      </c>
      <c r="J30" s="343">
        <f t="shared" si="17"/>
        <v>0</v>
      </c>
      <c r="K30" s="343">
        <f t="shared" si="17"/>
        <v>0</v>
      </c>
      <c r="L30" s="343">
        <f t="shared" si="17"/>
        <v>0</v>
      </c>
      <c r="M30" s="343">
        <f t="shared" si="17"/>
        <v>0</v>
      </c>
      <c r="N30" s="343">
        <f t="shared" si="17"/>
        <v>0</v>
      </c>
      <c r="O30" s="343">
        <f t="shared" si="17"/>
        <v>0</v>
      </c>
      <c r="P30" s="343">
        <f t="shared" si="17"/>
        <v>0</v>
      </c>
      <c r="Q30" s="343">
        <f t="shared" si="17"/>
        <v>0</v>
      </c>
      <c r="R30" s="343">
        <f t="shared" si="17"/>
        <v>0</v>
      </c>
      <c r="S30" s="343">
        <f t="shared" si="17"/>
        <v>0</v>
      </c>
      <c r="T30" s="343">
        <f t="shared" si="17"/>
        <v>0</v>
      </c>
      <c r="U30" s="343">
        <f t="shared" si="17"/>
        <v>0</v>
      </c>
      <c r="V30" s="343">
        <f t="shared" si="17"/>
        <v>0</v>
      </c>
      <c r="W30" s="343">
        <f t="shared" si="17"/>
        <v>0</v>
      </c>
      <c r="X30" s="343">
        <f t="shared" si="17"/>
        <v>0</v>
      </c>
      <c r="Y30" s="343">
        <f t="shared" si="17"/>
        <v>0</v>
      </c>
      <c r="Z30" s="343">
        <f t="shared" si="17"/>
        <v>0</v>
      </c>
      <c r="AA30" s="343">
        <f t="shared" si="17"/>
        <v>0</v>
      </c>
      <c r="AB30" s="343">
        <f t="shared" si="17"/>
        <v>0</v>
      </c>
      <c r="AC30" s="343">
        <f t="shared" si="17"/>
        <v>0</v>
      </c>
      <c r="AD30" s="343">
        <f t="shared" si="17"/>
        <v>0</v>
      </c>
      <c r="AE30" s="343">
        <f t="shared" si="17"/>
        <v>0</v>
      </c>
      <c r="AF30" s="343">
        <f t="shared" si="17"/>
        <v>0</v>
      </c>
      <c r="AG30" s="343">
        <f t="shared" si="17"/>
        <v>0</v>
      </c>
      <c r="AH30" s="343">
        <f t="shared" si="17"/>
        <v>2949.4249047274448</v>
      </c>
      <c r="AI30" s="343">
        <f t="shared" si="17"/>
        <v>2808.4463933752186</v>
      </c>
      <c r="AJ30" s="343">
        <f t="shared" ref="AJ30:BO30" si="18">SUM(AJ31:AJ32)</f>
        <v>2659.2291191481686</v>
      </c>
      <c r="AK30" s="343">
        <f t="shared" si="18"/>
        <v>2587.0849649869979</v>
      </c>
      <c r="AL30" s="343">
        <f t="shared" si="18"/>
        <v>2510.0311529784321</v>
      </c>
      <c r="AM30" s="343">
        <f t="shared" si="18"/>
        <v>2520.6335497198779</v>
      </c>
      <c r="AN30" s="343">
        <f t="shared" si="18"/>
        <v>2387.0483851481613</v>
      </c>
      <c r="AO30" s="343">
        <f t="shared" si="18"/>
        <v>2276.8472900911988</v>
      </c>
      <c r="AP30" s="343">
        <f t="shared" si="18"/>
        <v>2224.7307930585598</v>
      </c>
      <c r="AQ30" s="343">
        <f t="shared" si="18"/>
        <v>2114.0783161929094</v>
      </c>
      <c r="AR30" s="343">
        <f t="shared" si="18"/>
        <v>1968.2029220439572</v>
      </c>
      <c r="AS30" s="343">
        <f t="shared" si="18"/>
        <v>1781.6455844322036</v>
      </c>
      <c r="AT30" s="343">
        <f t="shared" si="18"/>
        <v>1679.7102637304063</v>
      </c>
      <c r="AU30" s="343">
        <f t="shared" si="18"/>
        <v>1760.9690074753933</v>
      </c>
      <c r="AV30" s="343">
        <f t="shared" si="18"/>
        <v>1672.8192277427613</v>
      </c>
      <c r="AW30" s="343">
        <f t="shared" si="18"/>
        <v>1640.6986366558658</v>
      </c>
      <c r="AX30" s="343">
        <f t="shared" si="18"/>
        <v>1564.8626708667634</v>
      </c>
      <c r="AY30" s="343">
        <f t="shared" si="18"/>
        <v>1474.7573521094282</v>
      </c>
      <c r="AZ30" s="343">
        <f t="shared" si="18"/>
        <v>1330.4166130766121</v>
      </c>
      <c r="BA30" s="343">
        <f t="shared" si="18"/>
        <v>1323.0772442166658</v>
      </c>
      <c r="BB30" s="343">
        <f t="shared" si="18"/>
        <v>1260.9004838387204</v>
      </c>
      <c r="BC30" s="343">
        <f t="shared" si="18"/>
        <v>1254.6250053442011</v>
      </c>
      <c r="BD30" s="343">
        <f t="shared" si="18"/>
        <v>1193.1092925360667</v>
      </c>
      <c r="BE30" s="343">
        <f t="shared" si="18"/>
        <v>1343.7618040212046</v>
      </c>
      <c r="BF30" s="343">
        <f t="shared" si="18"/>
        <v>1323.3437145463649</v>
      </c>
      <c r="BG30" s="343">
        <f t="shared" si="18"/>
        <v>1203.8022627441949</v>
      </c>
      <c r="BH30" s="343">
        <f t="shared" si="18"/>
        <v>1080.4122222858593</v>
      </c>
      <c r="BI30" s="343">
        <f t="shared" si="18"/>
        <v>1016.6774511802888</v>
      </c>
      <c r="BJ30" s="343">
        <f t="shared" si="18"/>
        <v>909.3278585193392</v>
      </c>
      <c r="BK30" s="343">
        <f t="shared" si="18"/>
        <v>830.51187118188727</v>
      </c>
      <c r="BL30" s="343">
        <f t="shared" si="18"/>
        <v>747.62221141723239</v>
      </c>
      <c r="BM30" s="343">
        <f t="shared" si="18"/>
        <v>722.08852839973133</v>
      </c>
      <c r="BN30" s="343">
        <f t="shared" si="18"/>
        <v>686.55199229539483</v>
      </c>
      <c r="BO30" s="343">
        <f t="shared" si="18"/>
        <v>660.30286434300183</v>
      </c>
      <c r="BP30" s="343">
        <f t="shared" ref="BP30:CE30" si="19">SUM(BP31:BP32)</f>
        <v>655.75455892513867</v>
      </c>
      <c r="BQ30" s="343">
        <f t="shared" si="19"/>
        <v>629.61003362195913</v>
      </c>
      <c r="BR30" s="343">
        <f t="shared" si="19"/>
        <v>625.93913883962261</v>
      </c>
      <c r="BS30" s="343">
        <f t="shared" si="19"/>
        <v>628.1580401653647</v>
      </c>
      <c r="BT30" s="343">
        <f t="shared" si="19"/>
        <v>608.76518601678254</v>
      </c>
      <c r="BU30" s="343">
        <f t="shared" si="19"/>
        <v>393.45130649482934</v>
      </c>
      <c r="BV30" s="343">
        <f t="shared" si="19"/>
        <v>273.98052322358564</v>
      </c>
      <c r="BW30" s="343">
        <f t="shared" si="19"/>
        <v>272.64943857503107</v>
      </c>
      <c r="BX30" s="343">
        <f t="shared" si="19"/>
        <v>217.12900532664349</v>
      </c>
      <c r="BY30" s="343">
        <f t="shared" si="19"/>
        <v>158.74921223462576</v>
      </c>
      <c r="BZ30" s="343">
        <f t="shared" si="19"/>
        <v>171.06139683087216</v>
      </c>
      <c r="CA30" s="343">
        <f t="shared" si="19"/>
        <v>131.45789177184338</v>
      </c>
      <c r="CB30" s="343">
        <f t="shared" si="19"/>
        <v>101.75613287562938</v>
      </c>
      <c r="CC30" s="343">
        <f t="shared" si="19"/>
        <v>79.216275370405285</v>
      </c>
      <c r="CD30" s="343">
        <f t="shared" si="19"/>
        <v>59.89465779098856</v>
      </c>
      <c r="CE30" s="344">
        <f t="shared" si="19"/>
        <v>44.717123618994421</v>
      </c>
    </row>
    <row r="31" spans="1:83" x14ac:dyDescent="0.35">
      <c r="B31" s="74" t="s">
        <v>412</v>
      </c>
      <c r="C31" s="203"/>
      <c r="D31" s="346" t="s">
        <v>447</v>
      </c>
      <c r="E31" s="346" t="s">
        <v>447</v>
      </c>
      <c r="F31" s="346" t="s">
        <v>447</v>
      </c>
      <c r="G31" s="346" t="s">
        <v>447</v>
      </c>
      <c r="H31" s="346" t="s">
        <v>447</v>
      </c>
      <c r="I31" s="346" t="s">
        <v>447</v>
      </c>
      <c r="J31" s="346" t="s">
        <v>447</v>
      </c>
      <c r="K31" s="346" t="s">
        <v>447</v>
      </c>
      <c r="L31" s="346" t="s">
        <v>447</v>
      </c>
      <c r="M31" s="346" t="s">
        <v>447</v>
      </c>
      <c r="N31" s="346" t="s">
        <v>447</v>
      </c>
      <c r="O31" s="346" t="s">
        <v>447</v>
      </c>
      <c r="P31" s="346" t="s">
        <v>447</v>
      </c>
      <c r="Q31" s="346" t="s">
        <v>447</v>
      </c>
      <c r="R31" s="346" t="s">
        <v>447</v>
      </c>
      <c r="S31" s="346" t="s">
        <v>447</v>
      </c>
      <c r="T31" s="346" t="s">
        <v>447</v>
      </c>
      <c r="U31" s="346" t="s">
        <v>447</v>
      </c>
      <c r="V31" s="346" t="s">
        <v>447</v>
      </c>
      <c r="W31" s="346" t="s">
        <v>447</v>
      </c>
      <c r="X31" s="346" t="s">
        <v>447</v>
      </c>
      <c r="Y31" s="346" t="s">
        <v>447</v>
      </c>
      <c r="Z31" s="346" t="s">
        <v>447</v>
      </c>
      <c r="AA31" s="346" t="s">
        <v>447</v>
      </c>
      <c r="AB31" s="346" t="s">
        <v>447</v>
      </c>
      <c r="AC31" s="346" t="s">
        <v>447</v>
      </c>
      <c r="AD31" s="346" t="s">
        <v>447</v>
      </c>
      <c r="AE31" s="346" t="s">
        <v>447</v>
      </c>
      <c r="AF31" s="346" t="s">
        <v>447</v>
      </c>
      <c r="AG31" s="346" t="s">
        <v>447</v>
      </c>
      <c r="AH31" s="346">
        <v>2530.0597765136631</v>
      </c>
      <c r="AI31" s="346">
        <v>2452.659180196446</v>
      </c>
      <c r="AJ31" s="346">
        <v>2319.7678648159531</v>
      </c>
      <c r="AK31" s="346">
        <v>2254.3255422488382</v>
      </c>
      <c r="AL31" s="346">
        <v>2209.0585059022133</v>
      </c>
      <c r="AM31" s="346">
        <v>2206.9522358160334</v>
      </c>
      <c r="AN31" s="346">
        <v>2092.2355664170918</v>
      </c>
      <c r="AO31" s="346">
        <v>1984.688938243132</v>
      </c>
      <c r="AP31" s="346">
        <v>1945.7133417813614</v>
      </c>
      <c r="AQ31" s="346">
        <v>1842.4364198315886</v>
      </c>
      <c r="AR31" s="346">
        <v>1708.9141345946025</v>
      </c>
      <c r="AS31" s="346">
        <v>1515.4304430446375</v>
      </c>
      <c r="AT31" s="346">
        <v>1455.7020898034477</v>
      </c>
      <c r="AU31" s="346">
        <v>1495.5155323987574</v>
      </c>
      <c r="AV31" s="346">
        <v>1402.02953817663</v>
      </c>
      <c r="AW31" s="346">
        <v>1366.5880875031776</v>
      </c>
      <c r="AX31" s="346">
        <v>1304.3925190709274</v>
      </c>
      <c r="AY31" s="346">
        <v>1227.4372598751427</v>
      </c>
      <c r="AZ31" s="346">
        <v>1118.0829727242115</v>
      </c>
      <c r="BA31" s="346">
        <v>1129.2950291780376</v>
      </c>
      <c r="BB31" s="346">
        <v>1081.0987232780819</v>
      </c>
      <c r="BC31" s="346">
        <v>1087.2800015155681</v>
      </c>
      <c r="BD31" s="346">
        <v>1042.0794877578278</v>
      </c>
      <c r="BE31" s="346">
        <v>1191.2299041421927</v>
      </c>
      <c r="BF31" s="346">
        <v>1168.1075958587151</v>
      </c>
      <c r="BG31" s="346">
        <v>1067.2714940571116</v>
      </c>
      <c r="BH31" s="346">
        <v>953.52462774429216</v>
      </c>
      <c r="BI31" s="346">
        <v>902.27535679200184</v>
      </c>
      <c r="BJ31" s="346">
        <v>811.35296502142194</v>
      </c>
      <c r="BK31" s="346">
        <v>757.17204239484226</v>
      </c>
      <c r="BL31" s="346">
        <v>688.37651889491769</v>
      </c>
      <c r="BM31" s="346">
        <v>675.76658898554626</v>
      </c>
      <c r="BN31" s="346">
        <v>638.56265767312209</v>
      </c>
      <c r="BO31" s="346">
        <v>623.53541986482298</v>
      </c>
      <c r="BP31" s="346">
        <v>629.33737349230807</v>
      </c>
      <c r="BQ31" s="346">
        <v>612.12205099841333</v>
      </c>
      <c r="BR31" s="346">
        <v>614.88538944946163</v>
      </c>
      <c r="BS31" s="346">
        <v>621.53389732986363</v>
      </c>
      <c r="BT31" s="346">
        <v>604.84462886634583</v>
      </c>
      <c r="BU31" s="346">
        <v>390.19376381747014</v>
      </c>
      <c r="BV31" s="346">
        <v>272.43376796992771</v>
      </c>
      <c r="BW31" s="346">
        <v>271.66451289432229</v>
      </c>
      <c r="BX31" s="346">
        <v>217.12900532664349</v>
      </c>
      <c r="BY31" s="346">
        <v>158.74921223462576</v>
      </c>
      <c r="BZ31" s="346">
        <v>171.06139683087216</v>
      </c>
      <c r="CA31" s="346">
        <v>131.45789177184338</v>
      </c>
      <c r="CB31" s="346">
        <v>101.75613287562938</v>
      </c>
      <c r="CC31" s="346">
        <v>79.216275370405285</v>
      </c>
      <c r="CD31" s="346">
        <v>59.89465779098856</v>
      </c>
      <c r="CE31" s="347">
        <v>44.717123618994421</v>
      </c>
    </row>
    <row r="32" spans="1:83" x14ac:dyDescent="0.35">
      <c r="B32" s="74" t="s">
        <v>411</v>
      </c>
      <c r="C32" s="203"/>
      <c r="D32" s="346" t="s">
        <v>447</v>
      </c>
      <c r="E32" s="346" t="s">
        <v>447</v>
      </c>
      <c r="F32" s="346" t="s">
        <v>447</v>
      </c>
      <c r="G32" s="346" t="s">
        <v>447</v>
      </c>
      <c r="H32" s="346" t="s">
        <v>447</v>
      </c>
      <c r="I32" s="346" t="s">
        <v>447</v>
      </c>
      <c r="J32" s="346" t="s">
        <v>447</v>
      </c>
      <c r="K32" s="346" t="s">
        <v>447</v>
      </c>
      <c r="L32" s="346" t="s">
        <v>447</v>
      </c>
      <c r="M32" s="346" t="s">
        <v>447</v>
      </c>
      <c r="N32" s="346" t="s">
        <v>447</v>
      </c>
      <c r="O32" s="346" t="s">
        <v>447</v>
      </c>
      <c r="P32" s="346" t="s">
        <v>447</v>
      </c>
      <c r="Q32" s="346" t="s">
        <v>447</v>
      </c>
      <c r="R32" s="346" t="s">
        <v>447</v>
      </c>
      <c r="S32" s="346" t="s">
        <v>447</v>
      </c>
      <c r="T32" s="346" t="s">
        <v>447</v>
      </c>
      <c r="U32" s="346" t="s">
        <v>447</v>
      </c>
      <c r="V32" s="346" t="s">
        <v>447</v>
      </c>
      <c r="W32" s="346" t="s">
        <v>447</v>
      </c>
      <c r="X32" s="346" t="s">
        <v>447</v>
      </c>
      <c r="Y32" s="346" t="s">
        <v>447</v>
      </c>
      <c r="Z32" s="346" t="s">
        <v>447</v>
      </c>
      <c r="AA32" s="346" t="s">
        <v>447</v>
      </c>
      <c r="AB32" s="346" t="s">
        <v>447</v>
      </c>
      <c r="AC32" s="346" t="s">
        <v>447</v>
      </c>
      <c r="AD32" s="346" t="s">
        <v>447</v>
      </c>
      <c r="AE32" s="346" t="s">
        <v>447</v>
      </c>
      <c r="AF32" s="346" t="s">
        <v>447</v>
      </c>
      <c r="AG32" s="346" t="s">
        <v>447</v>
      </c>
      <c r="AH32" s="346">
        <v>419.36512821378159</v>
      </c>
      <c r="AI32" s="346">
        <v>355.78721317877262</v>
      </c>
      <c r="AJ32" s="346">
        <v>339.46125433221567</v>
      </c>
      <c r="AK32" s="346">
        <v>332.75942273815957</v>
      </c>
      <c r="AL32" s="346">
        <v>300.972647076219</v>
      </c>
      <c r="AM32" s="346">
        <v>313.68131390384451</v>
      </c>
      <c r="AN32" s="346">
        <v>294.81281873106946</v>
      </c>
      <c r="AO32" s="346">
        <v>292.15835184806679</v>
      </c>
      <c r="AP32" s="346">
        <v>279.01745127719846</v>
      </c>
      <c r="AQ32" s="346">
        <v>271.64189636132085</v>
      </c>
      <c r="AR32" s="346">
        <v>259.28878744935469</v>
      </c>
      <c r="AS32" s="346">
        <v>266.21514138756612</v>
      </c>
      <c r="AT32" s="346">
        <v>224.00817392695862</v>
      </c>
      <c r="AU32" s="346">
        <v>265.45347507663587</v>
      </c>
      <c r="AV32" s="346">
        <v>270.78968956613124</v>
      </c>
      <c r="AW32" s="346">
        <v>274.11054915268829</v>
      </c>
      <c r="AX32" s="346">
        <v>260.4701517958361</v>
      </c>
      <c r="AY32" s="346">
        <v>247.3200922342856</v>
      </c>
      <c r="AZ32" s="346">
        <v>212.33364035240052</v>
      </c>
      <c r="BA32" s="346">
        <v>193.78221503862827</v>
      </c>
      <c r="BB32" s="346">
        <v>179.80176056063846</v>
      </c>
      <c r="BC32" s="346">
        <v>167.34500382863308</v>
      </c>
      <c r="BD32" s="346">
        <v>151.02980477823905</v>
      </c>
      <c r="BE32" s="346">
        <v>152.53189987901203</v>
      </c>
      <c r="BF32" s="346">
        <v>155.23611868764991</v>
      </c>
      <c r="BG32" s="346">
        <v>136.53076868708325</v>
      </c>
      <c r="BH32" s="346">
        <v>126.88759454156715</v>
      </c>
      <c r="BI32" s="346">
        <v>114.40209438828698</v>
      </c>
      <c r="BJ32" s="346">
        <v>97.974893497917265</v>
      </c>
      <c r="BK32" s="346">
        <v>73.339828787045036</v>
      </c>
      <c r="BL32" s="346">
        <v>59.245692522314677</v>
      </c>
      <c r="BM32" s="346">
        <v>46.32193941418506</v>
      </c>
      <c r="BN32" s="346">
        <v>47.989334622272771</v>
      </c>
      <c r="BO32" s="346">
        <v>36.767444478178788</v>
      </c>
      <c r="BP32" s="346">
        <v>26.417185432830632</v>
      </c>
      <c r="BQ32" s="346">
        <v>17.487982623545776</v>
      </c>
      <c r="BR32" s="346">
        <v>11.053749390160993</v>
      </c>
      <c r="BS32" s="346">
        <v>6.6241428355011136</v>
      </c>
      <c r="BT32" s="346">
        <v>3.9205571504367236</v>
      </c>
      <c r="BU32" s="346">
        <v>3.2575426773591905</v>
      </c>
      <c r="BV32" s="346">
        <v>1.5467552536579086</v>
      </c>
      <c r="BW32" s="346">
        <v>0.98492568070880626</v>
      </c>
      <c r="BX32" s="346">
        <v>0</v>
      </c>
      <c r="BY32" s="346">
        <v>0</v>
      </c>
      <c r="BZ32" s="346">
        <v>0</v>
      </c>
      <c r="CA32" s="346">
        <v>0</v>
      </c>
      <c r="CB32" s="346">
        <v>0</v>
      </c>
      <c r="CC32" s="346">
        <v>0</v>
      </c>
      <c r="CD32" s="346">
        <v>0</v>
      </c>
      <c r="CE32" s="347">
        <v>0</v>
      </c>
    </row>
    <row r="33" spans="1:83" ht="26.25" customHeight="1" x14ac:dyDescent="0.35">
      <c r="B33" s="83" t="s">
        <v>478</v>
      </c>
      <c r="C33" s="74"/>
      <c r="D33" s="343">
        <f t="shared" ref="D33:AI33" si="20">SUM(D34:D35)</f>
        <v>0</v>
      </c>
      <c r="E33" s="343">
        <f t="shared" si="20"/>
        <v>0</v>
      </c>
      <c r="F33" s="343">
        <f t="shared" si="20"/>
        <v>0</v>
      </c>
      <c r="G33" s="343">
        <f t="shared" si="20"/>
        <v>0</v>
      </c>
      <c r="H33" s="343">
        <f t="shared" si="20"/>
        <v>0</v>
      </c>
      <c r="I33" s="343">
        <f t="shared" si="20"/>
        <v>0</v>
      </c>
      <c r="J33" s="343">
        <f t="shared" si="20"/>
        <v>0</v>
      </c>
      <c r="K33" s="343">
        <f t="shared" si="20"/>
        <v>0</v>
      </c>
      <c r="L33" s="343">
        <f t="shared" si="20"/>
        <v>0</v>
      </c>
      <c r="M33" s="343">
        <f t="shared" si="20"/>
        <v>0</v>
      </c>
      <c r="N33" s="343">
        <f t="shared" si="20"/>
        <v>0</v>
      </c>
      <c r="O33" s="343">
        <f t="shared" si="20"/>
        <v>0</v>
      </c>
      <c r="P33" s="343">
        <f t="shared" si="20"/>
        <v>0</v>
      </c>
      <c r="Q33" s="343">
        <f t="shared" si="20"/>
        <v>0</v>
      </c>
      <c r="R33" s="343">
        <f t="shared" si="20"/>
        <v>0</v>
      </c>
      <c r="S33" s="343">
        <f t="shared" si="20"/>
        <v>0</v>
      </c>
      <c r="T33" s="343">
        <f t="shared" si="20"/>
        <v>0</v>
      </c>
      <c r="U33" s="343">
        <f t="shared" si="20"/>
        <v>0</v>
      </c>
      <c r="V33" s="343">
        <f t="shared" si="20"/>
        <v>0</v>
      </c>
      <c r="W33" s="343">
        <f t="shared" si="20"/>
        <v>0</v>
      </c>
      <c r="X33" s="343">
        <f t="shared" si="20"/>
        <v>0</v>
      </c>
      <c r="Y33" s="343">
        <f t="shared" si="20"/>
        <v>0</v>
      </c>
      <c r="Z33" s="343">
        <f t="shared" si="20"/>
        <v>0</v>
      </c>
      <c r="AA33" s="343">
        <f t="shared" si="20"/>
        <v>0</v>
      </c>
      <c r="AB33" s="343">
        <f t="shared" si="20"/>
        <v>0</v>
      </c>
      <c r="AC33" s="343">
        <f t="shared" si="20"/>
        <v>0</v>
      </c>
      <c r="AD33" s="343">
        <f t="shared" si="20"/>
        <v>0</v>
      </c>
      <c r="AE33" s="343">
        <f t="shared" si="20"/>
        <v>0</v>
      </c>
      <c r="AF33" s="343">
        <f t="shared" si="20"/>
        <v>0</v>
      </c>
      <c r="AG33" s="343">
        <f t="shared" si="20"/>
        <v>0</v>
      </c>
      <c r="AH33" s="343">
        <f t="shared" si="20"/>
        <v>0</v>
      </c>
      <c r="AI33" s="343">
        <f t="shared" si="20"/>
        <v>0.5625511173427834</v>
      </c>
      <c r="AJ33" s="343">
        <f t="shared" ref="AJ33:BO33" si="21">SUM(AJ34:AJ35)</f>
        <v>8.2776324000564987</v>
      </c>
      <c r="AK33" s="343">
        <f t="shared" si="21"/>
        <v>19.433143433578735</v>
      </c>
      <c r="AL33" s="343">
        <f t="shared" si="21"/>
        <v>31.550670917326663</v>
      </c>
      <c r="AM33" s="343">
        <f t="shared" si="21"/>
        <v>50.012570430949957</v>
      </c>
      <c r="AN33" s="343">
        <f t="shared" si="21"/>
        <v>81.769773404284834</v>
      </c>
      <c r="AO33" s="343">
        <f t="shared" si="21"/>
        <v>97.96083516689643</v>
      </c>
      <c r="AP33" s="343">
        <f t="shared" si="21"/>
        <v>113.36207862718777</v>
      </c>
      <c r="AQ33" s="343">
        <f t="shared" si="21"/>
        <v>133.92957340468226</v>
      </c>
      <c r="AR33" s="343">
        <f t="shared" si="21"/>
        <v>157.52344376619016</v>
      </c>
      <c r="AS33" s="343">
        <f t="shared" si="21"/>
        <v>187.10324261542937</v>
      </c>
      <c r="AT33" s="343">
        <f t="shared" si="21"/>
        <v>213.9720053484171</v>
      </c>
      <c r="AU33" s="343">
        <f t="shared" si="21"/>
        <v>264.14474995890208</v>
      </c>
      <c r="AV33" s="343">
        <f t="shared" si="21"/>
        <v>291.4327614732677</v>
      </c>
      <c r="AW33" s="343">
        <f t="shared" si="21"/>
        <v>325.11539804701488</v>
      </c>
      <c r="AX33" s="343">
        <f t="shared" si="21"/>
        <v>334.93508854507382</v>
      </c>
      <c r="AY33" s="343">
        <f t="shared" si="21"/>
        <v>350.27756319517778</v>
      </c>
      <c r="AZ33" s="343">
        <f t="shared" si="21"/>
        <v>361.42345845061163</v>
      </c>
      <c r="BA33" s="343">
        <f t="shared" si="21"/>
        <v>377.51800818964256</v>
      </c>
      <c r="BB33" s="343">
        <f t="shared" si="21"/>
        <v>388.73981130022179</v>
      </c>
      <c r="BC33" s="343">
        <f t="shared" si="21"/>
        <v>420.12659159350437</v>
      </c>
      <c r="BD33" s="343">
        <f t="shared" si="21"/>
        <v>434.719547204474</v>
      </c>
      <c r="BE33" s="343">
        <f t="shared" si="21"/>
        <v>434.83566214740097</v>
      </c>
      <c r="BF33" s="343">
        <f t="shared" si="21"/>
        <v>396.68618219468874</v>
      </c>
      <c r="BG33" s="343">
        <f t="shared" si="21"/>
        <v>350.63205634109613</v>
      </c>
      <c r="BH33" s="343">
        <f t="shared" si="21"/>
        <v>302.65498671987024</v>
      </c>
      <c r="BI33" s="343">
        <f t="shared" si="21"/>
        <v>258.87345592537343</v>
      </c>
      <c r="BJ33" s="343">
        <f t="shared" si="21"/>
        <v>218.69976945699756</v>
      </c>
      <c r="BK33" s="343">
        <f t="shared" si="21"/>
        <v>187.95025303512938</v>
      </c>
      <c r="BL33" s="343">
        <f t="shared" si="21"/>
        <v>153.31764694188664</v>
      </c>
      <c r="BM33" s="343">
        <f t="shared" si="21"/>
        <v>133.87246664167873</v>
      </c>
      <c r="BN33" s="343">
        <f t="shared" si="21"/>
        <v>108.55966133618401</v>
      </c>
      <c r="BO33" s="343">
        <f t="shared" si="21"/>
        <v>96.045734102677642</v>
      </c>
      <c r="BP33" s="343">
        <f t="shared" ref="BP33:CE33" si="22">SUM(BP34:BP35)</f>
        <v>85.937011028655533</v>
      </c>
      <c r="BQ33" s="343">
        <f t="shared" si="22"/>
        <v>84.335010035696769</v>
      </c>
      <c r="BR33" s="343">
        <f t="shared" si="22"/>
        <v>66.204606596254138</v>
      </c>
      <c r="BS33" s="343">
        <f t="shared" si="22"/>
        <v>56.417301409140443</v>
      </c>
      <c r="BT33" s="343">
        <f t="shared" si="22"/>
        <v>48.381035112818765</v>
      </c>
      <c r="BU33" s="343">
        <f t="shared" si="22"/>
        <v>61.899414409907564</v>
      </c>
      <c r="BV33" s="343">
        <f t="shared" si="22"/>
        <v>43.103768286719124</v>
      </c>
      <c r="BW33" s="343">
        <f t="shared" si="22"/>
        <v>42.894356451212552</v>
      </c>
      <c r="BX33" s="343">
        <f t="shared" si="22"/>
        <v>34.159648371383824</v>
      </c>
      <c r="BY33" s="343">
        <f t="shared" si="22"/>
        <v>24.975093774371818</v>
      </c>
      <c r="BZ33" s="343">
        <f t="shared" si="22"/>
        <v>26.912098440600705</v>
      </c>
      <c r="CA33" s="343">
        <f t="shared" si="22"/>
        <v>20.681508450766952</v>
      </c>
      <c r="CB33" s="343">
        <f t="shared" si="22"/>
        <v>16.008702814412885</v>
      </c>
      <c r="CC33" s="343">
        <f t="shared" si="22"/>
        <v>12.462637628136866</v>
      </c>
      <c r="CD33" s="343">
        <f t="shared" si="22"/>
        <v>9.4228794830364162</v>
      </c>
      <c r="CE33" s="344">
        <f t="shared" si="22"/>
        <v>7.0350859697744514</v>
      </c>
    </row>
    <row r="34" spans="1:83" x14ac:dyDescent="0.35">
      <c r="B34" s="74" t="s">
        <v>412</v>
      </c>
      <c r="C34" s="203"/>
      <c r="D34" s="346" t="s">
        <v>447</v>
      </c>
      <c r="E34" s="346" t="s">
        <v>447</v>
      </c>
      <c r="F34" s="346" t="s">
        <v>447</v>
      </c>
      <c r="G34" s="346" t="s">
        <v>447</v>
      </c>
      <c r="H34" s="346" t="s">
        <v>447</v>
      </c>
      <c r="I34" s="346" t="s">
        <v>447</v>
      </c>
      <c r="J34" s="346" t="s">
        <v>447</v>
      </c>
      <c r="K34" s="346" t="s">
        <v>447</v>
      </c>
      <c r="L34" s="346" t="s">
        <v>447</v>
      </c>
      <c r="M34" s="346" t="s">
        <v>447</v>
      </c>
      <c r="N34" s="346" t="s">
        <v>447</v>
      </c>
      <c r="O34" s="346" t="s">
        <v>447</v>
      </c>
      <c r="P34" s="346" t="s">
        <v>447</v>
      </c>
      <c r="Q34" s="346" t="s">
        <v>447</v>
      </c>
      <c r="R34" s="346" t="s">
        <v>447</v>
      </c>
      <c r="S34" s="346" t="s">
        <v>447</v>
      </c>
      <c r="T34" s="346" t="s">
        <v>447</v>
      </c>
      <c r="U34" s="346" t="s">
        <v>447</v>
      </c>
      <c r="V34" s="346" t="s">
        <v>447</v>
      </c>
      <c r="W34" s="346" t="s">
        <v>447</v>
      </c>
      <c r="X34" s="346" t="s">
        <v>447</v>
      </c>
      <c r="Y34" s="346" t="s">
        <v>447</v>
      </c>
      <c r="Z34" s="346" t="s">
        <v>447</v>
      </c>
      <c r="AA34" s="346" t="s">
        <v>447</v>
      </c>
      <c r="AB34" s="346" t="s">
        <v>447</v>
      </c>
      <c r="AC34" s="346" t="s">
        <v>447</v>
      </c>
      <c r="AD34" s="346" t="s">
        <v>447</v>
      </c>
      <c r="AE34" s="346" t="s">
        <v>447</v>
      </c>
      <c r="AF34" s="346" t="s">
        <v>447</v>
      </c>
      <c r="AG34" s="346" t="s">
        <v>447</v>
      </c>
      <c r="AH34" s="346">
        <v>0</v>
      </c>
      <c r="AI34" s="346">
        <v>0.55915618839131198</v>
      </c>
      <c r="AJ34" s="346">
        <v>8.1777233499515756</v>
      </c>
      <c r="AK34" s="346">
        <v>19.081313319513455</v>
      </c>
      <c r="AL34" s="346">
        <v>30.789052761511581</v>
      </c>
      <c r="AM34" s="346">
        <v>48.503470919286563</v>
      </c>
      <c r="AN34" s="346">
        <v>79.256751615208927</v>
      </c>
      <c r="AO34" s="346">
        <v>93.52215241929116</v>
      </c>
      <c r="AP34" s="346">
        <v>107.44242124331032</v>
      </c>
      <c r="AQ34" s="346">
        <v>126.08106760125092</v>
      </c>
      <c r="AR34" s="346">
        <v>147.26262117812129</v>
      </c>
      <c r="AS34" s="346">
        <v>171.11151247735847</v>
      </c>
      <c r="AT34" s="346">
        <v>194.98696228648487</v>
      </c>
      <c r="AU34" s="346">
        <v>235.04322072687324</v>
      </c>
      <c r="AV34" s="346">
        <v>255.43498667438578</v>
      </c>
      <c r="AW34" s="346">
        <v>283.94641111470224</v>
      </c>
      <c r="AX34" s="346">
        <v>292.5216773091044</v>
      </c>
      <c r="AY34" s="346">
        <v>301.94324642767538</v>
      </c>
      <c r="AZ34" s="346">
        <v>312.78505325532035</v>
      </c>
      <c r="BA34" s="346">
        <v>330.97425828653877</v>
      </c>
      <c r="BB34" s="346">
        <v>340.821146889327</v>
      </c>
      <c r="BC34" s="346">
        <v>371.57885186475289</v>
      </c>
      <c r="BD34" s="346">
        <v>387.64593929637152</v>
      </c>
      <c r="BE34" s="346">
        <v>386.35681269245083</v>
      </c>
      <c r="BF34" s="346">
        <v>347.5629253188298</v>
      </c>
      <c r="BG34" s="346">
        <v>298.58543595809095</v>
      </c>
      <c r="BH34" s="346">
        <v>251.88750792617634</v>
      </c>
      <c r="BI34" s="346">
        <v>212.68912998437733</v>
      </c>
      <c r="BJ34" s="346">
        <v>177.32816825774097</v>
      </c>
      <c r="BK34" s="346">
        <v>152.08382784746388</v>
      </c>
      <c r="BL34" s="346">
        <v>125.24475235848607</v>
      </c>
      <c r="BM34" s="346">
        <v>112.36006752923279</v>
      </c>
      <c r="BN34" s="346">
        <v>91.44750583644354</v>
      </c>
      <c r="BO34" s="346">
        <v>85.256981782456393</v>
      </c>
      <c r="BP34" s="346">
        <v>76.957905274001106</v>
      </c>
      <c r="BQ34" s="346">
        <v>79.127407502597734</v>
      </c>
      <c r="BR34" s="346">
        <v>62.354303004289719</v>
      </c>
      <c r="BS34" s="346">
        <v>54.838126127365953</v>
      </c>
      <c r="BT34" s="346">
        <v>46.572696586961428</v>
      </c>
      <c r="BU34" s="346">
        <v>61.386924094548895</v>
      </c>
      <c r="BV34" s="346">
        <v>42.860426244498377</v>
      </c>
      <c r="BW34" s="346">
        <v>42.739403800486109</v>
      </c>
      <c r="BX34" s="346">
        <v>34.159648371383824</v>
      </c>
      <c r="BY34" s="346">
        <v>24.975093774371818</v>
      </c>
      <c r="BZ34" s="346">
        <v>26.912098440600705</v>
      </c>
      <c r="CA34" s="346">
        <v>20.681508450766952</v>
      </c>
      <c r="CB34" s="346">
        <v>16.008702814412885</v>
      </c>
      <c r="CC34" s="346">
        <v>12.462637628136866</v>
      </c>
      <c r="CD34" s="346">
        <v>9.4228794830364162</v>
      </c>
      <c r="CE34" s="347">
        <v>7.0350859697744514</v>
      </c>
    </row>
    <row r="35" spans="1:83" x14ac:dyDescent="0.35">
      <c r="B35" s="74" t="s">
        <v>411</v>
      </c>
      <c r="C35" s="203"/>
      <c r="D35" s="346" t="s">
        <v>447</v>
      </c>
      <c r="E35" s="346" t="s">
        <v>447</v>
      </c>
      <c r="F35" s="346" t="s">
        <v>447</v>
      </c>
      <c r="G35" s="346" t="s">
        <v>447</v>
      </c>
      <c r="H35" s="346" t="s">
        <v>447</v>
      </c>
      <c r="I35" s="346" t="s">
        <v>447</v>
      </c>
      <c r="J35" s="346" t="s">
        <v>447</v>
      </c>
      <c r="K35" s="346" t="s">
        <v>447</v>
      </c>
      <c r="L35" s="346" t="s">
        <v>447</v>
      </c>
      <c r="M35" s="346" t="s">
        <v>447</v>
      </c>
      <c r="N35" s="346" t="s">
        <v>447</v>
      </c>
      <c r="O35" s="346" t="s">
        <v>447</v>
      </c>
      <c r="P35" s="346" t="s">
        <v>447</v>
      </c>
      <c r="Q35" s="346" t="s">
        <v>447</v>
      </c>
      <c r="R35" s="346" t="s">
        <v>447</v>
      </c>
      <c r="S35" s="346" t="s">
        <v>447</v>
      </c>
      <c r="T35" s="346" t="s">
        <v>447</v>
      </c>
      <c r="U35" s="346" t="s">
        <v>447</v>
      </c>
      <c r="V35" s="346" t="s">
        <v>447</v>
      </c>
      <c r="W35" s="346" t="s">
        <v>447</v>
      </c>
      <c r="X35" s="346" t="s">
        <v>447</v>
      </c>
      <c r="Y35" s="346" t="s">
        <v>447</v>
      </c>
      <c r="Z35" s="346" t="s">
        <v>447</v>
      </c>
      <c r="AA35" s="346" t="s">
        <v>447</v>
      </c>
      <c r="AB35" s="346" t="s">
        <v>447</v>
      </c>
      <c r="AC35" s="346" t="s">
        <v>447</v>
      </c>
      <c r="AD35" s="346" t="s">
        <v>447</v>
      </c>
      <c r="AE35" s="346" t="s">
        <v>447</v>
      </c>
      <c r="AF35" s="346" t="s">
        <v>447</v>
      </c>
      <c r="AG35" s="346" t="s">
        <v>447</v>
      </c>
      <c r="AH35" s="346">
        <v>0</v>
      </c>
      <c r="AI35" s="346">
        <v>3.3949289514714708E-3</v>
      </c>
      <c r="AJ35" s="346">
        <v>9.9909050104922251E-2</v>
      </c>
      <c r="AK35" s="346">
        <v>0.35183011406528042</v>
      </c>
      <c r="AL35" s="346">
        <v>0.76161815581508274</v>
      </c>
      <c r="AM35" s="346">
        <v>1.5090995116633918</v>
      </c>
      <c r="AN35" s="346">
        <v>2.5130217890759039</v>
      </c>
      <c r="AO35" s="346">
        <v>4.4386827476052684</v>
      </c>
      <c r="AP35" s="346">
        <v>5.9196573838774462</v>
      </c>
      <c r="AQ35" s="346">
        <v>7.8485058034313449</v>
      </c>
      <c r="AR35" s="346">
        <v>10.260822588068855</v>
      </c>
      <c r="AS35" s="346">
        <v>15.991730138070885</v>
      </c>
      <c r="AT35" s="346">
        <v>18.98504306193222</v>
      </c>
      <c r="AU35" s="346">
        <v>29.101529232028856</v>
      </c>
      <c r="AV35" s="346">
        <v>35.997774798881942</v>
      </c>
      <c r="AW35" s="346">
        <v>41.16898693231262</v>
      </c>
      <c r="AX35" s="346">
        <v>42.413411235969427</v>
      </c>
      <c r="AY35" s="346">
        <v>48.334316767502372</v>
      </c>
      <c r="AZ35" s="346">
        <v>48.638405195291298</v>
      </c>
      <c r="BA35" s="346">
        <v>46.543749903103802</v>
      </c>
      <c r="BB35" s="346">
        <v>47.918664410894777</v>
      </c>
      <c r="BC35" s="346">
        <v>48.547739728751452</v>
      </c>
      <c r="BD35" s="346">
        <v>47.073607908102495</v>
      </c>
      <c r="BE35" s="346">
        <v>48.478849454950151</v>
      </c>
      <c r="BF35" s="346">
        <v>49.123256875858964</v>
      </c>
      <c r="BG35" s="346">
        <v>52.04662038300517</v>
      </c>
      <c r="BH35" s="346">
        <v>50.767478793693897</v>
      </c>
      <c r="BI35" s="346">
        <v>46.184325940996125</v>
      </c>
      <c r="BJ35" s="346">
        <v>41.371601199256595</v>
      </c>
      <c r="BK35" s="346">
        <v>35.866425187665506</v>
      </c>
      <c r="BL35" s="346">
        <v>28.072894583400579</v>
      </c>
      <c r="BM35" s="346">
        <v>21.51239911244593</v>
      </c>
      <c r="BN35" s="346">
        <v>17.112155499740464</v>
      </c>
      <c r="BO35" s="346">
        <v>10.788752320221251</v>
      </c>
      <c r="BP35" s="346">
        <v>8.9791057546544302</v>
      </c>
      <c r="BQ35" s="346">
        <v>5.2076025330990277</v>
      </c>
      <c r="BR35" s="346">
        <v>3.8503035919644244</v>
      </c>
      <c r="BS35" s="346">
        <v>1.5791752817744924</v>
      </c>
      <c r="BT35" s="346">
        <v>1.8083385258573348</v>
      </c>
      <c r="BU35" s="346">
        <v>0.51249031535867129</v>
      </c>
      <c r="BV35" s="346">
        <v>0.24334204222074632</v>
      </c>
      <c r="BW35" s="346">
        <v>0.15495265072643977</v>
      </c>
      <c r="BX35" s="346">
        <v>0</v>
      </c>
      <c r="BY35" s="346">
        <v>0</v>
      </c>
      <c r="BZ35" s="346">
        <v>0</v>
      </c>
      <c r="CA35" s="346">
        <v>0</v>
      </c>
      <c r="CB35" s="346">
        <v>0</v>
      </c>
      <c r="CC35" s="346">
        <v>0</v>
      </c>
      <c r="CD35" s="346">
        <v>0</v>
      </c>
      <c r="CE35" s="347">
        <v>0</v>
      </c>
    </row>
    <row r="36" spans="1:83" ht="26.25" customHeight="1" x14ac:dyDescent="0.35">
      <c r="B36" s="83" t="s">
        <v>479</v>
      </c>
      <c r="C36" s="203"/>
      <c r="D36" s="343">
        <f t="shared" ref="D36:AI36" si="23">SUM(D37:D39)</f>
        <v>0</v>
      </c>
      <c r="E36" s="343">
        <f t="shared" si="23"/>
        <v>0</v>
      </c>
      <c r="F36" s="343">
        <f t="shared" si="23"/>
        <v>0</v>
      </c>
      <c r="G36" s="343">
        <f t="shared" si="23"/>
        <v>0</v>
      </c>
      <c r="H36" s="343">
        <f t="shared" si="23"/>
        <v>0</v>
      </c>
      <c r="I36" s="343">
        <f t="shared" si="23"/>
        <v>0</v>
      </c>
      <c r="J36" s="343">
        <f t="shared" si="23"/>
        <v>0</v>
      </c>
      <c r="K36" s="343">
        <f t="shared" si="23"/>
        <v>0</v>
      </c>
      <c r="L36" s="343">
        <f t="shared" si="23"/>
        <v>0</v>
      </c>
      <c r="M36" s="343">
        <f t="shared" si="23"/>
        <v>0</v>
      </c>
      <c r="N36" s="343">
        <f t="shared" si="23"/>
        <v>0</v>
      </c>
      <c r="O36" s="343">
        <f t="shared" si="23"/>
        <v>0</v>
      </c>
      <c r="P36" s="343">
        <f t="shared" si="23"/>
        <v>0</v>
      </c>
      <c r="Q36" s="343">
        <f t="shared" si="23"/>
        <v>0</v>
      </c>
      <c r="R36" s="343">
        <f t="shared" si="23"/>
        <v>0</v>
      </c>
      <c r="S36" s="343">
        <f t="shared" si="23"/>
        <v>0</v>
      </c>
      <c r="T36" s="343">
        <f t="shared" si="23"/>
        <v>0</v>
      </c>
      <c r="U36" s="343">
        <f t="shared" si="23"/>
        <v>0</v>
      </c>
      <c r="V36" s="343">
        <f t="shared" si="23"/>
        <v>0</v>
      </c>
      <c r="W36" s="343">
        <f t="shared" si="23"/>
        <v>0</v>
      </c>
      <c r="X36" s="343">
        <f t="shared" si="23"/>
        <v>0</v>
      </c>
      <c r="Y36" s="343">
        <f t="shared" si="23"/>
        <v>0</v>
      </c>
      <c r="Z36" s="343">
        <f t="shared" si="23"/>
        <v>0</v>
      </c>
      <c r="AA36" s="343">
        <f t="shared" si="23"/>
        <v>0</v>
      </c>
      <c r="AB36" s="343">
        <f t="shared" si="23"/>
        <v>0</v>
      </c>
      <c r="AC36" s="343">
        <f t="shared" si="23"/>
        <v>0</v>
      </c>
      <c r="AD36" s="343">
        <f t="shared" si="23"/>
        <v>0</v>
      </c>
      <c r="AE36" s="343">
        <f t="shared" si="23"/>
        <v>0</v>
      </c>
      <c r="AF36" s="343">
        <f t="shared" si="23"/>
        <v>0</v>
      </c>
      <c r="AG36" s="343">
        <f t="shared" si="23"/>
        <v>0</v>
      </c>
      <c r="AH36" s="343">
        <f t="shared" si="23"/>
        <v>0</v>
      </c>
      <c r="AI36" s="343">
        <f t="shared" si="23"/>
        <v>0</v>
      </c>
      <c r="AJ36" s="343">
        <f t="shared" ref="AJ36:BO36" si="24">SUM(AJ37:AJ39)</f>
        <v>0</v>
      </c>
      <c r="AK36" s="343">
        <f t="shared" si="24"/>
        <v>0</v>
      </c>
      <c r="AL36" s="343">
        <f t="shared" si="24"/>
        <v>0</v>
      </c>
      <c r="AM36" s="343">
        <f t="shared" si="24"/>
        <v>0</v>
      </c>
      <c r="AN36" s="343">
        <f t="shared" si="24"/>
        <v>0</v>
      </c>
      <c r="AO36" s="343">
        <f t="shared" si="24"/>
        <v>0</v>
      </c>
      <c r="AP36" s="343">
        <f t="shared" si="24"/>
        <v>0</v>
      </c>
      <c r="AQ36" s="343">
        <f t="shared" si="24"/>
        <v>0</v>
      </c>
      <c r="AR36" s="343">
        <f t="shared" si="24"/>
        <v>0</v>
      </c>
      <c r="AS36" s="343">
        <f t="shared" si="24"/>
        <v>0</v>
      </c>
      <c r="AT36" s="343">
        <f t="shared" si="24"/>
        <v>0</v>
      </c>
      <c r="AU36" s="343">
        <f t="shared" si="24"/>
        <v>0</v>
      </c>
      <c r="AV36" s="343">
        <f t="shared" si="24"/>
        <v>0</v>
      </c>
      <c r="AW36" s="343">
        <f t="shared" si="24"/>
        <v>0</v>
      </c>
      <c r="AX36" s="343">
        <f t="shared" si="24"/>
        <v>0</v>
      </c>
      <c r="AY36" s="343">
        <f t="shared" si="24"/>
        <v>0</v>
      </c>
      <c r="AZ36" s="343">
        <f t="shared" si="24"/>
        <v>0</v>
      </c>
      <c r="BA36" s="343">
        <f t="shared" si="24"/>
        <v>0</v>
      </c>
      <c r="BB36" s="343">
        <f t="shared" si="24"/>
        <v>0</v>
      </c>
      <c r="BC36" s="343">
        <f t="shared" si="24"/>
        <v>0</v>
      </c>
      <c r="BD36" s="343">
        <f t="shared" si="24"/>
        <v>0</v>
      </c>
      <c r="BE36" s="343">
        <f t="shared" si="24"/>
        <v>0</v>
      </c>
      <c r="BF36" s="343">
        <f t="shared" si="24"/>
        <v>44.932995235115754</v>
      </c>
      <c r="BG36" s="343">
        <f t="shared" si="24"/>
        <v>42.35945355136937</v>
      </c>
      <c r="BH36" s="343">
        <f t="shared" si="24"/>
        <v>39.319173322251572</v>
      </c>
      <c r="BI36" s="343">
        <f t="shared" si="24"/>
        <v>36.780774894250861</v>
      </c>
      <c r="BJ36" s="343">
        <f t="shared" si="24"/>
        <v>33.8366114205716</v>
      </c>
      <c r="BK36" s="343">
        <f t="shared" si="24"/>
        <v>32.313331751124153</v>
      </c>
      <c r="BL36" s="343">
        <f t="shared" si="24"/>
        <v>30.524182846365644</v>
      </c>
      <c r="BM36" s="343">
        <f t="shared" si="24"/>
        <v>29.244136968901291</v>
      </c>
      <c r="BN36" s="343">
        <f t="shared" si="24"/>
        <v>26.867786275757016</v>
      </c>
      <c r="BO36" s="343">
        <f t="shared" si="24"/>
        <v>26.48808648846904</v>
      </c>
      <c r="BP36" s="343">
        <f t="shared" ref="BP36:CE36" si="25">SUM(BP37:BP39)</f>
        <v>26.068820444447692</v>
      </c>
      <c r="BQ36" s="343">
        <f t="shared" si="25"/>
        <v>25.700935483066623</v>
      </c>
      <c r="BR36" s="343">
        <f t="shared" si="25"/>
        <v>23.940855855921971</v>
      </c>
      <c r="BS36" s="343">
        <f t="shared" si="25"/>
        <v>24.068760599083177</v>
      </c>
      <c r="BT36" s="343">
        <f t="shared" si="25"/>
        <v>23.281472907186867</v>
      </c>
      <c r="BU36" s="343">
        <f t="shared" si="25"/>
        <v>32.310921656373345</v>
      </c>
      <c r="BV36" s="343">
        <f t="shared" si="25"/>
        <v>24.853602414291959</v>
      </c>
      <c r="BW36" s="343">
        <f t="shared" si="25"/>
        <v>233.42761829639713</v>
      </c>
      <c r="BX36" s="343">
        <f t="shared" si="25"/>
        <v>253.26516808682231</v>
      </c>
      <c r="BY36" s="343">
        <f t="shared" si="25"/>
        <v>241.0400173719477</v>
      </c>
      <c r="BZ36" s="343">
        <f t="shared" si="25"/>
        <v>218.5246861461097</v>
      </c>
      <c r="CA36" s="343">
        <f t="shared" si="25"/>
        <v>205.84685637009915</v>
      </c>
      <c r="CB36" s="343">
        <f t="shared" si="25"/>
        <v>201.53407005663593</v>
      </c>
      <c r="CC36" s="343">
        <f t="shared" si="25"/>
        <v>198.60703214476271</v>
      </c>
      <c r="CD36" s="343">
        <f t="shared" si="25"/>
        <v>197.47884806966402</v>
      </c>
      <c r="CE36" s="344">
        <f t="shared" si="25"/>
        <v>198.85592828998705</v>
      </c>
    </row>
    <row r="37" spans="1:83" x14ac:dyDescent="0.35">
      <c r="B37" s="74" t="s">
        <v>474</v>
      </c>
      <c r="C37" s="203"/>
      <c r="D37" s="346">
        <v>0</v>
      </c>
      <c r="E37" s="346">
        <v>0</v>
      </c>
      <c r="F37" s="346">
        <v>0</v>
      </c>
      <c r="G37" s="346">
        <v>0</v>
      </c>
      <c r="H37" s="346">
        <v>0</v>
      </c>
      <c r="I37" s="346">
        <v>0</v>
      </c>
      <c r="J37" s="346">
        <v>0</v>
      </c>
      <c r="K37" s="346">
        <v>0</v>
      </c>
      <c r="L37" s="346">
        <v>0</v>
      </c>
      <c r="M37" s="346">
        <v>0</v>
      </c>
      <c r="N37" s="346">
        <v>0</v>
      </c>
      <c r="O37" s="346">
        <v>0</v>
      </c>
      <c r="P37" s="346">
        <v>0</v>
      </c>
      <c r="Q37" s="346">
        <v>0</v>
      </c>
      <c r="R37" s="346">
        <v>0</v>
      </c>
      <c r="S37" s="346">
        <v>0</v>
      </c>
      <c r="T37" s="346">
        <v>0</v>
      </c>
      <c r="U37" s="346">
        <v>0</v>
      </c>
      <c r="V37" s="346">
        <v>0</v>
      </c>
      <c r="W37" s="346">
        <v>0</v>
      </c>
      <c r="X37" s="346">
        <v>0</v>
      </c>
      <c r="Y37" s="346">
        <v>0</v>
      </c>
      <c r="Z37" s="346">
        <v>0</v>
      </c>
      <c r="AA37" s="346">
        <v>0</v>
      </c>
      <c r="AB37" s="346">
        <v>0</v>
      </c>
      <c r="AC37" s="346">
        <v>0</v>
      </c>
      <c r="AD37" s="346">
        <v>0</v>
      </c>
      <c r="AE37" s="346">
        <v>0</v>
      </c>
      <c r="AF37" s="346">
        <v>0</v>
      </c>
      <c r="AG37" s="346">
        <v>0</v>
      </c>
      <c r="AH37" s="346">
        <v>0</v>
      </c>
      <c r="AI37" s="346">
        <v>0</v>
      </c>
      <c r="AJ37" s="346">
        <v>0</v>
      </c>
      <c r="AK37" s="346">
        <v>0</v>
      </c>
      <c r="AL37" s="346">
        <v>0</v>
      </c>
      <c r="AM37" s="346">
        <v>0</v>
      </c>
      <c r="AN37" s="346">
        <v>0</v>
      </c>
      <c r="AO37" s="346">
        <v>0</v>
      </c>
      <c r="AP37" s="346">
        <v>0</v>
      </c>
      <c r="AQ37" s="346">
        <v>0</v>
      </c>
      <c r="AR37" s="346">
        <v>0</v>
      </c>
      <c r="AS37" s="346">
        <v>0</v>
      </c>
      <c r="AT37" s="346">
        <v>0</v>
      </c>
      <c r="AU37" s="346">
        <v>0</v>
      </c>
      <c r="AV37" s="346">
        <v>0</v>
      </c>
      <c r="AW37" s="346">
        <v>0</v>
      </c>
      <c r="AX37" s="346">
        <v>0</v>
      </c>
      <c r="AY37" s="346">
        <v>0</v>
      </c>
      <c r="AZ37" s="346">
        <v>0</v>
      </c>
      <c r="BA37" s="346">
        <v>0</v>
      </c>
      <c r="BB37" s="346">
        <v>0</v>
      </c>
      <c r="BC37" s="346">
        <v>0</v>
      </c>
      <c r="BD37" s="346">
        <v>0</v>
      </c>
      <c r="BE37" s="346">
        <v>0</v>
      </c>
      <c r="BF37" s="346">
        <v>0</v>
      </c>
      <c r="BG37" s="346">
        <v>0</v>
      </c>
      <c r="BH37" s="346">
        <v>0</v>
      </c>
      <c r="BI37" s="346">
        <v>0</v>
      </c>
      <c r="BJ37" s="346">
        <v>0</v>
      </c>
      <c r="BK37" s="346">
        <v>0</v>
      </c>
      <c r="BL37" s="346">
        <v>0</v>
      </c>
      <c r="BM37" s="346">
        <v>0</v>
      </c>
      <c r="BN37" s="346">
        <v>0</v>
      </c>
      <c r="BO37" s="346">
        <v>0</v>
      </c>
      <c r="BP37" s="346">
        <v>0</v>
      </c>
      <c r="BQ37" s="346">
        <v>0</v>
      </c>
      <c r="BR37" s="346">
        <v>0</v>
      </c>
      <c r="BS37" s="346">
        <v>0</v>
      </c>
      <c r="BT37" s="346">
        <v>0</v>
      </c>
      <c r="BU37" s="346">
        <v>2.3212833616251158</v>
      </c>
      <c r="BV37" s="346">
        <v>3.8598099524211835</v>
      </c>
      <c r="BW37" s="346">
        <v>215.45949302766539</v>
      </c>
      <c r="BX37" s="346">
        <v>238.67527144597139</v>
      </c>
      <c r="BY37" s="346">
        <v>228.8092185009867</v>
      </c>
      <c r="BZ37" s="346">
        <v>208.82679648682375</v>
      </c>
      <c r="CA37" s="346">
        <v>197.7384351791618</v>
      </c>
      <c r="CB37" s="346">
        <v>194.75031131322382</v>
      </c>
      <c r="CC37" s="346">
        <v>193.30940458190173</v>
      </c>
      <c r="CD37" s="346">
        <v>193.46297323977316</v>
      </c>
      <c r="CE37" s="347">
        <v>195.84110356859517</v>
      </c>
    </row>
    <row r="38" spans="1:83" x14ac:dyDescent="0.35">
      <c r="B38" s="74" t="s">
        <v>480</v>
      </c>
      <c r="C38" s="203"/>
      <c r="D38" s="346" t="s">
        <v>447</v>
      </c>
      <c r="E38" s="346" t="s">
        <v>447</v>
      </c>
      <c r="F38" s="346" t="s">
        <v>447</v>
      </c>
      <c r="G38" s="346" t="s">
        <v>447</v>
      </c>
      <c r="H38" s="346" t="s">
        <v>447</v>
      </c>
      <c r="I38" s="346" t="s">
        <v>447</v>
      </c>
      <c r="J38" s="346" t="s">
        <v>447</v>
      </c>
      <c r="K38" s="346" t="s">
        <v>447</v>
      </c>
      <c r="L38" s="346" t="s">
        <v>447</v>
      </c>
      <c r="M38" s="346" t="s">
        <v>447</v>
      </c>
      <c r="N38" s="346" t="s">
        <v>447</v>
      </c>
      <c r="O38" s="346" t="s">
        <v>447</v>
      </c>
      <c r="P38" s="346" t="s">
        <v>447</v>
      </c>
      <c r="Q38" s="346" t="s">
        <v>447</v>
      </c>
      <c r="R38" s="346" t="s">
        <v>447</v>
      </c>
      <c r="S38" s="346" t="s">
        <v>447</v>
      </c>
      <c r="T38" s="346" t="s">
        <v>447</v>
      </c>
      <c r="U38" s="346" t="s">
        <v>447</v>
      </c>
      <c r="V38" s="346" t="s">
        <v>447</v>
      </c>
      <c r="W38" s="346" t="s">
        <v>447</v>
      </c>
      <c r="X38" s="346" t="s">
        <v>447</v>
      </c>
      <c r="Y38" s="346" t="s">
        <v>447</v>
      </c>
      <c r="Z38" s="346" t="s">
        <v>447</v>
      </c>
      <c r="AA38" s="346" t="s">
        <v>447</v>
      </c>
      <c r="AB38" s="346" t="s">
        <v>447</v>
      </c>
      <c r="AC38" s="346" t="s">
        <v>447</v>
      </c>
      <c r="AD38" s="346" t="s">
        <v>447</v>
      </c>
      <c r="AE38" s="346" t="s">
        <v>447</v>
      </c>
      <c r="AF38" s="346" t="s">
        <v>447</v>
      </c>
      <c r="AG38" s="346" t="s">
        <v>447</v>
      </c>
      <c r="AH38" s="346" t="s">
        <v>447</v>
      </c>
      <c r="AI38" s="346" t="s">
        <v>447</v>
      </c>
      <c r="AJ38" s="346" t="s">
        <v>447</v>
      </c>
      <c r="AK38" s="346" t="s">
        <v>447</v>
      </c>
      <c r="AL38" s="346" t="s">
        <v>447</v>
      </c>
      <c r="AM38" s="346" t="s">
        <v>447</v>
      </c>
      <c r="AN38" s="346" t="s">
        <v>447</v>
      </c>
      <c r="AO38" s="346" t="s">
        <v>447</v>
      </c>
      <c r="AP38" s="346" t="s">
        <v>447</v>
      </c>
      <c r="AQ38" s="346" t="s">
        <v>447</v>
      </c>
      <c r="AR38" s="346" t="s">
        <v>447</v>
      </c>
      <c r="AS38" s="346" t="s">
        <v>447</v>
      </c>
      <c r="AT38" s="346" t="s">
        <v>447</v>
      </c>
      <c r="AU38" s="346" t="s">
        <v>447</v>
      </c>
      <c r="AV38" s="346" t="s">
        <v>447</v>
      </c>
      <c r="AW38" s="346" t="s">
        <v>447</v>
      </c>
      <c r="AX38" s="346" t="s">
        <v>447</v>
      </c>
      <c r="AY38" s="346" t="s">
        <v>447</v>
      </c>
      <c r="AZ38" s="346" t="s">
        <v>447</v>
      </c>
      <c r="BA38" s="346" t="s">
        <v>447</v>
      </c>
      <c r="BB38" s="346" t="s">
        <v>447</v>
      </c>
      <c r="BC38" s="346" t="s">
        <v>447</v>
      </c>
      <c r="BD38" s="346" t="s">
        <v>447</v>
      </c>
      <c r="BE38" s="346" t="s">
        <v>447</v>
      </c>
      <c r="BF38" s="346">
        <v>34.570211211325258</v>
      </c>
      <c r="BG38" s="346">
        <v>32.804477749663057</v>
      </c>
      <c r="BH38" s="346">
        <v>30.715004412602422</v>
      </c>
      <c r="BI38" s="346">
        <v>29.316105114748915</v>
      </c>
      <c r="BJ38" s="346">
        <v>27.276436001676402</v>
      </c>
      <c r="BK38" s="346">
        <v>26.350126311647497</v>
      </c>
      <c r="BL38" s="346">
        <v>25.329723032641596</v>
      </c>
      <c r="BM38" s="346">
        <v>24.670348240777621</v>
      </c>
      <c r="BN38" s="346">
        <v>23.1548336893403</v>
      </c>
      <c r="BO38" s="346">
        <v>23.09253023231377</v>
      </c>
      <c r="BP38" s="346">
        <v>23.025519885254155</v>
      </c>
      <c r="BQ38" s="346">
        <v>22.657919657036327</v>
      </c>
      <c r="BR38" s="346">
        <v>21.621955449748445</v>
      </c>
      <c r="BS38" s="346">
        <v>22.085203145582444</v>
      </c>
      <c r="BT38" s="346">
        <v>21.567422484337971</v>
      </c>
      <c r="BU38" s="346">
        <v>13.901312658884075</v>
      </c>
      <c r="BV38" s="346">
        <v>9.7314035614526357</v>
      </c>
      <c r="BW38" s="346">
        <v>8.3288942934125547</v>
      </c>
      <c r="BX38" s="346">
        <v>6.7629596886731616</v>
      </c>
      <c r="BY38" s="346">
        <v>5.6694301379063159</v>
      </c>
      <c r="BZ38" s="346">
        <v>4.4953325198557348</v>
      </c>
      <c r="CA38" s="346">
        <v>3.7585547727289623</v>
      </c>
      <c r="CB38" s="346">
        <v>3.1445244643422203</v>
      </c>
      <c r="CC38" s="346">
        <v>2.4556473932047687</v>
      </c>
      <c r="CD38" s="346">
        <v>1.861507333318918</v>
      </c>
      <c r="CE38" s="347">
        <v>1.3974833791556811</v>
      </c>
    </row>
    <row r="39" spans="1:83" ht="26.25" customHeight="1" thickBot="1" x14ac:dyDescent="0.4">
      <c r="B39" s="88" t="s">
        <v>481</v>
      </c>
      <c r="C39" s="348"/>
      <c r="D39" s="349" t="s">
        <v>447</v>
      </c>
      <c r="E39" s="349" t="s">
        <v>447</v>
      </c>
      <c r="F39" s="349" t="s">
        <v>447</v>
      </c>
      <c r="G39" s="349" t="s">
        <v>447</v>
      </c>
      <c r="H39" s="349" t="s">
        <v>447</v>
      </c>
      <c r="I39" s="349" t="s">
        <v>447</v>
      </c>
      <c r="J39" s="349" t="s">
        <v>447</v>
      </c>
      <c r="K39" s="349" t="s">
        <v>447</v>
      </c>
      <c r="L39" s="349" t="s">
        <v>447</v>
      </c>
      <c r="M39" s="349" t="s">
        <v>447</v>
      </c>
      <c r="N39" s="349" t="s">
        <v>447</v>
      </c>
      <c r="O39" s="349" t="s">
        <v>447</v>
      </c>
      <c r="P39" s="349" t="s">
        <v>447</v>
      </c>
      <c r="Q39" s="349" t="s">
        <v>447</v>
      </c>
      <c r="R39" s="349" t="s">
        <v>447</v>
      </c>
      <c r="S39" s="349" t="s">
        <v>447</v>
      </c>
      <c r="T39" s="349" t="s">
        <v>447</v>
      </c>
      <c r="U39" s="349" t="s">
        <v>447</v>
      </c>
      <c r="V39" s="349" t="s">
        <v>447</v>
      </c>
      <c r="W39" s="349" t="s">
        <v>447</v>
      </c>
      <c r="X39" s="349" t="s">
        <v>447</v>
      </c>
      <c r="Y39" s="349" t="s">
        <v>447</v>
      </c>
      <c r="Z39" s="349" t="s">
        <v>447</v>
      </c>
      <c r="AA39" s="349" t="s">
        <v>447</v>
      </c>
      <c r="AB39" s="349" t="s">
        <v>447</v>
      </c>
      <c r="AC39" s="349" t="s">
        <v>447</v>
      </c>
      <c r="AD39" s="349" t="s">
        <v>447</v>
      </c>
      <c r="AE39" s="349" t="s">
        <v>447</v>
      </c>
      <c r="AF39" s="349" t="s">
        <v>447</v>
      </c>
      <c r="AG39" s="349" t="s">
        <v>447</v>
      </c>
      <c r="AH39" s="349" t="s">
        <v>447</v>
      </c>
      <c r="AI39" s="349" t="s">
        <v>447</v>
      </c>
      <c r="AJ39" s="349" t="s">
        <v>447</v>
      </c>
      <c r="AK39" s="349" t="s">
        <v>447</v>
      </c>
      <c r="AL39" s="349" t="s">
        <v>447</v>
      </c>
      <c r="AM39" s="349" t="s">
        <v>447</v>
      </c>
      <c r="AN39" s="349" t="s">
        <v>447</v>
      </c>
      <c r="AO39" s="349" t="s">
        <v>447</v>
      </c>
      <c r="AP39" s="349" t="s">
        <v>447</v>
      </c>
      <c r="AQ39" s="349" t="s">
        <v>447</v>
      </c>
      <c r="AR39" s="349" t="s">
        <v>447</v>
      </c>
      <c r="AS39" s="349" t="s">
        <v>447</v>
      </c>
      <c r="AT39" s="349" t="s">
        <v>447</v>
      </c>
      <c r="AU39" s="349" t="s">
        <v>447</v>
      </c>
      <c r="AV39" s="349" t="s">
        <v>447</v>
      </c>
      <c r="AW39" s="349" t="s">
        <v>447</v>
      </c>
      <c r="AX39" s="349" t="s">
        <v>447</v>
      </c>
      <c r="AY39" s="349" t="s">
        <v>447</v>
      </c>
      <c r="AZ39" s="349" t="s">
        <v>447</v>
      </c>
      <c r="BA39" s="349" t="s">
        <v>447</v>
      </c>
      <c r="BB39" s="349" t="s">
        <v>447</v>
      </c>
      <c r="BC39" s="349" t="s">
        <v>447</v>
      </c>
      <c r="BD39" s="349" t="s">
        <v>447</v>
      </c>
      <c r="BE39" s="349" t="s">
        <v>447</v>
      </c>
      <c r="BF39" s="349">
        <v>10.362784023790496</v>
      </c>
      <c r="BG39" s="349">
        <v>9.5549758017063162</v>
      </c>
      <c r="BH39" s="349">
        <v>8.604168909649152</v>
      </c>
      <c r="BI39" s="349">
        <v>7.4646697795019472</v>
      </c>
      <c r="BJ39" s="349">
        <v>6.5601754188951968</v>
      </c>
      <c r="BK39" s="349">
        <v>5.9632054394766563</v>
      </c>
      <c r="BL39" s="349">
        <v>5.1944598137240492</v>
      </c>
      <c r="BM39" s="349">
        <v>4.5737887281236693</v>
      </c>
      <c r="BN39" s="349">
        <v>3.7129525864167165</v>
      </c>
      <c r="BO39" s="349">
        <v>3.3955562561552699</v>
      </c>
      <c r="BP39" s="349">
        <v>3.0433005591935354</v>
      </c>
      <c r="BQ39" s="349">
        <v>3.0430158260302949</v>
      </c>
      <c r="BR39" s="349">
        <v>2.3189004061735252</v>
      </c>
      <c r="BS39" s="349">
        <v>1.9835574535007316</v>
      </c>
      <c r="BT39" s="349">
        <v>1.7140504228488953</v>
      </c>
      <c r="BU39" s="349">
        <v>16.088325635864155</v>
      </c>
      <c r="BV39" s="349">
        <v>11.26238890041814</v>
      </c>
      <c r="BW39" s="349">
        <v>9.6392309753191707</v>
      </c>
      <c r="BX39" s="349">
        <v>7.826936952177765</v>
      </c>
      <c r="BY39" s="349">
        <v>6.5613687330546702</v>
      </c>
      <c r="BZ39" s="349">
        <v>5.2025571394302048</v>
      </c>
      <c r="CA39" s="349">
        <v>4.3498664182083839</v>
      </c>
      <c r="CB39" s="349">
        <v>3.6392342790698771</v>
      </c>
      <c r="CC39" s="349">
        <v>2.8419801696562015</v>
      </c>
      <c r="CD39" s="349">
        <v>2.1543674965719375</v>
      </c>
      <c r="CE39" s="350">
        <v>1.6173413422361831</v>
      </c>
    </row>
    <row r="40" spans="1:83" ht="40.75" customHeight="1" x14ac:dyDescent="0.35">
      <c r="A40" s="353"/>
      <c r="B40" s="354" t="s">
        <v>482</v>
      </c>
      <c r="C40" s="355"/>
      <c r="D40" s="356" t="s">
        <v>483</v>
      </c>
      <c r="E40" s="356" t="s">
        <v>484</v>
      </c>
      <c r="F40" s="356" t="s">
        <v>485</v>
      </c>
      <c r="G40" s="356" t="s">
        <v>486</v>
      </c>
      <c r="H40" s="356" t="s">
        <v>487</v>
      </c>
      <c r="I40" s="356" t="s">
        <v>488</v>
      </c>
      <c r="J40" s="356" t="s">
        <v>489</v>
      </c>
      <c r="K40" s="356" t="s">
        <v>490</v>
      </c>
      <c r="L40" s="356" t="s">
        <v>491</v>
      </c>
      <c r="M40" s="356" t="s">
        <v>492</v>
      </c>
      <c r="N40" s="356" t="s">
        <v>493</v>
      </c>
      <c r="O40" s="356" t="s">
        <v>494</v>
      </c>
      <c r="P40" s="356" t="s">
        <v>495</v>
      </c>
      <c r="Q40" s="356" t="s">
        <v>496</v>
      </c>
      <c r="R40" s="356" t="s">
        <v>497</v>
      </c>
      <c r="S40" s="356" t="s">
        <v>498</v>
      </c>
      <c r="T40" s="356" t="s">
        <v>499</v>
      </c>
      <c r="U40" s="356" t="s">
        <v>500</v>
      </c>
      <c r="V40" s="356" t="s">
        <v>501</v>
      </c>
      <c r="W40" s="356" t="s">
        <v>502</v>
      </c>
      <c r="X40" s="356" t="s">
        <v>503</v>
      </c>
      <c r="Y40" s="356" t="s">
        <v>504</v>
      </c>
      <c r="Z40" s="356" t="s">
        <v>505</v>
      </c>
      <c r="AA40" s="356" t="s">
        <v>506</v>
      </c>
      <c r="AB40" s="356" t="s">
        <v>507</v>
      </c>
      <c r="AC40" s="356" t="s">
        <v>508</v>
      </c>
      <c r="AD40" s="356" t="s">
        <v>509</v>
      </c>
      <c r="AE40" s="356" t="s">
        <v>510</v>
      </c>
      <c r="AF40" s="356" t="s">
        <v>511</v>
      </c>
      <c r="AG40" s="356" t="s">
        <v>512</v>
      </c>
      <c r="AH40" s="356" t="s">
        <v>513</v>
      </c>
      <c r="AI40" s="356" t="s">
        <v>514</v>
      </c>
      <c r="AJ40" s="356" t="s">
        <v>515</v>
      </c>
      <c r="AK40" s="356" t="s">
        <v>516</v>
      </c>
      <c r="AL40" s="356" t="s">
        <v>517</v>
      </c>
      <c r="AM40" s="356" t="s">
        <v>518</v>
      </c>
      <c r="AN40" s="356" t="s">
        <v>519</v>
      </c>
      <c r="AO40" s="356" t="s">
        <v>520</v>
      </c>
      <c r="AP40" s="356" t="s">
        <v>521</v>
      </c>
      <c r="AQ40" s="356" t="s">
        <v>522</v>
      </c>
      <c r="AR40" s="356" t="s">
        <v>523</v>
      </c>
      <c r="AS40" s="356" t="s">
        <v>524</v>
      </c>
      <c r="AT40" s="356" t="s">
        <v>525</v>
      </c>
      <c r="AU40" s="356" t="s">
        <v>526</v>
      </c>
      <c r="AV40" s="356" t="s">
        <v>527</v>
      </c>
      <c r="AW40" s="356" t="s">
        <v>528</v>
      </c>
      <c r="AX40" s="356" t="s">
        <v>529</v>
      </c>
      <c r="AY40" s="356" t="s">
        <v>530</v>
      </c>
      <c r="AZ40" s="356" t="s">
        <v>531</v>
      </c>
      <c r="BA40" s="356" t="s">
        <v>532</v>
      </c>
      <c r="BB40" s="356" t="s">
        <v>533</v>
      </c>
      <c r="BC40" s="356" t="s">
        <v>534</v>
      </c>
      <c r="BD40" s="356" t="s">
        <v>535</v>
      </c>
      <c r="BE40" s="356" t="s">
        <v>536</v>
      </c>
      <c r="BF40" s="356" t="s">
        <v>537</v>
      </c>
      <c r="BG40" s="356" t="s">
        <v>538</v>
      </c>
      <c r="BH40" s="356" t="s">
        <v>539</v>
      </c>
      <c r="BI40" s="356" t="s">
        <v>540</v>
      </c>
      <c r="BJ40" s="356" t="s">
        <v>541</v>
      </c>
      <c r="BK40" s="356" t="s">
        <v>542</v>
      </c>
      <c r="BL40" s="356" t="s">
        <v>543</v>
      </c>
      <c r="BM40" s="356" t="s">
        <v>544</v>
      </c>
      <c r="BN40" s="356" t="s">
        <v>545</v>
      </c>
      <c r="BO40" s="356" t="s">
        <v>546</v>
      </c>
      <c r="BP40" s="356" t="s">
        <v>547</v>
      </c>
      <c r="BQ40" s="356" t="s">
        <v>548</v>
      </c>
      <c r="BR40" s="356" t="s">
        <v>549</v>
      </c>
      <c r="BS40" s="356" t="s">
        <v>550</v>
      </c>
      <c r="BT40" s="356" t="s">
        <v>551</v>
      </c>
      <c r="BU40" s="356" t="s">
        <v>552</v>
      </c>
      <c r="BV40" s="356" t="s">
        <v>553</v>
      </c>
      <c r="BW40" s="356" t="s">
        <v>554</v>
      </c>
      <c r="BX40" s="356" t="s">
        <v>555</v>
      </c>
      <c r="BY40" s="356" t="s">
        <v>556</v>
      </c>
      <c r="BZ40" s="356" t="s">
        <v>557</v>
      </c>
      <c r="CA40" s="356" t="s">
        <v>558</v>
      </c>
      <c r="CB40" s="356" t="s">
        <v>559</v>
      </c>
      <c r="CC40" s="356" t="s">
        <v>560</v>
      </c>
      <c r="CD40" s="356" t="s">
        <v>561</v>
      </c>
      <c r="CE40" s="357" t="s">
        <v>562</v>
      </c>
    </row>
    <row r="41" spans="1:83" s="244" customFormat="1" ht="26.25" customHeight="1" x14ac:dyDescent="0.35">
      <c r="A41" s="345"/>
      <c r="B41" s="109" t="s">
        <v>137</v>
      </c>
      <c r="D41" s="343">
        <v>0</v>
      </c>
      <c r="E41" s="343">
        <v>0</v>
      </c>
      <c r="F41" s="343">
        <v>0</v>
      </c>
      <c r="G41" s="343">
        <v>0</v>
      </c>
      <c r="H41" s="343">
        <v>0</v>
      </c>
      <c r="I41" s="343">
        <v>0</v>
      </c>
      <c r="J41" s="343">
        <v>0</v>
      </c>
      <c r="K41" s="343">
        <v>0</v>
      </c>
      <c r="L41" s="343">
        <v>0</v>
      </c>
      <c r="M41" s="343">
        <v>0</v>
      </c>
      <c r="N41" s="343">
        <v>0</v>
      </c>
      <c r="O41" s="343">
        <v>0</v>
      </c>
      <c r="P41" s="343">
        <v>0</v>
      </c>
      <c r="Q41" s="343">
        <v>0</v>
      </c>
      <c r="R41" s="343">
        <v>0</v>
      </c>
      <c r="S41" s="343">
        <v>0</v>
      </c>
      <c r="T41" s="343">
        <v>0</v>
      </c>
      <c r="U41" s="343">
        <v>0</v>
      </c>
      <c r="V41" s="343">
        <v>0</v>
      </c>
      <c r="W41" s="343">
        <v>0</v>
      </c>
      <c r="X41" s="343">
        <v>0</v>
      </c>
      <c r="Y41" s="343">
        <v>0</v>
      </c>
      <c r="Z41" s="343">
        <v>0</v>
      </c>
      <c r="AA41" s="343">
        <v>0</v>
      </c>
      <c r="AB41" s="343">
        <v>0</v>
      </c>
      <c r="AC41" s="343">
        <v>0</v>
      </c>
      <c r="AD41" s="343">
        <v>0</v>
      </c>
      <c r="AE41" s="343">
        <v>0</v>
      </c>
      <c r="AF41" s="343">
        <v>0</v>
      </c>
      <c r="AG41" s="343">
        <v>0</v>
      </c>
      <c r="AH41" s="343">
        <v>469</v>
      </c>
      <c r="AI41" s="343">
        <v>463</v>
      </c>
      <c r="AJ41" s="343">
        <v>446</v>
      </c>
      <c r="AK41" s="343">
        <v>429</v>
      </c>
      <c r="AL41" s="343">
        <v>422</v>
      </c>
      <c r="AM41" s="343">
        <v>416</v>
      </c>
      <c r="AN41" s="343">
        <v>410</v>
      </c>
      <c r="AO41" s="343">
        <v>394</v>
      </c>
      <c r="AP41" s="343">
        <v>385</v>
      </c>
      <c r="AQ41" s="343">
        <v>376</v>
      </c>
      <c r="AR41" s="343">
        <v>384</v>
      </c>
      <c r="AS41" s="343">
        <v>381</v>
      </c>
      <c r="AT41" s="343">
        <v>362</v>
      </c>
      <c r="AU41" s="343">
        <v>354</v>
      </c>
      <c r="AV41" s="343">
        <v>349</v>
      </c>
      <c r="AW41" s="343">
        <v>343</v>
      </c>
      <c r="AX41" s="343">
        <v>332</v>
      </c>
      <c r="AY41" s="343">
        <v>322</v>
      </c>
      <c r="AZ41" s="343">
        <v>309</v>
      </c>
      <c r="BA41" s="343">
        <v>291</v>
      </c>
      <c r="BB41" s="343">
        <v>280</v>
      </c>
      <c r="BC41" s="343">
        <v>270</v>
      </c>
      <c r="BD41" s="343">
        <v>263</v>
      </c>
      <c r="BE41" s="343">
        <v>243</v>
      </c>
      <c r="BF41" s="343">
        <v>256</v>
      </c>
      <c r="BG41" s="343">
        <v>230</v>
      </c>
      <c r="BH41" s="343">
        <v>206</v>
      </c>
      <c r="BI41" s="343">
        <v>186</v>
      </c>
      <c r="BJ41" s="343">
        <v>168</v>
      </c>
      <c r="BK41" s="343">
        <v>148</v>
      </c>
      <c r="BL41" s="343">
        <v>131</v>
      </c>
      <c r="BM41" s="343">
        <v>119</v>
      </c>
      <c r="BN41" s="343">
        <v>112</v>
      </c>
      <c r="BO41" s="343">
        <v>106</v>
      </c>
      <c r="BP41" s="343">
        <v>102</v>
      </c>
      <c r="BQ41" s="343">
        <v>98</v>
      </c>
      <c r="BR41" s="343">
        <v>94</v>
      </c>
      <c r="BS41" s="343">
        <v>93</v>
      </c>
      <c r="BT41" s="343">
        <v>91</v>
      </c>
      <c r="BU41" s="343">
        <v>87</v>
      </c>
      <c r="BV41" s="343">
        <v>101</v>
      </c>
      <c r="BW41" s="343">
        <v>101</v>
      </c>
      <c r="BX41" s="343">
        <v>100</v>
      </c>
      <c r="BY41" s="343">
        <v>98</v>
      </c>
      <c r="BZ41" s="343">
        <v>88</v>
      </c>
      <c r="CA41" s="343">
        <v>79</v>
      </c>
      <c r="CB41" s="343">
        <v>75</v>
      </c>
      <c r="CC41" s="343">
        <v>71</v>
      </c>
      <c r="CD41" s="343">
        <v>69</v>
      </c>
      <c r="CE41" s="358">
        <v>68</v>
      </c>
    </row>
    <row r="42" spans="1:83" x14ac:dyDescent="0.35">
      <c r="A42" s="345"/>
      <c r="B42" s="74" t="s">
        <v>412</v>
      </c>
      <c r="D42" s="346">
        <v>0</v>
      </c>
      <c r="E42" s="346">
        <v>0</v>
      </c>
      <c r="F42" s="346">
        <v>0</v>
      </c>
      <c r="G42" s="346">
        <v>0</v>
      </c>
      <c r="H42" s="346">
        <v>0</v>
      </c>
      <c r="I42" s="346">
        <v>0</v>
      </c>
      <c r="J42" s="346">
        <v>0</v>
      </c>
      <c r="K42" s="346">
        <v>0</v>
      </c>
      <c r="L42" s="346">
        <v>0</v>
      </c>
      <c r="M42" s="346">
        <v>0</v>
      </c>
      <c r="N42" s="346">
        <v>0</v>
      </c>
      <c r="O42" s="346">
        <v>0</v>
      </c>
      <c r="P42" s="346">
        <v>0</v>
      </c>
      <c r="Q42" s="346">
        <v>0</v>
      </c>
      <c r="R42" s="346">
        <v>0</v>
      </c>
      <c r="S42" s="346">
        <v>0</v>
      </c>
      <c r="T42" s="346">
        <v>0</v>
      </c>
      <c r="U42" s="346">
        <v>0</v>
      </c>
      <c r="V42" s="346">
        <v>0</v>
      </c>
      <c r="W42" s="346">
        <v>0</v>
      </c>
      <c r="X42" s="346">
        <v>0</v>
      </c>
      <c r="Y42" s="346">
        <v>0</v>
      </c>
      <c r="Z42" s="346">
        <v>0</v>
      </c>
      <c r="AA42" s="346">
        <v>0</v>
      </c>
      <c r="AB42" s="346">
        <v>0</v>
      </c>
      <c r="AC42" s="346">
        <v>0</v>
      </c>
      <c r="AD42" s="346">
        <v>0</v>
      </c>
      <c r="AE42" s="346">
        <v>0</v>
      </c>
      <c r="AF42" s="346">
        <v>0</v>
      </c>
      <c r="AG42" s="346">
        <v>0</v>
      </c>
      <c r="AH42" s="346">
        <v>407</v>
      </c>
      <c r="AI42" s="346">
        <v>408</v>
      </c>
      <c r="AJ42" s="346">
        <v>393</v>
      </c>
      <c r="AK42" s="346">
        <v>377</v>
      </c>
      <c r="AL42" s="346">
        <v>374</v>
      </c>
      <c r="AM42" s="346">
        <v>367</v>
      </c>
      <c r="AN42" s="346">
        <v>362</v>
      </c>
      <c r="AO42" s="346">
        <v>347</v>
      </c>
      <c r="AP42" s="346">
        <v>340</v>
      </c>
      <c r="AQ42" s="346">
        <v>330</v>
      </c>
      <c r="AR42" s="346">
        <v>337</v>
      </c>
      <c r="AS42" s="346">
        <v>327</v>
      </c>
      <c r="AT42" s="346">
        <v>317</v>
      </c>
      <c r="AU42" s="346">
        <v>304</v>
      </c>
      <c r="AV42" s="346">
        <v>295</v>
      </c>
      <c r="AW42" s="346">
        <v>288</v>
      </c>
      <c r="AX42" s="346">
        <v>281</v>
      </c>
      <c r="AY42" s="346">
        <v>271</v>
      </c>
      <c r="AZ42" s="346">
        <v>263</v>
      </c>
      <c r="BA42" s="346">
        <v>252</v>
      </c>
      <c r="BB42" s="346">
        <v>244</v>
      </c>
      <c r="BC42" s="346">
        <v>237</v>
      </c>
      <c r="BD42" s="346">
        <v>233</v>
      </c>
      <c r="BE42" s="346">
        <v>214</v>
      </c>
      <c r="BF42" s="346">
        <v>227</v>
      </c>
      <c r="BG42" s="346">
        <v>203</v>
      </c>
      <c r="BH42" s="346">
        <v>180</v>
      </c>
      <c r="BI42" s="346">
        <v>163</v>
      </c>
      <c r="BJ42" s="346">
        <v>147</v>
      </c>
      <c r="BK42" s="346">
        <v>129</v>
      </c>
      <c r="BL42" s="346">
        <v>117</v>
      </c>
      <c r="BM42" s="346">
        <v>108</v>
      </c>
      <c r="BN42" s="346">
        <v>103</v>
      </c>
      <c r="BO42" s="346">
        <v>100</v>
      </c>
      <c r="BP42" s="346">
        <v>97</v>
      </c>
      <c r="BQ42" s="346">
        <v>95</v>
      </c>
      <c r="BR42" s="346">
        <v>92</v>
      </c>
      <c r="BS42" s="346">
        <v>92</v>
      </c>
      <c r="BT42" s="346">
        <v>90</v>
      </c>
      <c r="BU42" s="346">
        <v>86</v>
      </c>
      <c r="BV42" s="346">
        <v>101</v>
      </c>
      <c r="BW42" s="346">
        <v>100</v>
      </c>
      <c r="BX42" s="346">
        <v>100</v>
      </c>
      <c r="BY42" s="346">
        <v>98</v>
      </c>
      <c r="BZ42" s="346">
        <v>88</v>
      </c>
      <c r="CA42" s="346">
        <v>79</v>
      </c>
      <c r="CB42" s="346">
        <v>75</v>
      </c>
      <c r="CC42" s="346">
        <v>71</v>
      </c>
      <c r="CD42" s="346">
        <v>69</v>
      </c>
      <c r="CE42" s="347">
        <v>68</v>
      </c>
    </row>
    <row r="43" spans="1:83" x14ac:dyDescent="0.35">
      <c r="A43" s="345"/>
      <c r="B43" s="74" t="s">
        <v>411</v>
      </c>
      <c r="D43" s="346">
        <v>0</v>
      </c>
      <c r="E43" s="346">
        <v>0</v>
      </c>
      <c r="F43" s="346">
        <v>0</v>
      </c>
      <c r="G43" s="346">
        <v>0</v>
      </c>
      <c r="H43" s="346">
        <v>0</v>
      </c>
      <c r="I43" s="346">
        <v>0</v>
      </c>
      <c r="J43" s="346">
        <v>0</v>
      </c>
      <c r="K43" s="346">
        <v>0</v>
      </c>
      <c r="L43" s="346">
        <v>0</v>
      </c>
      <c r="M43" s="346">
        <v>0</v>
      </c>
      <c r="N43" s="346">
        <v>0</v>
      </c>
      <c r="O43" s="346">
        <v>0</v>
      </c>
      <c r="P43" s="346">
        <v>0</v>
      </c>
      <c r="Q43" s="346">
        <v>0</v>
      </c>
      <c r="R43" s="346">
        <v>0</v>
      </c>
      <c r="S43" s="346">
        <v>0</v>
      </c>
      <c r="T43" s="346">
        <v>0</v>
      </c>
      <c r="U43" s="346">
        <v>0</v>
      </c>
      <c r="V43" s="346">
        <v>0</v>
      </c>
      <c r="W43" s="346">
        <v>0</v>
      </c>
      <c r="X43" s="346">
        <v>0</v>
      </c>
      <c r="Y43" s="346">
        <v>0</v>
      </c>
      <c r="Z43" s="346">
        <v>0</v>
      </c>
      <c r="AA43" s="346">
        <v>0</v>
      </c>
      <c r="AB43" s="346">
        <v>0</v>
      </c>
      <c r="AC43" s="346">
        <v>0</v>
      </c>
      <c r="AD43" s="346">
        <v>0</v>
      </c>
      <c r="AE43" s="346">
        <v>0</v>
      </c>
      <c r="AF43" s="346">
        <v>0</v>
      </c>
      <c r="AG43" s="346">
        <v>0</v>
      </c>
      <c r="AH43" s="346">
        <v>63</v>
      </c>
      <c r="AI43" s="346">
        <v>55</v>
      </c>
      <c r="AJ43" s="346">
        <v>54</v>
      </c>
      <c r="AK43" s="346">
        <v>52</v>
      </c>
      <c r="AL43" s="346">
        <v>48</v>
      </c>
      <c r="AM43" s="346">
        <v>49</v>
      </c>
      <c r="AN43" s="346">
        <v>48</v>
      </c>
      <c r="AO43" s="346">
        <v>48</v>
      </c>
      <c r="AP43" s="346">
        <v>45</v>
      </c>
      <c r="AQ43" s="346">
        <v>45</v>
      </c>
      <c r="AR43" s="346">
        <v>48</v>
      </c>
      <c r="AS43" s="346">
        <v>53</v>
      </c>
      <c r="AT43" s="346">
        <v>45</v>
      </c>
      <c r="AU43" s="346">
        <v>50</v>
      </c>
      <c r="AV43" s="346">
        <v>54</v>
      </c>
      <c r="AW43" s="346">
        <v>55</v>
      </c>
      <c r="AX43" s="346">
        <v>51</v>
      </c>
      <c r="AY43" s="346">
        <v>51</v>
      </c>
      <c r="AZ43" s="346">
        <v>46</v>
      </c>
      <c r="BA43" s="346">
        <v>38</v>
      </c>
      <c r="BB43" s="346">
        <v>36</v>
      </c>
      <c r="BC43" s="346">
        <v>34</v>
      </c>
      <c r="BD43" s="346">
        <v>30</v>
      </c>
      <c r="BE43" s="346">
        <v>29</v>
      </c>
      <c r="BF43" s="346">
        <v>29</v>
      </c>
      <c r="BG43" s="346">
        <v>27</v>
      </c>
      <c r="BH43" s="346">
        <v>26</v>
      </c>
      <c r="BI43" s="346">
        <v>23</v>
      </c>
      <c r="BJ43" s="346">
        <v>21</v>
      </c>
      <c r="BK43" s="346">
        <v>19</v>
      </c>
      <c r="BL43" s="346">
        <v>14</v>
      </c>
      <c r="BM43" s="346">
        <v>11</v>
      </c>
      <c r="BN43" s="346">
        <v>8</v>
      </c>
      <c r="BO43" s="346">
        <v>6</v>
      </c>
      <c r="BP43" s="346">
        <v>5</v>
      </c>
      <c r="BQ43" s="346">
        <v>3</v>
      </c>
      <c r="BR43" s="346">
        <v>2</v>
      </c>
      <c r="BS43" s="346">
        <v>1</v>
      </c>
      <c r="BT43" s="346">
        <v>1</v>
      </c>
      <c r="BU43" s="346">
        <v>1</v>
      </c>
      <c r="BV43" s="346">
        <v>0</v>
      </c>
      <c r="BW43" s="346">
        <v>0</v>
      </c>
      <c r="BX43" s="346">
        <v>0</v>
      </c>
      <c r="BY43" s="346">
        <v>0</v>
      </c>
      <c r="BZ43" s="346">
        <v>0</v>
      </c>
      <c r="CA43" s="346">
        <v>0</v>
      </c>
      <c r="CB43" s="346">
        <v>0</v>
      </c>
      <c r="CC43" s="346">
        <v>0</v>
      </c>
      <c r="CD43" s="346">
        <v>0</v>
      </c>
      <c r="CE43" s="347">
        <v>0</v>
      </c>
    </row>
    <row r="44" spans="1:83" x14ac:dyDescent="0.35">
      <c r="A44" s="345"/>
      <c r="B44" s="74"/>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7"/>
    </row>
    <row r="45" spans="1:83" x14ac:dyDescent="0.35">
      <c r="A45" s="345"/>
      <c r="B45" s="83" t="s">
        <v>474</v>
      </c>
      <c r="D45" s="343">
        <v>0</v>
      </c>
      <c r="E45" s="343">
        <v>0</v>
      </c>
      <c r="F45" s="343">
        <v>0</v>
      </c>
      <c r="G45" s="343">
        <v>0</v>
      </c>
      <c r="H45" s="343">
        <v>0</v>
      </c>
      <c r="I45" s="343">
        <v>0</v>
      </c>
      <c r="J45" s="343">
        <v>0</v>
      </c>
      <c r="K45" s="343">
        <v>0</v>
      </c>
      <c r="L45" s="343">
        <v>0</v>
      </c>
      <c r="M45" s="343">
        <v>0</v>
      </c>
      <c r="N45" s="343">
        <v>0</v>
      </c>
      <c r="O45" s="343">
        <v>0</v>
      </c>
      <c r="P45" s="343">
        <v>0</v>
      </c>
      <c r="Q45" s="343">
        <v>0</v>
      </c>
      <c r="R45" s="343">
        <v>0</v>
      </c>
      <c r="S45" s="343">
        <v>0</v>
      </c>
      <c r="T45" s="343">
        <v>0</v>
      </c>
      <c r="U45" s="343">
        <v>0</v>
      </c>
      <c r="V45" s="343">
        <v>0</v>
      </c>
      <c r="W45" s="343">
        <v>0</v>
      </c>
      <c r="X45" s="343">
        <v>0</v>
      </c>
      <c r="Y45" s="343">
        <v>0</v>
      </c>
      <c r="Z45" s="343">
        <v>0</v>
      </c>
      <c r="AA45" s="343">
        <v>0</v>
      </c>
      <c r="AB45" s="343">
        <v>0</v>
      </c>
      <c r="AC45" s="343">
        <v>0</v>
      </c>
      <c r="AD45" s="343">
        <v>0</v>
      </c>
      <c r="AE45" s="343">
        <v>0</v>
      </c>
      <c r="AF45" s="343">
        <v>0</v>
      </c>
      <c r="AG45" s="343">
        <v>0</v>
      </c>
      <c r="AH45" s="343">
        <v>0</v>
      </c>
      <c r="AI45" s="343">
        <v>0</v>
      </c>
      <c r="AJ45" s="343">
        <v>0</v>
      </c>
      <c r="AK45" s="343">
        <v>0</v>
      </c>
      <c r="AL45" s="343">
        <v>0</v>
      </c>
      <c r="AM45" s="343">
        <v>0</v>
      </c>
      <c r="AN45" s="343">
        <v>0</v>
      </c>
      <c r="AO45" s="343">
        <v>0</v>
      </c>
      <c r="AP45" s="343">
        <v>0</v>
      </c>
      <c r="AQ45" s="343">
        <v>0</v>
      </c>
      <c r="AR45" s="343">
        <v>0</v>
      </c>
      <c r="AS45" s="343">
        <v>0</v>
      </c>
      <c r="AT45" s="343">
        <v>0</v>
      </c>
      <c r="AU45" s="343">
        <v>0</v>
      </c>
      <c r="AV45" s="343">
        <v>0</v>
      </c>
      <c r="AW45" s="343">
        <v>0</v>
      </c>
      <c r="AX45" s="343">
        <v>0</v>
      </c>
      <c r="AY45" s="343">
        <v>0</v>
      </c>
      <c r="AZ45" s="343">
        <v>0</v>
      </c>
      <c r="BA45" s="343">
        <v>0</v>
      </c>
      <c r="BB45" s="343">
        <v>0</v>
      </c>
      <c r="BC45" s="343">
        <v>0</v>
      </c>
      <c r="BD45" s="343">
        <v>0</v>
      </c>
      <c r="BE45" s="343">
        <v>0</v>
      </c>
      <c r="BF45" s="343">
        <v>0</v>
      </c>
      <c r="BG45" s="343">
        <v>0</v>
      </c>
      <c r="BH45" s="343">
        <v>0</v>
      </c>
      <c r="BI45" s="343">
        <v>0</v>
      </c>
      <c r="BJ45" s="343">
        <v>0</v>
      </c>
      <c r="BK45" s="343">
        <v>0</v>
      </c>
      <c r="BL45" s="343">
        <v>0</v>
      </c>
      <c r="BM45" s="343">
        <v>0</v>
      </c>
      <c r="BN45" s="343">
        <v>0</v>
      </c>
      <c r="BO45" s="343">
        <v>0</v>
      </c>
      <c r="BP45" s="343">
        <v>0</v>
      </c>
      <c r="BQ45" s="343">
        <v>0</v>
      </c>
      <c r="BR45" s="343">
        <v>0</v>
      </c>
      <c r="BS45" s="343">
        <v>0</v>
      </c>
      <c r="BT45" s="343">
        <v>0</v>
      </c>
      <c r="BU45" s="343">
        <v>17</v>
      </c>
      <c r="BV45" s="343">
        <v>51</v>
      </c>
      <c r="BW45" s="343">
        <v>56</v>
      </c>
      <c r="BX45" s="343">
        <v>61</v>
      </c>
      <c r="BY45" s="343">
        <v>66</v>
      </c>
      <c r="BZ45" s="343">
        <v>63</v>
      </c>
      <c r="CA45" s="343">
        <v>59</v>
      </c>
      <c r="CB45" s="343">
        <v>59</v>
      </c>
      <c r="CC45" s="343">
        <v>59</v>
      </c>
      <c r="CD45" s="343">
        <v>59</v>
      </c>
      <c r="CE45" s="344">
        <v>61</v>
      </c>
    </row>
    <row r="46" spans="1:83" x14ac:dyDescent="0.35">
      <c r="A46" s="359"/>
      <c r="B46" s="74" t="s">
        <v>475</v>
      </c>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346"/>
      <c r="BA46" s="346"/>
      <c r="BB46" s="346"/>
      <c r="BC46" s="346"/>
      <c r="BD46" s="346"/>
      <c r="BE46" s="346"/>
      <c r="BF46" s="346"/>
      <c r="BG46" s="346"/>
      <c r="BH46" s="346"/>
      <c r="BI46" s="346"/>
      <c r="BJ46" s="346"/>
      <c r="BK46" s="346"/>
      <c r="BL46" s="346"/>
      <c r="BM46" s="346"/>
      <c r="BN46" s="346"/>
      <c r="BO46" s="346"/>
      <c r="BP46" s="346"/>
      <c r="BQ46" s="346"/>
      <c r="BR46" s="346"/>
      <c r="BS46" s="346"/>
      <c r="BT46" s="346"/>
      <c r="BU46" s="346">
        <v>3</v>
      </c>
      <c r="BV46" s="346">
        <v>7</v>
      </c>
      <c r="BW46" s="346">
        <v>8</v>
      </c>
      <c r="BX46" s="346">
        <v>10</v>
      </c>
      <c r="BY46" s="346">
        <v>11</v>
      </c>
      <c r="BZ46" s="346">
        <v>10</v>
      </c>
      <c r="CA46" s="346">
        <v>9</v>
      </c>
      <c r="CB46" s="346">
        <v>9</v>
      </c>
      <c r="CC46" s="346">
        <v>9</v>
      </c>
      <c r="CD46" s="346">
        <v>9</v>
      </c>
      <c r="CE46" s="347">
        <v>10</v>
      </c>
    </row>
    <row r="47" spans="1:83" x14ac:dyDescent="0.35">
      <c r="A47" s="359"/>
      <c r="B47" s="74" t="s">
        <v>476</v>
      </c>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346"/>
      <c r="AW47" s="346"/>
      <c r="AX47" s="346"/>
      <c r="AY47" s="346"/>
      <c r="AZ47" s="346"/>
      <c r="BA47" s="346"/>
      <c r="BB47" s="346"/>
      <c r="BC47" s="346"/>
      <c r="BD47" s="346"/>
      <c r="BE47" s="346"/>
      <c r="BF47" s="346"/>
      <c r="BG47" s="346"/>
      <c r="BH47" s="346"/>
      <c r="BI47" s="346"/>
      <c r="BJ47" s="346"/>
      <c r="BK47" s="346"/>
      <c r="BL47" s="346"/>
      <c r="BM47" s="346"/>
      <c r="BN47" s="346"/>
      <c r="BO47" s="346"/>
      <c r="BP47" s="346"/>
      <c r="BQ47" s="346"/>
      <c r="BR47" s="346"/>
      <c r="BS47" s="346"/>
      <c r="BT47" s="346"/>
      <c r="BU47" s="346">
        <v>14</v>
      </c>
      <c r="BV47" s="346">
        <v>43</v>
      </c>
      <c r="BW47" s="346">
        <v>48</v>
      </c>
      <c r="BX47" s="346">
        <v>51</v>
      </c>
      <c r="BY47" s="346">
        <v>55</v>
      </c>
      <c r="BZ47" s="346">
        <v>53</v>
      </c>
      <c r="CA47" s="346">
        <v>50</v>
      </c>
      <c r="CB47" s="346">
        <v>50</v>
      </c>
      <c r="CC47" s="346">
        <v>49</v>
      </c>
      <c r="CD47" s="346">
        <v>50</v>
      </c>
      <c r="CE47" s="347">
        <v>51</v>
      </c>
    </row>
    <row r="48" spans="1:83" ht="27.75" customHeight="1" thickBot="1" x14ac:dyDescent="0.4">
      <c r="A48" s="360"/>
      <c r="B48" s="361" t="s">
        <v>563</v>
      </c>
      <c r="C48" s="362"/>
      <c r="D48" s="363">
        <f t="shared" ref="D48:AI48" si="26">+D41-D45</f>
        <v>0</v>
      </c>
      <c r="E48" s="363">
        <f t="shared" si="26"/>
        <v>0</v>
      </c>
      <c r="F48" s="363">
        <f t="shared" si="26"/>
        <v>0</v>
      </c>
      <c r="G48" s="363">
        <f t="shared" si="26"/>
        <v>0</v>
      </c>
      <c r="H48" s="363">
        <f t="shared" si="26"/>
        <v>0</v>
      </c>
      <c r="I48" s="363">
        <f t="shared" si="26"/>
        <v>0</v>
      </c>
      <c r="J48" s="363">
        <f t="shared" si="26"/>
        <v>0</v>
      </c>
      <c r="K48" s="363">
        <f t="shared" si="26"/>
        <v>0</v>
      </c>
      <c r="L48" s="363">
        <f t="shared" si="26"/>
        <v>0</v>
      </c>
      <c r="M48" s="363">
        <f t="shared" si="26"/>
        <v>0</v>
      </c>
      <c r="N48" s="363">
        <f t="shared" si="26"/>
        <v>0</v>
      </c>
      <c r="O48" s="363">
        <f t="shared" si="26"/>
        <v>0</v>
      </c>
      <c r="P48" s="363">
        <f t="shared" si="26"/>
        <v>0</v>
      </c>
      <c r="Q48" s="363">
        <f t="shared" si="26"/>
        <v>0</v>
      </c>
      <c r="R48" s="363">
        <f t="shared" si="26"/>
        <v>0</v>
      </c>
      <c r="S48" s="363">
        <f t="shared" si="26"/>
        <v>0</v>
      </c>
      <c r="T48" s="363">
        <f t="shared" si="26"/>
        <v>0</v>
      </c>
      <c r="U48" s="363">
        <f t="shared" si="26"/>
        <v>0</v>
      </c>
      <c r="V48" s="363">
        <f t="shared" si="26"/>
        <v>0</v>
      </c>
      <c r="W48" s="363">
        <f t="shared" si="26"/>
        <v>0</v>
      </c>
      <c r="X48" s="363">
        <f t="shared" si="26"/>
        <v>0</v>
      </c>
      <c r="Y48" s="363">
        <f t="shared" si="26"/>
        <v>0</v>
      </c>
      <c r="Z48" s="363">
        <f t="shared" si="26"/>
        <v>0</v>
      </c>
      <c r="AA48" s="363">
        <f t="shared" si="26"/>
        <v>0</v>
      </c>
      <c r="AB48" s="363">
        <f t="shared" si="26"/>
        <v>0</v>
      </c>
      <c r="AC48" s="363">
        <f t="shared" si="26"/>
        <v>0</v>
      </c>
      <c r="AD48" s="363">
        <f t="shared" si="26"/>
        <v>0</v>
      </c>
      <c r="AE48" s="363">
        <f t="shared" si="26"/>
        <v>0</v>
      </c>
      <c r="AF48" s="363">
        <f t="shared" si="26"/>
        <v>0</v>
      </c>
      <c r="AG48" s="363">
        <f t="shared" si="26"/>
        <v>0</v>
      </c>
      <c r="AH48" s="363">
        <f t="shared" si="26"/>
        <v>469</v>
      </c>
      <c r="AI48" s="363">
        <f t="shared" si="26"/>
        <v>463</v>
      </c>
      <c r="AJ48" s="363">
        <f t="shared" ref="AJ48:BO48" si="27">+AJ41-AJ45</f>
        <v>446</v>
      </c>
      <c r="AK48" s="363">
        <f t="shared" si="27"/>
        <v>429</v>
      </c>
      <c r="AL48" s="363">
        <f t="shared" si="27"/>
        <v>422</v>
      </c>
      <c r="AM48" s="363">
        <f t="shared" si="27"/>
        <v>416</v>
      </c>
      <c r="AN48" s="363">
        <f t="shared" si="27"/>
        <v>410</v>
      </c>
      <c r="AO48" s="363">
        <f t="shared" si="27"/>
        <v>394</v>
      </c>
      <c r="AP48" s="363">
        <f t="shared" si="27"/>
        <v>385</v>
      </c>
      <c r="AQ48" s="363">
        <f t="shared" si="27"/>
        <v>376</v>
      </c>
      <c r="AR48" s="363">
        <f t="shared" si="27"/>
        <v>384</v>
      </c>
      <c r="AS48" s="363">
        <f t="shared" si="27"/>
        <v>381</v>
      </c>
      <c r="AT48" s="363">
        <f t="shared" si="27"/>
        <v>362</v>
      </c>
      <c r="AU48" s="363">
        <f t="shared" si="27"/>
        <v>354</v>
      </c>
      <c r="AV48" s="363">
        <f t="shared" si="27"/>
        <v>349</v>
      </c>
      <c r="AW48" s="363">
        <f t="shared" si="27"/>
        <v>343</v>
      </c>
      <c r="AX48" s="363">
        <f t="shared" si="27"/>
        <v>332</v>
      </c>
      <c r="AY48" s="363">
        <f t="shared" si="27"/>
        <v>322</v>
      </c>
      <c r="AZ48" s="363">
        <f t="shared" si="27"/>
        <v>309</v>
      </c>
      <c r="BA48" s="363">
        <f t="shared" si="27"/>
        <v>291</v>
      </c>
      <c r="BB48" s="363">
        <f t="shared" si="27"/>
        <v>280</v>
      </c>
      <c r="BC48" s="363">
        <f t="shared" si="27"/>
        <v>270</v>
      </c>
      <c r="BD48" s="363">
        <f t="shared" si="27"/>
        <v>263</v>
      </c>
      <c r="BE48" s="363">
        <f t="shared" si="27"/>
        <v>243</v>
      </c>
      <c r="BF48" s="363">
        <f t="shared" si="27"/>
        <v>256</v>
      </c>
      <c r="BG48" s="363">
        <f t="shared" si="27"/>
        <v>230</v>
      </c>
      <c r="BH48" s="363">
        <f t="shared" si="27"/>
        <v>206</v>
      </c>
      <c r="BI48" s="363">
        <f t="shared" si="27"/>
        <v>186</v>
      </c>
      <c r="BJ48" s="363">
        <f t="shared" si="27"/>
        <v>168</v>
      </c>
      <c r="BK48" s="363">
        <f t="shared" si="27"/>
        <v>148</v>
      </c>
      <c r="BL48" s="363">
        <f t="shared" si="27"/>
        <v>131</v>
      </c>
      <c r="BM48" s="363">
        <f t="shared" si="27"/>
        <v>119</v>
      </c>
      <c r="BN48" s="363">
        <f t="shared" si="27"/>
        <v>112</v>
      </c>
      <c r="BO48" s="363">
        <f t="shared" si="27"/>
        <v>106</v>
      </c>
      <c r="BP48" s="363">
        <f t="shared" ref="BP48:CE48" si="28">+BP41-BP45</f>
        <v>102</v>
      </c>
      <c r="BQ48" s="363">
        <f t="shared" si="28"/>
        <v>98</v>
      </c>
      <c r="BR48" s="363">
        <f t="shared" si="28"/>
        <v>94</v>
      </c>
      <c r="BS48" s="363">
        <f t="shared" si="28"/>
        <v>93</v>
      </c>
      <c r="BT48" s="363">
        <f t="shared" si="28"/>
        <v>91</v>
      </c>
      <c r="BU48" s="363">
        <f t="shared" si="28"/>
        <v>70</v>
      </c>
      <c r="BV48" s="363">
        <f t="shared" si="28"/>
        <v>50</v>
      </c>
      <c r="BW48" s="363">
        <f t="shared" si="28"/>
        <v>45</v>
      </c>
      <c r="BX48" s="363">
        <f t="shared" si="28"/>
        <v>39</v>
      </c>
      <c r="BY48" s="363">
        <f t="shared" si="28"/>
        <v>32</v>
      </c>
      <c r="BZ48" s="363">
        <f t="shared" si="28"/>
        <v>25</v>
      </c>
      <c r="CA48" s="363">
        <f t="shared" si="28"/>
        <v>20</v>
      </c>
      <c r="CB48" s="363">
        <f t="shared" si="28"/>
        <v>16</v>
      </c>
      <c r="CC48" s="363">
        <f t="shared" si="28"/>
        <v>12</v>
      </c>
      <c r="CD48" s="363">
        <f t="shared" si="28"/>
        <v>10</v>
      </c>
      <c r="CE48" s="364">
        <f t="shared" si="28"/>
        <v>7</v>
      </c>
    </row>
  </sheetData>
  <hyperlinks>
    <hyperlink ref="A1" location="Contents!A1" display="Contents page" xr:uid="{00000000-0004-0000-1000-000000000000}"/>
    <hyperlink ref="B1" location="Notes!A1" display="Information relating to this table can be found in the 'Notes' tab" xr:uid="{00000000-0004-0000-10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E23"/>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200"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65"/>
      <c r="BW1" s="365"/>
      <c r="BX1" s="365"/>
    </row>
    <row r="2" spans="1:83" ht="15.75" customHeight="1" x14ac:dyDescent="0.35">
      <c r="A2" s="48" t="s">
        <v>45</v>
      </c>
      <c r="B2" s="17" t="s">
        <v>564</v>
      </c>
      <c r="C2" s="306"/>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09"/>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6.25" customHeight="1" x14ac:dyDescent="0.35">
      <c r="A4" s="36"/>
      <c r="B4" s="109" t="s">
        <v>137</v>
      </c>
      <c r="C4" s="109"/>
      <c r="D4" s="343">
        <f t="shared" ref="D4:AE4" si="0">SUM(D5:D6)</f>
        <v>0</v>
      </c>
      <c r="E4" s="343">
        <f t="shared" si="0"/>
        <v>0</v>
      </c>
      <c r="F4" s="343">
        <f t="shared" si="0"/>
        <v>0</v>
      </c>
      <c r="G4" s="343">
        <f t="shared" si="0"/>
        <v>0</v>
      </c>
      <c r="H4" s="343">
        <f t="shared" si="0"/>
        <v>0</v>
      </c>
      <c r="I4" s="343">
        <f t="shared" si="0"/>
        <v>0</v>
      </c>
      <c r="J4" s="343">
        <f t="shared" si="0"/>
        <v>0</v>
      </c>
      <c r="K4" s="343">
        <f t="shared" si="0"/>
        <v>0</v>
      </c>
      <c r="L4" s="343">
        <f t="shared" si="0"/>
        <v>0</v>
      </c>
      <c r="M4" s="343">
        <f t="shared" si="0"/>
        <v>0</v>
      </c>
      <c r="N4" s="343">
        <f t="shared" si="0"/>
        <v>0</v>
      </c>
      <c r="O4" s="343">
        <f t="shared" si="0"/>
        <v>0</v>
      </c>
      <c r="P4" s="343">
        <f t="shared" si="0"/>
        <v>0</v>
      </c>
      <c r="Q4" s="343">
        <f t="shared" si="0"/>
        <v>0</v>
      </c>
      <c r="R4" s="343">
        <f t="shared" si="0"/>
        <v>0</v>
      </c>
      <c r="S4" s="343">
        <f t="shared" si="0"/>
        <v>0</v>
      </c>
      <c r="T4" s="343">
        <f t="shared" si="0"/>
        <v>0</v>
      </c>
      <c r="U4" s="343">
        <f t="shared" si="0"/>
        <v>0</v>
      </c>
      <c r="V4" s="343">
        <f t="shared" si="0"/>
        <v>0</v>
      </c>
      <c r="W4" s="343">
        <f t="shared" si="0"/>
        <v>0</v>
      </c>
      <c r="X4" s="343">
        <f t="shared" si="0"/>
        <v>0</v>
      </c>
      <c r="Y4" s="343">
        <f t="shared" si="0"/>
        <v>0</v>
      </c>
      <c r="Z4" s="343">
        <f t="shared" si="0"/>
        <v>0</v>
      </c>
      <c r="AA4" s="343">
        <f t="shared" si="0"/>
        <v>0</v>
      </c>
      <c r="AB4" s="343">
        <f t="shared" si="0"/>
        <v>0</v>
      </c>
      <c r="AC4" s="343">
        <f t="shared" si="0"/>
        <v>0</v>
      </c>
      <c r="AD4" s="343">
        <f t="shared" si="0"/>
        <v>0</v>
      </c>
      <c r="AE4" s="343">
        <f t="shared" si="0"/>
        <v>0</v>
      </c>
      <c r="AF4" s="343">
        <v>1.9</v>
      </c>
      <c r="AG4" s="343">
        <v>2.9</v>
      </c>
      <c r="AH4" s="343">
        <f t="shared" ref="AH4:BM4" si="1">SUM(AH5:AH6)</f>
        <v>4</v>
      </c>
      <c r="AI4" s="343">
        <f t="shared" si="1"/>
        <v>4</v>
      </c>
      <c r="AJ4" s="343">
        <f t="shared" si="1"/>
        <v>5</v>
      </c>
      <c r="AK4" s="343">
        <f t="shared" si="1"/>
        <v>6</v>
      </c>
      <c r="AL4" s="343">
        <f t="shared" si="1"/>
        <v>8</v>
      </c>
      <c r="AM4" s="343">
        <f t="shared" si="1"/>
        <v>10</v>
      </c>
      <c r="AN4" s="343">
        <f t="shared" si="1"/>
        <v>11</v>
      </c>
      <c r="AO4" s="343">
        <f t="shared" si="1"/>
        <v>13</v>
      </c>
      <c r="AP4" s="343">
        <f t="shared" si="1"/>
        <v>104</v>
      </c>
      <c r="AQ4" s="343">
        <f t="shared" si="1"/>
        <v>183.72300000000001</v>
      </c>
      <c r="AR4" s="343">
        <f t="shared" si="1"/>
        <v>173.41800000000001</v>
      </c>
      <c r="AS4" s="343">
        <f t="shared" si="1"/>
        <v>183.63200000000001</v>
      </c>
      <c r="AT4" s="343">
        <f t="shared" si="1"/>
        <v>208.02</v>
      </c>
      <c r="AU4" s="343">
        <f t="shared" si="1"/>
        <v>284.64699999999999</v>
      </c>
      <c r="AV4" s="343">
        <f t="shared" si="1"/>
        <v>345.29700000000008</v>
      </c>
      <c r="AW4" s="343">
        <f t="shared" si="1"/>
        <v>441.74999999999994</v>
      </c>
      <c r="AX4" s="343">
        <f t="shared" si="1"/>
        <v>526.322</v>
      </c>
      <c r="AY4" s="343">
        <f t="shared" si="1"/>
        <v>617.35</v>
      </c>
      <c r="AZ4" s="343">
        <f t="shared" si="1"/>
        <v>736.40099999999995</v>
      </c>
      <c r="BA4" s="343">
        <f t="shared" si="1"/>
        <v>745.90700000000004</v>
      </c>
      <c r="BB4" s="343">
        <f t="shared" si="1"/>
        <v>782.37199999999996</v>
      </c>
      <c r="BC4" s="343">
        <f t="shared" si="1"/>
        <v>834.52800000000002</v>
      </c>
      <c r="BD4" s="343">
        <f t="shared" si="1"/>
        <v>867.01099999999997</v>
      </c>
      <c r="BE4" s="343">
        <f t="shared" si="1"/>
        <v>931.78101869</v>
      </c>
      <c r="BF4" s="343">
        <f t="shared" si="1"/>
        <v>993.10799999999995</v>
      </c>
      <c r="BG4" s="343">
        <f t="shared" si="1"/>
        <v>1053.6691153298639</v>
      </c>
      <c r="BH4" s="343">
        <f t="shared" si="1"/>
        <v>1096.0409999999999</v>
      </c>
      <c r="BI4" s="343">
        <f t="shared" si="1"/>
        <v>1149.1385723000005</v>
      </c>
      <c r="BJ4" s="343">
        <f t="shared" si="1"/>
        <v>1181.2635561100005</v>
      </c>
      <c r="BK4" s="343">
        <f t="shared" si="1"/>
        <v>1279.8853888127105</v>
      </c>
      <c r="BL4" s="343">
        <f t="shared" si="1"/>
        <v>1362.9964772500002</v>
      </c>
      <c r="BM4" s="343">
        <f t="shared" si="1"/>
        <v>1494.8980367000006</v>
      </c>
      <c r="BN4" s="343">
        <f t="shared" ref="BN4:CE4" si="2">SUM(BN5:BN6)</f>
        <v>1572.0826307400002</v>
      </c>
      <c r="BO4" s="343">
        <f t="shared" si="2"/>
        <v>1732.9771967700003</v>
      </c>
      <c r="BP4" s="343">
        <f t="shared" si="2"/>
        <v>1927.2231981999998</v>
      </c>
      <c r="BQ4" s="343">
        <f t="shared" si="2"/>
        <v>2088.2668163797011</v>
      </c>
      <c r="BR4" s="343">
        <f t="shared" si="2"/>
        <v>2319.2115774999988</v>
      </c>
      <c r="BS4" s="343">
        <f t="shared" si="2"/>
        <v>2545.4439678199992</v>
      </c>
      <c r="BT4" s="343">
        <f t="shared" si="2"/>
        <v>2666.973573598962</v>
      </c>
      <c r="BU4" s="343">
        <f t="shared" si="2"/>
        <v>2830.0153530399994</v>
      </c>
      <c r="BV4" s="343">
        <f t="shared" si="2"/>
        <v>2885.0112320200001</v>
      </c>
      <c r="BW4" s="343">
        <f t="shared" si="2"/>
        <v>2940.7993120999995</v>
      </c>
      <c r="BX4" s="343">
        <f t="shared" si="2"/>
        <v>3038.584454880001</v>
      </c>
      <c r="BY4" s="343">
        <f t="shared" si="2"/>
        <v>3074.765514019999</v>
      </c>
      <c r="BZ4" s="343">
        <f t="shared" si="2"/>
        <v>3308.7592101326259</v>
      </c>
      <c r="CA4" s="343">
        <f t="shared" si="2"/>
        <v>3855.5284707069832</v>
      </c>
      <c r="CB4" s="343">
        <f t="shared" si="2"/>
        <v>4201.0011669198566</v>
      </c>
      <c r="CC4" s="343">
        <f t="shared" si="2"/>
        <v>4369.1339947029446</v>
      </c>
      <c r="CD4" s="343">
        <f t="shared" si="2"/>
        <v>4651.0425079718143</v>
      </c>
      <c r="CE4" s="344">
        <f t="shared" si="2"/>
        <v>4884.013030592866</v>
      </c>
    </row>
    <row r="5" spans="1:83" x14ac:dyDescent="0.35">
      <c r="B5" s="74" t="s">
        <v>412</v>
      </c>
      <c r="C5" s="74"/>
      <c r="D5" s="346">
        <v>0</v>
      </c>
      <c r="E5" s="346">
        <v>0</v>
      </c>
      <c r="F5" s="346">
        <v>0</v>
      </c>
      <c r="G5" s="346">
        <v>0</v>
      </c>
      <c r="H5" s="346">
        <v>0</v>
      </c>
      <c r="I5" s="346">
        <v>0</v>
      </c>
      <c r="J5" s="346">
        <v>0</v>
      </c>
      <c r="K5" s="346">
        <v>0</v>
      </c>
      <c r="L5" s="346">
        <v>0</v>
      </c>
      <c r="M5" s="346">
        <v>0</v>
      </c>
      <c r="N5" s="346">
        <v>0</v>
      </c>
      <c r="O5" s="346">
        <v>0</v>
      </c>
      <c r="P5" s="346">
        <v>0</v>
      </c>
      <c r="Q5" s="346">
        <v>0</v>
      </c>
      <c r="R5" s="346">
        <v>0</v>
      </c>
      <c r="S5" s="346">
        <v>0</v>
      </c>
      <c r="T5" s="346">
        <v>0</v>
      </c>
      <c r="U5" s="346">
        <v>0</v>
      </c>
      <c r="V5" s="346">
        <v>0</v>
      </c>
      <c r="W5" s="346">
        <v>0</v>
      </c>
      <c r="X5" s="346">
        <v>0</v>
      </c>
      <c r="Y5" s="346">
        <v>0</v>
      </c>
      <c r="Z5" s="346">
        <v>0</v>
      </c>
      <c r="AA5" s="346">
        <v>0</v>
      </c>
      <c r="AB5" s="346">
        <v>0</v>
      </c>
      <c r="AC5" s="346">
        <v>0</v>
      </c>
      <c r="AD5" s="346">
        <v>0</v>
      </c>
      <c r="AE5" s="346">
        <v>0</v>
      </c>
      <c r="AF5" s="346" t="s">
        <v>447</v>
      </c>
      <c r="AG5" s="346" t="s">
        <v>447</v>
      </c>
      <c r="AH5" s="346">
        <v>4</v>
      </c>
      <c r="AI5" s="346">
        <v>4</v>
      </c>
      <c r="AJ5" s="346">
        <v>5</v>
      </c>
      <c r="AK5" s="346">
        <v>6</v>
      </c>
      <c r="AL5" s="346">
        <v>8</v>
      </c>
      <c r="AM5" s="346">
        <v>10</v>
      </c>
      <c r="AN5" s="346">
        <v>11</v>
      </c>
      <c r="AO5" s="346">
        <v>13</v>
      </c>
      <c r="AP5" s="346">
        <v>104</v>
      </c>
      <c r="AQ5" s="346">
        <v>183.72300000000001</v>
      </c>
      <c r="AR5" s="346">
        <v>173.41800000000001</v>
      </c>
      <c r="AS5" s="346">
        <v>183.63200000000001</v>
      </c>
      <c r="AT5" s="346">
        <v>208.02</v>
      </c>
      <c r="AU5" s="346">
        <v>269.96832117263904</v>
      </c>
      <c r="AV5" s="346">
        <v>327.97337600551521</v>
      </c>
      <c r="AW5" s="346">
        <v>419.73289899962754</v>
      </c>
      <c r="AX5" s="346">
        <v>500.04761254962028</v>
      </c>
      <c r="AY5" s="346">
        <v>586.19055781453687</v>
      </c>
      <c r="AZ5" s="346">
        <v>699.84472339379818</v>
      </c>
      <c r="BA5" s="346">
        <v>709.21133412100005</v>
      </c>
      <c r="BB5" s="346">
        <v>743.95880802719989</v>
      </c>
      <c r="BC5" s="346">
        <v>796.16035103942988</v>
      </c>
      <c r="BD5" s="346">
        <v>809.72477850657356</v>
      </c>
      <c r="BE5" s="346">
        <v>870.53092037570082</v>
      </c>
      <c r="BF5" s="346">
        <v>947.298</v>
      </c>
      <c r="BG5" s="346">
        <v>1017.4757964240732</v>
      </c>
      <c r="BH5" s="346">
        <v>1057.6289999999999</v>
      </c>
      <c r="BI5" s="346">
        <v>1113.5155272727516</v>
      </c>
      <c r="BJ5" s="346">
        <v>1142.0356692484781</v>
      </c>
      <c r="BK5" s="346">
        <v>1235.597033053456</v>
      </c>
      <c r="BL5" s="346">
        <v>1316.2793594178083</v>
      </c>
      <c r="BM5" s="346">
        <v>1446.1896739375136</v>
      </c>
      <c r="BN5" s="346">
        <v>1526.3989427992453</v>
      </c>
      <c r="BO5" s="346">
        <v>1691.4195913635774</v>
      </c>
      <c r="BP5" s="346">
        <v>1882.2267307552024</v>
      </c>
      <c r="BQ5" s="346">
        <v>2041.8053091705644</v>
      </c>
      <c r="BR5" s="346">
        <v>2274.4593787053836</v>
      </c>
      <c r="BS5" s="346">
        <v>2503.5602726161615</v>
      </c>
      <c r="BT5" s="346">
        <v>2626.7182223174623</v>
      </c>
      <c r="BU5" s="346">
        <v>2791.2308667358793</v>
      </c>
      <c r="BV5" s="346">
        <v>2855.414544307062</v>
      </c>
      <c r="BW5" s="346">
        <v>2913.470158985966</v>
      </c>
      <c r="BX5" s="346">
        <v>3011.0560261225414</v>
      </c>
      <c r="BY5" s="346">
        <v>3044.3633122435444</v>
      </c>
      <c r="BZ5" s="346">
        <v>3277.6099182102548</v>
      </c>
      <c r="CA5" s="346">
        <v>3818.9606124808802</v>
      </c>
      <c r="CB5" s="346">
        <v>4160.8239383022283</v>
      </c>
      <c r="CC5" s="346">
        <v>4326.7995400783375</v>
      </c>
      <c r="CD5" s="346">
        <v>4605.7161382639815</v>
      </c>
      <c r="CE5" s="347">
        <v>4837.0057419678187</v>
      </c>
    </row>
    <row r="6" spans="1:83" x14ac:dyDescent="0.35">
      <c r="B6" s="74" t="s">
        <v>411</v>
      </c>
      <c r="C6" s="74"/>
      <c r="D6" s="346">
        <v>0</v>
      </c>
      <c r="E6" s="346">
        <v>0</v>
      </c>
      <c r="F6" s="346">
        <v>0</v>
      </c>
      <c r="G6" s="346">
        <v>0</v>
      </c>
      <c r="H6" s="346">
        <v>0</v>
      </c>
      <c r="I6" s="346">
        <v>0</v>
      </c>
      <c r="J6" s="346">
        <v>0</v>
      </c>
      <c r="K6" s="346">
        <v>0</v>
      </c>
      <c r="L6" s="346">
        <v>0</v>
      </c>
      <c r="M6" s="346">
        <v>0</v>
      </c>
      <c r="N6" s="346">
        <v>0</v>
      </c>
      <c r="O6" s="346">
        <v>0</v>
      </c>
      <c r="P6" s="346">
        <v>0</v>
      </c>
      <c r="Q6" s="346">
        <v>0</v>
      </c>
      <c r="R6" s="346">
        <v>0</v>
      </c>
      <c r="S6" s="346">
        <v>0</v>
      </c>
      <c r="T6" s="346">
        <v>0</v>
      </c>
      <c r="U6" s="346">
        <v>0</v>
      </c>
      <c r="V6" s="346">
        <v>0</v>
      </c>
      <c r="W6" s="346">
        <v>0</v>
      </c>
      <c r="X6" s="346">
        <v>0</v>
      </c>
      <c r="Y6" s="346">
        <v>0</v>
      </c>
      <c r="Z6" s="346">
        <v>0</v>
      </c>
      <c r="AA6" s="346">
        <v>0</v>
      </c>
      <c r="AB6" s="346">
        <v>0</v>
      </c>
      <c r="AC6" s="346">
        <v>0</v>
      </c>
      <c r="AD6" s="346">
        <v>0</v>
      </c>
      <c r="AE6" s="346">
        <v>0</v>
      </c>
      <c r="AF6" s="346" t="s">
        <v>447</v>
      </c>
      <c r="AG6" s="346" t="s">
        <v>447</v>
      </c>
      <c r="AH6" s="346">
        <v>0</v>
      </c>
      <c r="AI6" s="346">
        <v>0</v>
      </c>
      <c r="AJ6" s="346">
        <v>0</v>
      </c>
      <c r="AK6" s="346">
        <v>0</v>
      </c>
      <c r="AL6" s="346">
        <v>0</v>
      </c>
      <c r="AM6" s="346">
        <v>0</v>
      </c>
      <c r="AN6" s="346">
        <v>0</v>
      </c>
      <c r="AO6" s="346">
        <v>0</v>
      </c>
      <c r="AP6" s="346">
        <v>0</v>
      </c>
      <c r="AQ6" s="346">
        <v>0</v>
      </c>
      <c r="AR6" s="346">
        <v>0</v>
      </c>
      <c r="AS6" s="346">
        <v>0</v>
      </c>
      <c r="AT6" s="346">
        <v>0</v>
      </c>
      <c r="AU6" s="346">
        <v>14.67867882736096</v>
      </c>
      <c r="AV6" s="346">
        <v>17.32362399448489</v>
      </c>
      <c r="AW6" s="346">
        <v>22.017101000372413</v>
      </c>
      <c r="AX6" s="346">
        <v>26.274387450379745</v>
      </c>
      <c r="AY6" s="346">
        <v>31.159442185463192</v>
      </c>
      <c r="AZ6" s="346">
        <v>36.556276606201791</v>
      </c>
      <c r="BA6" s="346">
        <v>36.695665879000003</v>
      </c>
      <c r="BB6" s="346">
        <v>38.413191972800014</v>
      </c>
      <c r="BC6" s="346">
        <v>38.367648960570129</v>
      </c>
      <c r="BD6" s="346">
        <v>57.286221493426368</v>
      </c>
      <c r="BE6" s="346">
        <v>61.250098314299194</v>
      </c>
      <c r="BF6" s="346">
        <v>45.81</v>
      </c>
      <c r="BG6" s="346">
        <v>36.193318905790619</v>
      </c>
      <c r="BH6" s="346">
        <v>38.411999999999999</v>
      </c>
      <c r="BI6" s="346">
        <v>35.623045027248956</v>
      </c>
      <c r="BJ6" s="346">
        <v>39.227886861522336</v>
      </c>
      <c r="BK6" s="346">
        <v>44.288355759254614</v>
      </c>
      <c r="BL6" s="346">
        <v>46.717117832191811</v>
      </c>
      <c r="BM6" s="346">
        <v>48.708362762486907</v>
      </c>
      <c r="BN6" s="346">
        <v>45.683687940754801</v>
      </c>
      <c r="BO6" s="346">
        <v>41.557605406422965</v>
      </c>
      <c r="BP6" s="346">
        <v>44.996467444797425</v>
      </c>
      <c r="BQ6" s="346">
        <v>46.46150720913667</v>
      </c>
      <c r="BR6" s="346">
        <v>44.752198794615161</v>
      </c>
      <c r="BS6" s="346">
        <v>41.883695203837881</v>
      </c>
      <c r="BT6" s="346">
        <v>40.255351281499983</v>
      </c>
      <c r="BU6" s="346">
        <v>38.784486304119874</v>
      </c>
      <c r="BV6" s="346">
        <v>29.596687712938138</v>
      </c>
      <c r="BW6" s="346">
        <v>27.329153114033581</v>
      </c>
      <c r="BX6" s="346">
        <v>27.528428757459626</v>
      </c>
      <c r="BY6" s="346">
        <v>30.402201776454778</v>
      </c>
      <c r="BZ6" s="346">
        <v>31.149291922371248</v>
      </c>
      <c r="CA6" s="346">
        <v>36.567858226103212</v>
      </c>
      <c r="CB6" s="346">
        <v>40.177228617628622</v>
      </c>
      <c r="CC6" s="346">
        <v>42.334454624606977</v>
      </c>
      <c r="CD6" s="346">
        <v>45.326369707832356</v>
      </c>
      <c r="CE6" s="347">
        <v>47.007288625047217</v>
      </c>
    </row>
    <row r="7" spans="1:83" s="305" customFormat="1" ht="35.25" customHeight="1" thickBot="1" x14ac:dyDescent="0.3">
      <c r="B7" s="366" t="s">
        <v>565</v>
      </c>
      <c r="C7" s="367"/>
      <c r="D7" s="368">
        <v>0</v>
      </c>
      <c r="E7" s="368">
        <v>0</v>
      </c>
      <c r="F7" s="368">
        <v>0</v>
      </c>
      <c r="G7" s="368">
        <v>0</v>
      </c>
      <c r="H7" s="368">
        <v>0</v>
      </c>
      <c r="I7" s="368">
        <v>0</v>
      </c>
      <c r="J7" s="368">
        <v>0</v>
      </c>
      <c r="K7" s="368">
        <v>0</v>
      </c>
      <c r="L7" s="368">
        <v>0</v>
      </c>
      <c r="M7" s="368">
        <v>0</v>
      </c>
      <c r="N7" s="368">
        <v>0</v>
      </c>
      <c r="O7" s="368">
        <v>0</v>
      </c>
      <c r="P7" s="368">
        <v>0</v>
      </c>
      <c r="Q7" s="368">
        <v>0</v>
      </c>
      <c r="R7" s="368">
        <v>0</v>
      </c>
      <c r="S7" s="368">
        <v>0</v>
      </c>
      <c r="T7" s="368">
        <v>0</v>
      </c>
      <c r="U7" s="368">
        <v>0</v>
      </c>
      <c r="V7" s="368">
        <v>0</v>
      </c>
      <c r="W7" s="368">
        <v>0</v>
      </c>
      <c r="X7" s="368">
        <v>0</v>
      </c>
      <c r="Y7" s="368">
        <v>0</v>
      </c>
      <c r="Z7" s="368">
        <v>0</v>
      </c>
      <c r="AA7" s="368">
        <v>0</v>
      </c>
      <c r="AB7" s="368">
        <v>0</v>
      </c>
      <c r="AC7" s="368">
        <v>0</v>
      </c>
      <c r="AD7" s="368">
        <v>0</v>
      </c>
      <c r="AE7" s="368">
        <v>0</v>
      </c>
      <c r="AF7" s="368" t="s">
        <v>447</v>
      </c>
      <c r="AG7" s="368" t="s">
        <v>447</v>
      </c>
      <c r="AH7" s="368" t="s">
        <v>447</v>
      </c>
      <c r="AI7" s="368" t="s">
        <v>447</v>
      </c>
      <c r="AJ7" s="368" t="s">
        <v>447</v>
      </c>
      <c r="AK7" s="368" t="s">
        <v>447</v>
      </c>
      <c r="AL7" s="368" t="s">
        <v>447</v>
      </c>
      <c r="AM7" s="368" t="s">
        <v>447</v>
      </c>
      <c r="AN7" s="368" t="s">
        <v>447</v>
      </c>
      <c r="AO7" s="368" t="s">
        <v>447</v>
      </c>
      <c r="AP7" s="368" t="s">
        <v>447</v>
      </c>
      <c r="AQ7" s="368" t="s">
        <v>447</v>
      </c>
      <c r="AR7" s="368" t="s">
        <v>447</v>
      </c>
      <c r="AS7" s="368" t="s">
        <v>447</v>
      </c>
      <c r="AT7" s="368" t="s">
        <v>447</v>
      </c>
      <c r="AU7" s="368" t="s">
        <v>447</v>
      </c>
      <c r="AV7" s="368" t="s">
        <v>447</v>
      </c>
      <c r="AW7" s="368" t="s">
        <v>447</v>
      </c>
      <c r="AX7" s="368" t="s">
        <v>447</v>
      </c>
      <c r="AY7" s="368" t="s">
        <v>447</v>
      </c>
      <c r="AZ7" s="368" t="s">
        <v>447</v>
      </c>
      <c r="BA7" s="368" t="s">
        <v>447</v>
      </c>
      <c r="BB7" s="368" t="s">
        <v>447</v>
      </c>
      <c r="BC7" s="368" t="s">
        <v>447</v>
      </c>
      <c r="BD7" s="368" t="s">
        <v>447</v>
      </c>
      <c r="BE7" s="368">
        <v>1.3540926892315711E-2</v>
      </c>
      <c r="BF7" s="368">
        <v>2.1977966900388161E-2</v>
      </c>
      <c r="BG7" s="368">
        <v>0.2155242747099195</v>
      </c>
      <c r="BH7" s="368">
        <v>0.20291748990917122</v>
      </c>
      <c r="BI7" s="368">
        <v>0.23287380703620139</v>
      </c>
      <c r="BJ7" s="368">
        <v>0.26961032804237534</v>
      </c>
      <c r="BK7" s="368">
        <v>0.49867797332341446</v>
      </c>
      <c r="BL7" s="368">
        <v>0.29094543864759853</v>
      </c>
      <c r="BM7" s="368">
        <v>0.38429314039836332</v>
      </c>
      <c r="BN7" s="368">
        <v>0.45292188988213572</v>
      </c>
      <c r="BO7" s="368">
        <v>0.59714108918121755</v>
      </c>
      <c r="BP7" s="368">
        <v>0.81735531188868504</v>
      </c>
      <c r="BQ7" s="368">
        <v>1.0010264415926948</v>
      </c>
      <c r="BR7" s="368">
        <v>1.1379327421129755</v>
      </c>
      <c r="BS7" s="368">
        <v>1.24893479417634</v>
      </c>
      <c r="BT7" s="368">
        <v>1.3085639021428659</v>
      </c>
      <c r="BU7" s="368">
        <v>1.3885611654189969</v>
      </c>
      <c r="BV7" s="368">
        <v>1.6374587138644847</v>
      </c>
      <c r="BW7" s="368">
        <v>2.1295017682079083</v>
      </c>
      <c r="BX7" s="368">
        <v>2.4039912675934065</v>
      </c>
      <c r="BY7" s="368">
        <v>2.5889225438796379</v>
      </c>
      <c r="BZ7" s="368">
        <v>2.7859429515268141</v>
      </c>
      <c r="CA7" s="368">
        <v>3.2463173308240014</v>
      </c>
      <c r="CB7" s="368">
        <v>3.5372019681864888</v>
      </c>
      <c r="CC7" s="368">
        <v>3.678768167699626</v>
      </c>
      <c r="CD7" s="368">
        <v>3.9161323836001634</v>
      </c>
      <c r="CE7" s="369">
        <v>4.1122912891566727</v>
      </c>
    </row>
    <row r="8" spans="1:83" ht="26.25" customHeight="1" x14ac:dyDescent="0.35">
      <c r="A8" s="351"/>
      <c r="B8" s="109" t="s">
        <v>564</v>
      </c>
      <c r="D8" s="51" t="s">
        <v>145</v>
      </c>
      <c r="E8" s="51" t="s">
        <v>146</v>
      </c>
      <c r="F8" s="51" t="s">
        <v>147</v>
      </c>
      <c r="G8" s="51" t="s">
        <v>148</v>
      </c>
      <c r="H8" s="51" t="s">
        <v>149</v>
      </c>
      <c r="I8" s="51" t="s">
        <v>150</v>
      </c>
      <c r="J8" s="51" t="s">
        <v>151</v>
      </c>
      <c r="K8" s="51" t="s">
        <v>152</v>
      </c>
      <c r="L8" s="51" t="s">
        <v>153</v>
      </c>
      <c r="M8" s="51" t="s">
        <v>154</v>
      </c>
      <c r="N8" s="51" t="s">
        <v>155</v>
      </c>
      <c r="O8" s="51" t="s">
        <v>156</v>
      </c>
      <c r="P8" s="51" t="s">
        <v>157</v>
      </c>
      <c r="Q8" s="51" t="s">
        <v>158</v>
      </c>
      <c r="R8" s="51" t="s">
        <v>159</v>
      </c>
      <c r="S8" s="51" t="s">
        <v>160</v>
      </c>
      <c r="T8" s="51" t="s">
        <v>161</v>
      </c>
      <c r="U8" s="51" t="s">
        <v>162</v>
      </c>
      <c r="V8" s="51" t="s">
        <v>163</v>
      </c>
      <c r="W8" s="51" t="s">
        <v>164</v>
      </c>
      <c r="X8" s="51" t="s">
        <v>165</v>
      </c>
      <c r="Y8" s="51" t="s">
        <v>166</v>
      </c>
      <c r="Z8" s="51" t="s">
        <v>167</v>
      </c>
      <c r="AA8" s="51" t="s">
        <v>168</v>
      </c>
      <c r="AB8" s="51" t="s">
        <v>169</v>
      </c>
      <c r="AC8" s="51" t="s">
        <v>170</v>
      </c>
      <c r="AD8" s="51" t="s">
        <v>171</v>
      </c>
      <c r="AE8" s="51" t="s">
        <v>172</v>
      </c>
      <c r="AF8" s="51" t="s">
        <v>173</v>
      </c>
      <c r="AG8" s="51" t="s">
        <v>174</v>
      </c>
      <c r="AH8" s="51" t="s">
        <v>175</v>
      </c>
      <c r="AI8" s="51" t="s">
        <v>176</v>
      </c>
      <c r="AJ8" s="51" t="s">
        <v>177</v>
      </c>
      <c r="AK8" s="51" t="s">
        <v>178</v>
      </c>
      <c r="AL8" s="51" t="s">
        <v>179</v>
      </c>
      <c r="AM8" s="51" t="s">
        <v>180</v>
      </c>
      <c r="AN8" s="51" t="s">
        <v>181</v>
      </c>
      <c r="AO8" s="51" t="s">
        <v>182</v>
      </c>
      <c r="AP8" s="51" t="s">
        <v>183</v>
      </c>
      <c r="AQ8" s="51" t="s">
        <v>184</v>
      </c>
      <c r="AR8" s="51" t="s">
        <v>185</v>
      </c>
      <c r="AS8" s="51" t="s">
        <v>186</v>
      </c>
      <c r="AT8" s="51" t="s">
        <v>187</v>
      </c>
      <c r="AU8" s="51" t="s">
        <v>188</v>
      </c>
      <c r="AV8" s="51" t="s">
        <v>189</v>
      </c>
      <c r="AW8" s="51" t="s">
        <v>190</v>
      </c>
      <c r="AX8" s="51" t="s">
        <v>191</v>
      </c>
      <c r="AY8" s="51" t="s">
        <v>90</v>
      </c>
      <c r="AZ8" s="51" t="s">
        <v>91</v>
      </c>
      <c r="BA8" s="51" t="s">
        <v>92</v>
      </c>
      <c r="BB8" s="51" t="s">
        <v>93</v>
      </c>
      <c r="BC8" s="51" t="s">
        <v>94</v>
      </c>
      <c r="BD8" s="51" t="s">
        <v>95</v>
      </c>
      <c r="BE8" s="51" t="s">
        <v>96</v>
      </c>
      <c r="BF8" s="51" t="s">
        <v>97</v>
      </c>
      <c r="BG8" s="51" t="s">
        <v>98</v>
      </c>
      <c r="BH8" s="51" t="s">
        <v>99</v>
      </c>
      <c r="BI8" s="51" t="s">
        <v>100</v>
      </c>
      <c r="BJ8" s="51" t="s">
        <v>101</v>
      </c>
      <c r="BK8" s="51" t="s">
        <v>102</v>
      </c>
      <c r="BL8" s="51" t="s">
        <v>103</v>
      </c>
      <c r="BM8" s="51" t="s">
        <v>104</v>
      </c>
      <c r="BN8" s="51" t="s">
        <v>105</v>
      </c>
      <c r="BO8" s="51" t="s">
        <v>106</v>
      </c>
      <c r="BP8" s="51" t="s">
        <v>107</v>
      </c>
      <c r="BQ8" s="51" t="s">
        <v>108</v>
      </c>
      <c r="BR8" s="51" t="s">
        <v>109</v>
      </c>
      <c r="BS8" s="51" t="s">
        <v>110</v>
      </c>
      <c r="BT8" s="51" t="s">
        <v>111</v>
      </c>
      <c r="BU8" s="51" t="s">
        <v>112</v>
      </c>
      <c r="BV8" s="51" t="s">
        <v>113</v>
      </c>
      <c r="BW8" s="51" t="s">
        <v>114</v>
      </c>
      <c r="BX8" s="51" t="s">
        <v>115</v>
      </c>
      <c r="BY8" s="51" t="s">
        <v>116</v>
      </c>
      <c r="BZ8" s="51" t="s">
        <v>117</v>
      </c>
      <c r="CA8" s="51" t="s">
        <v>118</v>
      </c>
      <c r="CB8" s="51" t="s">
        <v>119</v>
      </c>
      <c r="CC8" s="51" t="s">
        <v>120</v>
      </c>
      <c r="CD8" s="51" t="s">
        <v>121</v>
      </c>
      <c r="CE8" s="52" t="s">
        <v>122</v>
      </c>
    </row>
    <row r="9" spans="1:83" x14ac:dyDescent="0.35">
      <c r="A9" s="351"/>
      <c r="B9" s="331" t="s">
        <v>305</v>
      </c>
      <c r="C9" s="352"/>
      <c r="D9" s="278" t="s">
        <v>124</v>
      </c>
      <c r="E9" s="278" t="s">
        <v>124</v>
      </c>
      <c r="F9" s="278" t="s">
        <v>124</v>
      </c>
      <c r="G9" s="278" t="s">
        <v>124</v>
      </c>
      <c r="H9" s="278" t="s">
        <v>124</v>
      </c>
      <c r="I9" s="278" t="s">
        <v>124</v>
      </c>
      <c r="J9" s="278" t="s">
        <v>124</v>
      </c>
      <c r="K9" s="278" t="s">
        <v>124</v>
      </c>
      <c r="L9" s="278" t="s">
        <v>124</v>
      </c>
      <c r="M9" s="278" t="s">
        <v>124</v>
      </c>
      <c r="N9" s="278" t="s">
        <v>124</v>
      </c>
      <c r="O9" s="278" t="s">
        <v>124</v>
      </c>
      <c r="P9" s="278" t="s">
        <v>124</v>
      </c>
      <c r="Q9" s="278" t="s">
        <v>124</v>
      </c>
      <c r="R9" s="278" t="s">
        <v>124</v>
      </c>
      <c r="S9" s="278" t="s">
        <v>124</v>
      </c>
      <c r="T9" s="278" t="s">
        <v>124</v>
      </c>
      <c r="U9" s="278" t="s">
        <v>124</v>
      </c>
      <c r="V9" s="278" t="s">
        <v>124</v>
      </c>
      <c r="W9" s="278" t="s">
        <v>124</v>
      </c>
      <c r="X9" s="278" t="s">
        <v>124</v>
      </c>
      <c r="Y9" s="278" t="s">
        <v>124</v>
      </c>
      <c r="Z9" s="278" t="s">
        <v>124</v>
      </c>
      <c r="AA9" s="278" t="s">
        <v>124</v>
      </c>
      <c r="AB9" s="278" t="s">
        <v>124</v>
      </c>
      <c r="AC9" s="278" t="s">
        <v>124</v>
      </c>
      <c r="AD9" s="278" t="s">
        <v>124</v>
      </c>
      <c r="AE9" s="278" t="s">
        <v>124</v>
      </c>
      <c r="AF9" s="278" t="s">
        <v>124</v>
      </c>
      <c r="AG9" s="278" t="s">
        <v>124</v>
      </c>
      <c r="AH9" s="278" t="s">
        <v>124</v>
      </c>
      <c r="AI9" s="278" t="s">
        <v>124</v>
      </c>
      <c r="AJ9" s="278" t="s">
        <v>124</v>
      </c>
      <c r="AK9" s="278" t="s">
        <v>124</v>
      </c>
      <c r="AL9" s="278" t="s">
        <v>124</v>
      </c>
      <c r="AM9" s="278" t="s">
        <v>124</v>
      </c>
      <c r="AN9" s="278" t="s">
        <v>124</v>
      </c>
      <c r="AO9" s="278" t="s">
        <v>124</v>
      </c>
      <c r="AP9" s="278" t="s">
        <v>124</v>
      </c>
      <c r="AQ9" s="278" t="s">
        <v>124</v>
      </c>
      <c r="AR9" s="278" t="s">
        <v>124</v>
      </c>
      <c r="AS9" s="278" t="s">
        <v>124</v>
      </c>
      <c r="AT9" s="278" t="s">
        <v>124</v>
      </c>
      <c r="AU9" s="278" t="s">
        <v>124</v>
      </c>
      <c r="AV9" s="278" t="s">
        <v>124</v>
      </c>
      <c r="AW9" s="278" t="s">
        <v>124</v>
      </c>
      <c r="AX9" s="278" t="s">
        <v>124</v>
      </c>
      <c r="AY9" s="278" t="s">
        <v>124</v>
      </c>
      <c r="AZ9" s="278" t="s">
        <v>124</v>
      </c>
      <c r="BA9" s="278" t="s">
        <v>124</v>
      </c>
      <c r="BB9" s="278" t="s">
        <v>124</v>
      </c>
      <c r="BC9" s="278" t="s">
        <v>124</v>
      </c>
      <c r="BD9" s="278" t="s">
        <v>124</v>
      </c>
      <c r="BE9" s="278" t="s">
        <v>124</v>
      </c>
      <c r="BF9" s="278" t="s">
        <v>124</v>
      </c>
      <c r="BG9" s="278" t="s">
        <v>124</v>
      </c>
      <c r="BH9" s="278" t="s">
        <v>124</v>
      </c>
      <c r="BI9" s="278" t="s">
        <v>124</v>
      </c>
      <c r="BJ9" s="278" t="s">
        <v>124</v>
      </c>
      <c r="BK9" s="278" t="s">
        <v>124</v>
      </c>
      <c r="BL9" s="278" t="s">
        <v>124</v>
      </c>
      <c r="BM9" s="278" t="s">
        <v>124</v>
      </c>
      <c r="BN9" s="278" t="s">
        <v>124</v>
      </c>
      <c r="BO9" s="278" t="s">
        <v>124</v>
      </c>
      <c r="BP9" s="278" t="s">
        <v>124</v>
      </c>
      <c r="BQ9" s="278" t="s">
        <v>124</v>
      </c>
      <c r="BR9" s="278" t="s">
        <v>124</v>
      </c>
      <c r="BS9" s="278" t="s">
        <v>124</v>
      </c>
      <c r="BT9" s="278" t="s">
        <v>124</v>
      </c>
      <c r="BU9" s="278" t="s">
        <v>124</v>
      </c>
      <c r="BV9" s="278" t="s">
        <v>124</v>
      </c>
      <c r="BW9" s="278" t="s">
        <v>124</v>
      </c>
      <c r="BX9" s="278" t="s">
        <v>124</v>
      </c>
      <c r="BY9" s="278" t="s">
        <v>124</v>
      </c>
      <c r="BZ9" s="278" t="s">
        <v>125</v>
      </c>
      <c r="CA9" s="278" t="s">
        <v>125</v>
      </c>
      <c r="CB9" s="278" t="s">
        <v>125</v>
      </c>
      <c r="CC9" s="278" t="s">
        <v>125</v>
      </c>
      <c r="CD9" s="278" t="s">
        <v>125</v>
      </c>
      <c r="CE9" s="279" t="s">
        <v>125</v>
      </c>
    </row>
    <row r="10" spans="1:83" s="244" customFormat="1" ht="26.25" customHeight="1" x14ac:dyDescent="0.35">
      <c r="A10" s="345"/>
      <c r="B10" s="109" t="s">
        <v>137</v>
      </c>
      <c r="C10" s="109"/>
      <c r="D10" s="343">
        <v>0</v>
      </c>
      <c r="E10" s="343">
        <v>0</v>
      </c>
      <c r="F10" s="343">
        <v>0</v>
      </c>
      <c r="G10" s="343">
        <v>0</v>
      </c>
      <c r="H10" s="343">
        <v>0</v>
      </c>
      <c r="I10" s="343">
        <v>0</v>
      </c>
      <c r="J10" s="343">
        <v>0</v>
      </c>
      <c r="K10" s="343">
        <v>0</v>
      </c>
      <c r="L10" s="343">
        <v>0</v>
      </c>
      <c r="M10" s="343">
        <v>0</v>
      </c>
      <c r="N10" s="343">
        <v>0</v>
      </c>
      <c r="O10" s="343">
        <v>0</v>
      </c>
      <c r="P10" s="343">
        <v>0</v>
      </c>
      <c r="Q10" s="343">
        <v>0</v>
      </c>
      <c r="R10" s="343">
        <v>0</v>
      </c>
      <c r="S10" s="343">
        <v>0</v>
      </c>
      <c r="T10" s="343">
        <v>0</v>
      </c>
      <c r="U10" s="343">
        <v>0</v>
      </c>
      <c r="V10" s="343">
        <v>0</v>
      </c>
      <c r="W10" s="343">
        <v>0</v>
      </c>
      <c r="X10" s="343">
        <v>0</v>
      </c>
      <c r="Y10" s="343">
        <v>0</v>
      </c>
      <c r="Z10" s="343">
        <v>0</v>
      </c>
      <c r="AA10" s="343">
        <v>0</v>
      </c>
      <c r="AB10" s="343">
        <v>0</v>
      </c>
      <c r="AC10" s="343">
        <v>0</v>
      </c>
      <c r="AD10" s="343">
        <v>0</v>
      </c>
      <c r="AE10" s="343">
        <v>0</v>
      </c>
      <c r="AF10" s="343">
        <v>14.08025387267209</v>
      </c>
      <c r="AG10" s="343">
        <v>18.87106602669019</v>
      </c>
      <c r="AH10" s="343">
        <f t="shared" ref="AH10:BM10" si="3">SUM(AH11:AH12)</f>
        <v>23.361781423583722</v>
      </c>
      <c r="AI10" s="343">
        <f t="shared" si="3"/>
        <v>19.957434774369887</v>
      </c>
      <c r="AJ10" s="343">
        <f t="shared" si="3"/>
        <v>20.905225325613053</v>
      </c>
      <c r="AK10" s="343">
        <f t="shared" si="3"/>
        <v>22.632574023912387</v>
      </c>
      <c r="AL10" s="343">
        <f t="shared" si="3"/>
        <v>28.045040815401478</v>
      </c>
      <c r="AM10" s="343">
        <f t="shared" si="3"/>
        <v>33.341713620633307</v>
      </c>
      <c r="AN10" s="343">
        <f t="shared" si="3"/>
        <v>34.594904132582045</v>
      </c>
      <c r="AO10" s="343">
        <f t="shared" si="3"/>
        <v>38.590632035444045</v>
      </c>
      <c r="AP10" s="343">
        <f t="shared" si="3"/>
        <v>294.74140443068819</v>
      </c>
      <c r="AQ10" s="343">
        <f t="shared" si="3"/>
        <v>492.1188602925688</v>
      </c>
      <c r="AR10" s="343">
        <f t="shared" si="3"/>
        <v>433.6095328737328</v>
      </c>
      <c r="AS10" s="343">
        <f t="shared" si="3"/>
        <v>424.17460059205581</v>
      </c>
      <c r="AT10" s="343">
        <f t="shared" si="3"/>
        <v>442.91655773058812</v>
      </c>
      <c r="AU10" s="343">
        <f t="shared" si="3"/>
        <v>570.39691877035284</v>
      </c>
      <c r="AV10" s="343">
        <f t="shared" si="3"/>
        <v>671.5349694260666</v>
      </c>
      <c r="AW10" s="343">
        <f t="shared" si="3"/>
        <v>834.99841329807441</v>
      </c>
      <c r="AX10" s="343">
        <f t="shared" si="3"/>
        <v>978.38097488175856</v>
      </c>
      <c r="AY10" s="343">
        <f t="shared" si="3"/>
        <v>1108.5221692206189</v>
      </c>
      <c r="AZ10" s="343">
        <f t="shared" si="3"/>
        <v>1269.6908511901959</v>
      </c>
      <c r="BA10" s="343">
        <f t="shared" si="3"/>
        <v>1285.0983695599334</v>
      </c>
      <c r="BB10" s="343">
        <f t="shared" si="3"/>
        <v>1324.5324607899011</v>
      </c>
      <c r="BC10" s="343">
        <f t="shared" si="3"/>
        <v>1395.2690959171296</v>
      </c>
      <c r="BD10" s="343">
        <f t="shared" si="3"/>
        <v>1431.6026882104641</v>
      </c>
      <c r="BE10" s="343">
        <f t="shared" si="3"/>
        <v>1507.5683568520299</v>
      </c>
      <c r="BF10" s="343">
        <f t="shared" si="3"/>
        <v>1570.859357860229</v>
      </c>
      <c r="BG10" s="343">
        <f t="shared" si="3"/>
        <v>1626.9942553167439</v>
      </c>
      <c r="BH10" s="343">
        <f t="shared" si="3"/>
        <v>1642.7018045203865</v>
      </c>
      <c r="BI10" s="343">
        <f t="shared" si="3"/>
        <v>1676.0638744853559</v>
      </c>
      <c r="BJ10" s="343">
        <f t="shared" si="3"/>
        <v>1672.841271664686</v>
      </c>
      <c r="BK10" s="343">
        <f t="shared" si="3"/>
        <v>1770.6656558991431</v>
      </c>
      <c r="BL10" s="343">
        <f t="shared" si="3"/>
        <v>1819.8999753650135</v>
      </c>
      <c r="BM10" s="343">
        <f t="shared" si="3"/>
        <v>1969.6653639868907</v>
      </c>
      <c r="BN10" s="343">
        <f t="shared" ref="BN10:CE10" si="4">SUM(BN11:BN12)</f>
        <v>2037.3787208760089</v>
      </c>
      <c r="BO10" s="343">
        <f t="shared" si="4"/>
        <v>2206.7803501205981</v>
      </c>
      <c r="BP10" s="343">
        <f t="shared" si="4"/>
        <v>2412.3355907590603</v>
      </c>
      <c r="BQ10" s="343">
        <f t="shared" si="4"/>
        <v>2560.6807924561435</v>
      </c>
      <c r="BR10" s="343">
        <f t="shared" si="4"/>
        <v>2812.9041212911852</v>
      </c>
      <c r="BS10" s="343">
        <f t="shared" si="4"/>
        <v>3062.9029536793364</v>
      </c>
      <c r="BT10" s="343">
        <f t="shared" si="4"/>
        <v>3144.5786909777789</v>
      </c>
      <c r="BU10" s="343">
        <f t="shared" si="4"/>
        <v>3282.0842632492177</v>
      </c>
      <c r="BV10" s="343">
        <f t="shared" si="4"/>
        <v>3287.1399424205588</v>
      </c>
      <c r="BW10" s="343">
        <f t="shared" si="4"/>
        <v>3265.7768060516528</v>
      </c>
      <c r="BX10" s="343">
        <f t="shared" si="4"/>
        <v>3171.1549045838783</v>
      </c>
      <c r="BY10" s="343">
        <f t="shared" si="4"/>
        <v>3224.1793140441318</v>
      </c>
      <c r="BZ10" s="343">
        <f t="shared" si="4"/>
        <v>3308.7592101326259</v>
      </c>
      <c r="CA10" s="343">
        <f t="shared" si="4"/>
        <v>3734.799960425843</v>
      </c>
      <c r="CB10" s="343">
        <f t="shared" si="4"/>
        <v>4016.6217258835482</v>
      </c>
      <c r="CC10" s="343">
        <f t="shared" si="4"/>
        <v>4155.271898810548</v>
      </c>
      <c r="CD10" s="343">
        <f t="shared" si="4"/>
        <v>4370.2493839362342</v>
      </c>
      <c r="CE10" s="344">
        <f t="shared" si="4"/>
        <v>4508.1533091737401</v>
      </c>
    </row>
    <row r="11" spans="1:83" x14ac:dyDescent="0.35">
      <c r="B11" s="74" t="s">
        <v>412</v>
      </c>
      <c r="C11" s="74"/>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t="s">
        <v>447</v>
      </c>
      <c r="AG11" s="346" t="s">
        <v>447</v>
      </c>
      <c r="AH11" s="346">
        <v>23.361781423583722</v>
      </c>
      <c r="AI11" s="346">
        <v>19.957434774369887</v>
      </c>
      <c r="AJ11" s="346">
        <v>20.905225325613053</v>
      </c>
      <c r="AK11" s="346">
        <v>22.632574023912387</v>
      </c>
      <c r="AL11" s="346">
        <v>28.045040815401478</v>
      </c>
      <c r="AM11" s="346">
        <v>33.341713620633307</v>
      </c>
      <c r="AN11" s="346">
        <v>34.594904132582045</v>
      </c>
      <c r="AO11" s="346">
        <v>38.590632035444045</v>
      </c>
      <c r="AP11" s="346">
        <v>294.74140443068819</v>
      </c>
      <c r="AQ11" s="346">
        <v>492.1188602925688</v>
      </c>
      <c r="AR11" s="346">
        <v>433.6095328737328</v>
      </c>
      <c r="AS11" s="346">
        <v>424.17460059205581</v>
      </c>
      <c r="AT11" s="346">
        <v>442.91655773058812</v>
      </c>
      <c r="AU11" s="346">
        <v>540.98268579144803</v>
      </c>
      <c r="AV11" s="346">
        <v>637.84391705814835</v>
      </c>
      <c r="AW11" s="346">
        <v>793.38156123076396</v>
      </c>
      <c r="AX11" s="346">
        <v>929.53946567613241</v>
      </c>
      <c r="AY11" s="346">
        <v>1052.571845347396</v>
      </c>
      <c r="AZ11" s="346">
        <v>1206.6611025064317</v>
      </c>
      <c r="BA11" s="346">
        <v>1221.8766269150474</v>
      </c>
      <c r="BB11" s="346">
        <v>1259.500072500791</v>
      </c>
      <c r="BC11" s="346">
        <v>1331.1212244524447</v>
      </c>
      <c r="BD11" s="346">
        <v>1337.0120674600823</v>
      </c>
      <c r="BE11" s="346">
        <v>1408.4692034881491</v>
      </c>
      <c r="BF11" s="346">
        <v>1498.3988931538959</v>
      </c>
      <c r="BG11" s="346">
        <v>1571.1073349507301</v>
      </c>
      <c r="BH11" s="346">
        <v>1585.1314565906675</v>
      </c>
      <c r="BI11" s="346">
        <v>1624.1062600526295</v>
      </c>
      <c r="BJ11" s="346">
        <v>1617.2888694909948</v>
      </c>
      <c r="BK11" s="346">
        <v>1709.3946458660482</v>
      </c>
      <c r="BL11" s="346">
        <v>1757.522351496558</v>
      </c>
      <c r="BM11" s="346">
        <v>1905.4876256298548</v>
      </c>
      <c r="BN11" s="346">
        <v>1978.1738343886987</v>
      </c>
      <c r="BO11" s="346">
        <v>2153.8607230303569</v>
      </c>
      <c r="BP11" s="346">
        <v>2356.01280470247</v>
      </c>
      <c r="BQ11" s="346">
        <v>2503.7086238779657</v>
      </c>
      <c r="BR11" s="346">
        <v>2758.625483823399</v>
      </c>
      <c r="BS11" s="346">
        <v>3012.5047931334148</v>
      </c>
      <c r="BT11" s="346">
        <v>3097.1143587133961</v>
      </c>
      <c r="BU11" s="346">
        <v>3237.1043121615962</v>
      </c>
      <c r="BV11" s="346">
        <v>3253.4179058250797</v>
      </c>
      <c r="BW11" s="346">
        <v>3235.4276033700485</v>
      </c>
      <c r="BX11" s="346">
        <v>3142.4254375685691</v>
      </c>
      <c r="BY11" s="346">
        <v>3192.2997610759171</v>
      </c>
      <c r="BZ11" s="346">
        <v>3277.6099182102548</v>
      </c>
      <c r="CA11" s="346">
        <v>3699.3771548381396</v>
      </c>
      <c r="CB11" s="346">
        <v>3978.2078519189099</v>
      </c>
      <c r="CC11" s="346">
        <v>4115.0096477863472</v>
      </c>
      <c r="CD11" s="346">
        <v>4327.6594615796439</v>
      </c>
      <c r="CE11" s="347">
        <v>4464.7635674914645</v>
      </c>
    </row>
    <row r="12" spans="1:83" ht="15" customHeight="1" x14ac:dyDescent="0.35">
      <c r="B12" s="74" t="s">
        <v>411</v>
      </c>
      <c r="C12" s="74"/>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0</v>
      </c>
      <c r="W12" s="346">
        <v>0</v>
      </c>
      <c r="X12" s="346">
        <v>0</v>
      </c>
      <c r="Y12" s="346">
        <v>0</v>
      </c>
      <c r="Z12" s="346">
        <v>0</v>
      </c>
      <c r="AA12" s="346">
        <v>0</v>
      </c>
      <c r="AB12" s="346">
        <v>0</v>
      </c>
      <c r="AC12" s="346">
        <v>0</v>
      </c>
      <c r="AD12" s="346">
        <v>0</v>
      </c>
      <c r="AE12" s="346">
        <v>0</v>
      </c>
      <c r="AF12" s="346" t="s">
        <v>447</v>
      </c>
      <c r="AG12" s="346" t="s">
        <v>447</v>
      </c>
      <c r="AH12" s="346">
        <v>0</v>
      </c>
      <c r="AI12" s="346">
        <v>0</v>
      </c>
      <c r="AJ12" s="346">
        <v>0</v>
      </c>
      <c r="AK12" s="346">
        <v>0</v>
      </c>
      <c r="AL12" s="346">
        <v>0</v>
      </c>
      <c r="AM12" s="346">
        <v>0</v>
      </c>
      <c r="AN12" s="346">
        <v>0</v>
      </c>
      <c r="AO12" s="346">
        <v>0</v>
      </c>
      <c r="AP12" s="346">
        <v>0</v>
      </c>
      <c r="AQ12" s="346">
        <v>0</v>
      </c>
      <c r="AR12" s="346">
        <v>0</v>
      </c>
      <c r="AS12" s="346">
        <v>0</v>
      </c>
      <c r="AT12" s="346">
        <v>0</v>
      </c>
      <c r="AU12" s="346">
        <v>29.414232978904778</v>
      </c>
      <c r="AV12" s="346">
        <v>33.691052367918296</v>
      </c>
      <c r="AW12" s="346">
        <v>41.616852067310504</v>
      </c>
      <c r="AX12" s="346">
        <v>48.841509205626167</v>
      </c>
      <c r="AY12" s="346">
        <v>55.950323873222835</v>
      </c>
      <c r="AZ12" s="346">
        <v>63.029748683764147</v>
      </c>
      <c r="BA12" s="346">
        <v>63.221742644886</v>
      </c>
      <c r="BB12" s="346">
        <v>65.032388289110145</v>
      </c>
      <c r="BC12" s="346">
        <v>64.147871464684798</v>
      </c>
      <c r="BD12" s="346">
        <v>94.590620750381788</v>
      </c>
      <c r="BE12" s="346">
        <v>99.099153363880717</v>
      </c>
      <c r="BF12" s="346">
        <v>72.460464706333141</v>
      </c>
      <c r="BG12" s="346">
        <v>55.886920366013726</v>
      </c>
      <c r="BH12" s="346">
        <v>57.570347929718949</v>
      </c>
      <c r="BI12" s="346">
        <v>51.957614432726459</v>
      </c>
      <c r="BJ12" s="346">
        <v>55.552402173691256</v>
      </c>
      <c r="BK12" s="346">
        <v>61.271010033094903</v>
      </c>
      <c r="BL12" s="346">
        <v>62.377623868455458</v>
      </c>
      <c r="BM12" s="346">
        <v>64.177738357035906</v>
      </c>
      <c r="BN12" s="346">
        <v>59.20488648731024</v>
      </c>
      <c r="BO12" s="346">
        <v>52.919627090241057</v>
      </c>
      <c r="BP12" s="346">
        <v>56.322786056590253</v>
      </c>
      <c r="BQ12" s="346">
        <v>56.972168578177751</v>
      </c>
      <c r="BR12" s="346">
        <v>54.278637467786389</v>
      </c>
      <c r="BS12" s="346">
        <v>50.398160545921627</v>
      </c>
      <c r="BT12" s="346">
        <v>47.464332264382939</v>
      </c>
      <c r="BU12" s="346">
        <v>44.979951087621352</v>
      </c>
      <c r="BV12" s="346">
        <v>33.722036595479111</v>
      </c>
      <c r="BW12" s="346">
        <v>30.349202681604226</v>
      </c>
      <c r="BX12" s="346">
        <v>28.729467015309101</v>
      </c>
      <c r="BY12" s="346">
        <v>31.879552968214956</v>
      </c>
      <c r="BZ12" s="346">
        <v>31.149291922371248</v>
      </c>
      <c r="CA12" s="346">
        <v>35.422805587703202</v>
      </c>
      <c r="CB12" s="346">
        <v>38.413873964638192</v>
      </c>
      <c r="CC12" s="346">
        <v>40.262251024200907</v>
      </c>
      <c r="CD12" s="346">
        <v>42.58992235659025</v>
      </c>
      <c r="CE12" s="347">
        <v>43.389741682275449</v>
      </c>
    </row>
    <row r="13" spans="1:83" s="305" customFormat="1" ht="35.25" customHeight="1" thickBot="1" x14ac:dyDescent="0.3">
      <c r="B13" s="366" t="s">
        <v>566</v>
      </c>
      <c r="C13" s="367"/>
      <c r="D13" s="368">
        <v>0</v>
      </c>
      <c r="E13" s="368">
        <v>0</v>
      </c>
      <c r="F13" s="368">
        <v>0</v>
      </c>
      <c r="G13" s="368">
        <v>0</v>
      </c>
      <c r="H13" s="368">
        <v>0</v>
      </c>
      <c r="I13" s="368">
        <v>0</v>
      </c>
      <c r="J13" s="368">
        <v>0</v>
      </c>
      <c r="K13" s="368">
        <v>0</v>
      </c>
      <c r="L13" s="368">
        <v>0</v>
      </c>
      <c r="M13" s="368">
        <v>0</v>
      </c>
      <c r="N13" s="368">
        <v>0</v>
      </c>
      <c r="O13" s="368">
        <v>0</v>
      </c>
      <c r="P13" s="368">
        <v>0</v>
      </c>
      <c r="Q13" s="368">
        <v>0</v>
      </c>
      <c r="R13" s="368">
        <v>0</v>
      </c>
      <c r="S13" s="368">
        <v>0</v>
      </c>
      <c r="T13" s="368">
        <v>0</v>
      </c>
      <c r="U13" s="368">
        <v>0</v>
      </c>
      <c r="V13" s="368">
        <v>0</v>
      </c>
      <c r="W13" s="368">
        <v>0</v>
      </c>
      <c r="X13" s="368">
        <v>0</v>
      </c>
      <c r="Y13" s="368">
        <v>0</v>
      </c>
      <c r="Z13" s="368">
        <v>0</v>
      </c>
      <c r="AA13" s="368">
        <v>0</v>
      </c>
      <c r="AB13" s="368">
        <v>0</v>
      </c>
      <c r="AC13" s="368">
        <v>0</v>
      </c>
      <c r="AD13" s="368">
        <v>0</v>
      </c>
      <c r="AE13" s="368">
        <v>0</v>
      </c>
      <c r="AF13" s="368" t="s">
        <v>447</v>
      </c>
      <c r="AG13" s="368" t="s">
        <v>447</v>
      </c>
      <c r="AH13" s="368" t="s">
        <v>447</v>
      </c>
      <c r="AI13" s="368" t="s">
        <v>447</v>
      </c>
      <c r="AJ13" s="368" t="s">
        <v>447</v>
      </c>
      <c r="AK13" s="368" t="s">
        <v>447</v>
      </c>
      <c r="AL13" s="368" t="s">
        <v>447</v>
      </c>
      <c r="AM13" s="368" t="s">
        <v>447</v>
      </c>
      <c r="AN13" s="368" t="s">
        <v>447</v>
      </c>
      <c r="AO13" s="368" t="s">
        <v>447</v>
      </c>
      <c r="AP13" s="368" t="s">
        <v>447</v>
      </c>
      <c r="AQ13" s="368" t="s">
        <v>447</v>
      </c>
      <c r="AR13" s="368" t="s">
        <v>447</v>
      </c>
      <c r="AS13" s="368" t="s">
        <v>447</v>
      </c>
      <c r="AT13" s="368" t="s">
        <v>447</v>
      </c>
      <c r="AU13" s="368" t="s">
        <v>447</v>
      </c>
      <c r="AV13" s="368" t="s">
        <v>447</v>
      </c>
      <c r="AW13" s="368" t="s">
        <v>447</v>
      </c>
      <c r="AX13" s="368" t="s">
        <v>447</v>
      </c>
      <c r="AY13" s="368" t="s">
        <v>447</v>
      </c>
      <c r="AZ13" s="368" t="s">
        <v>447</v>
      </c>
      <c r="BA13" s="368" t="s">
        <v>447</v>
      </c>
      <c r="BB13" s="368" t="s">
        <v>447</v>
      </c>
      <c r="BC13" s="368" t="s">
        <v>447</v>
      </c>
      <c r="BD13" s="368" t="s">
        <v>447</v>
      </c>
      <c r="BE13" s="368">
        <v>2.1908444683711118E-2</v>
      </c>
      <c r="BF13" s="368">
        <v>3.4763887686150061E-2</v>
      </c>
      <c r="BG13" s="368">
        <v>0.33279589553554434</v>
      </c>
      <c r="BH13" s="368">
        <v>0.30412450523524476</v>
      </c>
      <c r="BI13" s="368">
        <v>0.33965562091092527</v>
      </c>
      <c r="BJ13" s="368">
        <v>0.38180749899842104</v>
      </c>
      <c r="BK13" s="368">
        <v>0.6898992428816374</v>
      </c>
      <c r="BL13" s="368">
        <v>0.38847612995716391</v>
      </c>
      <c r="BM13" s="368">
        <v>0.50634148261464995</v>
      </c>
      <c r="BN13" s="368">
        <v>0.58697513897882614</v>
      </c>
      <c r="BO13" s="368">
        <v>0.76040193968554259</v>
      </c>
      <c r="BP13" s="368">
        <v>1.0230965001908554</v>
      </c>
      <c r="BQ13" s="368">
        <v>1.2274816424900077</v>
      </c>
      <c r="BR13" s="368">
        <v>1.3801654541118598</v>
      </c>
      <c r="BS13" s="368">
        <v>1.5028286296601425</v>
      </c>
      <c r="BT13" s="368">
        <v>1.54290323803559</v>
      </c>
      <c r="BU13" s="368">
        <v>1.6103710337419748</v>
      </c>
      <c r="BV13" s="368">
        <v>1.8656967025531601</v>
      </c>
      <c r="BW13" s="368">
        <v>2.3648255950159474</v>
      </c>
      <c r="BX13" s="368">
        <v>2.5088750409955969</v>
      </c>
      <c r="BY13" s="368">
        <v>2.7147275047735389</v>
      </c>
      <c r="BZ13" s="368">
        <v>2.7859429515268141</v>
      </c>
      <c r="CA13" s="368">
        <v>3.1446651038393143</v>
      </c>
      <c r="CB13" s="368">
        <v>3.3819562789297692</v>
      </c>
      <c r="CC13" s="368">
        <v>3.4986983708931394</v>
      </c>
      <c r="CD13" s="368">
        <v>3.6797073145445154</v>
      </c>
      <c r="CE13" s="369">
        <v>3.7958210732389435</v>
      </c>
    </row>
    <row r="14" spans="1:83" ht="40.75" customHeight="1" x14ac:dyDescent="0.35">
      <c r="A14" s="353"/>
      <c r="B14" s="354" t="s">
        <v>567</v>
      </c>
      <c r="C14" s="370"/>
      <c r="D14" s="356" t="s">
        <v>483</v>
      </c>
      <c r="E14" s="356" t="s">
        <v>484</v>
      </c>
      <c r="F14" s="356" t="s">
        <v>485</v>
      </c>
      <c r="G14" s="356" t="s">
        <v>486</v>
      </c>
      <c r="H14" s="356" t="s">
        <v>487</v>
      </c>
      <c r="I14" s="356" t="s">
        <v>488</v>
      </c>
      <c r="J14" s="356" t="s">
        <v>489</v>
      </c>
      <c r="K14" s="356" t="s">
        <v>490</v>
      </c>
      <c r="L14" s="356" t="s">
        <v>491</v>
      </c>
      <c r="M14" s="356" t="s">
        <v>492</v>
      </c>
      <c r="N14" s="356" t="s">
        <v>493</v>
      </c>
      <c r="O14" s="356" t="s">
        <v>494</v>
      </c>
      <c r="P14" s="356" t="s">
        <v>495</v>
      </c>
      <c r="Q14" s="356" t="s">
        <v>496</v>
      </c>
      <c r="R14" s="356" t="s">
        <v>497</v>
      </c>
      <c r="S14" s="356" t="s">
        <v>498</v>
      </c>
      <c r="T14" s="356" t="s">
        <v>499</v>
      </c>
      <c r="U14" s="356" t="s">
        <v>500</v>
      </c>
      <c r="V14" s="356" t="s">
        <v>501</v>
      </c>
      <c r="W14" s="356" t="s">
        <v>502</v>
      </c>
      <c r="X14" s="356" t="s">
        <v>503</v>
      </c>
      <c r="Y14" s="356" t="s">
        <v>504</v>
      </c>
      <c r="Z14" s="356" t="s">
        <v>505</v>
      </c>
      <c r="AA14" s="356" t="s">
        <v>506</v>
      </c>
      <c r="AB14" s="356" t="s">
        <v>507</v>
      </c>
      <c r="AC14" s="356" t="s">
        <v>508</v>
      </c>
      <c r="AD14" s="356" t="s">
        <v>509</v>
      </c>
      <c r="AE14" s="356" t="s">
        <v>510</v>
      </c>
      <c r="AF14" s="356" t="s">
        <v>511</v>
      </c>
      <c r="AG14" s="356" t="s">
        <v>512</v>
      </c>
      <c r="AH14" s="356" t="s">
        <v>513</v>
      </c>
      <c r="AI14" s="356" t="s">
        <v>514</v>
      </c>
      <c r="AJ14" s="356" t="s">
        <v>515</v>
      </c>
      <c r="AK14" s="356" t="s">
        <v>516</v>
      </c>
      <c r="AL14" s="356" t="s">
        <v>517</v>
      </c>
      <c r="AM14" s="356" t="s">
        <v>518</v>
      </c>
      <c r="AN14" s="356" t="s">
        <v>519</v>
      </c>
      <c r="AO14" s="356" t="s">
        <v>520</v>
      </c>
      <c r="AP14" s="356" t="s">
        <v>521</v>
      </c>
      <c r="AQ14" s="356" t="s">
        <v>522</v>
      </c>
      <c r="AR14" s="356" t="s">
        <v>523</v>
      </c>
      <c r="AS14" s="356" t="s">
        <v>524</v>
      </c>
      <c r="AT14" s="356" t="s">
        <v>525</v>
      </c>
      <c r="AU14" s="356" t="s">
        <v>526</v>
      </c>
      <c r="AV14" s="356" t="s">
        <v>527</v>
      </c>
      <c r="AW14" s="356" t="s">
        <v>528</v>
      </c>
      <c r="AX14" s="356" t="s">
        <v>529</v>
      </c>
      <c r="AY14" s="356" t="s">
        <v>530</v>
      </c>
      <c r="AZ14" s="356" t="s">
        <v>531</v>
      </c>
      <c r="BA14" s="356" t="s">
        <v>532</v>
      </c>
      <c r="BB14" s="356" t="s">
        <v>533</v>
      </c>
      <c r="BC14" s="356" t="s">
        <v>534</v>
      </c>
      <c r="BD14" s="356" t="s">
        <v>535</v>
      </c>
      <c r="BE14" s="356" t="s">
        <v>536</v>
      </c>
      <c r="BF14" s="356" t="s">
        <v>537</v>
      </c>
      <c r="BG14" s="356" t="s">
        <v>538</v>
      </c>
      <c r="BH14" s="356" t="s">
        <v>539</v>
      </c>
      <c r="BI14" s="356" t="s">
        <v>540</v>
      </c>
      <c r="BJ14" s="356" t="s">
        <v>541</v>
      </c>
      <c r="BK14" s="356" t="s">
        <v>542</v>
      </c>
      <c r="BL14" s="356" t="s">
        <v>543</v>
      </c>
      <c r="BM14" s="356" t="s">
        <v>544</v>
      </c>
      <c r="BN14" s="356" t="s">
        <v>545</v>
      </c>
      <c r="BO14" s="356" t="s">
        <v>546</v>
      </c>
      <c r="BP14" s="356" t="s">
        <v>547</v>
      </c>
      <c r="BQ14" s="356" t="s">
        <v>548</v>
      </c>
      <c r="BR14" s="356" t="s">
        <v>549</v>
      </c>
      <c r="BS14" s="356" t="s">
        <v>550</v>
      </c>
      <c r="BT14" s="356" t="s">
        <v>551</v>
      </c>
      <c r="BU14" s="356" t="s">
        <v>552</v>
      </c>
      <c r="BV14" s="356" t="s">
        <v>553</v>
      </c>
      <c r="BW14" s="356" t="s">
        <v>554</v>
      </c>
      <c r="BX14" s="356" t="s">
        <v>555</v>
      </c>
      <c r="BY14" s="356" t="s">
        <v>556</v>
      </c>
      <c r="BZ14" s="356" t="s">
        <v>557</v>
      </c>
      <c r="CA14" s="356" t="s">
        <v>558</v>
      </c>
      <c r="CB14" s="356" t="s">
        <v>559</v>
      </c>
      <c r="CC14" s="356" t="s">
        <v>560</v>
      </c>
      <c r="CD14" s="356" t="s">
        <v>561</v>
      </c>
      <c r="CE14" s="357" t="s">
        <v>562</v>
      </c>
    </row>
    <row r="15" spans="1:83" s="372" customFormat="1" ht="26.25" customHeight="1" x14ac:dyDescent="0.35">
      <c r="A15" s="371"/>
      <c r="B15" s="119" t="s">
        <v>137</v>
      </c>
      <c r="D15" s="343">
        <v>0</v>
      </c>
      <c r="E15" s="343">
        <v>0</v>
      </c>
      <c r="F15" s="343">
        <v>0</v>
      </c>
      <c r="G15" s="343">
        <v>0</v>
      </c>
      <c r="H15" s="343">
        <v>0</v>
      </c>
      <c r="I15" s="343">
        <v>0</v>
      </c>
      <c r="J15" s="343">
        <v>0</v>
      </c>
      <c r="K15" s="343">
        <v>0</v>
      </c>
      <c r="L15" s="343">
        <v>0</v>
      </c>
      <c r="M15" s="343">
        <v>0</v>
      </c>
      <c r="N15" s="343">
        <v>0</v>
      </c>
      <c r="O15" s="343">
        <v>0</v>
      </c>
      <c r="P15" s="343">
        <v>0</v>
      </c>
      <c r="Q15" s="343">
        <v>0</v>
      </c>
      <c r="R15" s="343">
        <v>0</v>
      </c>
      <c r="S15" s="343">
        <v>0</v>
      </c>
      <c r="T15" s="343">
        <v>0</v>
      </c>
      <c r="U15" s="343">
        <v>0</v>
      </c>
      <c r="V15" s="343">
        <v>0</v>
      </c>
      <c r="W15" s="343">
        <v>0</v>
      </c>
      <c r="X15" s="343">
        <v>0</v>
      </c>
      <c r="Y15" s="343">
        <v>0</v>
      </c>
      <c r="Z15" s="343">
        <v>0</v>
      </c>
      <c r="AA15" s="343">
        <v>0</v>
      </c>
      <c r="AB15" s="343">
        <v>0</v>
      </c>
      <c r="AC15" s="343">
        <v>0</v>
      </c>
      <c r="AD15" s="343">
        <v>0</v>
      </c>
      <c r="AE15" s="343">
        <v>0</v>
      </c>
      <c r="AF15" s="343">
        <v>0</v>
      </c>
      <c r="AG15" s="343">
        <v>0</v>
      </c>
      <c r="AH15" s="343">
        <v>0</v>
      </c>
      <c r="AI15" s="343">
        <v>0</v>
      </c>
      <c r="AJ15" s="343">
        <v>0</v>
      </c>
      <c r="AK15" s="343">
        <v>0</v>
      </c>
      <c r="AL15" s="343">
        <v>0</v>
      </c>
      <c r="AM15" s="343">
        <v>0</v>
      </c>
      <c r="AN15" s="343">
        <v>0</v>
      </c>
      <c r="AO15" s="343">
        <v>0</v>
      </c>
      <c r="AP15" s="343">
        <v>0</v>
      </c>
      <c r="AQ15" s="343">
        <v>0</v>
      </c>
      <c r="AR15" s="343">
        <v>0</v>
      </c>
      <c r="AS15" s="343">
        <v>0</v>
      </c>
      <c r="AT15" s="343">
        <v>0</v>
      </c>
      <c r="AU15" s="343">
        <v>0</v>
      </c>
      <c r="AV15" s="343">
        <v>0</v>
      </c>
      <c r="AW15" s="343">
        <v>0</v>
      </c>
      <c r="AX15" s="343">
        <v>0</v>
      </c>
      <c r="AY15" s="343">
        <v>0</v>
      </c>
      <c r="AZ15" s="343">
        <v>0</v>
      </c>
      <c r="BA15" s="343">
        <v>0</v>
      </c>
      <c r="BB15" s="343">
        <v>0</v>
      </c>
      <c r="BC15" s="343">
        <v>448</v>
      </c>
      <c r="BD15" s="343">
        <v>459</v>
      </c>
      <c r="BE15" s="343">
        <v>493</v>
      </c>
      <c r="BF15" s="343">
        <v>541</v>
      </c>
      <c r="BG15" s="343">
        <v>632</v>
      </c>
      <c r="BH15" s="343">
        <v>702</v>
      </c>
      <c r="BI15" s="343">
        <v>754</v>
      </c>
      <c r="BJ15" s="343">
        <v>803</v>
      </c>
      <c r="BK15" s="343">
        <v>852</v>
      </c>
      <c r="BL15" s="343">
        <v>907</v>
      </c>
      <c r="BM15" s="343">
        <v>961</v>
      </c>
      <c r="BN15" s="343">
        <v>1004</v>
      </c>
      <c r="BO15" s="343">
        <v>1032</v>
      </c>
      <c r="BP15" s="343">
        <v>1056</v>
      </c>
      <c r="BQ15" s="343">
        <v>1071</v>
      </c>
      <c r="BR15" s="343">
        <v>1108</v>
      </c>
      <c r="BS15" s="343">
        <v>1170</v>
      </c>
      <c r="BT15" s="343">
        <v>1210</v>
      </c>
      <c r="BU15" s="343">
        <v>1245</v>
      </c>
      <c r="BV15" s="343">
        <v>1219</v>
      </c>
      <c r="BW15" s="343">
        <v>1179</v>
      </c>
      <c r="BX15" s="343">
        <v>1181</v>
      </c>
      <c r="BY15" s="343">
        <v>1188</v>
      </c>
      <c r="BZ15" s="343">
        <v>1241</v>
      </c>
      <c r="CA15" s="343">
        <v>1297</v>
      </c>
      <c r="CB15" s="343">
        <v>1336</v>
      </c>
      <c r="CC15" s="343">
        <v>1378</v>
      </c>
      <c r="CD15" s="343">
        <v>1457</v>
      </c>
      <c r="CE15" s="344">
        <v>1504</v>
      </c>
    </row>
    <row r="16" spans="1:83" s="244" customFormat="1" x14ac:dyDescent="0.35">
      <c r="A16" s="345"/>
      <c r="B16" s="74" t="s">
        <v>313</v>
      </c>
      <c r="D16" s="346">
        <v>0</v>
      </c>
      <c r="E16" s="346">
        <v>0</v>
      </c>
      <c r="F16" s="346">
        <v>0</v>
      </c>
      <c r="G16" s="346">
        <v>0</v>
      </c>
      <c r="H16" s="346">
        <v>0</v>
      </c>
      <c r="I16" s="346">
        <v>0</v>
      </c>
      <c r="J16" s="346">
        <v>0</v>
      </c>
      <c r="K16" s="346">
        <v>0</v>
      </c>
      <c r="L16" s="346">
        <v>0</v>
      </c>
      <c r="M16" s="346">
        <v>0</v>
      </c>
      <c r="N16" s="346">
        <v>0</v>
      </c>
      <c r="O16" s="346">
        <v>0</v>
      </c>
      <c r="P16" s="346">
        <v>0</v>
      </c>
      <c r="Q16" s="346">
        <v>0</v>
      </c>
      <c r="R16" s="346">
        <v>0</v>
      </c>
      <c r="S16" s="346">
        <v>0</v>
      </c>
      <c r="T16" s="346">
        <v>0</v>
      </c>
      <c r="U16" s="346">
        <v>0</v>
      </c>
      <c r="V16" s="346">
        <v>0</v>
      </c>
      <c r="W16" s="346">
        <v>0</v>
      </c>
      <c r="X16" s="346">
        <v>0</v>
      </c>
      <c r="Y16" s="346">
        <v>0</v>
      </c>
      <c r="Z16" s="346">
        <v>0</v>
      </c>
      <c r="AA16" s="346">
        <v>0</v>
      </c>
      <c r="AB16" s="346">
        <v>0</v>
      </c>
      <c r="AC16" s="346">
        <v>0</v>
      </c>
      <c r="AD16" s="346">
        <v>0</v>
      </c>
      <c r="AE16" s="346">
        <v>0</v>
      </c>
      <c r="AF16" s="346">
        <v>0</v>
      </c>
      <c r="AG16" s="346">
        <v>0</v>
      </c>
      <c r="AH16" s="346">
        <v>6</v>
      </c>
      <c r="AI16" s="346">
        <v>6</v>
      </c>
      <c r="AJ16" s="346">
        <v>7</v>
      </c>
      <c r="AK16" s="346">
        <v>7</v>
      </c>
      <c r="AL16" s="346">
        <v>8</v>
      </c>
      <c r="AM16" s="346">
        <v>9</v>
      </c>
      <c r="AN16" s="346">
        <v>10</v>
      </c>
      <c r="AO16" s="346">
        <v>10</v>
      </c>
      <c r="AP16" s="346">
        <v>33</v>
      </c>
      <c r="AQ16" s="346">
        <v>76</v>
      </c>
      <c r="AR16" s="346">
        <v>104</v>
      </c>
      <c r="AS16" s="346">
        <v>118</v>
      </c>
      <c r="AT16" s="346">
        <v>130</v>
      </c>
      <c r="AU16" s="346">
        <v>152</v>
      </c>
      <c r="AV16" s="346">
        <v>182</v>
      </c>
      <c r="AW16" s="346">
        <v>220</v>
      </c>
      <c r="AX16" s="346">
        <v>263</v>
      </c>
      <c r="AY16" s="346">
        <v>326</v>
      </c>
      <c r="AZ16" s="346">
        <v>343</v>
      </c>
      <c r="BA16" s="346">
        <v>367</v>
      </c>
      <c r="BB16" s="346">
        <v>373</v>
      </c>
      <c r="BC16" s="346">
        <v>378</v>
      </c>
      <c r="BD16" s="346">
        <v>384</v>
      </c>
      <c r="BE16" s="346">
        <v>386</v>
      </c>
      <c r="BF16" s="346">
        <v>395</v>
      </c>
      <c r="BG16" s="346">
        <v>406</v>
      </c>
      <c r="BH16" s="346">
        <v>429</v>
      </c>
      <c r="BI16" s="346">
        <v>446</v>
      </c>
      <c r="BJ16" s="346">
        <v>458</v>
      </c>
      <c r="BK16" s="346">
        <v>471</v>
      </c>
      <c r="BL16" s="346">
        <v>492</v>
      </c>
      <c r="BM16" s="346">
        <v>521</v>
      </c>
      <c r="BN16" s="346">
        <v>553</v>
      </c>
      <c r="BO16" s="346">
        <v>584</v>
      </c>
      <c r="BP16" s="346">
        <v>618</v>
      </c>
      <c r="BQ16" s="346">
        <v>653</v>
      </c>
      <c r="BR16" s="346">
        <v>699</v>
      </c>
      <c r="BS16" s="346">
        <v>760</v>
      </c>
      <c r="BT16" s="346">
        <v>798</v>
      </c>
      <c r="BU16" s="346">
        <v>826</v>
      </c>
      <c r="BV16" s="346">
        <v>815</v>
      </c>
      <c r="BW16" s="346">
        <v>808</v>
      </c>
      <c r="BX16" s="346">
        <v>850</v>
      </c>
      <c r="BY16" s="346">
        <v>848</v>
      </c>
      <c r="BZ16" s="346">
        <v>883</v>
      </c>
      <c r="CA16" s="346">
        <v>926</v>
      </c>
      <c r="CB16" s="346">
        <v>956</v>
      </c>
      <c r="CC16" s="346">
        <v>987</v>
      </c>
      <c r="CD16" s="346">
        <v>1050</v>
      </c>
      <c r="CE16" s="347">
        <v>1097</v>
      </c>
    </row>
    <row r="17" spans="1:83" x14ac:dyDescent="0.35">
      <c r="B17" s="203" t="s">
        <v>412</v>
      </c>
      <c r="D17" s="346">
        <v>0</v>
      </c>
      <c r="E17" s="346">
        <v>0</v>
      </c>
      <c r="F17" s="346">
        <v>0</v>
      </c>
      <c r="G17" s="346">
        <v>0</v>
      </c>
      <c r="H17" s="346">
        <v>0</v>
      </c>
      <c r="I17" s="346">
        <v>0</v>
      </c>
      <c r="J17" s="346">
        <v>0</v>
      </c>
      <c r="K17" s="346">
        <v>0</v>
      </c>
      <c r="L17" s="346">
        <v>0</v>
      </c>
      <c r="M17" s="346">
        <v>0</v>
      </c>
      <c r="N17" s="346">
        <v>0</v>
      </c>
      <c r="O17" s="346">
        <v>0</v>
      </c>
      <c r="P17" s="346">
        <v>0</v>
      </c>
      <c r="Q17" s="346">
        <v>0</v>
      </c>
      <c r="R17" s="346">
        <v>0</v>
      </c>
      <c r="S17" s="346">
        <v>0</v>
      </c>
      <c r="T17" s="346">
        <v>0</v>
      </c>
      <c r="U17" s="346">
        <v>0</v>
      </c>
      <c r="V17" s="346">
        <v>0</v>
      </c>
      <c r="W17" s="346">
        <v>0</v>
      </c>
      <c r="X17" s="346">
        <v>0</v>
      </c>
      <c r="Y17" s="346">
        <v>0</v>
      </c>
      <c r="Z17" s="346">
        <v>0</v>
      </c>
      <c r="AA17" s="346">
        <v>0</v>
      </c>
      <c r="AB17" s="346">
        <v>0</v>
      </c>
      <c r="AC17" s="346">
        <v>0</v>
      </c>
      <c r="AD17" s="346">
        <v>0</v>
      </c>
      <c r="AE17" s="346">
        <v>0</v>
      </c>
      <c r="AF17" s="346">
        <v>0</v>
      </c>
      <c r="AG17" s="346">
        <v>0</v>
      </c>
      <c r="AH17" s="346">
        <v>0</v>
      </c>
      <c r="AI17" s="346">
        <v>0</v>
      </c>
      <c r="AJ17" s="346">
        <v>0</v>
      </c>
      <c r="AK17" s="346">
        <v>0</v>
      </c>
      <c r="AL17" s="346">
        <v>0</v>
      </c>
      <c r="AM17" s="346">
        <v>0</v>
      </c>
      <c r="AN17" s="346">
        <v>0</v>
      </c>
      <c r="AO17" s="346">
        <v>0</v>
      </c>
      <c r="AP17" s="346">
        <v>0</v>
      </c>
      <c r="AQ17" s="346">
        <v>0</v>
      </c>
      <c r="AR17" s="346">
        <v>0</v>
      </c>
      <c r="AS17" s="346">
        <v>0</v>
      </c>
      <c r="AT17" s="346">
        <v>0</v>
      </c>
      <c r="AU17" s="346">
        <v>0</v>
      </c>
      <c r="AV17" s="346">
        <v>0</v>
      </c>
      <c r="AW17" s="346">
        <v>0</v>
      </c>
      <c r="AX17" s="346">
        <v>0</v>
      </c>
      <c r="AY17" s="346">
        <v>0</v>
      </c>
      <c r="AZ17" s="346">
        <v>0</v>
      </c>
      <c r="BA17" s="346">
        <v>0</v>
      </c>
      <c r="BB17" s="346">
        <v>0</v>
      </c>
      <c r="BC17" s="346">
        <v>0</v>
      </c>
      <c r="BD17" s="346">
        <v>0</v>
      </c>
      <c r="BE17" s="346">
        <v>0</v>
      </c>
      <c r="BF17" s="346">
        <v>0</v>
      </c>
      <c r="BG17" s="346">
        <v>386</v>
      </c>
      <c r="BH17" s="346">
        <v>407</v>
      </c>
      <c r="BI17" s="346">
        <v>422</v>
      </c>
      <c r="BJ17" s="346">
        <v>432</v>
      </c>
      <c r="BK17" s="346">
        <v>442</v>
      </c>
      <c r="BL17" s="346">
        <v>462</v>
      </c>
      <c r="BM17" s="346">
        <v>491</v>
      </c>
      <c r="BN17" s="346">
        <v>523</v>
      </c>
      <c r="BO17" s="346">
        <v>558</v>
      </c>
      <c r="BP17" s="346">
        <v>595</v>
      </c>
      <c r="BQ17" s="346">
        <v>631</v>
      </c>
      <c r="BR17" s="346">
        <v>679</v>
      </c>
      <c r="BS17" s="346">
        <v>740</v>
      </c>
      <c r="BT17" s="346">
        <v>780</v>
      </c>
      <c r="BU17" s="346">
        <v>809</v>
      </c>
      <c r="BV17" s="346">
        <v>803</v>
      </c>
      <c r="BW17" s="346">
        <v>797</v>
      </c>
      <c r="BX17" s="346">
        <v>839</v>
      </c>
      <c r="BY17" s="346">
        <v>837</v>
      </c>
      <c r="BZ17" s="346">
        <v>872</v>
      </c>
      <c r="CA17" s="346">
        <v>915</v>
      </c>
      <c r="CB17" s="346">
        <v>944</v>
      </c>
      <c r="CC17" s="346">
        <v>974</v>
      </c>
      <c r="CD17" s="346">
        <v>1036</v>
      </c>
      <c r="CE17" s="347">
        <v>1082</v>
      </c>
    </row>
    <row r="18" spans="1:83" x14ac:dyDescent="0.35">
      <c r="B18" s="203" t="s">
        <v>411</v>
      </c>
      <c r="D18" s="346">
        <v>0</v>
      </c>
      <c r="E18" s="346">
        <v>0</v>
      </c>
      <c r="F18" s="346">
        <v>0</v>
      </c>
      <c r="G18" s="346">
        <v>0</v>
      </c>
      <c r="H18" s="346">
        <v>0</v>
      </c>
      <c r="I18" s="346">
        <v>0</v>
      </c>
      <c r="J18" s="346">
        <v>0</v>
      </c>
      <c r="K18" s="346">
        <v>0</v>
      </c>
      <c r="L18" s="346">
        <v>0</v>
      </c>
      <c r="M18" s="346">
        <v>0</v>
      </c>
      <c r="N18" s="346">
        <v>0</v>
      </c>
      <c r="O18" s="346">
        <v>0</v>
      </c>
      <c r="P18" s="346">
        <v>0</v>
      </c>
      <c r="Q18" s="346">
        <v>0</v>
      </c>
      <c r="R18" s="346">
        <v>0</v>
      </c>
      <c r="S18" s="346">
        <v>0</v>
      </c>
      <c r="T18" s="346">
        <v>0</v>
      </c>
      <c r="U18" s="346">
        <v>0</v>
      </c>
      <c r="V18" s="346">
        <v>0</v>
      </c>
      <c r="W18" s="346">
        <v>0</v>
      </c>
      <c r="X18" s="346">
        <v>0</v>
      </c>
      <c r="Y18" s="346">
        <v>0</v>
      </c>
      <c r="Z18" s="346">
        <v>0</v>
      </c>
      <c r="AA18" s="346">
        <v>0</v>
      </c>
      <c r="AB18" s="346">
        <v>0</v>
      </c>
      <c r="AC18" s="346">
        <v>0</v>
      </c>
      <c r="AD18" s="346">
        <v>0</v>
      </c>
      <c r="AE18" s="346">
        <v>0</v>
      </c>
      <c r="AF18" s="346">
        <v>0</v>
      </c>
      <c r="AG18" s="346">
        <v>0</v>
      </c>
      <c r="AH18" s="346">
        <v>0</v>
      </c>
      <c r="AI18" s="346">
        <v>0</v>
      </c>
      <c r="AJ18" s="346">
        <v>0</v>
      </c>
      <c r="AK18" s="346">
        <v>0</v>
      </c>
      <c r="AL18" s="346">
        <v>0</v>
      </c>
      <c r="AM18" s="346">
        <v>0</v>
      </c>
      <c r="AN18" s="346">
        <v>0</v>
      </c>
      <c r="AO18" s="346">
        <v>0</v>
      </c>
      <c r="AP18" s="346">
        <v>0</v>
      </c>
      <c r="AQ18" s="346">
        <v>0</v>
      </c>
      <c r="AR18" s="346">
        <v>0</v>
      </c>
      <c r="AS18" s="346">
        <v>0</v>
      </c>
      <c r="AT18" s="346">
        <v>0</v>
      </c>
      <c r="AU18" s="346">
        <v>0</v>
      </c>
      <c r="AV18" s="346">
        <v>0</v>
      </c>
      <c r="AW18" s="346">
        <v>0</v>
      </c>
      <c r="AX18" s="346">
        <v>0</v>
      </c>
      <c r="AY18" s="346">
        <v>0</v>
      </c>
      <c r="AZ18" s="346">
        <v>0</v>
      </c>
      <c r="BA18" s="346">
        <v>0</v>
      </c>
      <c r="BB18" s="346">
        <v>0</v>
      </c>
      <c r="BC18" s="346">
        <v>0</v>
      </c>
      <c r="BD18" s="346">
        <v>0</v>
      </c>
      <c r="BE18" s="346">
        <v>0</v>
      </c>
      <c r="BF18" s="346">
        <v>0</v>
      </c>
      <c r="BG18" s="346">
        <v>20</v>
      </c>
      <c r="BH18" s="346">
        <v>22</v>
      </c>
      <c r="BI18" s="346">
        <v>24</v>
      </c>
      <c r="BJ18" s="346">
        <v>26</v>
      </c>
      <c r="BK18" s="346">
        <v>28</v>
      </c>
      <c r="BL18" s="346">
        <v>30</v>
      </c>
      <c r="BM18" s="346">
        <v>31</v>
      </c>
      <c r="BN18" s="346">
        <v>30</v>
      </c>
      <c r="BO18" s="346">
        <v>26</v>
      </c>
      <c r="BP18" s="346">
        <v>22</v>
      </c>
      <c r="BQ18" s="346">
        <v>22</v>
      </c>
      <c r="BR18" s="346">
        <v>20</v>
      </c>
      <c r="BS18" s="346">
        <v>19</v>
      </c>
      <c r="BT18" s="346">
        <v>18</v>
      </c>
      <c r="BU18" s="346">
        <v>17</v>
      </c>
      <c r="BV18" s="346">
        <v>12</v>
      </c>
      <c r="BW18" s="346">
        <v>11</v>
      </c>
      <c r="BX18" s="346">
        <v>11</v>
      </c>
      <c r="BY18" s="346">
        <v>11</v>
      </c>
      <c r="BZ18" s="346">
        <v>11</v>
      </c>
      <c r="CA18" s="346">
        <v>12</v>
      </c>
      <c r="CB18" s="346">
        <v>12</v>
      </c>
      <c r="CC18" s="346">
        <v>13</v>
      </c>
      <c r="CD18" s="346">
        <v>14</v>
      </c>
      <c r="CE18" s="347">
        <v>14</v>
      </c>
    </row>
    <row r="19" spans="1:83" ht="25.5" customHeight="1" x14ac:dyDescent="0.35">
      <c r="B19" s="74" t="s">
        <v>314</v>
      </c>
      <c r="D19" s="346">
        <v>0</v>
      </c>
      <c r="E19" s="346">
        <v>0</v>
      </c>
      <c r="F19" s="346">
        <v>0</v>
      </c>
      <c r="G19" s="346">
        <v>0</v>
      </c>
      <c r="H19" s="346">
        <v>0</v>
      </c>
      <c r="I19" s="346">
        <v>0</v>
      </c>
      <c r="J19" s="346">
        <v>0</v>
      </c>
      <c r="K19" s="346">
        <v>0</v>
      </c>
      <c r="L19" s="346">
        <v>0</v>
      </c>
      <c r="M19" s="346">
        <v>0</v>
      </c>
      <c r="N19" s="346">
        <v>0</v>
      </c>
      <c r="O19" s="346">
        <v>0</v>
      </c>
      <c r="P19" s="346">
        <v>0</v>
      </c>
      <c r="Q19" s="346">
        <v>0</v>
      </c>
      <c r="R19" s="346">
        <v>0</v>
      </c>
      <c r="S19" s="346">
        <v>0</v>
      </c>
      <c r="T19" s="346">
        <v>0</v>
      </c>
      <c r="U19" s="346">
        <v>0</v>
      </c>
      <c r="V19" s="346">
        <v>0</v>
      </c>
      <c r="W19" s="346">
        <v>0</v>
      </c>
      <c r="X19" s="346">
        <v>0</v>
      </c>
      <c r="Y19" s="346">
        <v>0</v>
      </c>
      <c r="Z19" s="346">
        <v>0</v>
      </c>
      <c r="AA19" s="346">
        <v>0</v>
      </c>
      <c r="AB19" s="346">
        <v>0</v>
      </c>
      <c r="AC19" s="346">
        <v>0</v>
      </c>
      <c r="AD19" s="346">
        <v>0</v>
      </c>
      <c r="AE19" s="346">
        <v>0</v>
      </c>
      <c r="AF19" s="346">
        <v>0</v>
      </c>
      <c r="AG19" s="346">
        <v>0</v>
      </c>
      <c r="AH19" s="346">
        <v>0</v>
      </c>
      <c r="AI19" s="346">
        <v>0</v>
      </c>
      <c r="AJ19" s="346">
        <v>0</v>
      </c>
      <c r="AK19" s="346">
        <v>0</v>
      </c>
      <c r="AL19" s="346">
        <v>0</v>
      </c>
      <c r="AM19" s="346">
        <v>0</v>
      </c>
      <c r="AN19" s="346">
        <v>0</v>
      </c>
      <c r="AO19" s="346">
        <v>0</v>
      </c>
      <c r="AP19" s="346">
        <v>0</v>
      </c>
      <c r="AQ19" s="346">
        <v>0</v>
      </c>
      <c r="AR19" s="346">
        <v>0</v>
      </c>
      <c r="AS19" s="346">
        <v>0</v>
      </c>
      <c r="AT19" s="346">
        <v>0</v>
      </c>
      <c r="AU19" s="346">
        <v>0</v>
      </c>
      <c r="AV19" s="346">
        <v>0</v>
      </c>
      <c r="AW19" s="346">
        <v>0</v>
      </c>
      <c r="AX19" s="346">
        <v>0</v>
      </c>
      <c r="AY19" s="346">
        <v>0</v>
      </c>
      <c r="AZ19" s="346">
        <v>0</v>
      </c>
      <c r="BA19" s="346">
        <v>0</v>
      </c>
      <c r="BB19" s="346">
        <v>0</v>
      </c>
      <c r="BC19" s="346">
        <v>0</v>
      </c>
      <c r="BD19" s="346">
        <v>0</v>
      </c>
      <c r="BE19" s="346">
        <v>0</v>
      </c>
      <c r="BF19" s="346">
        <v>0</v>
      </c>
      <c r="BG19" s="346">
        <v>226</v>
      </c>
      <c r="BH19" s="346">
        <v>273</v>
      </c>
      <c r="BI19" s="346">
        <v>308</v>
      </c>
      <c r="BJ19" s="346">
        <v>345</v>
      </c>
      <c r="BK19" s="346">
        <v>381</v>
      </c>
      <c r="BL19" s="346">
        <v>414</v>
      </c>
      <c r="BM19" s="346">
        <v>439</v>
      </c>
      <c r="BN19" s="346">
        <v>451</v>
      </c>
      <c r="BO19" s="346">
        <v>448</v>
      </c>
      <c r="BP19" s="346">
        <v>438</v>
      </c>
      <c r="BQ19" s="346">
        <v>418</v>
      </c>
      <c r="BR19" s="346">
        <v>409</v>
      </c>
      <c r="BS19" s="346">
        <v>411</v>
      </c>
      <c r="BT19" s="346">
        <v>412</v>
      </c>
      <c r="BU19" s="346">
        <v>419</v>
      </c>
      <c r="BV19" s="346">
        <v>404</v>
      </c>
      <c r="BW19" s="346">
        <v>371</v>
      </c>
      <c r="BX19" s="346">
        <v>331</v>
      </c>
      <c r="BY19" s="346">
        <v>340</v>
      </c>
      <c r="BZ19" s="346">
        <v>358</v>
      </c>
      <c r="CA19" s="346">
        <v>371</v>
      </c>
      <c r="CB19" s="346">
        <v>380</v>
      </c>
      <c r="CC19" s="346">
        <v>391</v>
      </c>
      <c r="CD19" s="346">
        <v>408</v>
      </c>
      <c r="CE19" s="347">
        <v>408</v>
      </c>
    </row>
    <row r="20" spans="1:83" x14ac:dyDescent="0.35">
      <c r="B20" s="203" t="s">
        <v>412</v>
      </c>
      <c r="D20" s="346">
        <v>0</v>
      </c>
      <c r="E20" s="346">
        <v>0</v>
      </c>
      <c r="F20" s="346">
        <v>0</v>
      </c>
      <c r="G20" s="346">
        <v>0</v>
      </c>
      <c r="H20" s="346">
        <v>0</v>
      </c>
      <c r="I20" s="346">
        <v>0</v>
      </c>
      <c r="J20" s="346">
        <v>0</v>
      </c>
      <c r="K20" s="346">
        <v>0</v>
      </c>
      <c r="L20" s="346">
        <v>0</v>
      </c>
      <c r="M20" s="346">
        <v>0</v>
      </c>
      <c r="N20" s="346">
        <v>0</v>
      </c>
      <c r="O20" s="346">
        <v>0</v>
      </c>
      <c r="P20" s="346">
        <v>0</v>
      </c>
      <c r="Q20" s="346">
        <v>0</v>
      </c>
      <c r="R20" s="346">
        <v>0</v>
      </c>
      <c r="S20" s="346">
        <v>0</v>
      </c>
      <c r="T20" s="346">
        <v>0</v>
      </c>
      <c r="U20" s="346">
        <v>0</v>
      </c>
      <c r="V20" s="346">
        <v>0</v>
      </c>
      <c r="W20" s="346">
        <v>0</v>
      </c>
      <c r="X20" s="346">
        <v>0</v>
      </c>
      <c r="Y20" s="346">
        <v>0</v>
      </c>
      <c r="Z20" s="346">
        <v>0</v>
      </c>
      <c r="AA20" s="346">
        <v>0</v>
      </c>
      <c r="AB20" s="346">
        <v>0</v>
      </c>
      <c r="AC20" s="346">
        <v>0</v>
      </c>
      <c r="AD20" s="346">
        <v>0</v>
      </c>
      <c r="AE20" s="346">
        <v>0</v>
      </c>
      <c r="AF20" s="346">
        <v>0</v>
      </c>
      <c r="AG20" s="346">
        <v>0</v>
      </c>
      <c r="AH20" s="346">
        <v>0</v>
      </c>
      <c r="AI20" s="346">
        <v>0</v>
      </c>
      <c r="AJ20" s="346">
        <v>0</v>
      </c>
      <c r="AK20" s="346">
        <v>0</v>
      </c>
      <c r="AL20" s="346">
        <v>0</v>
      </c>
      <c r="AM20" s="346">
        <v>0</v>
      </c>
      <c r="AN20" s="346">
        <v>0</v>
      </c>
      <c r="AO20" s="346">
        <v>0</v>
      </c>
      <c r="AP20" s="346">
        <v>0</v>
      </c>
      <c r="AQ20" s="346">
        <v>0</v>
      </c>
      <c r="AR20" s="346">
        <v>0</v>
      </c>
      <c r="AS20" s="346">
        <v>0</v>
      </c>
      <c r="AT20" s="346">
        <v>0</v>
      </c>
      <c r="AU20" s="346">
        <v>0</v>
      </c>
      <c r="AV20" s="346">
        <v>0</v>
      </c>
      <c r="AW20" s="346">
        <v>0</v>
      </c>
      <c r="AX20" s="346">
        <v>0</v>
      </c>
      <c r="AY20" s="346">
        <v>0</v>
      </c>
      <c r="AZ20" s="346">
        <v>0</v>
      </c>
      <c r="BA20" s="346">
        <v>0</v>
      </c>
      <c r="BB20" s="346">
        <v>0</v>
      </c>
      <c r="BC20" s="346">
        <v>0</v>
      </c>
      <c r="BD20" s="346">
        <v>0</v>
      </c>
      <c r="BE20" s="346">
        <v>0</v>
      </c>
      <c r="BF20" s="346">
        <v>0</v>
      </c>
      <c r="BG20" s="346">
        <v>69</v>
      </c>
      <c r="BH20" s="346">
        <v>60</v>
      </c>
      <c r="BI20" s="346">
        <v>53</v>
      </c>
      <c r="BJ20" s="346">
        <v>52</v>
      </c>
      <c r="BK20" s="346">
        <v>54</v>
      </c>
      <c r="BL20" s="346">
        <v>57</v>
      </c>
      <c r="BM20" s="346">
        <v>59</v>
      </c>
      <c r="BN20" s="346">
        <v>61</v>
      </c>
      <c r="BO20" s="346">
        <v>57</v>
      </c>
      <c r="BP20" s="346">
        <v>55</v>
      </c>
      <c r="BQ20" s="346">
        <v>44</v>
      </c>
      <c r="BR20" s="346">
        <v>52</v>
      </c>
      <c r="BS20" s="346">
        <v>52</v>
      </c>
      <c r="BT20" s="346">
        <v>65</v>
      </c>
      <c r="BU20" s="346">
        <v>75</v>
      </c>
      <c r="BV20" s="346">
        <v>91</v>
      </c>
      <c r="BW20" s="346">
        <v>79</v>
      </c>
      <c r="BX20" s="346">
        <v>61</v>
      </c>
      <c r="BY20" s="346">
        <v>75</v>
      </c>
      <c r="BZ20" s="346">
        <v>89</v>
      </c>
      <c r="CA20" s="346">
        <v>96</v>
      </c>
      <c r="CB20" s="346">
        <v>102</v>
      </c>
      <c r="CC20" s="346">
        <v>109</v>
      </c>
      <c r="CD20" s="346">
        <v>119</v>
      </c>
      <c r="CE20" s="347">
        <v>125</v>
      </c>
    </row>
    <row r="21" spans="1:83" ht="15" customHeight="1" x14ac:dyDescent="0.35">
      <c r="B21" s="203" t="s">
        <v>411</v>
      </c>
      <c r="D21" s="346">
        <v>0</v>
      </c>
      <c r="E21" s="346">
        <v>0</v>
      </c>
      <c r="F21" s="346">
        <v>0</v>
      </c>
      <c r="G21" s="346">
        <v>0</v>
      </c>
      <c r="H21" s="346">
        <v>0</v>
      </c>
      <c r="I21" s="346">
        <v>0</v>
      </c>
      <c r="J21" s="346">
        <v>0</v>
      </c>
      <c r="K21" s="346">
        <v>0</v>
      </c>
      <c r="L21" s="346">
        <v>0</v>
      </c>
      <c r="M21" s="346">
        <v>0</v>
      </c>
      <c r="N21" s="346">
        <v>0</v>
      </c>
      <c r="O21" s="346">
        <v>0</v>
      </c>
      <c r="P21" s="346">
        <v>0</v>
      </c>
      <c r="Q21" s="346">
        <v>0</v>
      </c>
      <c r="R21" s="346">
        <v>0</v>
      </c>
      <c r="S21" s="346">
        <v>0</v>
      </c>
      <c r="T21" s="346">
        <v>0</v>
      </c>
      <c r="U21" s="346">
        <v>0</v>
      </c>
      <c r="V21" s="346">
        <v>0</v>
      </c>
      <c r="W21" s="346">
        <v>0</v>
      </c>
      <c r="X21" s="346">
        <v>0</v>
      </c>
      <c r="Y21" s="346">
        <v>0</v>
      </c>
      <c r="Z21" s="346">
        <v>0</v>
      </c>
      <c r="AA21" s="346">
        <v>0</v>
      </c>
      <c r="AB21" s="346">
        <v>0</v>
      </c>
      <c r="AC21" s="346">
        <v>0</v>
      </c>
      <c r="AD21" s="346">
        <v>0</v>
      </c>
      <c r="AE21" s="346">
        <v>0</v>
      </c>
      <c r="AF21" s="346">
        <v>0</v>
      </c>
      <c r="AG21" s="346">
        <v>0</v>
      </c>
      <c r="AH21" s="346">
        <v>0</v>
      </c>
      <c r="AI21" s="346">
        <v>0</v>
      </c>
      <c r="AJ21" s="346">
        <v>0</v>
      </c>
      <c r="AK21" s="346">
        <v>0</v>
      </c>
      <c r="AL21" s="346">
        <v>0</v>
      </c>
      <c r="AM21" s="346">
        <v>0</v>
      </c>
      <c r="AN21" s="346">
        <v>0</v>
      </c>
      <c r="AO21" s="346">
        <v>0</v>
      </c>
      <c r="AP21" s="346">
        <v>0</v>
      </c>
      <c r="AQ21" s="346">
        <v>0</v>
      </c>
      <c r="AR21" s="346">
        <v>0</v>
      </c>
      <c r="AS21" s="346">
        <v>0</v>
      </c>
      <c r="AT21" s="346">
        <v>0</v>
      </c>
      <c r="AU21" s="346">
        <v>0</v>
      </c>
      <c r="AV21" s="346">
        <v>0</v>
      </c>
      <c r="AW21" s="346">
        <v>0</v>
      </c>
      <c r="AX21" s="346">
        <v>0</v>
      </c>
      <c r="AY21" s="346">
        <v>0</v>
      </c>
      <c r="AZ21" s="346">
        <v>0</v>
      </c>
      <c r="BA21" s="346">
        <v>0</v>
      </c>
      <c r="BB21" s="346">
        <v>0</v>
      </c>
      <c r="BC21" s="346">
        <v>0</v>
      </c>
      <c r="BD21" s="346">
        <v>0</v>
      </c>
      <c r="BE21" s="346">
        <v>0</v>
      </c>
      <c r="BF21" s="346">
        <v>0</v>
      </c>
      <c r="BG21" s="346">
        <v>158</v>
      </c>
      <c r="BH21" s="346">
        <v>213</v>
      </c>
      <c r="BI21" s="346">
        <v>255</v>
      </c>
      <c r="BJ21" s="346">
        <v>292</v>
      </c>
      <c r="BK21" s="346">
        <v>327</v>
      </c>
      <c r="BL21" s="346">
        <v>357</v>
      </c>
      <c r="BM21" s="346">
        <v>381</v>
      </c>
      <c r="BN21" s="346">
        <v>390</v>
      </c>
      <c r="BO21" s="346">
        <v>391</v>
      </c>
      <c r="BP21" s="346">
        <v>383</v>
      </c>
      <c r="BQ21" s="346">
        <v>374</v>
      </c>
      <c r="BR21" s="346">
        <v>358</v>
      </c>
      <c r="BS21" s="346">
        <v>359</v>
      </c>
      <c r="BT21" s="346">
        <v>347</v>
      </c>
      <c r="BU21" s="346">
        <v>344</v>
      </c>
      <c r="BV21" s="346">
        <v>313</v>
      </c>
      <c r="BW21" s="346">
        <v>293</v>
      </c>
      <c r="BX21" s="346">
        <v>271</v>
      </c>
      <c r="BY21" s="346">
        <v>265</v>
      </c>
      <c r="BZ21" s="346">
        <v>269</v>
      </c>
      <c r="CA21" s="346">
        <v>275</v>
      </c>
      <c r="CB21" s="346">
        <v>278</v>
      </c>
      <c r="CC21" s="346">
        <v>282</v>
      </c>
      <c r="CD21" s="346">
        <v>288</v>
      </c>
      <c r="CE21" s="347">
        <v>282</v>
      </c>
    </row>
    <row r="22" spans="1:83" ht="25.5" customHeight="1" x14ac:dyDescent="0.35">
      <c r="B22" s="203" t="s">
        <v>566</v>
      </c>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v>0</v>
      </c>
      <c r="BH22" s="346">
        <v>0</v>
      </c>
      <c r="BI22" s="346">
        <v>0</v>
      </c>
      <c r="BJ22" s="346">
        <v>0</v>
      </c>
      <c r="BK22" s="346">
        <v>0</v>
      </c>
      <c r="BL22" s="346">
        <v>0</v>
      </c>
      <c r="BM22" s="346">
        <v>0</v>
      </c>
      <c r="BN22" s="346">
        <v>0</v>
      </c>
      <c r="BO22" s="346">
        <v>0</v>
      </c>
      <c r="BP22" s="346">
        <v>0</v>
      </c>
      <c r="BQ22" s="346">
        <v>0</v>
      </c>
      <c r="BR22" s="346">
        <v>0</v>
      </c>
      <c r="BS22" s="346">
        <v>0</v>
      </c>
      <c r="BT22" s="346">
        <v>0</v>
      </c>
      <c r="BU22" s="346">
        <v>0</v>
      </c>
      <c r="BV22" s="346">
        <v>1</v>
      </c>
      <c r="BW22" s="346">
        <v>1</v>
      </c>
      <c r="BX22" s="346">
        <v>1</v>
      </c>
      <c r="BY22" s="346">
        <v>2</v>
      </c>
      <c r="BZ22" s="346">
        <v>2</v>
      </c>
      <c r="CA22" s="346">
        <v>2</v>
      </c>
      <c r="CB22" s="346">
        <v>2</v>
      </c>
      <c r="CC22" s="346">
        <v>2</v>
      </c>
      <c r="CD22" s="346">
        <v>2</v>
      </c>
      <c r="CE22" s="347">
        <v>2</v>
      </c>
    </row>
    <row r="23" spans="1:83" ht="15" customHeight="1" thickBot="1" x14ac:dyDescent="0.4">
      <c r="A23" s="362"/>
      <c r="B23" s="373"/>
      <c r="C23" s="362"/>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74"/>
      <c r="AU23" s="374"/>
      <c r="AV23" s="374"/>
      <c r="AW23" s="374"/>
      <c r="AX23" s="374"/>
      <c r="AY23" s="374"/>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c r="BW23" s="374"/>
      <c r="BX23" s="374"/>
      <c r="BY23" s="374"/>
      <c r="BZ23" s="374"/>
      <c r="CA23" s="374"/>
      <c r="CB23" s="374"/>
      <c r="CC23" s="374"/>
      <c r="CD23" s="374"/>
      <c r="CE23" s="375"/>
    </row>
  </sheetData>
  <hyperlinks>
    <hyperlink ref="A1" location="Contents!A1" display="Contents page" xr:uid="{00000000-0004-0000-1100-000000000000}"/>
    <hyperlink ref="B1" location="Notes!A1" display="Information relating to this table can be found in the 'Notes' tab" xr:uid="{00000000-0004-0000-11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E106"/>
  <sheetViews>
    <sheetView zoomScale="55" zoomScaleNormal="55" workbookViewId="0">
      <pane xSplit="3" ySplit="3" topLeftCell="BJ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199"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65"/>
      <c r="BW1" s="365"/>
      <c r="BX1" s="365"/>
    </row>
    <row r="2" spans="1:83" x14ac:dyDescent="0.35">
      <c r="A2" s="48" t="s">
        <v>45</v>
      </c>
      <c r="B2" s="17" t="s">
        <v>568</v>
      </c>
      <c r="C2" s="306"/>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09"/>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4" customHeight="1" x14ac:dyDescent="0.35">
      <c r="A4" s="36"/>
      <c r="B4" s="109" t="s">
        <v>137</v>
      </c>
      <c r="C4" s="313"/>
      <c r="D4" s="343">
        <v>0</v>
      </c>
      <c r="E4" s="343">
        <v>0</v>
      </c>
      <c r="F4" s="343">
        <v>0</v>
      </c>
      <c r="G4" s="343">
        <v>0</v>
      </c>
      <c r="H4" s="343">
        <v>0</v>
      </c>
      <c r="I4" s="343">
        <v>0</v>
      </c>
      <c r="J4" s="343">
        <v>0</v>
      </c>
      <c r="K4" s="343">
        <v>0</v>
      </c>
      <c r="L4" s="343">
        <v>0</v>
      </c>
      <c r="M4" s="343">
        <v>0</v>
      </c>
      <c r="N4" s="343">
        <v>0</v>
      </c>
      <c r="O4" s="343">
        <v>0</v>
      </c>
      <c r="P4" s="343">
        <v>0</v>
      </c>
      <c r="Q4" s="343">
        <v>0</v>
      </c>
      <c r="R4" s="343">
        <v>0</v>
      </c>
      <c r="S4" s="343">
        <v>0</v>
      </c>
      <c r="T4" s="343">
        <v>0</v>
      </c>
      <c r="U4" s="343">
        <v>0</v>
      </c>
      <c r="V4" s="343">
        <v>0</v>
      </c>
      <c r="W4" s="343">
        <v>0</v>
      </c>
      <c r="X4" s="343">
        <v>0</v>
      </c>
      <c r="Y4" s="343">
        <v>0</v>
      </c>
      <c r="Z4" s="343">
        <v>18</v>
      </c>
      <c r="AA4" s="343">
        <v>21</v>
      </c>
      <c r="AB4" s="343">
        <v>27</v>
      </c>
      <c r="AC4" s="343">
        <v>33</v>
      </c>
      <c r="AD4" s="343">
        <v>99</v>
      </c>
      <c r="AE4" s="343">
        <v>137</v>
      </c>
      <c r="AF4" s="343">
        <v>148</v>
      </c>
      <c r="AG4" s="343">
        <v>369</v>
      </c>
      <c r="AH4" s="343">
        <v>386</v>
      </c>
      <c r="AI4" s="343">
        <v>445</v>
      </c>
      <c r="AJ4" s="343">
        <v>599</v>
      </c>
      <c r="AK4" s="343">
        <v>890.6</v>
      </c>
      <c r="AL4" s="343">
        <v>1083</v>
      </c>
      <c r="AM4" s="343">
        <v>1218</v>
      </c>
      <c r="AN4" s="343">
        <v>1354</v>
      </c>
      <c r="AO4" s="343">
        <v>1479</v>
      </c>
      <c r="AP4" s="343">
        <v>1635</v>
      </c>
      <c r="AQ4" s="343">
        <v>1701</v>
      </c>
      <c r="AR4" s="343">
        <v>1365.134</v>
      </c>
      <c r="AS4" s="343">
        <v>1699.6620000000003</v>
      </c>
      <c r="AT4" s="343">
        <v>2122.81</v>
      </c>
      <c r="AU4" s="343">
        <v>1404.1669999999999</v>
      </c>
      <c r="AV4" s="343">
        <v>1692.576</v>
      </c>
      <c r="AW4" s="343">
        <v>1939.9</v>
      </c>
      <c r="AX4" s="343">
        <v>2077.2112939999997</v>
      </c>
      <c r="AY4" s="343">
        <v>2188.670932</v>
      </c>
      <c r="AZ4" s="343">
        <v>2310.6117920000006</v>
      </c>
      <c r="BA4" s="343">
        <v>2394.678625</v>
      </c>
      <c r="BB4" s="343">
        <v>2452.404614999999</v>
      </c>
      <c r="BC4" s="343">
        <v>2510.8873257930913</v>
      </c>
      <c r="BD4" s="343">
        <v>2574.5184790181656</v>
      </c>
      <c r="BE4" s="343">
        <v>2685.8228541801273</v>
      </c>
      <c r="BF4" s="343">
        <v>2833.9392983749794</v>
      </c>
      <c r="BG4" s="343">
        <v>3226.13099526</v>
      </c>
      <c r="BH4" s="343">
        <v>3556.9849629183473</v>
      </c>
      <c r="BI4" s="343">
        <v>3774.089575</v>
      </c>
      <c r="BJ4" s="343">
        <v>3941.0267050000002</v>
      </c>
      <c r="BK4" s="343">
        <v>4026.6875790000004</v>
      </c>
      <c r="BL4" s="343">
        <f t="shared" ref="BL4:CE4" si="0">SUM(BL6:BL15)</f>
        <v>4234.4436619999997</v>
      </c>
      <c r="BM4" s="343">
        <f t="shared" si="0"/>
        <v>4697.6782249999997</v>
      </c>
      <c r="BN4" s="343">
        <f t="shared" si="0"/>
        <v>4924.7733250000001</v>
      </c>
      <c r="BO4" s="343">
        <f t="shared" si="0"/>
        <v>4918.3788950000007</v>
      </c>
      <c r="BP4" s="343">
        <f t="shared" si="0"/>
        <v>4911.948089999999</v>
      </c>
      <c r="BQ4" s="343">
        <f t="shared" si="0"/>
        <v>0</v>
      </c>
      <c r="BR4" s="343">
        <f t="shared" si="0"/>
        <v>0</v>
      </c>
      <c r="BS4" s="343">
        <f t="shared" si="0"/>
        <v>0</v>
      </c>
      <c r="BT4" s="343">
        <f t="shared" si="0"/>
        <v>0</v>
      </c>
      <c r="BU4" s="343">
        <f t="shared" si="0"/>
        <v>0</v>
      </c>
      <c r="BV4" s="343">
        <f t="shared" si="0"/>
        <v>0</v>
      </c>
      <c r="BW4" s="343">
        <f t="shared" si="0"/>
        <v>0</v>
      </c>
      <c r="BX4" s="343">
        <f t="shared" si="0"/>
        <v>0</v>
      </c>
      <c r="BY4" s="343">
        <f t="shared" si="0"/>
        <v>0</v>
      </c>
      <c r="BZ4" s="343">
        <f t="shared" si="0"/>
        <v>0</v>
      </c>
      <c r="CA4" s="343">
        <f t="shared" si="0"/>
        <v>0</v>
      </c>
      <c r="CB4" s="343">
        <f t="shared" si="0"/>
        <v>0</v>
      </c>
      <c r="CC4" s="343">
        <f t="shared" si="0"/>
        <v>0</v>
      </c>
      <c r="CD4" s="343">
        <f t="shared" si="0"/>
        <v>0</v>
      </c>
      <c r="CE4" s="344">
        <f t="shared" si="0"/>
        <v>0</v>
      </c>
    </row>
    <row r="5" spans="1:83" ht="26.25" customHeight="1" x14ac:dyDescent="0.35">
      <c r="A5" s="76"/>
      <c r="B5" s="53" t="s">
        <v>569</v>
      </c>
      <c r="C5" s="37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7"/>
    </row>
    <row r="6" spans="1:83" x14ac:dyDescent="0.35">
      <c r="A6" s="377"/>
      <c r="B6" s="74" t="s">
        <v>570</v>
      </c>
      <c r="C6" s="376"/>
      <c r="D6" s="346">
        <v>0</v>
      </c>
      <c r="E6" s="346">
        <v>0</v>
      </c>
      <c r="F6" s="346">
        <v>0</v>
      </c>
      <c r="G6" s="346">
        <v>0</v>
      </c>
      <c r="H6" s="346">
        <v>0</v>
      </c>
      <c r="I6" s="346">
        <v>0</v>
      </c>
      <c r="J6" s="346">
        <v>0</v>
      </c>
      <c r="K6" s="346">
        <v>0</v>
      </c>
      <c r="L6" s="346">
        <v>0</v>
      </c>
      <c r="M6" s="346">
        <v>0</v>
      </c>
      <c r="N6" s="346">
        <v>0</v>
      </c>
      <c r="O6" s="346">
        <v>0</v>
      </c>
      <c r="P6" s="346">
        <v>0</v>
      </c>
      <c r="Q6" s="346">
        <v>0</v>
      </c>
      <c r="R6" s="346">
        <v>0</v>
      </c>
      <c r="S6" s="346">
        <v>0</v>
      </c>
      <c r="T6" s="346">
        <v>0</v>
      </c>
      <c r="U6" s="346">
        <v>0</v>
      </c>
      <c r="V6" s="346">
        <v>0</v>
      </c>
      <c r="W6" s="346">
        <v>0</v>
      </c>
      <c r="X6" s="346">
        <v>0</v>
      </c>
      <c r="Y6" s="346">
        <v>0</v>
      </c>
      <c r="Z6" s="346">
        <v>0</v>
      </c>
      <c r="AA6" s="346">
        <v>0</v>
      </c>
      <c r="AB6" s="346">
        <v>0</v>
      </c>
      <c r="AC6" s="346">
        <v>0</v>
      </c>
      <c r="AD6" s="346">
        <v>0</v>
      </c>
      <c r="AE6" s="346">
        <v>0</v>
      </c>
      <c r="AF6" s="346">
        <v>0</v>
      </c>
      <c r="AG6" s="346">
        <v>0</v>
      </c>
      <c r="AH6" s="346">
        <v>0</v>
      </c>
      <c r="AI6" s="346">
        <v>0</v>
      </c>
      <c r="AJ6" s="346">
        <v>0</v>
      </c>
      <c r="AK6" s="346">
        <v>0</v>
      </c>
      <c r="AL6" s="346">
        <v>0</v>
      </c>
      <c r="AM6" s="346">
        <v>0</v>
      </c>
      <c r="AN6" s="346">
        <v>0</v>
      </c>
      <c r="AO6" s="346">
        <v>0</v>
      </c>
      <c r="AP6" s="346">
        <v>0</v>
      </c>
      <c r="AQ6" s="346">
        <v>0</v>
      </c>
      <c r="AR6" s="346">
        <v>0</v>
      </c>
      <c r="AS6" s="346">
        <v>0</v>
      </c>
      <c r="AT6" s="346">
        <v>0</v>
      </c>
      <c r="AU6" s="346">
        <v>0</v>
      </c>
      <c r="AV6" s="346">
        <v>0</v>
      </c>
      <c r="AW6" s="346">
        <v>0</v>
      </c>
      <c r="AX6" s="346">
        <v>0</v>
      </c>
      <c r="AY6" s="346">
        <v>0</v>
      </c>
      <c r="AZ6" s="346">
        <v>0</v>
      </c>
      <c r="BA6" s="346">
        <v>0</v>
      </c>
      <c r="BB6" s="346">
        <v>0</v>
      </c>
      <c r="BC6" s="346">
        <v>0</v>
      </c>
      <c r="BD6" s="346">
        <v>0</v>
      </c>
      <c r="BE6" s="346">
        <v>0</v>
      </c>
      <c r="BF6" s="346">
        <v>0</v>
      </c>
      <c r="BG6" s="346">
        <v>0</v>
      </c>
      <c r="BH6" s="346">
        <v>0</v>
      </c>
      <c r="BI6" s="346">
        <v>0</v>
      </c>
      <c r="BJ6" s="346">
        <v>0</v>
      </c>
      <c r="BK6" s="346">
        <v>0</v>
      </c>
      <c r="BL6" s="346">
        <v>308.02755006718922</v>
      </c>
      <c r="BM6" s="346">
        <v>515.48243622450877</v>
      </c>
      <c r="BN6" s="346">
        <v>559.64886740375289</v>
      </c>
      <c r="BO6" s="346">
        <v>588.23789220306298</v>
      </c>
      <c r="BP6" s="346">
        <v>620.96731151552888</v>
      </c>
      <c r="BQ6" s="346">
        <v>0</v>
      </c>
      <c r="BR6" s="346">
        <v>0</v>
      </c>
      <c r="BS6" s="346">
        <v>0</v>
      </c>
      <c r="BT6" s="346">
        <v>0</v>
      </c>
      <c r="BU6" s="346">
        <v>0</v>
      </c>
      <c r="BV6" s="346">
        <v>0</v>
      </c>
      <c r="BW6" s="346">
        <v>0</v>
      </c>
      <c r="BX6" s="346">
        <v>0</v>
      </c>
      <c r="BY6" s="346">
        <v>0</v>
      </c>
      <c r="BZ6" s="346">
        <v>0</v>
      </c>
      <c r="CA6" s="346">
        <v>0</v>
      </c>
      <c r="CB6" s="346">
        <v>0</v>
      </c>
      <c r="CC6" s="346">
        <v>0</v>
      </c>
      <c r="CD6" s="346">
        <v>0</v>
      </c>
      <c r="CE6" s="347">
        <v>0</v>
      </c>
    </row>
    <row r="7" spans="1:83" x14ac:dyDescent="0.35">
      <c r="A7" s="377"/>
      <c r="B7" s="74" t="s">
        <v>26</v>
      </c>
      <c r="C7" s="376"/>
      <c r="D7" s="346">
        <v>0</v>
      </c>
      <c r="E7" s="346">
        <v>0</v>
      </c>
      <c r="F7" s="346">
        <v>0</v>
      </c>
      <c r="G7" s="346">
        <v>0</v>
      </c>
      <c r="H7" s="346">
        <v>0</v>
      </c>
      <c r="I7" s="346">
        <v>0</v>
      </c>
      <c r="J7" s="346">
        <v>0</v>
      </c>
      <c r="K7" s="346">
        <v>0</v>
      </c>
      <c r="L7" s="346">
        <v>0</v>
      </c>
      <c r="M7" s="346">
        <v>0</v>
      </c>
      <c r="N7" s="346">
        <v>0</v>
      </c>
      <c r="O7" s="346">
        <v>0</v>
      </c>
      <c r="P7" s="346">
        <v>0</v>
      </c>
      <c r="Q7" s="346">
        <v>0</v>
      </c>
      <c r="R7" s="346">
        <v>0</v>
      </c>
      <c r="S7" s="346">
        <v>0</v>
      </c>
      <c r="T7" s="346">
        <v>0</v>
      </c>
      <c r="U7" s="346">
        <v>0</v>
      </c>
      <c r="V7" s="346">
        <v>0</v>
      </c>
      <c r="W7" s="346">
        <v>0</v>
      </c>
      <c r="X7" s="346">
        <v>0</v>
      </c>
      <c r="Y7" s="346">
        <v>0</v>
      </c>
      <c r="Z7" s="346">
        <v>0</v>
      </c>
      <c r="AA7" s="346">
        <v>0</v>
      </c>
      <c r="AB7" s="346">
        <v>0</v>
      </c>
      <c r="AC7" s="346">
        <v>0</v>
      </c>
      <c r="AD7" s="346">
        <v>0</v>
      </c>
      <c r="AE7" s="346">
        <v>0</v>
      </c>
      <c r="AF7" s="346">
        <v>0</v>
      </c>
      <c r="AG7" s="346">
        <v>0</v>
      </c>
      <c r="AH7" s="346">
        <v>0</v>
      </c>
      <c r="AI7" s="346">
        <v>0</v>
      </c>
      <c r="AJ7" s="346">
        <v>0</v>
      </c>
      <c r="AK7" s="346">
        <v>0</v>
      </c>
      <c r="AL7" s="346">
        <v>0</v>
      </c>
      <c r="AM7" s="346">
        <v>0</v>
      </c>
      <c r="AN7" s="346">
        <v>0</v>
      </c>
      <c r="AO7" s="346">
        <v>0</v>
      </c>
      <c r="AP7" s="346">
        <v>0</v>
      </c>
      <c r="AQ7" s="346">
        <v>0</v>
      </c>
      <c r="AR7" s="346">
        <v>0</v>
      </c>
      <c r="AS7" s="346">
        <v>0</v>
      </c>
      <c r="AT7" s="346">
        <v>0</v>
      </c>
      <c r="AU7" s="346">
        <v>0</v>
      </c>
      <c r="AV7" s="346">
        <v>0</v>
      </c>
      <c r="AW7" s="346">
        <v>0</v>
      </c>
      <c r="AX7" s="346">
        <v>0</v>
      </c>
      <c r="AY7" s="346">
        <v>0</v>
      </c>
      <c r="AZ7" s="346">
        <v>0</v>
      </c>
      <c r="BA7" s="346">
        <v>0</v>
      </c>
      <c r="BB7" s="346">
        <v>0</v>
      </c>
      <c r="BC7" s="346">
        <v>0</v>
      </c>
      <c r="BD7" s="346">
        <v>0</v>
      </c>
      <c r="BE7" s="346">
        <v>0</v>
      </c>
      <c r="BF7" s="346">
        <v>0</v>
      </c>
      <c r="BG7" s="346">
        <v>0</v>
      </c>
      <c r="BH7" s="346">
        <v>0</v>
      </c>
      <c r="BI7" s="346">
        <v>0</v>
      </c>
      <c r="BJ7" s="346">
        <v>0</v>
      </c>
      <c r="BK7" s="346">
        <v>0</v>
      </c>
      <c r="BL7" s="346">
        <v>944.21315574012146</v>
      </c>
      <c r="BM7" s="346">
        <v>1026.3094368543275</v>
      </c>
      <c r="BN7" s="346">
        <v>1083.9569208671562</v>
      </c>
      <c r="BO7" s="346">
        <v>1097.3255047744601</v>
      </c>
      <c r="BP7" s="346">
        <v>1110.9613710199749</v>
      </c>
      <c r="BQ7" s="346">
        <v>0</v>
      </c>
      <c r="BR7" s="346">
        <v>0</v>
      </c>
      <c r="BS7" s="346">
        <v>0</v>
      </c>
      <c r="BT7" s="346">
        <v>0</v>
      </c>
      <c r="BU7" s="346">
        <v>0</v>
      </c>
      <c r="BV7" s="346">
        <v>0</v>
      </c>
      <c r="BW7" s="346">
        <v>0</v>
      </c>
      <c r="BX7" s="346">
        <v>0</v>
      </c>
      <c r="BY7" s="346">
        <v>0</v>
      </c>
      <c r="BZ7" s="346">
        <v>0</v>
      </c>
      <c r="CA7" s="346">
        <v>0</v>
      </c>
      <c r="CB7" s="346">
        <v>0</v>
      </c>
      <c r="CC7" s="346">
        <v>0</v>
      </c>
      <c r="CD7" s="346">
        <v>0</v>
      </c>
      <c r="CE7" s="347">
        <v>0</v>
      </c>
    </row>
    <row r="8" spans="1:83" x14ac:dyDescent="0.35">
      <c r="A8" s="377"/>
      <c r="B8" s="74" t="s">
        <v>571</v>
      </c>
      <c r="C8" s="376"/>
      <c r="D8" s="346">
        <v>0</v>
      </c>
      <c r="E8" s="346">
        <v>0</v>
      </c>
      <c r="F8" s="346">
        <v>0</v>
      </c>
      <c r="G8" s="346">
        <v>0</v>
      </c>
      <c r="H8" s="346">
        <v>0</v>
      </c>
      <c r="I8" s="346">
        <v>0</v>
      </c>
      <c r="J8" s="346">
        <v>0</v>
      </c>
      <c r="K8" s="346">
        <v>0</v>
      </c>
      <c r="L8" s="346">
        <v>0</v>
      </c>
      <c r="M8" s="346">
        <v>0</v>
      </c>
      <c r="N8" s="346">
        <v>0</v>
      </c>
      <c r="O8" s="346">
        <v>0</v>
      </c>
      <c r="P8" s="346">
        <v>0</v>
      </c>
      <c r="Q8" s="346">
        <v>0</v>
      </c>
      <c r="R8" s="346">
        <v>0</v>
      </c>
      <c r="S8" s="346">
        <v>0</v>
      </c>
      <c r="T8" s="346">
        <v>0</v>
      </c>
      <c r="U8" s="346">
        <v>0</v>
      </c>
      <c r="V8" s="346">
        <v>0</v>
      </c>
      <c r="W8" s="346">
        <v>0</v>
      </c>
      <c r="X8" s="346">
        <v>0</v>
      </c>
      <c r="Y8" s="346">
        <v>0</v>
      </c>
      <c r="Z8" s="346">
        <v>0</v>
      </c>
      <c r="AA8" s="346">
        <v>0</v>
      </c>
      <c r="AB8" s="346">
        <v>0</v>
      </c>
      <c r="AC8" s="346">
        <v>0</v>
      </c>
      <c r="AD8" s="346">
        <v>0</v>
      </c>
      <c r="AE8" s="346">
        <v>0</v>
      </c>
      <c r="AF8" s="346">
        <v>0</v>
      </c>
      <c r="AG8" s="346">
        <v>0</v>
      </c>
      <c r="AH8" s="346">
        <v>0</v>
      </c>
      <c r="AI8" s="346">
        <v>0</v>
      </c>
      <c r="AJ8" s="346">
        <v>0</v>
      </c>
      <c r="AK8" s="346">
        <v>0</v>
      </c>
      <c r="AL8" s="346">
        <v>0</v>
      </c>
      <c r="AM8" s="346">
        <v>0</v>
      </c>
      <c r="AN8" s="346">
        <v>0</v>
      </c>
      <c r="AO8" s="346">
        <v>0</v>
      </c>
      <c r="AP8" s="346">
        <v>0</v>
      </c>
      <c r="AQ8" s="346">
        <v>0</v>
      </c>
      <c r="AR8" s="346">
        <v>0</v>
      </c>
      <c r="AS8" s="346">
        <v>0</v>
      </c>
      <c r="AT8" s="346">
        <v>0</v>
      </c>
      <c r="AU8" s="346">
        <v>0</v>
      </c>
      <c r="AV8" s="346">
        <v>0</v>
      </c>
      <c r="AW8" s="346">
        <v>0</v>
      </c>
      <c r="AX8" s="346">
        <v>0</v>
      </c>
      <c r="AY8" s="346">
        <v>0</v>
      </c>
      <c r="AZ8" s="346">
        <v>0</v>
      </c>
      <c r="BA8" s="346">
        <v>0</v>
      </c>
      <c r="BB8" s="346">
        <v>0</v>
      </c>
      <c r="BC8" s="346">
        <v>0</v>
      </c>
      <c r="BD8" s="346">
        <v>0</v>
      </c>
      <c r="BE8" s="346">
        <v>0</v>
      </c>
      <c r="BF8" s="346">
        <v>0</v>
      </c>
      <c r="BG8" s="346">
        <v>0</v>
      </c>
      <c r="BH8" s="346">
        <v>0</v>
      </c>
      <c r="BI8" s="346">
        <v>0</v>
      </c>
      <c r="BJ8" s="346">
        <v>0</v>
      </c>
      <c r="BK8" s="346">
        <v>0</v>
      </c>
      <c r="BL8" s="346">
        <v>548.72375959129954</v>
      </c>
      <c r="BM8" s="346">
        <v>539.7901437571029</v>
      </c>
      <c r="BN8" s="346">
        <v>504.78300198133326</v>
      </c>
      <c r="BO8" s="346">
        <v>443.73935361736528</v>
      </c>
      <c r="BP8" s="346">
        <v>399.82414747873798</v>
      </c>
      <c r="BQ8" s="346">
        <v>0</v>
      </c>
      <c r="BR8" s="346">
        <v>0</v>
      </c>
      <c r="BS8" s="346">
        <v>0</v>
      </c>
      <c r="BT8" s="346">
        <v>0</v>
      </c>
      <c r="BU8" s="346">
        <v>0</v>
      </c>
      <c r="BV8" s="346">
        <v>0</v>
      </c>
      <c r="BW8" s="346">
        <v>0</v>
      </c>
      <c r="BX8" s="346">
        <v>0</v>
      </c>
      <c r="BY8" s="346">
        <v>0</v>
      </c>
      <c r="BZ8" s="346">
        <v>0</v>
      </c>
      <c r="CA8" s="346">
        <v>0</v>
      </c>
      <c r="CB8" s="346">
        <v>0</v>
      </c>
      <c r="CC8" s="346">
        <v>0</v>
      </c>
      <c r="CD8" s="346">
        <v>0</v>
      </c>
      <c r="CE8" s="347">
        <v>0</v>
      </c>
    </row>
    <row r="9" spans="1:83" x14ac:dyDescent="0.35">
      <c r="A9" s="377"/>
      <c r="B9" s="74" t="s">
        <v>446</v>
      </c>
      <c r="C9" s="376"/>
      <c r="D9" s="346">
        <v>0</v>
      </c>
      <c r="E9" s="346">
        <v>0</v>
      </c>
      <c r="F9" s="346">
        <v>0</v>
      </c>
      <c r="G9" s="346">
        <v>0</v>
      </c>
      <c r="H9" s="346">
        <v>0</v>
      </c>
      <c r="I9" s="346">
        <v>0</v>
      </c>
      <c r="J9" s="346">
        <v>0</v>
      </c>
      <c r="K9" s="346">
        <v>0</v>
      </c>
      <c r="L9" s="346">
        <v>0</v>
      </c>
      <c r="M9" s="346">
        <v>0</v>
      </c>
      <c r="N9" s="346">
        <v>0</v>
      </c>
      <c r="O9" s="346">
        <v>0</v>
      </c>
      <c r="P9" s="346">
        <v>0</v>
      </c>
      <c r="Q9" s="346">
        <v>0</v>
      </c>
      <c r="R9" s="346">
        <v>0</v>
      </c>
      <c r="S9" s="346">
        <v>0</v>
      </c>
      <c r="T9" s="346">
        <v>0</v>
      </c>
      <c r="U9" s="346">
        <v>0</v>
      </c>
      <c r="V9" s="346">
        <v>0</v>
      </c>
      <c r="W9" s="346">
        <v>0</v>
      </c>
      <c r="X9" s="346">
        <v>0</v>
      </c>
      <c r="Y9" s="346">
        <v>0</v>
      </c>
      <c r="Z9" s="346">
        <v>0</v>
      </c>
      <c r="AA9" s="346">
        <v>0</v>
      </c>
      <c r="AB9" s="346">
        <v>0</v>
      </c>
      <c r="AC9" s="346">
        <v>0</v>
      </c>
      <c r="AD9" s="346">
        <v>0</v>
      </c>
      <c r="AE9" s="346">
        <v>0</v>
      </c>
      <c r="AF9" s="346">
        <v>0</v>
      </c>
      <c r="AG9" s="346">
        <v>0</v>
      </c>
      <c r="AH9" s="346">
        <v>0</v>
      </c>
      <c r="AI9" s="346">
        <v>0</v>
      </c>
      <c r="AJ9" s="346">
        <v>0</v>
      </c>
      <c r="AK9" s="346">
        <v>0</v>
      </c>
      <c r="AL9" s="346">
        <v>0</v>
      </c>
      <c r="AM9" s="346">
        <v>0</v>
      </c>
      <c r="AN9" s="346">
        <v>0</v>
      </c>
      <c r="AO9" s="346">
        <v>0</v>
      </c>
      <c r="AP9" s="346">
        <v>0</v>
      </c>
      <c r="AQ9" s="346">
        <v>0</v>
      </c>
      <c r="AR9" s="346">
        <v>0</v>
      </c>
      <c r="AS9" s="346">
        <v>0</v>
      </c>
      <c r="AT9" s="346">
        <v>0</v>
      </c>
      <c r="AU9" s="346">
        <v>0</v>
      </c>
      <c r="AV9" s="346">
        <v>0</v>
      </c>
      <c r="AW9" s="346">
        <v>0</v>
      </c>
      <c r="AX9" s="346">
        <v>0</v>
      </c>
      <c r="AY9" s="346">
        <v>0</v>
      </c>
      <c r="AZ9" s="346">
        <v>0</v>
      </c>
      <c r="BA9" s="346">
        <v>0</v>
      </c>
      <c r="BB9" s="346">
        <v>0</v>
      </c>
      <c r="BC9" s="346">
        <v>0</v>
      </c>
      <c r="BD9" s="346">
        <v>0</v>
      </c>
      <c r="BE9" s="346">
        <v>0</v>
      </c>
      <c r="BF9" s="346">
        <v>0</v>
      </c>
      <c r="BG9" s="346">
        <v>0</v>
      </c>
      <c r="BH9" s="346">
        <v>0</v>
      </c>
      <c r="BI9" s="346">
        <v>0</v>
      </c>
      <c r="BJ9" s="346">
        <v>0</v>
      </c>
      <c r="BK9" s="346">
        <v>0</v>
      </c>
      <c r="BL9" s="346">
        <v>90.993787458770441</v>
      </c>
      <c r="BM9" s="346">
        <v>106.36432472921662</v>
      </c>
      <c r="BN9" s="346">
        <v>123.81489727307819</v>
      </c>
      <c r="BO9" s="346">
        <v>134.65359309032178</v>
      </c>
      <c r="BP9" s="346">
        <v>148.92426813359887</v>
      </c>
      <c r="BQ9" s="346">
        <v>0</v>
      </c>
      <c r="BR9" s="346">
        <v>0</v>
      </c>
      <c r="BS9" s="346">
        <v>0</v>
      </c>
      <c r="BT9" s="346">
        <v>0</v>
      </c>
      <c r="BU9" s="346">
        <v>0</v>
      </c>
      <c r="BV9" s="346">
        <v>0</v>
      </c>
      <c r="BW9" s="346">
        <v>0</v>
      </c>
      <c r="BX9" s="346">
        <v>0</v>
      </c>
      <c r="BY9" s="346">
        <v>0</v>
      </c>
      <c r="BZ9" s="346">
        <v>0</v>
      </c>
      <c r="CA9" s="346">
        <v>0</v>
      </c>
      <c r="CB9" s="346">
        <v>0</v>
      </c>
      <c r="CC9" s="346">
        <v>0</v>
      </c>
      <c r="CD9" s="346">
        <v>0</v>
      </c>
      <c r="CE9" s="347">
        <v>0</v>
      </c>
    </row>
    <row r="10" spans="1:83" x14ac:dyDescent="0.35">
      <c r="A10" s="377"/>
      <c r="B10" s="74" t="s">
        <v>572</v>
      </c>
      <c r="C10" s="376"/>
      <c r="D10" s="346">
        <v>0</v>
      </c>
      <c r="E10" s="346">
        <v>0</v>
      </c>
      <c r="F10" s="346">
        <v>0</v>
      </c>
      <c r="G10" s="346">
        <v>0</v>
      </c>
      <c r="H10" s="346">
        <v>0</v>
      </c>
      <c r="I10" s="346">
        <v>0</v>
      </c>
      <c r="J10" s="346">
        <v>0</v>
      </c>
      <c r="K10" s="346">
        <v>0</v>
      </c>
      <c r="L10" s="346">
        <v>0</v>
      </c>
      <c r="M10" s="346">
        <v>0</v>
      </c>
      <c r="N10" s="346">
        <v>0</v>
      </c>
      <c r="O10" s="346">
        <v>0</v>
      </c>
      <c r="P10" s="346">
        <v>0</v>
      </c>
      <c r="Q10" s="346">
        <v>0</v>
      </c>
      <c r="R10" s="346">
        <v>0</v>
      </c>
      <c r="S10" s="346">
        <v>0</v>
      </c>
      <c r="T10" s="346">
        <v>0</v>
      </c>
      <c r="U10" s="346">
        <v>0</v>
      </c>
      <c r="V10" s="346">
        <v>0</v>
      </c>
      <c r="W10" s="346">
        <v>0</v>
      </c>
      <c r="X10" s="346">
        <v>0</v>
      </c>
      <c r="Y10" s="346">
        <v>0</v>
      </c>
      <c r="Z10" s="346">
        <v>0</v>
      </c>
      <c r="AA10" s="346">
        <v>0</v>
      </c>
      <c r="AB10" s="346">
        <v>0</v>
      </c>
      <c r="AC10" s="346">
        <v>0</v>
      </c>
      <c r="AD10" s="346">
        <v>0</v>
      </c>
      <c r="AE10" s="346">
        <v>0</v>
      </c>
      <c r="AF10" s="346">
        <v>0</v>
      </c>
      <c r="AG10" s="346">
        <v>0</v>
      </c>
      <c r="AH10" s="346">
        <v>0</v>
      </c>
      <c r="AI10" s="346">
        <v>0</v>
      </c>
      <c r="AJ10" s="346">
        <v>0</v>
      </c>
      <c r="AK10" s="346">
        <v>0</v>
      </c>
      <c r="AL10" s="346">
        <v>0</v>
      </c>
      <c r="AM10" s="346">
        <v>0</v>
      </c>
      <c r="AN10" s="346">
        <v>0</v>
      </c>
      <c r="AO10" s="346">
        <v>0</v>
      </c>
      <c r="AP10" s="346">
        <v>0</v>
      </c>
      <c r="AQ10" s="346">
        <v>0</v>
      </c>
      <c r="AR10" s="346">
        <v>0</v>
      </c>
      <c r="AS10" s="346">
        <v>0</v>
      </c>
      <c r="AT10" s="346">
        <v>0</v>
      </c>
      <c r="AU10" s="346">
        <v>0</v>
      </c>
      <c r="AV10" s="346">
        <v>0</v>
      </c>
      <c r="AW10" s="346">
        <v>0</v>
      </c>
      <c r="AX10" s="346">
        <v>0</v>
      </c>
      <c r="AY10" s="346">
        <v>0</v>
      </c>
      <c r="AZ10" s="346">
        <v>0</v>
      </c>
      <c r="BA10" s="346">
        <v>0</v>
      </c>
      <c r="BB10" s="346">
        <v>0</v>
      </c>
      <c r="BC10" s="346">
        <v>0</v>
      </c>
      <c r="BD10" s="346">
        <v>0</v>
      </c>
      <c r="BE10" s="346">
        <v>0</v>
      </c>
      <c r="BF10" s="346">
        <v>0</v>
      </c>
      <c r="BG10" s="346">
        <v>0</v>
      </c>
      <c r="BH10" s="346">
        <v>0</v>
      </c>
      <c r="BI10" s="346">
        <v>0</v>
      </c>
      <c r="BJ10" s="346">
        <v>0</v>
      </c>
      <c r="BK10" s="346">
        <v>0</v>
      </c>
      <c r="BL10" s="346">
        <v>160.10370387808047</v>
      </c>
      <c r="BM10" s="346">
        <v>169.9076006622407</v>
      </c>
      <c r="BN10" s="346">
        <v>169.73026830045234</v>
      </c>
      <c r="BO10" s="346">
        <v>154.35312752812516</v>
      </c>
      <c r="BP10" s="346">
        <v>129.85184372983497</v>
      </c>
      <c r="BQ10" s="346">
        <v>0</v>
      </c>
      <c r="BR10" s="346">
        <v>0</v>
      </c>
      <c r="BS10" s="346">
        <v>0</v>
      </c>
      <c r="BT10" s="346">
        <v>0</v>
      </c>
      <c r="BU10" s="346">
        <v>0</v>
      </c>
      <c r="BV10" s="346">
        <v>0</v>
      </c>
      <c r="BW10" s="346">
        <v>0</v>
      </c>
      <c r="BX10" s="346">
        <v>0</v>
      </c>
      <c r="BY10" s="346">
        <v>0</v>
      </c>
      <c r="BZ10" s="346">
        <v>0</v>
      </c>
      <c r="CA10" s="346">
        <v>0</v>
      </c>
      <c r="CB10" s="346">
        <v>0</v>
      </c>
      <c r="CC10" s="346">
        <v>0</v>
      </c>
      <c r="CD10" s="346">
        <v>0</v>
      </c>
      <c r="CE10" s="347">
        <v>0</v>
      </c>
    </row>
    <row r="11" spans="1:83" ht="26.25" customHeight="1" x14ac:dyDescent="0.35">
      <c r="A11" s="377"/>
      <c r="B11" s="74" t="s">
        <v>573</v>
      </c>
      <c r="C11" s="376"/>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v>0</v>
      </c>
      <c r="AG11" s="346">
        <v>0</v>
      </c>
      <c r="AH11" s="346">
        <v>0</v>
      </c>
      <c r="AI11" s="346">
        <v>0</v>
      </c>
      <c r="AJ11" s="346">
        <v>0</v>
      </c>
      <c r="AK11" s="346">
        <v>0</v>
      </c>
      <c r="AL11" s="346">
        <v>0</v>
      </c>
      <c r="AM11" s="346">
        <v>0</v>
      </c>
      <c r="AN11" s="346">
        <v>0</v>
      </c>
      <c r="AO11" s="346">
        <v>0</v>
      </c>
      <c r="AP11" s="346">
        <v>0</v>
      </c>
      <c r="AQ11" s="346">
        <v>0</v>
      </c>
      <c r="AR11" s="346">
        <v>0</v>
      </c>
      <c r="AS11" s="346">
        <v>0</v>
      </c>
      <c r="AT11" s="346">
        <v>0</v>
      </c>
      <c r="AU11" s="346">
        <v>0</v>
      </c>
      <c r="AV11" s="346">
        <v>0</v>
      </c>
      <c r="AW11" s="346">
        <v>0</v>
      </c>
      <c r="AX11" s="346">
        <v>0</v>
      </c>
      <c r="AY11" s="346">
        <v>0</v>
      </c>
      <c r="AZ11" s="346">
        <v>0</v>
      </c>
      <c r="BA11" s="346">
        <v>0</v>
      </c>
      <c r="BB11" s="346">
        <v>0</v>
      </c>
      <c r="BC11" s="346">
        <v>0</v>
      </c>
      <c r="BD11" s="346">
        <v>0</v>
      </c>
      <c r="BE11" s="346">
        <v>0</v>
      </c>
      <c r="BF11" s="346">
        <v>0</v>
      </c>
      <c r="BG11" s="346">
        <v>0</v>
      </c>
      <c r="BH11" s="346">
        <v>0</v>
      </c>
      <c r="BI11" s="346">
        <v>0</v>
      </c>
      <c r="BJ11" s="346">
        <v>0</v>
      </c>
      <c r="BK11" s="346">
        <v>0</v>
      </c>
      <c r="BL11" s="346">
        <v>1640.5339423645937</v>
      </c>
      <c r="BM11" s="346">
        <v>1684.6942545741524</v>
      </c>
      <c r="BN11" s="346">
        <v>1704.7825727712873</v>
      </c>
      <c r="BO11" s="346">
        <v>1660.9634499654603</v>
      </c>
      <c r="BP11" s="346">
        <v>1590.5767319556921</v>
      </c>
      <c r="BQ11" s="346">
        <v>0</v>
      </c>
      <c r="BR11" s="346">
        <v>0</v>
      </c>
      <c r="BS11" s="346">
        <v>0</v>
      </c>
      <c r="BT11" s="346">
        <v>0</v>
      </c>
      <c r="BU11" s="346">
        <v>0</v>
      </c>
      <c r="BV11" s="346">
        <v>0</v>
      </c>
      <c r="BW11" s="346">
        <v>0</v>
      </c>
      <c r="BX11" s="346">
        <v>0</v>
      </c>
      <c r="BY11" s="346">
        <v>0</v>
      </c>
      <c r="BZ11" s="346">
        <v>0</v>
      </c>
      <c r="CA11" s="346">
        <v>0</v>
      </c>
      <c r="CB11" s="346">
        <v>0</v>
      </c>
      <c r="CC11" s="346">
        <v>0</v>
      </c>
      <c r="CD11" s="346">
        <v>0</v>
      </c>
      <c r="CE11" s="347">
        <v>0</v>
      </c>
    </row>
    <row r="12" spans="1:83" x14ac:dyDescent="0.35">
      <c r="A12" s="377"/>
      <c r="B12" s="74" t="s">
        <v>448</v>
      </c>
      <c r="C12" s="376"/>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0</v>
      </c>
      <c r="W12" s="346">
        <v>0</v>
      </c>
      <c r="X12" s="346">
        <v>0</v>
      </c>
      <c r="Y12" s="346">
        <v>0</v>
      </c>
      <c r="Z12" s="346">
        <v>0</v>
      </c>
      <c r="AA12" s="346">
        <v>0</v>
      </c>
      <c r="AB12" s="346">
        <v>0</v>
      </c>
      <c r="AC12" s="346">
        <v>0</v>
      </c>
      <c r="AD12" s="346">
        <v>0</v>
      </c>
      <c r="AE12" s="346">
        <v>0</v>
      </c>
      <c r="AF12" s="346">
        <v>0</v>
      </c>
      <c r="AG12" s="346">
        <v>0</v>
      </c>
      <c r="AH12" s="346">
        <v>0</v>
      </c>
      <c r="AI12" s="346">
        <v>0</v>
      </c>
      <c r="AJ12" s="346">
        <v>0</v>
      </c>
      <c r="AK12" s="346">
        <v>0</v>
      </c>
      <c r="AL12" s="346">
        <v>0</v>
      </c>
      <c r="AM12" s="346">
        <v>0</v>
      </c>
      <c r="AN12" s="346">
        <v>0</v>
      </c>
      <c r="AO12" s="346">
        <v>0</v>
      </c>
      <c r="AP12" s="346">
        <v>0</v>
      </c>
      <c r="AQ12" s="346">
        <v>0</v>
      </c>
      <c r="AR12" s="346">
        <v>0</v>
      </c>
      <c r="AS12" s="346">
        <v>0</v>
      </c>
      <c r="AT12" s="346">
        <v>0</v>
      </c>
      <c r="AU12" s="346">
        <v>0</v>
      </c>
      <c r="AV12" s="346">
        <v>0</v>
      </c>
      <c r="AW12" s="346">
        <v>0</v>
      </c>
      <c r="AX12" s="346">
        <v>0</v>
      </c>
      <c r="AY12" s="346">
        <v>0</v>
      </c>
      <c r="AZ12" s="346">
        <v>0</v>
      </c>
      <c r="BA12" s="346">
        <v>0</v>
      </c>
      <c r="BB12" s="346">
        <v>0</v>
      </c>
      <c r="BC12" s="346">
        <v>0</v>
      </c>
      <c r="BD12" s="346">
        <v>0</v>
      </c>
      <c r="BE12" s="346">
        <v>0</v>
      </c>
      <c r="BF12" s="346">
        <v>0</v>
      </c>
      <c r="BG12" s="346">
        <v>0</v>
      </c>
      <c r="BH12" s="346">
        <v>0</v>
      </c>
      <c r="BI12" s="346">
        <v>0</v>
      </c>
      <c r="BJ12" s="346">
        <v>0</v>
      </c>
      <c r="BK12" s="346">
        <v>0</v>
      </c>
      <c r="BL12" s="346">
        <v>23.082844298202023</v>
      </c>
      <c r="BM12" s="346">
        <v>28.427885672585596</v>
      </c>
      <c r="BN12" s="346">
        <v>34.419420881684694</v>
      </c>
      <c r="BO12" s="346">
        <v>38.184232300479046</v>
      </c>
      <c r="BP12" s="346">
        <v>45.841252968819461</v>
      </c>
      <c r="BQ12" s="346">
        <v>0</v>
      </c>
      <c r="BR12" s="346">
        <v>0</v>
      </c>
      <c r="BS12" s="346">
        <v>0</v>
      </c>
      <c r="BT12" s="346">
        <v>0</v>
      </c>
      <c r="BU12" s="346">
        <v>0</v>
      </c>
      <c r="BV12" s="346">
        <v>0</v>
      </c>
      <c r="BW12" s="346">
        <v>0</v>
      </c>
      <c r="BX12" s="346">
        <v>0</v>
      </c>
      <c r="BY12" s="346">
        <v>0</v>
      </c>
      <c r="BZ12" s="346">
        <v>0</v>
      </c>
      <c r="CA12" s="346">
        <v>0</v>
      </c>
      <c r="CB12" s="346">
        <v>0</v>
      </c>
      <c r="CC12" s="346">
        <v>0</v>
      </c>
      <c r="CD12" s="346">
        <v>0</v>
      </c>
      <c r="CE12" s="347">
        <v>0</v>
      </c>
    </row>
    <row r="13" spans="1:83" x14ac:dyDescent="0.35">
      <c r="A13" s="377"/>
      <c r="B13" s="74" t="s">
        <v>574</v>
      </c>
      <c r="C13" s="376"/>
      <c r="D13" s="346">
        <v>0</v>
      </c>
      <c r="E13" s="346">
        <v>0</v>
      </c>
      <c r="F13" s="346">
        <v>0</v>
      </c>
      <c r="G13" s="346">
        <v>0</v>
      </c>
      <c r="H13" s="346">
        <v>0</v>
      </c>
      <c r="I13" s="346">
        <v>0</v>
      </c>
      <c r="J13" s="346">
        <v>0</v>
      </c>
      <c r="K13" s="346">
        <v>0</v>
      </c>
      <c r="L13" s="346">
        <v>0</v>
      </c>
      <c r="M13" s="346">
        <v>0</v>
      </c>
      <c r="N13" s="346">
        <v>0</v>
      </c>
      <c r="O13" s="346">
        <v>0</v>
      </c>
      <c r="P13" s="346">
        <v>0</v>
      </c>
      <c r="Q13" s="346">
        <v>0</v>
      </c>
      <c r="R13" s="346">
        <v>0</v>
      </c>
      <c r="S13" s="346">
        <v>0</v>
      </c>
      <c r="T13" s="346">
        <v>0</v>
      </c>
      <c r="U13" s="346">
        <v>0</v>
      </c>
      <c r="V13" s="346">
        <v>0</v>
      </c>
      <c r="W13" s="346">
        <v>0</v>
      </c>
      <c r="X13" s="346">
        <v>0</v>
      </c>
      <c r="Y13" s="346">
        <v>0</v>
      </c>
      <c r="Z13" s="346">
        <v>0</v>
      </c>
      <c r="AA13" s="346">
        <v>0</v>
      </c>
      <c r="AB13" s="346">
        <v>0</v>
      </c>
      <c r="AC13" s="346">
        <v>0</v>
      </c>
      <c r="AD13" s="346">
        <v>0</v>
      </c>
      <c r="AE13" s="346">
        <v>0</v>
      </c>
      <c r="AF13" s="346">
        <v>0</v>
      </c>
      <c r="AG13" s="346">
        <v>0</v>
      </c>
      <c r="AH13" s="346">
        <v>0</v>
      </c>
      <c r="AI13" s="346">
        <v>0</v>
      </c>
      <c r="AJ13" s="346">
        <v>0</v>
      </c>
      <c r="AK13" s="346">
        <v>0</v>
      </c>
      <c r="AL13" s="346">
        <v>0</v>
      </c>
      <c r="AM13" s="346">
        <v>0</v>
      </c>
      <c r="AN13" s="346">
        <v>0</v>
      </c>
      <c r="AO13" s="346">
        <v>0</v>
      </c>
      <c r="AP13" s="346">
        <v>0</v>
      </c>
      <c r="AQ13" s="346">
        <v>0</v>
      </c>
      <c r="AR13" s="346">
        <v>0</v>
      </c>
      <c r="AS13" s="346">
        <v>0</v>
      </c>
      <c r="AT13" s="346">
        <v>0</v>
      </c>
      <c r="AU13" s="346">
        <v>0</v>
      </c>
      <c r="AV13" s="346">
        <v>0</v>
      </c>
      <c r="AW13" s="346">
        <v>0</v>
      </c>
      <c r="AX13" s="346">
        <v>0</v>
      </c>
      <c r="AY13" s="346">
        <v>0</v>
      </c>
      <c r="AZ13" s="346">
        <v>0</v>
      </c>
      <c r="BA13" s="346">
        <v>0</v>
      </c>
      <c r="BB13" s="346">
        <v>0</v>
      </c>
      <c r="BC13" s="346">
        <v>0</v>
      </c>
      <c r="BD13" s="346">
        <v>0</v>
      </c>
      <c r="BE13" s="346">
        <v>0</v>
      </c>
      <c r="BF13" s="346">
        <v>0</v>
      </c>
      <c r="BG13" s="346">
        <v>0</v>
      </c>
      <c r="BH13" s="346">
        <v>0</v>
      </c>
      <c r="BI13" s="346">
        <v>0</v>
      </c>
      <c r="BJ13" s="346">
        <v>0</v>
      </c>
      <c r="BK13" s="346">
        <v>0</v>
      </c>
      <c r="BL13" s="346">
        <v>5.4657403293191589</v>
      </c>
      <c r="BM13" s="346">
        <v>6.0969998242253682</v>
      </c>
      <c r="BN13" s="346">
        <v>6.8956510417745456</v>
      </c>
      <c r="BO13" s="346">
        <v>6.7893805407546886</v>
      </c>
      <c r="BP13" s="346">
        <v>6.7126372311936491</v>
      </c>
      <c r="BQ13" s="346">
        <v>0</v>
      </c>
      <c r="BR13" s="346">
        <v>0</v>
      </c>
      <c r="BS13" s="346">
        <v>0</v>
      </c>
      <c r="BT13" s="346">
        <v>0</v>
      </c>
      <c r="BU13" s="346">
        <v>0</v>
      </c>
      <c r="BV13" s="346">
        <v>0</v>
      </c>
      <c r="BW13" s="346">
        <v>0</v>
      </c>
      <c r="BX13" s="346">
        <v>0</v>
      </c>
      <c r="BY13" s="346">
        <v>0</v>
      </c>
      <c r="BZ13" s="346">
        <v>0</v>
      </c>
      <c r="CA13" s="346">
        <v>0</v>
      </c>
      <c r="CB13" s="346">
        <v>0</v>
      </c>
      <c r="CC13" s="346">
        <v>0</v>
      </c>
      <c r="CD13" s="346">
        <v>0</v>
      </c>
      <c r="CE13" s="347">
        <v>0</v>
      </c>
    </row>
    <row r="14" spans="1:83" x14ac:dyDescent="0.35">
      <c r="A14" s="377"/>
      <c r="B14" s="74" t="s">
        <v>33</v>
      </c>
      <c r="C14" s="376"/>
      <c r="D14" s="346">
        <v>0</v>
      </c>
      <c r="E14" s="346">
        <v>0</v>
      </c>
      <c r="F14" s="346">
        <v>0</v>
      </c>
      <c r="G14" s="346">
        <v>0</v>
      </c>
      <c r="H14" s="346">
        <v>0</v>
      </c>
      <c r="I14" s="346">
        <v>0</v>
      </c>
      <c r="J14" s="346">
        <v>0</v>
      </c>
      <c r="K14" s="346">
        <v>0</v>
      </c>
      <c r="L14" s="346">
        <v>0</v>
      </c>
      <c r="M14" s="346">
        <v>0</v>
      </c>
      <c r="N14" s="346">
        <v>0</v>
      </c>
      <c r="O14" s="346">
        <v>0</v>
      </c>
      <c r="P14" s="346">
        <v>0</v>
      </c>
      <c r="Q14" s="346">
        <v>0</v>
      </c>
      <c r="R14" s="346">
        <v>0</v>
      </c>
      <c r="S14" s="346">
        <v>0</v>
      </c>
      <c r="T14" s="346">
        <v>0</v>
      </c>
      <c r="U14" s="346">
        <v>0</v>
      </c>
      <c r="V14" s="346">
        <v>0</v>
      </c>
      <c r="W14" s="346">
        <v>0</v>
      </c>
      <c r="X14" s="346">
        <v>0</v>
      </c>
      <c r="Y14" s="346">
        <v>0</v>
      </c>
      <c r="Z14" s="346">
        <v>0</v>
      </c>
      <c r="AA14" s="346">
        <v>0</v>
      </c>
      <c r="AB14" s="346">
        <v>0</v>
      </c>
      <c r="AC14" s="346">
        <v>0</v>
      </c>
      <c r="AD14" s="346">
        <v>0</v>
      </c>
      <c r="AE14" s="346">
        <v>0</v>
      </c>
      <c r="AF14" s="346">
        <v>0</v>
      </c>
      <c r="AG14" s="346">
        <v>0</v>
      </c>
      <c r="AH14" s="346">
        <v>0</v>
      </c>
      <c r="AI14" s="346">
        <v>0</v>
      </c>
      <c r="AJ14" s="346">
        <v>0</v>
      </c>
      <c r="AK14" s="346">
        <v>0</v>
      </c>
      <c r="AL14" s="346">
        <v>0</v>
      </c>
      <c r="AM14" s="346">
        <v>0</v>
      </c>
      <c r="AN14" s="346">
        <v>0</v>
      </c>
      <c r="AO14" s="346">
        <v>0</v>
      </c>
      <c r="AP14" s="346">
        <v>0</v>
      </c>
      <c r="AQ14" s="346">
        <v>0</v>
      </c>
      <c r="AR14" s="346">
        <v>0</v>
      </c>
      <c r="AS14" s="346">
        <v>0</v>
      </c>
      <c r="AT14" s="346">
        <v>0</v>
      </c>
      <c r="AU14" s="346">
        <v>0</v>
      </c>
      <c r="AV14" s="346">
        <v>0</v>
      </c>
      <c r="AW14" s="346">
        <v>0</v>
      </c>
      <c r="AX14" s="346">
        <v>0</v>
      </c>
      <c r="AY14" s="346">
        <v>0</v>
      </c>
      <c r="AZ14" s="346">
        <v>0</v>
      </c>
      <c r="BA14" s="346">
        <v>0</v>
      </c>
      <c r="BB14" s="346">
        <v>0</v>
      </c>
      <c r="BC14" s="346">
        <v>0</v>
      </c>
      <c r="BD14" s="346">
        <v>0</v>
      </c>
      <c r="BE14" s="346">
        <v>0</v>
      </c>
      <c r="BF14" s="346">
        <v>0</v>
      </c>
      <c r="BG14" s="346">
        <v>0</v>
      </c>
      <c r="BH14" s="346">
        <v>0</v>
      </c>
      <c r="BI14" s="346">
        <v>0</v>
      </c>
      <c r="BJ14" s="346">
        <v>0</v>
      </c>
      <c r="BK14" s="346">
        <v>0</v>
      </c>
      <c r="BL14" s="346">
        <v>311.10320714739561</v>
      </c>
      <c r="BM14" s="346">
        <v>322.0954267879905</v>
      </c>
      <c r="BN14" s="346">
        <v>328.73751436019393</v>
      </c>
      <c r="BO14" s="346">
        <v>321.81967597883261</v>
      </c>
      <c r="BP14" s="346">
        <v>330.48284130260879</v>
      </c>
      <c r="BQ14" s="346">
        <v>0</v>
      </c>
      <c r="BR14" s="346">
        <v>0</v>
      </c>
      <c r="BS14" s="346">
        <v>0</v>
      </c>
      <c r="BT14" s="346">
        <v>0</v>
      </c>
      <c r="BU14" s="346">
        <v>0</v>
      </c>
      <c r="BV14" s="346">
        <v>0</v>
      </c>
      <c r="BW14" s="346">
        <v>0</v>
      </c>
      <c r="BX14" s="346">
        <v>0</v>
      </c>
      <c r="BY14" s="346">
        <v>0</v>
      </c>
      <c r="BZ14" s="346">
        <v>0</v>
      </c>
      <c r="CA14" s="346">
        <v>0</v>
      </c>
      <c r="CB14" s="346">
        <v>0</v>
      </c>
      <c r="CC14" s="346">
        <v>0</v>
      </c>
      <c r="CD14" s="346">
        <v>0</v>
      </c>
      <c r="CE14" s="347">
        <v>0</v>
      </c>
    </row>
    <row r="15" spans="1:83" x14ac:dyDescent="0.35">
      <c r="A15" s="377"/>
      <c r="B15" s="74" t="s">
        <v>575</v>
      </c>
      <c r="C15" s="376"/>
      <c r="D15" s="346">
        <v>0</v>
      </c>
      <c r="E15" s="346">
        <v>0</v>
      </c>
      <c r="F15" s="346">
        <v>0</v>
      </c>
      <c r="G15" s="346">
        <v>0</v>
      </c>
      <c r="H15" s="346">
        <v>0</v>
      </c>
      <c r="I15" s="346">
        <v>0</v>
      </c>
      <c r="J15" s="346">
        <v>0</v>
      </c>
      <c r="K15" s="346">
        <v>0</v>
      </c>
      <c r="L15" s="346">
        <v>0</v>
      </c>
      <c r="M15" s="346">
        <v>0</v>
      </c>
      <c r="N15" s="346">
        <v>0</v>
      </c>
      <c r="O15" s="346">
        <v>0</v>
      </c>
      <c r="P15" s="346">
        <v>0</v>
      </c>
      <c r="Q15" s="346">
        <v>0</v>
      </c>
      <c r="R15" s="346">
        <v>0</v>
      </c>
      <c r="S15" s="346">
        <v>0</v>
      </c>
      <c r="T15" s="346">
        <v>0</v>
      </c>
      <c r="U15" s="346">
        <v>0</v>
      </c>
      <c r="V15" s="346">
        <v>0</v>
      </c>
      <c r="W15" s="346">
        <v>0</v>
      </c>
      <c r="X15" s="346">
        <v>0</v>
      </c>
      <c r="Y15" s="346">
        <v>0</v>
      </c>
      <c r="Z15" s="346">
        <v>0</v>
      </c>
      <c r="AA15" s="346">
        <v>0</v>
      </c>
      <c r="AB15" s="346">
        <v>0</v>
      </c>
      <c r="AC15" s="346">
        <v>0</v>
      </c>
      <c r="AD15" s="346">
        <v>0</v>
      </c>
      <c r="AE15" s="346">
        <v>0</v>
      </c>
      <c r="AF15" s="346">
        <v>0</v>
      </c>
      <c r="AG15" s="346">
        <v>0</v>
      </c>
      <c r="AH15" s="346">
        <v>0</v>
      </c>
      <c r="AI15" s="346">
        <v>0</v>
      </c>
      <c r="AJ15" s="346">
        <v>0</v>
      </c>
      <c r="AK15" s="346">
        <v>0</v>
      </c>
      <c r="AL15" s="346">
        <v>0</v>
      </c>
      <c r="AM15" s="346">
        <v>0</v>
      </c>
      <c r="AN15" s="346">
        <v>0</v>
      </c>
      <c r="AO15" s="346">
        <v>0</v>
      </c>
      <c r="AP15" s="346">
        <v>0</v>
      </c>
      <c r="AQ15" s="346">
        <v>0</v>
      </c>
      <c r="AR15" s="346">
        <v>0</v>
      </c>
      <c r="AS15" s="346">
        <v>0</v>
      </c>
      <c r="AT15" s="346">
        <v>0</v>
      </c>
      <c r="AU15" s="346">
        <v>0</v>
      </c>
      <c r="AV15" s="346">
        <v>0</v>
      </c>
      <c r="AW15" s="346">
        <v>0</v>
      </c>
      <c r="AX15" s="346">
        <v>0</v>
      </c>
      <c r="AY15" s="346">
        <v>0</v>
      </c>
      <c r="AZ15" s="346">
        <v>0</v>
      </c>
      <c r="BA15" s="346">
        <v>0</v>
      </c>
      <c r="BB15" s="346">
        <v>0</v>
      </c>
      <c r="BC15" s="346">
        <v>0</v>
      </c>
      <c r="BD15" s="346">
        <v>0</v>
      </c>
      <c r="BE15" s="346">
        <v>0</v>
      </c>
      <c r="BF15" s="346">
        <v>0</v>
      </c>
      <c r="BG15" s="346">
        <v>0</v>
      </c>
      <c r="BH15" s="346">
        <v>0</v>
      </c>
      <c r="BI15" s="346">
        <v>0</v>
      </c>
      <c r="BJ15" s="346">
        <v>0</v>
      </c>
      <c r="BK15" s="346">
        <v>0</v>
      </c>
      <c r="BL15" s="346">
        <v>202.19597112502819</v>
      </c>
      <c r="BM15" s="346">
        <v>298.50971591364902</v>
      </c>
      <c r="BN15" s="346">
        <v>408.00421011928688</v>
      </c>
      <c r="BO15" s="346">
        <v>472.31268500113845</v>
      </c>
      <c r="BP15" s="346">
        <v>527.80568466400962</v>
      </c>
      <c r="BQ15" s="346">
        <v>0</v>
      </c>
      <c r="BR15" s="346">
        <v>0</v>
      </c>
      <c r="BS15" s="346">
        <v>0</v>
      </c>
      <c r="BT15" s="346">
        <v>0</v>
      </c>
      <c r="BU15" s="346">
        <v>0</v>
      </c>
      <c r="BV15" s="346">
        <v>0</v>
      </c>
      <c r="BW15" s="346">
        <v>0</v>
      </c>
      <c r="BX15" s="346">
        <v>0</v>
      </c>
      <c r="BY15" s="346">
        <v>0</v>
      </c>
      <c r="BZ15" s="346">
        <v>0</v>
      </c>
      <c r="CA15" s="346">
        <v>0</v>
      </c>
      <c r="CB15" s="346">
        <v>0</v>
      </c>
      <c r="CC15" s="346">
        <v>0</v>
      </c>
      <c r="CD15" s="346">
        <v>0</v>
      </c>
      <c r="CE15" s="347">
        <v>0</v>
      </c>
    </row>
    <row r="16" spans="1:83" ht="26.25" customHeight="1" x14ac:dyDescent="0.35">
      <c r="A16" s="377"/>
      <c r="B16" s="74" t="s">
        <v>576</v>
      </c>
      <c r="C16" s="53"/>
      <c r="D16" s="346">
        <f t="shared" ref="D16:AI16" si="1">D19</f>
        <v>0</v>
      </c>
      <c r="E16" s="346">
        <f t="shared" si="1"/>
        <v>0</v>
      </c>
      <c r="F16" s="346">
        <f t="shared" si="1"/>
        <v>0</v>
      </c>
      <c r="G16" s="346">
        <f t="shared" si="1"/>
        <v>0</v>
      </c>
      <c r="H16" s="346">
        <f t="shared" si="1"/>
        <v>0</v>
      </c>
      <c r="I16" s="346">
        <f t="shared" si="1"/>
        <v>0</v>
      </c>
      <c r="J16" s="346">
        <f t="shared" si="1"/>
        <v>0</v>
      </c>
      <c r="K16" s="346">
        <f t="shared" si="1"/>
        <v>0</v>
      </c>
      <c r="L16" s="346">
        <f t="shared" si="1"/>
        <v>0</v>
      </c>
      <c r="M16" s="346">
        <f t="shared" si="1"/>
        <v>0</v>
      </c>
      <c r="N16" s="346">
        <f t="shared" si="1"/>
        <v>0</v>
      </c>
      <c r="O16" s="346">
        <f t="shared" si="1"/>
        <v>0</v>
      </c>
      <c r="P16" s="346">
        <f t="shared" si="1"/>
        <v>0</v>
      </c>
      <c r="Q16" s="346">
        <f t="shared" si="1"/>
        <v>0</v>
      </c>
      <c r="R16" s="346">
        <f t="shared" si="1"/>
        <v>0</v>
      </c>
      <c r="S16" s="346">
        <f t="shared" si="1"/>
        <v>0</v>
      </c>
      <c r="T16" s="346">
        <f t="shared" si="1"/>
        <v>0</v>
      </c>
      <c r="U16" s="346">
        <f t="shared" si="1"/>
        <v>0</v>
      </c>
      <c r="V16" s="346">
        <f t="shared" si="1"/>
        <v>0</v>
      </c>
      <c r="W16" s="346">
        <f t="shared" si="1"/>
        <v>0</v>
      </c>
      <c r="X16" s="346">
        <f t="shared" si="1"/>
        <v>0</v>
      </c>
      <c r="Y16" s="346">
        <f t="shared" si="1"/>
        <v>0</v>
      </c>
      <c r="Z16" s="346">
        <f t="shared" si="1"/>
        <v>0</v>
      </c>
      <c r="AA16" s="346">
        <f t="shared" si="1"/>
        <v>0</v>
      </c>
      <c r="AB16" s="346">
        <f t="shared" si="1"/>
        <v>0</v>
      </c>
      <c r="AC16" s="346">
        <f t="shared" si="1"/>
        <v>0</v>
      </c>
      <c r="AD16" s="346">
        <f t="shared" si="1"/>
        <v>0</v>
      </c>
      <c r="AE16" s="346">
        <f t="shared" si="1"/>
        <v>0</v>
      </c>
      <c r="AF16" s="346">
        <f t="shared" si="1"/>
        <v>0</v>
      </c>
      <c r="AG16" s="346">
        <f t="shared" si="1"/>
        <v>0</v>
      </c>
      <c r="AH16" s="346">
        <f t="shared" si="1"/>
        <v>189.0604099893182</v>
      </c>
      <c r="AI16" s="346">
        <f t="shared" si="1"/>
        <v>217.24186395918002</v>
      </c>
      <c r="AJ16" s="346">
        <f t="shared" ref="AJ16:BK16" si="2">AJ19</f>
        <v>291.64676658977385</v>
      </c>
      <c r="AK16" s="346">
        <f t="shared" si="2"/>
        <v>435.79447132057123</v>
      </c>
      <c r="AL16" s="346">
        <f t="shared" si="2"/>
        <v>531.64070822038082</v>
      </c>
      <c r="AM16" s="346">
        <f t="shared" si="2"/>
        <v>599.91337522552976</v>
      </c>
      <c r="AN16" s="346">
        <f t="shared" si="2"/>
        <v>667.59777746960162</v>
      </c>
      <c r="AO16" s="346">
        <f t="shared" si="2"/>
        <v>730.54411349699535</v>
      </c>
      <c r="AP16" s="346">
        <f t="shared" si="2"/>
        <v>805.60849456809274</v>
      </c>
      <c r="AQ16" s="346">
        <f t="shared" si="2"/>
        <v>838.18835992187337</v>
      </c>
      <c r="AR16" s="346">
        <f t="shared" si="2"/>
        <v>760.26900000000001</v>
      </c>
      <c r="AS16" s="346">
        <f t="shared" si="2"/>
        <v>936.29321192193368</v>
      </c>
      <c r="AT16" s="346">
        <f t="shared" si="2"/>
        <v>1162.117</v>
      </c>
      <c r="AU16" s="346">
        <f t="shared" si="2"/>
        <v>670.327</v>
      </c>
      <c r="AV16" s="346">
        <f t="shared" si="2"/>
        <v>724.20100000000002</v>
      </c>
      <c r="AW16" s="346">
        <f t="shared" si="2"/>
        <v>941.47799999999995</v>
      </c>
      <c r="AX16" s="346">
        <f t="shared" si="2"/>
        <v>973.24916299999973</v>
      </c>
      <c r="AY16" s="346">
        <f t="shared" si="2"/>
        <v>991.50290500000006</v>
      </c>
      <c r="AZ16" s="346">
        <f t="shared" si="2"/>
        <v>1035.1050220000002</v>
      </c>
      <c r="BA16" s="346">
        <f t="shared" si="2"/>
        <v>1079.5440269999999</v>
      </c>
      <c r="BB16" s="346">
        <f t="shared" si="2"/>
        <v>1124.7226409999994</v>
      </c>
      <c r="BC16" s="346">
        <f t="shared" si="2"/>
        <v>1163.735510948489</v>
      </c>
      <c r="BD16" s="346">
        <f t="shared" si="2"/>
        <v>1229.3620240181656</v>
      </c>
      <c r="BE16" s="346">
        <f t="shared" si="2"/>
        <v>1349.4457237699216</v>
      </c>
      <c r="BF16" s="346">
        <f t="shared" si="2"/>
        <v>1430.8457317625675</v>
      </c>
      <c r="BG16" s="346">
        <f t="shared" si="2"/>
        <v>1612.517104499429</v>
      </c>
      <c r="BH16" s="346">
        <f t="shared" si="2"/>
        <v>1828.5273484448542</v>
      </c>
      <c r="BI16" s="346">
        <f t="shared" si="2"/>
        <v>1843.2959341159444</v>
      </c>
      <c r="BJ16" s="346">
        <f t="shared" si="2"/>
        <v>2003.9939900362206</v>
      </c>
      <c r="BK16" s="346">
        <f t="shared" si="2"/>
        <v>2046.6136160962108</v>
      </c>
      <c r="BL16" s="346">
        <v>2162.8252108384918</v>
      </c>
      <c r="BM16" s="346">
        <v>2239.7459853678515</v>
      </c>
      <c r="BN16" s="346">
        <v>2273.0145576027198</v>
      </c>
      <c r="BO16" s="346">
        <v>2227.1295013956719</v>
      </c>
      <c r="BP16" s="346">
        <v>2136.5856605519407</v>
      </c>
      <c r="BQ16" s="346">
        <v>0</v>
      </c>
      <c r="BR16" s="346">
        <v>0</v>
      </c>
      <c r="BS16" s="346">
        <v>0</v>
      </c>
      <c r="BT16" s="346">
        <v>0</v>
      </c>
      <c r="BU16" s="346">
        <v>0</v>
      </c>
      <c r="BV16" s="346">
        <v>0</v>
      </c>
      <c r="BW16" s="346">
        <v>0</v>
      </c>
      <c r="BX16" s="346">
        <v>0</v>
      </c>
      <c r="BY16" s="346">
        <v>0</v>
      </c>
      <c r="BZ16" s="346">
        <v>0</v>
      </c>
      <c r="CA16" s="346">
        <v>0</v>
      </c>
      <c r="CB16" s="346">
        <v>0</v>
      </c>
      <c r="CC16" s="346">
        <v>0</v>
      </c>
      <c r="CD16" s="346">
        <v>0</v>
      </c>
      <c r="CE16" s="347">
        <v>0</v>
      </c>
    </row>
    <row r="17" spans="1:83" x14ac:dyDescent="0.35">
      <c r="A17" s="377"/>
      <c r="B17" s="74" t="s">
        <v>577</v>
      </c>
      <c r="C17" s="53"/>
      <c r="D17" s="346">
        <f t="shared" ref="D17:AI17" si="3">SUM(D20:D23)</f>
        <v>0</v>
      </c>
      <c r="E17" s="346">
        <f t="shared" si="3"/>
        <v>0</v>
      </c>
      <c r="F17" s="346">
        <f t="shared" si="3"/>
        <v>0</v>
      </c>
      <c r="G17" s="346">
        <f t="shared" si="3"/>
        <v>0</v>
      </c>
      <c r="H17" s="346">
        <f t="shared" si="3"/>
        <v>0</v>
      </c>
      <c r="I17" s="346">
        <f t="shared" si="3"/>
        <v>0</v>
      </c>
      <c r="J17" s="346">
        <f t="shared" si="3"/>
        <v>0</v>
      </c>
      <c r="K17" s="346">
        <f t="shared" si="3"/>
        <v>0</v>
      </c>
      <c r="L17" s="346">
        <f t="shared" si="3"/>
        <v>0</v>
      </c>
      <c r="M17" s="346">
        <f t="shared" si="3"/>
        <v>0</v>
      </c>
      <c r="N17" s="346">
        <f t="shared" si="3"/>
        <v>0</v>
      </c>
      <c r="O17" s="346">
        <f t="shared" si="3"/>
        <v>0</v>
      </c>
      <c r="P17" s="346">
        <f t="shared" si="3"/>
        <v>0</v>
      </c>
      <c r="Q17" s="346">
        <f t="shared" si="3"/>
        <v>0</v>
      </c>
      <c r="R17" s="346">
        <f t="shared" si="3"/>
        <v>0</v>
      </c>
      <c r="S17" s="346">
        <f t="shared" si="3"/>
        <v>0</v>
      </c>
      <c r="T17" s="346">
        <f t="shared" si="3"/>
        <v>0</v>
      </c>
      <c r="U17" s="346">
        <f t="shared" si="3"/>
        <v>0</v>
      </c>
      <c r="V17" s="346">
        <f t="shared" si="3"/>
        <v>0</v>
      </c>
      <c r="W17" s="346">
        <f t="shared" si="3"/>
        <v>0</v>
      </c>
      <c r="X17" s="346">
        <f t="shared" si="3"/>
        <v>0</v>
      </c>
      <c r="Y17" s="346">
        <f t="shared" si="3"/>
        <v>0</v>
      </c>
      <c r="Z17" s="346">
        <f t="shared" si="3"/>
        <v>0</v>
      </c>
      <c r="AA17" s="346">
        <f t="shared" si="3"/>
        <v>0</v>
      </c>
      <c r="AB17" s="346">
        <f t="shared" si="3"/>
        <v>0</v>
      </c>
      <c r="AC17" s="346">
        <f t="shared" si="3"/>
        <v>0</v>
      </c>
      <c r="AD17" s="346">
        <f t="shared" si="3"/>
        <v>0</v>
      </c>
      <c r="AE17" s="346">
        <f t="shared" si="3"/>
        <v>0</v>
      </c>
      <c r="AF17" s="346">
        <f t="shared" si="3"/>
        <v>0</v>
      </c>
      <c r="AG17" s="346">
        <f t="shared" si="3"/>
        <v>0</v>
      </c>
      <c r="AH17" s="346">
        <f t="shared" si="3"/>
        <v>196.93959001068183</v>
      </c>
      <c r="AI17" s="346">
        <f t="shared" si="3"/>
        <v>227.75813604082006</v>
      </c>
      <c r="AJ17" s="346">
        <f t="shared" ref="AJ17:BK17" si="4">SUM(AJ20:AJ23)</f>
        <v>307.35323341022615</v>
      </c>
      <c r="AK17" s="346">
        <f t="shared" si="4"/>
        <v>454.80552867942873</v>
      </c>
      <c r="AL17" s="346">
        <f t="shared" si="4"/>
        <v>551.35929177961918</v>
      </c>
      <c r="AM17" s="346">
        <f t="shared" si="4"/>
        <v>618.08662477447024</v>
      </c>
      <c r="AN17" s="346">
        <f t="shared" si="4"/>
        <v>686.40222253039815</v>
      </c>
      <c r="AO17" s="346">
        <f t="shared" si="4"/>
        <v>748.45588650300476</v>
      </c>
      <c r="AP17" s="346">
        <f t="shared" si="4"/>
        <v>829.39150543190704</v>
      </c>
      <c r="AQ17" s="346">
        <f t="shared" si="4"/>
        <v>862.81164007812663</v>
      </c>
      <c r="AR17" s="346">
        <f t="shared" si="4"/>
        <v>604.86500000000012</v>
      </c>
      <c r="AS17" s="346">
        <f t="shared" si="4"/>
        <v>763.36878807806625</v>
      </c>
      <c r="AT17" s="346">
        <f t="shared" si="4"/>
        <v>960.69299999999987</v>
      </c>
      <c r="AU17" s="346">
        <f t="shared" si="4"/>
        <v>733.84</v>
      </c>
      <c r="AV17" s="346">
        <f t="shared" si="4"/>
        <v>968.37500000000023</v>
      </c>
      <c r="AW17" s="346">
        <f t="shared" si="4"/>
        <v>998.42199999999991</v>
      </c>
      <c r="AX17" s="346">
        <f t="shared" si="4"/>
        <v>1103.9621309999998</v>
      </c>
      <c r="AY17" s="346">
        <f t="shared" si="4"/>
        <v>1197.1680269999999</v>
      </c>
      <c r="AZ17" s="346">
        <f t="shared" si="4"/>
        <v>1275.5067700000002</v>
      </c>
      <c r="BA17" s="346">
        <f t="shared" si="4"/>
        <v>1315.1345980000001</v>
      </c>
      <c r="BB17" s="346">
        <f t="shared" si="4"/>
        <v>1327.6819739999989</v>
      </c>
      <c r="BC17" s="346">
        <f t="shared" si="4"/>
        <v>1347.1518148446023</v>
      </c>
      <c r="BD17" s="346">
        <f t="shared" si="4"/>
        <v>1345.1564549999996</v>
      </c>
      <c r="BE17" s="346">
        <f t="shared" si="4"/>
        <v>1336.3771304102056</v>
      </c>
      <c r="BF17" s="346">
        <f t="shared" si="4"/>
        <v>1403.0935666124119</v>
      </c>
      <c r="BG17" s="346">
        <f t="shared" si="4"/>
        <v>1613.6138907605705</v>
      </c>
      <c r="BH17" s="346">
        <f t="shared" si="4"/>
        <v>1728.4576144734931</v>
      </c>
      <c r="BI17" s="346">
        <f t="shared" si="4"/>
        <v>1930.7936408840555</v>
      </c>
      <c r="BJ17" s="346">
        <f t="shared" si="4"/>
        <v>1937.0327149637794</v>
      </c>
      <c r="BK17" s="346">
        <f t="shared" si="4"/>
        <v>1980.0739629037898</v>
      </c>
      <c r="BL17" s="346">
        <f t="shared" ref="BL17:CE17" si="5">BL4-BL16</f>
        <v>2071.6184511615079</v>
      </c>
      <c r="BM17" s="346">
        <f t="shared" si="5"/>
        <v>2457.9322396321481</v>
      </c>
      <c r="BN17" s="346">
        <f t="shared" si="5"/>
        <v>2651.7587673972803</v>
      </c>
      <c r="BO17" s="346">
        <f t="shared" si="5"/>
        <v>2691.2493936043288</v>
      </c>
      <c r="BP17" s="346">
        <f t="shared" si="5"/>
        <v>2775.3624294480583</v>
      </c>
      <c r="BQ17" s="346">
        <f t="shared" si="5"/>
        <v>0</v>
      </c>
      <c r="BR17" s="346">
        <f t="shared" si="5"/>
        <v>0</v>
      </c>
      <c r="BS17" s="346">
        <f t="shared" si="5"/>
        <v>0</v>
      </c>
      <c r="BT17" s="346">
        <f t="shared" si="5"/>
        <v>0</v>
      </c>
      <c r="BU17" s="346">
        <f t="shared" si="5"/>
        <v>0</v>
      </c>
      <c r="BV17" s="346">
        <f t="shared" si="5"/>
        <v>0</v>
      </c>
      <c r="BW17" s="346">
        <f t="shared" si="5"/>
        <v>0</v>
      </c>
      <c r="BX17" s="346">
        <f t="shared" si="5"/>
        <v>0</v>
      </c>
      <c r="BY17" s="346">
        <f t="shared" si="5"/>
        <v>0</v>
      </c>
      <c r="BZ17" s="346">
        <f t="shared" si="5"/>
        <v>0</v>
      </c>
      <c r="CA17" s="346">
        <f t="shared" si="5"/>
        <v>0</v>
      </c>
      <c r="CB17" s="346">
        <f t="shared" si="5"/>
        <v>0</v>
      </c>
      <c r="CC17" s="346">
        <f t="shared" si="5"/>
        <v>0</v>
      </c>
      <c r="CD17" s="346">
        <f t="shared" si="5"/>
        <v>0</v>
      </c>
      <c r="CE17" s="347">
        <f t="shared" si="5"/>
        <v>0</v>
      </c>
    </row>
    <row r="18" spans="1:83" ht="26.25" customHeight="1" x14ac:dyDescent="0.35">
      <c r="A18" s="76"/>
      <c r="B18" s="53" t="s">
        <v>578</v>
      </c>
      <c r="C18" s="37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c r="BX18" s="346"/>
      <c r="BY18" s="346"/>
      <c r="BZ18" s="346"/>
      <c r="CA18" s="346"/>
      <c r="CB18" s="346"/>
      <c r="CC18" s="346"/>
      <c r="CD18" s="346"/>
      <c r="CE18" s="347"/>
    </row>
    <row r="19" spans="1:83" x14ac:dyDescent="0.35">
      <c r="A19" s="377"/>
      <c r="B19" s="74" t="s">
        <v>579</v>
      </c>
      <c r="C19" s="376"/>
      <c r="D19" s="346">
        <v>0</v>
      </c>
      <c r="E19" s="346">
        <v>0</v>
      </c>
      <c r="F19" s="346">
        <v>0</v>
      </c>
      <c r="G19" s="346">
        <v>0</v>
      </c>
      <c r="H19" s="346">
        <v>0</v>
      </c>
      <c r="I19" s="346">
        <v>0</v>
      </c>
      <c r="J19" s="346">
        <v>0</v>
      </c>
      <c r="K19" s="346">
        <v>0</v>
      </c>
      <c r="L19" s="346">
        <v>0</v>
      </c>
      <c r="M19" s="346">
        <v>0</v>
      </c>
      <c r="N19" s="346">
        <v>0</v>
      </c>
      <c r="O19" s="346">
        <v>0</v>
      </c>
      <c r="P19" s="346">
        <v>0</v>
      </c>
      <c r="Q19" s="346">
        <v>0</v>
      </c>
      <c r="R19" s="346">
        <v>0</v>
      </c>
      <c r="S19" s="346">
        <v>0</v>
      </c>
      <c r="T19" s="346">
        <v>0</v>
      </c>
      <c r="U19" s="346">
        <v>0</v>
      </c>
      <c r="V19" s="346">
        <v>0</v>
      </c>
      <c r="W19" s="346">
        <v>0</v>
      </c>
      <c r="X19" s="346">
        <v>0</v>
      </c>
      <c r="Y19" s="346">
        <v>0</v>
      </c>
      <c r="Z19" s="346">
        <v>0</v>
      </c>
      <c r="AA19" s="346">
        <v>0</v>
      </c>
      <c r="AB19" s="346">
        <v>0</v>
      </c>
      <c r="AC19" s="346">
        <v>0</v>
      </c>
      <c r="AD19" s="346">
        <v>0</v>
      </c>
      <c r="AE19" s="346">
        <v>0</v>
      </c>
      <c r="AF19" s="346">
        <v>0</v>
      </c>
      <c r="AG19" s="346">
        <v>0</v>
      </c>
      <c r="AH19" s="346">
        <v>189.0604099893182</v>
      </c>
      <c r="AI19" s="346">
        <v>217.24186395918002</v>
      </c>
      <c r="AJ19" s="346">
        <v>291.64676658977385</v>
      </c>
      <c r="AK19" s="346">
        <v>435.79447132057123</v>
      </c>
      <c r="AL19" s="346">
        <v>531.64070822038082</v>
      </c>
      <c r="AM19" s="346">
        <v>599.91337522552976</v>
      </c>
      <c r="AN19" s="346">
        <v>667.59777746960162</v>
      </c>
      <c r="AO19" s="346">
        <v>730.54411349699535</v>
      </c>
      <c r="AP19" s="346">
        <v>805.60849456809274</v>
      </c>
      <c r="AQ19" s="346">
        <v>838.18835992187337</v>
      </c>
      <c r="AR19" s="346">
        <v>760.26900000000001</v>
      </c>
      <c r="AS19" s="346">
        <v>936.29321192193368</v>
      </c>
      <c r="AT19" s="346">
        <v>1162.117</v>
      </c>
      <c r="AU19" s="346">
        <v>670.327</v>
      </c>
      <c r="AV19" s="346">
        <v>724.20100000000002</v>
      </c>
      <c r="AW19" s="346">
        <v>941.47799999999995</v>
      </c>
      <c r="AX19" s="346">
        <v>973.24916299999973</v>
      </c>
      <c r="AY19" s="346">
        <v>991.50290500000006</v>
      </c>
      <c r="AZ19" s="346">
        <v>1035.1050220000002</v>
      </c>
      <c r="BA19" s="346">
        <v>1079.5440269999999</v>
      </c>
      <c r="BB19" s="346">
        <v>1124.7226409999994</v>
      </c>
      <c r="BC19" s="346">
        <v>1163.735510948489</v>
      </c>
      <c r="BD19" s="346">
        <v>1229.3620240181656</v>
      </c>
      <c r="BE19" s="346">
        <v>1349.4457237699216</v>
      </c>
      <c r="BF19" s="346">
        <v>1430.8457317625675</v>
      </c>
      <c r="BG19" s="346">
        <v>1612.517104499429</v>
      </c>
      <c r="BH19" s="346">
        <v>1828.5273484448542</v>
      </c>
      <c r="BI19" s="346">
        <v>1843.2959341159444</v>
      </c>
      <c r="BJ19" s="346">
        <v>2003.9939900362206</v>
      </c>
      <c r="BK19" s="346">
        <v>2046.6136160962108</v>
      </c>
      <c r="BL19" s="346">
        <v>2162.8252108384918</v>
      </c>
      <c r="BM19" s="346">
        <v>2239.7459853678515</v>
      </c>
      <c r="BN19" s="346">
        <v>2273.0145576027198</v>
      </c>
      <c r="BO19" s="346">
        <v>2227.1295013956719</v>
      </c>
      <c r="BP19" s="346">
        <v>2136.5856605519407</v>
      </c>
      <c r="BQ19" s="346">
        <v>0</v>
      </c>
      <c r="BR19" s="346">
        <v>0</v>
      </c>
      <c r="BS19" s="346">
        <v>0</v>
      </c>
      <c r="BT19" s="346">
        <v>0</v>
      </c>
      <c r="BU19" s="346">
        <v>0</v>
      </c>
      <c r="BV19" s="346">
        <v>0</v>
      </c>
      <c r="BW19" s="346">
        <v>0</v>
      </c>
      <c r="BX19" s="346">
        <v>0</v>
      </c>
      <c r="BY19" s="346">
        <v>0</v>
      </c>
      <c r="BZ19" s="346">
        <v>0</v>
      </c>
      <c r="CA19" s="346">
        <v>0</v>
      </c>
      <c r="CB19" s="346">
        <v>0</v>
      </c>
      <c r="CC19" s="346">
        <v>0</v>
      </c>
      <c r="CD19" s="346">
        <v>0</v>
      </c>
      <c r="CE19" s="347">
        <v>0</v>
      </c>
    </row>
    <row r="20" spans="1:83" x14ac:dyDescent="0.35">
      <c r="A20" s="377"/>
      <c r="B20" s="74" t="s">
        <v>451</v>
      </c>
      <c r="C20" s="376"/>
      <c r="D20" s="346">
        <v>0</v>
      </c>
      <c r="E20" s="346">
        <v>0</v>
      </c>
      <c r="F20" s="346">
        <v>0</v>
      </c>
      <c r="G20" s="346">
        <v>0</v>
      </c>
      <c r="H20" s="346">
        <v>0</v>
      </c>
      <c r="I20" s="346">
        <v>0</v>
      </c>
      <c r="J20" s="346">
        <v>0</v>
      </c>
      <c r="K20" s="346">
        <v>0</v>
      </c>
      <c r="L20" s="346">
        <v>0</v>
      </c>
      <c r="M20" s="346">
        <v>0</v>
      </c>
      <c r="N20" s="346">
        <v>0</v>
      </c>
      <c r="O20" s="346">
        <v>0</v>
      </c>
      <c r="P20" s="346">
        <v>0</v>
      </c>
      <c r="Q20" s="346">
        <v>0</v>
      </c>
      <c r="R20" s="346">
        <v>0</v>
      </c>
      <c r="S20" s="346">
        <v>0</v>
      </c>
      <c r="T20" s="346">
        <v>0</v>
      </c>
      <c r="U20" s="346">
        <v>0</v>
      </c>
      <c r="V20" s="346">
        <v>0</v>
      </c>
      <c r="W20" s="346">
        <v>0</v>
      </c>
      <c r="X20" s="346">
        <v>0</v>
      </c>
      <c r="Y20" s="346">
        <v>0</v>
      </c>
      <c r="Z20" s="346">
        <v>0</v>
      </c>
      <c r="AA20" s="346">
        <v>0</v>
      </c>
      <c r="AB20" s="346">
        <v>0</v>
      </c>
      <c r="AC20" s="346">
        <v>0</v>
      </c>
      <c r="AD20" s="346">
        <v>0</v>
      </c>
      <c r="AE20" s="346">
        <v>0</v>
      </c>
      <c r="AF20" s="346">
        <v>0</v>
      </c>
      <c r="AG20" s="346">
        <v>0</v>
      </c>
      <c r="AH20" s="346">
        <v>27.502827272667155</v>
      </c>
      <c r="AI20" s="346">
        <v>31.585852043726426</v>
      </c>
      <c r="AJ20" s="346">
        <v>42.384582121077884</v>
      </c>
      <c r="AK20" s="346">
        <v>63.213077234706887</v>
      </c>
      <c r="AL20" s="346">
        <v>76.776376134597115</v>
      </c>
      <c r="AM20" s="346">
        <v>86.294927523123278</v>
      </c>
      <c r="AN20" s="346">
        <v>96.19980924653629</v>
      </c>
      <c r="AO20" s="346">
        <v>104.64116166965778</v>
      </c>
      <c r="AP20" s="346">
        <v>116.03413200590694</v>
      </c>
      <c r="AQ20" s="346">
        <v>120.6229520803748</v>
      </c>
      <c r="AR20" s="346">
        <v>83.058999999999997</v>
      </c>
      <c r="AS20" s="346">
        <v>114.8284154022263</v>
      </c>
      <c r="AT20" s="346">
        <v>166.71700000000001</v>
      </c>
      <c r="AU20" s="346">
        <v>112.279</v>
      </c>
      <c r="AV20" s="346">
        <v>146.14699999999999</v>
      </c>
      <c r="AW20" s="346">
        <v>188.857</v>
      </c>
      <c r="AX20" s="346">
        <v>237.89668399999994</v>
      </c>
      <c r="AY20" s="346">
        <v>279.43384600000002</v>
      </c>
      <c r="AZ20" s="346">
        <v>318.77796300000006</v>
      </c>
      <c r="BA20" s="346">
        <v>366.771837</v>
      </c>
      <c r="BB20" s="346">
        <v>408.74446599999976</v>
      </c>
      <c r="BC20" s="346">
        <v>444.9005951357899</v>
      </c>
      <c r="BD20" s="346">
        <v>486.32011499999982</v>
      </c>
      <c r="BE20" s="346">
        <v>528.76477520781191</v>
      </c>
      <c r="BF20" s="346">
        <v>593.43878223860281</v>
      </c>
      <c r="BG20" s="346">
        <v>700.71103272999665</v>
      </c>
      <c r="BH20" s="346">
        <v>750.02694315173312</v>
      </c>
      <c r="BI20" s="346">
        <v>839.96132516636135</v>
      </c>
      <c r="BJ20" s="346">
        <v>805.30950638016247</v>
      </c>
      <c r="BK20" s="346">
        <v>828.09404862651547</v>
      </c>
      <c r="BL20" s="346">
        <v>869.82127433533924</v>
      </c>
      <c r="BM20" s="346">
        <v>950.96467470191726</v>
      </c>
      <c r="BN20" s="346">
        <v>1008.5423032163782</v>
      </c>
      <c r="BO20" s="346">
        <v>1020.7892962954842</v>
      </c>
      <c r="BP20" s="346">
        <v>1035.9458838204823</v>
      </c>
      <c r="BQ20" s="346">
        <v>0</v>
      </c>
      <c r="BR20" s="346">
        <v>0</v>
      </c>
      <c r="BS20" s="346">
        <v>0</v>
      </c>
      <c r="BT20" s="346">
        <v>0</v>
      </c>
      <c r="BU20" s="346">
        <v>0</v>
      </c>
      <c r="BV20" s="346">
        <v>0</v>
      </c>
      <c r="BW20" s="346">
        <v>0</v>
      </c>
      <c r="BX20" s="346">
        <v>0</v>
      </c>
      <c r="BY20" s="346">
        <v>0</v>
      </c>
      <c r="BZ20" s="346">
        <v>0</v>
      </c>
      <c r="CA20" s="346">
        <v>0</v>
      </c>
      <c r="CB20" s="346">
        <v>0</v>
      </c>
      <c r="CC20" s="346">
        <v>0</v>
      </c>
      <c r="CD20" s="346">
        <v>0</v>
      </c>
      <c r="CE20" s="347">
        <v>0</v>
      </c>
    </row>
    <row r="21" spans="1:83" x14ac:dyDescent="0.35">
      <c r="A21" s="377"/>
      <c r="B21" s="74" t="s">
        <v>580</v>
      </c>
      <c r="C21" s="376"/>
      <c r="D21" s="346">
        <v>0</v>
      </c>
      <c r="E21" s="346">
        <v>0</v>
      </c>
      <c r="F21" s="346">
        <v>0</v>
      </c>
      <c r="G21" s="346">
        <v>0</v>
      </c>
      <c r="H21" s="346">
        <v>0</v>
      </c>
      <c r="I21" s="346">
        <v>0</v>
      </c>
      <c r="J21" s="346">
        <v>0</v>
      </c>
      <c r="K21" s="346">
        <v>0</v>
      </c>
      <c r="L21" s="346">
        <v>0</v>
      </c>
      <c r="M21" s="346">
        <v>0</v>
      </c>
      <c r="N21" s="346">
        <v>0</v>
      </c>
      <c r="O21" s="346">
        <v>0</v>
      </c>
      <c r="P21" s="346">
        <v>0</v>
      </c>
      <c r="Q21" s="346">
        <v>0</v>
      </c>
      <c r="R21" s="346">
        <v>0</v>
      </c>
      <c r="S21" s="346">
        <v>0</v>
      </c>
      <c r="T21" s="346">
        <v>0</v>
      </c>
      <c r="U21" s="346">
        <v>0</v>
      </c>
      <c r="V21" s="346">
        <v>0</v>
      </c>
      <c r="W21" s="346">
        <v>0</v>
      </c>
      <c r="X21" s="346">
        <v>0</v>
      </c>
      <c r="Y21" s="346">
        <v>0</v>
      </c>
      <c r="Z21" s="346">
        <v>0</v>
      </c>
      <c r="AA21" s="346">
        <v>0</v>
      </c>
      <c r="AB21" s="346">
        <v>0</v>
      </c>
      <c r="AC21" s="346">
        <v>0</v>
      </c>
      <c r="AD21" s="346">
        <v>0</v>
      </c>
      <c r="AE21" s="346">
        <v>0</v>
      </c>
      <c r="AF21" s="346">
        <v>0</v>
      </c>
      <c r="AG21" s="346">
        <v>0</v>
      </c>
      <c r="AH21" s="346">
        <v>88.945632781705058</v>
      </c>
      <c r="AI21" s="346">
        <v>102.63989716099778</v>
      </c>
      <c r="AJ21" s="346">
        <v>138.3856917255178</v>
      </c>
      <c r="AK21" s="346">
        <v>205.51754927689734</v>
      </c>
      <c r="AL21" s="346">
        <v>249.99250242525952</v>
      </c>
      <c r="AM21" s="346">
        <v>281.05739095461479</v>
      </c>
      <c r="AN21" s="346">
        <v>312.24655644943772</v>
      </c>
      <c r="AO21" s="346">
        <v>341.18609501439198</v>
      </c>
      <c r="AP21" s="346">
        <v>377.30402508543466</v>
      </c>
      <c r="AQ21" s="346">
        <v>392.27715570427546</v>
      </c>
      <c r="AR21" s="346">
        <v>216.39</v>
      </c>
      <c r="AS21" s="346">
        <v>243.14730758287362</v>
      </c>
      <c r="AT21" s="346">
        <v>222.857</v>
      </c>
      <c r="AU21" s="346">
        <v>185.916</v>
      </c>
      <c r="AV21" s="346">
        <v>219.042</v>
      </c>
      <c r="AW21" s="346">
        <v>306.87099999999998</v>
      </c>
      <c r="AX21" s="346">
        <v>345.70058699999993</v>
      </c>
      <c r="AY21" s="346">
        <v>383.72152899999998</v>
      </c>
      <c r="AZ21" s="346">
        <v>408.69452700000005</v>
      </c>
      <c r="BA21" s="346">
        <v>423.69869799999998</v>
      </c>
      <c r="BB21" s="346">
        <v>442.26725699999969</v>
      </c>
      <c r="BC21" s="346">
        <v>458.38614234181148</v>
      </c>
      <c r="BD21" s="346">
        <v>449.61359899999985</v>
      </c>
      <c r="BE21" s="346">
        <v>447.65738801479245</v>
      </c>
      <c r="BF21" s="346">
        <v>456.77495423193301</v>
      </c>
      <c r="BG21" s="346">
        <v>524.55682653580504</v>
      </c>
      <c r="BH21" s="346">
        <v>571.40950903414523</v>
      </c>
      <c r="BI21" s="346">
        <v>632.58899092529441</v>
      </c>
      <c r="BJ21" s="346">
        <v>623.4840715467576</v>
      </c>
      <c r="BK21" s="346">
        <v>618.93076704709995</v>
      </c>
      <c r="BL21" s="346">
        <v>631.6028273544332</v>
      </c>
      <c r="BM21" s="346">
        <v>678.72746288485951</v>
      </c>
      <c r="BN21" s="346">
        <v>743.17843271133438</v>
      </c>
      <c r="BO21" s="346">
        <v>750.37605441262167</v>
      </c>
      <c r="BP21" s="346">
        <v>756.7359161644182</v>
      </c>
      <c r="BQ21" s="346">
        <v>0</v>
      </c>
      <c r="BR21" s="346">
        <v>0</v>
      </c>
      <c r="BS21" s="346">
        <v>0</v>
      </c>
      <c r="BT21" s="346">
        <v>0</v>
      </c>
      <c r="BU21" s="346">
        <v>0</v>
      </c>
      <c r="BV21" s="346">
        <v>0</v>
      </c>
      <c r="BW21" s="346">
        <v>0</v>
      </c>
      <c r="BX21" s="346">
        <v>0</v>
      </c>
      <c r="BY21" s="346">
        <v>0</v>
      </c>
      <c r="BZ21" s="346">
        <v>0</v>
      </c>
      <c r="CA21" s="346">
        <v>0</v>
      </c>
      <c r="CB21" s="346">
        <v>0</v>
      </c>
      <c r="CC21" s="346">
        <v>0</v>
      </c>
      <c r="CD21" s="346">
        <v>0</v>
      </c>
      <c r="CE21" s="347">
        <v>0</v>
      </c>
    </row>
    <row r="22" spans="1:83" x14ac:dyDescent="0.35">
      <c r="A22" s="377"/>
      <c r="B22" s="74" t="s">
        <v>408</v>
      </c>
      <c r="C22" s="376"/>
      <c r="D22" s="346">
        <v>0</v>
      </c>
      <c r="E22" s="346">
        <v>0</v>
      </c>
      <c r="F22" s="346">
        <v>0</v>
      </c>
      <c r="G22" s="346">
        <v>0</v>
      </c>
      <c r="H22" s="346">
        <v>0</v>
      </c>
      <c r="I22" s="346">
        <v>0</v>
      </c>
      <c r="J22" s="346">
        <v>0</v>
      </c>
      <c r="K22" s="346">
        <v>0</v>
      </c>
      <c r="L22" s="346">
        <v>0</v>
      </c>
      <c r="M22" s="346">
        <v>0</v>
      </c>
      <c r="N22" s="346">
        <v>0</v>
      </c>
      <c r="O22" s="346">
        <v>0</v>
      </c>
      <c r="P22" s="346">
        <v>0</v>
      </c>
      <c r="Q22" s="346">
        <v>0</v>
      </c>
      <c r="R22" s="346">
        <v>0</v>
      </c>
      <c r="S22" s="346">
        <v>0</v>
      </c>
      <c r="T22" s="346">
        <v>0</v>
      </c>
      <c r="U22" s="346">
        <v>0</v>
      </c>
      <c r="V22" s="346">
        <v>0</v>
      </c>
      <c r="W22" s="346">
        <v>0</v>
      </c>
      <c r="X22" s="346">
        <v>0</v>
      </c>
      <c r="Y22" s="346">
        <v>0</v>
      </c>
      <c r="Z22" s="346">
        <v>0</v>
      </c>
      <c r="AA22" s="346">
        <v>0</v>
      </c>
      <c r="AB22" s="346">
        <v>0</v>
      </c>
      <c r="AC22" s="346">
        <v>0</v>
      </c>
      <c r="AD22" s="346">
        <v>0</v>
      </c>
      <c r="AE22" s="346">
        <v>0</v>
      </c>
      <c r="AF22" s="346">
        <v>0</v>
      </c>
      <c r="AG22" s="346">
        <v>0</v>
      </c>
      <c r="AH22" s="346">
        <v>73.242794596669199</v>
      </c>
      <c r="AI22" s="346">
        <v>85.168081893459714</v>
      </c>
      <c r="AJ22" s="346">
        <v>115.30566723086193</v>
      </c>
      <c r="AK22" s="346">
        <v>169.32691721496712</v>
      </c>
      <c r="AL22" s="346">
        <v>204.21808645897408</v>
      </c>
      <c r="AM22" s="346">
        <v>227.83044737490729</v>
      </c>
      <c r="AN22" s="346">
        <v>252.51033820403745</v>
      </c>
      <c r="AO22" s="346">
        <v>274.82477751762963</v>
      </c>
      <c r="AP22" s="346">
        <v>305.30618267506998</v>
      </c>
      <c r="AQ22" s="346">
        <v>317.94417999582299</v>
      </c>
      <c r="AR22" s="346">
        <v>223.36600000000001</v>
      </c>
      <c r="AS22" s="346">
        <v>286.63975529133552</v>
      </c>
      <c r="AT22" s="346">
        <v>372.90100000000001</v>
      </c>
      <c r="AU22" s="346">
        <v>327.95400000000001</v>
      </c>
      <c r="AV22" s="346">
        <v>480.35</v>
      </c>
      <c r="AW22" s="346">
        <v>380.02</v>
      </c>
      <c r="AX22" s="346">
        <v>382.28165999999993</v>
      </c>
      <c r="AY22" s="346">
        <v>366.89570099999997</v>
      </c>
      <c r="AZ22" s="346">
        <v>361.93527000000006</v>
      </c>
      <c r="BA22" s="346">
        <v>314.93220000000008</v>
      </c>
      <c r="BB22" s="346">
        <v>270.82839699999982</v>
      </c>
      <c r="BC22" s="346">
        <v>249.93090682948699</v>
      </c>
      <c r="BD22" s="346">
        <v>226.13233899999992</v>
      </c>
      <c r="BE22" s="346">
        <v>192.60883676756498</v>
      </c>
      <c r="BF22" s="346">
        <v>192.05057165464862</v>
      </c>
      <c r="BG22" s="346">
        <v>171.31617186991193</v>
      </c>
      <c r="BH22" s="346">
        <v>217.85321717670377</v>
      </c>
      <c r="BI22" s="346">
        <v>241.13550347906477</v>
      </c>
      <c r="BJ22" s="346">
        <v>243.50566881771863</v>
      </c>
      <c r="BK22" s="346">
        <v>242.59360966221021</v>
      </c>
      <c r="BL22" s="346">
        <v>285.76615929922252</v>
      </c>
      <c r="BM22" s="346">
        <v>460.43987830568727</v>
      </c>
      <c r="BN22" s="346">
        <v>455.5631536628552</v>
      </c>
      <c r="BO22" s="346">
        <v>451.67751435741542</v>
      </c>
      <c r="BP22" s="346">
        <v>463.81295775151688</v>
      </c>
      <c r="BQ22" s="346">
        <v>0</v>
      </c>
      <c r="BR22" s="346">
        <v>0</v>
      </c>
      <c r="BS22" s="346">
        <v>0</v>
      </c>
      <c r="BT22" s="346">
        <v>0</v>
      </c>
      <c r="BU22" s="346">
        <v>0</v>
      </c>
      <c r="BV22" s="346">
        <v>0</v>
      </c>
      <c r="BW22" s="346">
        <v>0</v>
      </c>
      <c r="BX22" s="346">
        <v>0</v>
      </c>
      <c r="BY22" s="346">
        <v>0</v>
      </c>
      <c r="BZ22" s="346">
        <v>0</v>
      </c>
      <c r="CA22" s="346">
        <v>0</v>
      </c>
      <c r="CB22" s="346">
        <v>0</v>
      </c>
      <c r="CC22" s="346">
        <v>0</v>
      </c>
      <c r="CD22" s="346">
        <v>0</v>
      </c>
      <c r="CE22" s="347">
        <v>0</v>
      </c>
    </row>
    <row r="23" spans="1:83" x14ac:dyDescent="0.35">
      <c r="A23" s="53"/>
      <c r="B23" s="74" t="s">
        <v>581</v>
      </c>
      <c r="C23" s="376"/>
      <c r="D23" s="346">
        <v>0</v>
      </c>
      <c r="E23" s="346">
        <v>0</v>
      </c>
      <c r="F23" s="346">
        <v>0</v>
      </c>
      <c r="G23" s="346">
        <v>0</v>
      </c>
      <c r="H23" s="346">
        <v>0</v>
      </c>
      <c r="I23" s="346">
        <v>0</v>
      </c>
      <c r="J23" s="346">
        <v>0</v>
      </c>
      <c r="K23" s="346">
        <v>0</v>
      </c>
      <c r="L23" s="346">
        <v>0</v>
      </c>
      <c r="M23" s="346">
        <v>0</v>
      </c>
      <c r="N23" s="346">
        <v>0</v>
      </c>
      <c r="O23" s="346">
        <v>0</v>
      </c>
      <c r="P23" s="346">
        <v>0</v>
      </c>
      <c r="Q23" s="346">
        <v>0</v>
      </c>
      <c r="R23" s="346">
        <v>0</v>
      </c>
      <c r="S23" s="346">
        <v>0</v>
      </c>
      <c r="T23" s="346">
        <v>0</v>
      </c>
      <c r="U23" s="346">
        <v>0</v>
      </c>
      <c r="V23" s="346">
        <v>0</v>
      </c>
      <c r="W23" s="346">
        <v>0</v>
      </c>
      <c r="X23" s="346">
        <v>0</v>
      </c>
      <c r="Y23" s="346">
        <v>0</v>
      </c>
      <c r="Z23" s="346">
        <v>0</v>
      </c>
      <c r="AA23" s="346">
        <v>0</v>
      </c>
      <c r="AB23" s="346">
        <v>0</v>
      </c>
      <c r="AC23" s="346">
        <v>0</v>
      </c>
      <c r="AD23" s="346">
        <v>0</v>
      </c>
      <c r="AE23" s="346">
        <v>0</v>
      </c>
      <c r="AF23" s="346">
        <v>0</v>
      </c>
      <c r="AG23" s="346">
        <v>0</v>
      </c>
      <c r="AH23" s="346">
        <v>7.2483353596404072</v>
      </c>
      <c r="AI23" s="346">
        <v>8.3643049426361529</v>
      </c>
      <c r="AJ23" s="346">
        <v>11.277292332768525</v>
      </c>
      <c r="AK23" s="346">
        <v>16.747984952857394</v>
      </c>
      <c r="AL23" s="346">
        <v>20.372326760788525</v>
      </c>
      <c r="AM23" s="346">
        <v>22.903858921824849</v>
      </c>
      <c r="AN23" s="346">
        <v>25.445518630386744</v>
      </c>
      <c r="AO23" s="346">
        <v>27.803852301325378</v>
      </c>
      <c r="AP23" s="346">
        <v>30.747165665495459</v>
      </c>
      <c r="AQ23" s="346">
        <v>31.967352297653349</v>
      </c>
      <c r="AR23" s="346">
        <v>82.050000000000196</v>
      </c>
      <c r="AS23" s="346">
        <v>118.75330980163085</v>
      </c>
      <c r="AT23" s="346">
        <v>198.21799999999985</v>
      </c>
      <c r="AU23" s="346">
        <v>107.69100000000003</v>
      </c>
      <c r="AV23" s="346">
        <v>122.83600000000021</v>
      </c>
      <c r="AW23" s="346">
        <v>122.67399999999998</v>
      </c>
      <c r="AX23" s="346">
        <v>138.08320000000001</v>
      </c>
      <c r="AY23" s="346">
        <v>167.11695100000003</v>
      </c>
      <c r="AZ23" s="346">
        <v>186.09901000000005</v>
      </c>
      <c r="BA23" s="346">
        <v>209.73186299999998</v>
      </c>
      <c r="BB23" s="346">
        <v>205.84185399999987</v>
      </c>
      <c r="BC23" s="346">
        <v>193.93417053751386</v>
      </c>
      <c r="BD23" s="346">
        <v>183.09040199999998</v>
      </c>
      <c r="BE23" s="346">
        <v>167.34613042003627</v>
      </c>
      <c r="BF23" s="346">
        <v>160.82925848722746</v>
      </c>
      <c r="BG23" s="346">
        <v>217.02985962485695</v>
      </c>
      <c r="BH23" s="346">
        <v>189.16794511091098</v>
      </c>
      <c r="BI23" s="346">
        <v>217.10782131333502</v>
      </c>
      <c r="BJ23" s="346">
        <v>264.73346821914066</v>
      </c>
      <c r="BK23" s="346">
        <v>290.45553756796437</v>
      </c>
      <c r="BL23" s="346">
        <v>284.42819017251315</v>
      </c>
      <c r="BM23" s="346">
        <v>367.80022373968399</v>
      </c>
      <c r="BN23" s="346">
        <v>444.4748778067123</v>
      </c>
      <c r="BO23" s="346">
        <v>468.40652853880829</v>
      </c>
      <c r="BP23" s="346">
        <v>518.86767171164104</v>
      </c>
      <c r="BQ23" s="346">
        <v>0</v>
      </c>
      <c r="BR23" s="346">
        <v>0</v>
      </c>
      <c r="BS23" s="346">
        <v>0</v>
      </c>
      <c r="BT23" s="346">
        <v>0</v>
      </c>
      <c r="BU23" s="346">
        <v>0</v>
      </c>
      <c r="BV23" s="346">
        <v>0</v>
      </c>
      <c r="BW23" s="346">
        <v>0</v>
      </c>
      <c r="BX23" s="346">
        <v>0</v>
      </c>
      <c r="BY23" s="346">
        <v>0</v>
      </c>
      <c r="BZ23" s="346">
        <v>0</v>
      </c>
      <c r="CA23" s="346">
        <v>0</v>
      </c>
      <c r="CB23" s="346">
        <v>0</v>
      </c>
      <c r="CC23" s="346">
        <v>0</v>
      </c>
      <c r="CD23" s="346">
        <v>0</v>
      </c>
      <c r="CE23" s="347">
        <v>0</v>
      </c>
    </row>
    <row r="24" spans="1:83" ht="26.25" customHeight="1" x14ac:dyDescent="0.35">
      <c r="A24" s="377"/>
      <c r="B24" s="74" t="s">
        <v>577</v>
      </c>
      <c r="C24" s="376"/>
      <c r="D24" s="346">
        <f t="shared" ref="D24:AI24" si="6">SUM(D20:D23)</f>
        <v>0</v>
      </c>
      <c r="E24" s="346">
        <f t="shared" si="6"/>
        <v>0</v>
      </c>
      <c r="F24" s="346">
        <f t="shared" si="6"/>
        <v>0</v>
      </c>
      <c r="G24" s="346">
        <f t="shared" si="6"/>
        <v>0</v>
      </c>
      <c r="H24" s="346">
        <f t="shared" si="6"/>
        <v>0</v>
      </c>
      <c r="I24" s="346">
        <f t="shared" si="6"/>
        <v>0</v>
      </c>
      <c r="J24" s="346">
        <f t="shared" si="6"/>
        <v>0</v>
      </c>
      <c r="K24" s="346">
        <f t="shared" si="6"/>
        <v>0</v>
      </c>
      <c r="L24" s="346">
        <f t="shared" si="6"/>
        <v>0</v>
      </c>
      <c r="M24" s="346">
        <f t="shared" si="6"/>
        <v>0</v>
      </c>
      <c r="N24" s="346">
        <f t="shared" si="6"/>
        <v>0</v>
      </c>
      <c r="O24" s="346">
        <f t="shared" si="6"/>
        <v>0</v>
      </c>
      <c r="P24" s="346">
        <f t="shared" si="6"/>
        <v>0</v>
      </c>
      <c r="Q24" s="346">
        <f t="shared" si="6"/>
        <v>0</v>
      </c>
      <c r="R24" s="346">
        <f t="shared" si="6"/>
        <v>0</v>
      </c>
      <c r="S24" s="346">
        <f t="shared" si="6"/>
        <v>0</v>
      </c>
      <c r="T24" s="346">
        <f t="shared" si="6"/>
        <v>0</v>
      </c>
      <c r="U24" s="346">
        <f t="shared" si="6"/>
        <v>0</v>
      </c>
      <c r="V24" s="346">
        <f t="shared" si="6"/>
        <v>0</v>
      </c>
      <c r="W24" s="346">
        <f t="shared" si="6"/>
        <v>0</v>
      </c>
      <c r="X24" s="346">
        <f t="shared" si="6"/>
        <v>0</v>
      </c>
      <c r="Y24" s="346">
        <f t="shared" si="6"/>
        <v>0</v>
      </c>
      <c r="Z24" s="346">
        <f t="shared" si="6"/>
        <v>0</v>
      </c>
      <c r="AA24" s="346">
        <f t="shared" si="6"/>
        <v>0</v>
      </c>
      <c r="AB24" s="346">
        <f t="shared" si="6"/>
        <v>0</v>
      </c>
      <c r="AC24" s="346">
        <f t="shared" si="6"/>
        <v>0</v>
      </c>
      <c r="AD24" s="346">
        <f t="shared" si="6"/>
        <v>0</v>
      </c>
      <c r="AE24" s="346">
        <f t="shared" si="6"/>
        <v>0</v>
      </c>
      <c r="AF24" s="346">
        <f t="shared" si="6"/>
        <v>0</v>
      </c>
      <c r="AG24" s="346">
        <f t="shared" si="6"/>
        <v>0</v>
      </c>
      <c r="AH24" s="346">
        <f t="shared" si="6"/>
        <v>196.93959001068183</v>
      </c>
      <c r="AI24" s="346">
        <f t="shared" si="6"/>
        <v>227.75813604082006</v>
      </c>
      <c r="AJ24" s="346">
        <f t="shared" ref="AJ24:BO24" si="7">SUM(AJ20:AJ23)</f>
        <v>307.35323341022615</v>
      </c>
      <c r="AK24" s="346">
        <f t="shared" si="7"/>
        <v>454.80552867942873</v>
      </c>
      <c r="AL24" s="346">
        <f t="shared" si="7"/>
        <v>551.35929177961918</v>
      </c>
      <c r="AM24" s="346">
        <f t="shared" si="7"/>
        <v>618.08662477447024</v>
      </c>
      <c r="AN24" s="346">
        <f t="shared" si="7"/>
        <v>686.40222253039815</v>
      </c>
      <c r="AO24" s="346">
        <f t="shared" si="7"/>
        <v>748.45588650300476</v>
      </c>
      <c r="AP24" s="346">
        <f t="shared" si="7"/>
        <v>829.39150543190704</v>
      </c>
      <c r="AQ24" s="346">
        <f t="shared" si="7"/>
        <v>862.81164007812663</v>
      </c>
      <c r="AR24" s="346">
        <f t="shared" si="7"/>
        <v>604.86500000000012</v>
      </c>
      <c r="AS24" s="346">
        <f t="shared" si="7"/>
        <v>763.36878807806625</v>
      </c>
      <c r="AT24" s="346">
        <f t="shared" si="7"/>
        <v>960.69299999999987</v>
      </c>
      <c r="AU24" s="346">
        <f t="shared" si="7"/>
        <v>733.84</v>
      </c>
      <c r="AV24" s="346">
        <f t="shared" si="7"/>
        <v>968.37500000000023</v>
      </c>
      <c r="AW24" s="346">
        <f t="shared" si="7"/>
        <v>998.42199999999991</v>
      </c>
      <c r="AX24" s="346">
        <f t="shared" si="7"/>
        <v>1103.9621309999998</v>
      </c>
      <c r="AY24" s="346">
        <f t="shared" si="7"/>
        <v>1197.1680269999999</v>
      </c>
      <c r="AZ24" s="346">
        <f t="shared" si="7"/>
        <v>1275.5067700000002</v>
      </c>
      <c r="BA24" s="346">
        <f t="shared" si="7"/>
        <v>1315.1345980000001</v>
      </c>
      <c r="BB24" s="346">
        <f t="shared" si="7"/>
        <v>1327.6819739999989</v>
      </c>
      <c r="BC24" s="346">
        <f t="shared" si="7"/>
        <v>1347.1518148446023</v>
      </c>
      <c r="BD24" s="346">
        <f t="shared" si="7"/>
        <v>1345.1564549999996</v>
      </c>
      <c r="BE24" s="346">
        <f t="shared" si="7"/>
        <v>1336.3771304102056</v>
      </c>
      <c r="BF24" s="346">
        <f t="shared" si="7"/>
        <v>1403.0935666124119</v>
      </c>
      <c r="BG24" s="346">
        <f t="shared" si="7"/>
        <v>1613.6138907605705</v>
      </c>
      <c r="BH24" s="346">
        <f t="shared" si="7"/>
        <v>1728.4576144734931</v>
      </c>
      <c r="BI24" s="346">
        <f t="shared" si="7"/>
        <v>1930.7936408840555</v>
      </c>
      <c r="BJ24" s="346">
        <f t="shared" si="7"/>
        <v>1937.0327149637794</v>
      </c>
      <c r="BK24" s="346">
        <f t="shared" si="7"/>
        <v>1980.0739629037898</v>
      </c>
      <c r="BL24" s="346">
        <f t="shared" si="7"/>
        <v>2071.6184511615079</v>
      </c>
      <c r="BM24" s="346">
        <f t="shared" si="7"/>
        <v>2457.9322396321481</v>
      </c>
      <c r="BN24" s="346">
        <f t="shared" si="7"/>
        <v>2651.7587673972803</v>
      </c>
      <c r="BO24" s="346">
        <f t="shared" si="7"/>
        <v>2691.2493936043297</v>
      </c>
      <c r="BP24" s="346">
        <f t="shared" ref="BP24:CE24" si="8">SUM(BP20:BP23)</f>
        <v>2775.3624294480583</v>
      </c>
      <c r="BQ24" s="346">
        <f t="shared" si="8"/>
        <v>0</v>
      </c>
      <c r="BR24" s="346">
        <f t="shared" si="8"/>
        <v>0</v>
      </c>
      <c r="BS24" s="346">
        <f t="shared" si="8"/>
        <v>0</v>
      </c>
      <c r="BT24" s="346">
        <f t="shared" si="8"/>
        <v>0</v>
      </c>
      <c r="BU24" s="346">
        <f t="shared" si="8"/>
        <v>0</v>
      </c>
      <c r="BV24" s="346">
        <f t="shared" si="8"/>
        <v>0</v>
      </c>
      <c r="BW24" s="346">
        <f t="shared" si="8"/>
        <v>0</v>
      </c>
      <c r="BX24" s="346">
        <f t="shared" si="8"/>
        <v>0</v>
      </c>
      <c r="BY24" s="346">
        <f t="shared" si="8"/>
        <v>0</v>
      </c>
      <c r="BZ24" s="346">
        <f t="shared" si="8"/>
        <v>0</v>
      </c>
      <c r="CA24" s="346">
        <f t="shared" si="8"/>
        <v>0</v>
      </c>
      <c r="CB24" s="346">
        <f t="shared" si="8"/>
        <v>0</v>
      </c>
      <c r="CC24" s="346">
        <f t="shared" si="8"/>
        <v>0</v>
      </c>
      <c r="CD24" s="346">
        <f t="shared" si="8"/>
        <v>0</v>
      </c>
      <c r="CE24" s="347">
        <f t="shared" si="8"/>
        <v>0</v>
      </c>
    </row>
    <row r="25" spans="1:83" ht="26.25" customHeight="1" x14ac:dyDescent="0.35">
      <c r="A25" s="76"/>
      <c r="B25" s="53" t="s">
        <v>582</v>
      </c>
      <c r="C25" s="37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7"/>
    </row>
    <row r="26" spans="1:83" x14ac:dyDescent="0.35">
      <c r="A26" s="377"/>
      <c r="B26" s="74" t="s">
        <v>23</v>
      </c>
      <c r="C26" s="376"/>
      <c r="D26" s="346">
        <f t="shared" ref="D26:AI26" si="9">SUM(D27:D29)</f>
        <v>0</v>
      </c>
      <c r="E26" s="346">
        <f t="shared" si="9"/>
        <v>0</v>
      </c>
      <c r="F26" s="346">
        <f t="shared" si="9"/>
        <v>0</v>
      </c>
      <c r="G26" s="346">
        <f t="shared" si="9"/>
        <v>0</v>
      </c>
      <c r="H26" s="346">
        <f t="shared" si="9"/>
        <v>0</v>
      </c>
      <c r="I26" s="346">
        <f t="shared" si="9"/>
        <v>0</v>
      </c>
      <c r="J26" s="346">
        <f t="shared" si="9"/>
        <v>0</v>
      </c>
      <c r="K26" s="346">
        <f t="shared" si="9"/>
        <v>0</v>
      </c>
      <c r="L26" s="346">
        <f t="shared" si="9"/>
        <v>0</v>
      </c>
      <c r="M26" s="346">
        <f t="shared" si="9"/>
        <v>0</v>
      </c>
      <c r="N26" s="346">
        <f t="shared" si="9"/>
        <v>0</v>
      </c>
      <c r="O26" s="346">
        <f t="shared" si="9"/>
        <v>0</v>
      </c>
      <c r="P26" s="346">
        <f t="shared" si="9"/>
        <v>0</v>
      </c>
      <c r="Q26" s="346">
        <f t="shared" si="9"/>
        <v>0</v>
      </c>
      <c r="R26" s="346">
        <f t="shared" si="9"/>
        <v>0</v>
      </c>
      <c r="S26" s="346">
        <f t="shared" si="9"/>
        <v>0</v>
      </c>
      <c r="T26" s="346">
        <f t="shared" si="9"/>
        <v>0</v>
      </c>
      <c r="U26" s="346">
        <f t="shared" si="9"/>
        <v>0</v>
      </c>
      <c r="V26" s="346">
        <f t="shared" si="9"/>
        <v>0</v>
      </c>
      <c r="W26" s="346">
        <f t="shared" si="9"/>
        <v>0</v>
      </c>
      <c r="X26" s="346">
        <f t="shared" si="9"/>
        <v>0</v>
      </c>
      <c r="Y26" s="346">
        <f t="shared" si="9"/>
        <v>0</v>
      </c>
      <c r="Z26" s="346">
        <f t="shared" si="9"/>
        <v>0</v>
      </c>
      <c r="AA26" s="346">
        <f t="shared" si="9"/>
        <v>0</v>
      </c>
      <c r="AB26" s="346">
        <f t="shared" si="9"/>
        <v>0</v>
      </c>
      <c r="AC26" s="346">
        <f t="shared" si="9"/>
        <v>0</v>
      </c>
      <c r="AD26" s="346">
        <f t="shared" si="9"/>
        <v>0</v>
      </c>
      <c r="AE26" s="346">
        <f t="shared" si="9"/>
        <v>0</v>
      </c>
      <c r="AF26" s="346">
        <f t="shared" si="9"/>
        <v>0</v>
      </c>
      <c r="AG26" s="346">
        <f t="shared" si="9"/>
        <v>0</v>
      </c>
      <c r="AH26" s="346">
        <f t="shared" si="9"/>
        <v>0</v>
      </c>
      <c r="AI26" s="346">
        <f t="shared" si="9"/>
        <v>0</v>
      </c>
      <c r="AJ26" s="346">
        <f t="shared" ref="AJ26:BO26" si="10">SUM(AJ27:AJ29)</f>
        <v>0</v>
      </c>
      <c r="AK26" s="346">
        <f t="shared" si="10"/>
        <v>0</v>
      </c>
      <c r="AL26" s="346">
        <f t="shared" si="10"/>
        <v>0</v>
      </c>
      <c r="AM26" s="346">
        <f t="shared" si="10"/>
        <v>0</v>
      </c>
      <c r="AN26" s="346">
        <f t="shared" si="10"/>
        <v>0</v>
      </c>
      <c r="AO26" s="346">
        <f t="shared" si="10"/>
        <v>0</v>
      </c>
      <c r="AP26" s="346">
        <f t="shared" si="10"/>
        <v>0</v>
      </c>
      <c r="AQ26" s="346">
        <f t="shared" si="10"/>
        <v>0</v>
      </c>
      <c r="AR26" s="346">
        <f t="shared" si="10"/>
        <v>0</v>
      </c>
      <c r="AS26" s="346">
        <f t="shared" si="10"/>
        <v>0</v>
      </c>
      <c r="AT26" s="346">
        <f t="shared" si="10"/>
        <v>0</v>
      </c>
      <c r="AU26" s="346">
        <f t="shared" si="10"/>
        <v>0</v>
      </c>
      <c r="AV26" s="346">
        <f t="shared" si="10"/>
        <v>0</v>
      </c>
      <c r="AW26" s="346">
        <f t="shared" si="10"/>
        <v>1939.9</v>
      </c>
      <c r="AX26" s="346">
        <f t="shared" si="10"/>
        <v>2077.2112939999997</v>
      </c>
      <c r="AY26" s="346">
        <f t="shared" si="10"/>
        <v>2188.6709320000004</v>
      </c>
      <c r="AZ26" s="346">
        <f t="shared" si="10"/>
        <v>2310.6117920000002</v>
      </c>
      <c r="BA26" s="346">
        <f t="shared" si="10"/>
        <v>2394.6786249999996</v>
      </c>
      <c r="BB26" s="346">
        <f t="shared" si="10"/>
        <v>2452.4046149999999</v>
      </c>
      <c r="BC26" s="346">
        <f t="shared" si="10"/>
        <v>2510.8873257930918</v>
      </c>
      <c r="BD26" s="346">
        <f t="shared" si="10"/>
        <v>2574.5184790181661</v>
      </c>
      <c r="BE26" s="346">
        <f t="shared" si="10"/>
        <v>2685.8228541801273</v>
      </c>
      <c r="BF26" s="346">
        <f t="shared" si="10"/>
        <v>2833.9392983749799</v>
      </c>
      <c r="BG26" s="346">
        <f t="shared" si="10"/>
        <v>3226.1309952600004</v>
      </c>
      <c r="BH26" s="346">
        <f t="shared" si="10"/>
        <v>3556.9849629183477</v>
      </c>
      <c r="BI26" s="346">
        <f t="shared" si="10"/>
        <v>3774.0895750000004</v>
      </c>
      <c r="BJ26" s="346">
        <f t="shared" si="10"/>
        <v>3941.0267050000002</v>
      </c>
      <c r="BK26" s="346">
        <f t="shared" si="10"/>
        <v>4026.6875789999999</v>
      </c>
      <c r="BL26" s="346">
        <f t="shared" si="10"/>
        <v>4234.4436619999997</v>
      </c>
      <c r="BM26" s="346">
        <f t="shared" si="10"/>
        <v>4697.6782249999997</v>
      </c>
      <c r="BN26" s="346">
        <f t="shared" si="10"/>
        <v>4924.7733250000001</v>
      </c>
      <c r="BO26" s="346">
        <f t="shared" si="10"/>
        <v>4918.3788950000007</v>
      </c>
      <c r="BP26" s="346">
        <f t="shared" ref="BP26:CE26" si="11">SUM(BP27:BP29)</f>
        <v>4911.948089999999</v>
      </c>
      <c r="BQ26" s="346">
        <f t="shared" si="11"/>
        <v>0</v>
      </c>
      <c r="BR26" s="346">
        <f t="shared" si="11"/>
        <v>0</v>
      </c>
      <c r="BS26" s="346">
        <f t="shared" si="11"/>
        <v>0</v>
      </c>
      <c r="BT26" s="346">
        <f t="shared" si="11"/>
        <v>0</v>
      </c>
      <c r="BU26" s="346">
        <f t="shared" si="11"/>
        <v>0</v>
      </c>
      <c r="BV26" s="346">
        <f t="shared" si="11"/>
        <v>0</v>
      </c>
      <c r="BW26" s="346">
        <f t="shared" si="11"/>
        <v>0</v>
      </c>
      <c r="BX26" s="346">
        <f t="shared" si="11"/>
        <v>0</v>
      </c>
      <c r="BY26" s="346">
        <f t="shared" si="11"/>
        <v>0</v>
      </c>
      <c r="BZ26" s="346">
        <f t="shared" si="11"/>
        <v>0</v>
      </c>
      <c r="CA26" s="346">
        <f t="shared" si="11"/>
        <v>0</v>
      </c>
      <c r="CB26" s="346">
        <f t="shared" si="11"/>
        <v>0</v>
      </c>
      <c r="CC26" s="346">
        <f t="shared" si="11"/>
        <v>0</v>
      </c>
      <c r="CD26" s="346">
        <f t="shared" si="11"/>
        <v>0</v>
      </c>
      <c r="CE26" s="347">
        <f t="shared" si="11"/>
        <v>0</v>
      </c>
    </row>
    <row r="27" spans="1:83" x14ac:dyDescent="0.35">
      <c r="A27" s="377"/>
      <c r="B27" s="203" t="s">
        <v>583</v>
      </c>
      <c r="C27" s="376"/>
      <c r="D27" s="346">
        <v>0</v>
      </c>
      <c r="E27" s="346">
        <v>0</v>
      </c>
      <c r="F27" s="346">
        <v>0</v>
      </c>
      <c r="G27" s="346">
        <v>0</v>
      </c>
      <c r="H27" s="346">
        <v>0</v>
      </c>
      <c r="I27" s="346">
        <v>0</v>
      </c>
      <c r="J27" s="346">
        <v>0</v>
      </c>
      <c r="K27" s="346">
        <v>0</v>
      </c>
      <c r="L27" s="346">
        <v>0</v>
      </c>
      <c r="M27" s="346">
        <v>0</v>
      </c>
      <c r="N27" s="346">
        <v>0</v>
      </c>
      <c r="O27" s="346">
        <v>0</v>
      </c>
      <c r="P27" s="346">
        <v>0</v>
      </c>
      <c r="Q27" s="346">
        <v>0</v>
      </c>
      <c r="R27" s="346">
        <v>0</v>
      </c>
      <c r="S27" s="346">
        <v>0</v>
      </c>
      <c r="T27" s="346">
        <v>0</v>
      </c>
      <c r="U27" s="346">
        <v>0</v>
      </c>
      <c r="V27" s="346">
        <v>0</v>
      </c>
      <c r="W27" s="346">
        <v>0</v>
      </c>
      <c r="X27" s="346">
        <v>0</v>
      </c>
      <c r="Y27" s="346">
        <v>0</v>
      </c>
      <c r="Z27" s="346">
        <v>0</v>
      </c>
      <c r="AA27" s="346">
        <v>0</v>
      </c>
      <c r="AB27" s="346">
        <v>0</v>
      </c>
      <c r="AC27" s="346">
        <v>0</v>
      </c>
      <c r="AD27" s="346">
        <v>0</v>
      </c>
      <c r="AE27" s="346">
        <v>0</v>
      </c>
      <c r="AF27" s="346">
        <v>0</v>
      </c>
      <c r="AG27" s="346">
        <v>0</v>
      </c>
      <c r="AH27" s="346">
        <v>0</v>
      </c>
      <c r="AI27" s="346">
        <v>0</v>
      </c>
      <c r="AJ27" s="346">
        <v>0</v>
      </c>
      <c r="AK27" s="346">
        <v>0</v>
      </c>
      <c r="AL27" s="346">
        <v>0</v>
      </c>
      <c r="AM27" s="346">
        <v>0</v>
      </c>
      <c r="AN27" s="346">
        <v>0</v>
      </c>
      <c r="AO27" s="346">
        <v>0</v>
      </c>
      <c r="AP27" s="346">
        <v>0</v>
      </c>
      <c r="AQ27" s="346">
        <v>0</v>
      </c>
      <c r="AR27" s="346">
        <v>0</v>
      </c>
      <c r="AS27" s="346">
        <v>0</v>
      </c>
      <c r="AT27" s="346">
        <v>0</v>
      </c>
      <c r="AU27" s="346">
        <v>0</v>
      </c>
      <c r="AV27" s="346">
        <v>0</v>
      </c>
      <c r="AW27" s="346">
        <v>1697.3629265066443</v>
      </c>
      <c r="AX27" s="346">
        <v>1808.6742359999998</v>
      </c>
      <c r="AY27" s="346">
        <v>1902.2181960000007</v>
      </c>
      <c r="AZ27" s="346">
        <v>1977.2827580000003</v>
      </c>
      <c r="BA27" s="346">
        <v>2013.6534619999995</v>
      </c>
      <c r="BB27" s="346">
        <v>2046.3778799999998</v>
      </c>
      <c r="BC27" s="346">
        <v>2096.1272547930917</v>
      </c>
      <c r="BD27" s="346">
        <v>2145.6562128556334</v>
      </c>
      <c r="BE27" s="346">
        <v>2246.2732761801276</v>
      </c>
      <c r="BF27" s="346">
        <v>2381.3558843749797</v>
      </c>
      <c r="BG27" s="346">
        <v>2743.7872092600001</v>
      </c>
      <c r="BH27" s="346">
        <v>3038.9946899183474</v>
      </c>
      <c r="BI27" s="346">
        <v>3229.8402160000005</v>
      </c>
      <c r="BJ27" s="346">
        <v>3384.656673</v>
      </c>
      <c r="BK27" s="346">
        <v>3471.3048880000001</v>
      </c>
      <c r="BL27" s="346">
        <v>3671.6925609999998</v>
      </c>
      <c r="BM27" s="346">
        <v>4094.947136911996</v>
      </c>
      <c r="BN27" s="346">
        <v>4299.4764100000002</v>
      </c>
      <c r="BO27" s="346">
        <v>4288.8172760000007</v>
      </c>
      <c r="BP27" s="346">
        <v>4281.2685299999994</v>
      </c>
      <c r="BQ27" s="346">
        <v>0</v>
      </c>
      <c r="BR27" s="346">
        <v>0</v>
      </c>
      <c r="BS27" s="346">
        <v>0</v>
      </c>
      <c r="BT27" s="346">
        <v>0</v>
      </c>
      <c r="BU27" s="346">
        <v>0</v>
      </c>
      <c r="BV27" s="346">
        <v>0</v>
      </c>
      <c r="BW27" s="346">
        <v>0</v>
      </c>
      <c r="BX27" s="346">
        <v>0</v>
      </c>
      <c r="BY27" s="346">
        <v>0</v>
      </c>
      <c r="BZ27" s="346">
        <v>0</v>
      </c>
      <c r="CA27" s="346">
        <v>0</v>
      </c>
      <c r="CB27" s="346">
        <v>0</v>
      </c>
      <c r="CC27" s="346">
        <v>0</v>
      </c>
      <c r="CD27" s="346">
        <v>0</v>
      </c>
      <c r="CE27" s="347">
        <v>0</v>
      </c>
    </row>
    <row r="28" spans="1:83" x14ac:dyDescent="0.35">
      <c r="A28" s="377"/>
      <c r="B28" s="203" t="s">
        <v>584</v>
      </c>
      <c r="C28" s="376"/>
      <c r="D28" s="346">
        <v>0</v>
      </c>
      <c r="E28" s="346">
        <v>0</v>
      </c>
      <c r="F28" s="346">
        <v>0</v>
      </c>
      <c r="G28" s="346">
        <v>0</v>
      </c>
      <c r="H28" s="346">
        <v>0</v>
      </c>
      <c r="I28" s="346">
        <v>0</v>
      </c>
      <c r="J28" s="346">
        <v>0</v>
      </c>
      <c r="K28" s="346">
        <v>0</v>
      </c>
      <c r="L28" s="346">
        <v>0</v>
      </c>
      <c r="M28" s="346">
        <v>0</v>
      </c>
      <c r="N28" s="346">
        <v>0</v>
      </c>
      <c r="O28" s="346">
        <v>0</v>
      </c>
      <c r="P28" s="346">
        <v>0</v>
      </c>
      <c r="Q28" s="346">
        <v>0</v>
      </c>
      <c r="R28" s="346">
        <v>0</v>
      </c>
      <c r="S28" s="346">
        <v>0</v>
      </c>
      <c r="T28" s="346">
        <v>0</v>
      </c>
      <c r="U28" s="346">
        <v>0</v>
      </c>
      <c r="V28" s="346">
        <v>0</v>
      </c>
      <c r="W28" s="346">
        <v>0</v>
      </c>
      <c r="X28" s="346">
        <v>0</v>
      </c>
      <c r="Y28" s="346">
        <v>0</v>
      </c>
      <c r="Z28" s="346">
        <v>0</v>
      </c>
      <c r="AA28" s="346">
        <v>0</v>
      </c>
      <c r="AB28" s="346">
        <v>0</v>
      </c>
      <c r="AC28" s="346">
        <v>0</v>
      </c>
      <c r="AD28" s="346">
        <v>0</v>
      </c>
      <c r="AE28" s="346">
        <v>0</v>
      </c>
      <c r="AF28" s="346">
        <v>0</v>
      </c>
      <c r="AG28" s="346">
        <v>0</v>
      </c>
      <c r="AH28" s="346">
        <v>0</v>
      </c>
      <c r="AI28" s="346">
        <v>0</v>
      </c>
      <c r="AJ28" s="346">
        <v>0</v>
      </c>
      <c r="AK28" s="346">
        <v>0</v>
      </c>
      <c r="AL28" s="346">
        <v>0</v>
      </c>
      <c r="AM28" s="346">
        <v>0</v>
      </c>
      <c r="AN28" s="346">
        <v>0</v>
      </c>
      <c r="AO28" s="346">
        <v>0</v>
      </c>
      <c r="AP28" s="346">
        <v>0</v>
      </c>
      <c r="AQ28" s="346">
        <v>0</v>
      </c>
      <c r="AR28" s="346">
        <v>0</v>
      </c>
      <c r="AS28" s="346">
        <v>0</v>
      </c>
      <c r="AT28" s="346">
        <v>0</v>
      </c>
      <c r="AU28" s="346">
        <v>0</v>
      </c>
      <c r="AV28" s="346">
        <v>0</v>
      </c>
      <c r="AW28" s="346">
        <v>57.568125284286531</v>
      </c>
      <c r="AX28" s="346">
        <v>64.45333500000001</v>
      </c>
      <c r="AY28" s="346">
        <v>73.004104999999981</v>
      </c>
      <c r="AZ28" s="346">
        <v>87.356730000000013</v>
      </c>
      <c r="BA28" s="346">
        <v>94.058710999999988</v>
      </c>
      <c r="BB28" s="346">
        <v>103.31371100000001</v>
      </c>
      <c r="BC28" s="346">
        <v>108.169843</v>
      </c>
      <c r="BD28" s="346">
        <v>118.92382939562549</v>
      </c>
      <c r="BE28" s="346">
        <v>123.72467599999997</v>
      </c>
      <c r="BF28" s="346">
        <v>130.99570600000001</v>
      </c>
      <c r="BG28" s="346">
        <v>145.12074899999999</v>
      </c>
      <c r="BH28" s="346">
        <v>160.45740000000004</v>
      </c>
      <c r="BI28" s="346">
        <v>176.47248999999999</v>
      </c>
      <c r="BJ28" s="346">
        <v>183.76244300000005</v>
      </c>
      <c r="BK28" s="346">
        <v>188.90478099999996</v>
      </c>
      <c r="BL28" s="346">
        <v>199.600787</v>
      </c>
      <c r="BM28" s="346">
        <v>223.05064708800333</v>
      </c>
      <c r="BN28" s="346">
        <v>237.858463</v>
      </c>
      <c r="BO28" s="346">
        <v>246.06113200000004</v>
      </c>
      <c r="BP28" s="346">
        <v>251.21643899999995</v>
      </c>
      <c r="BQ28" s="346">
        <v>0</v>
      </c>
      <c r="BR28" s="346">
        <v>0</v>
      </c>
      <c r="BS28" s="346">
        <v>0</v>
      </c>
      <c r="BT28" s="346">
        <v>0</v>
      </c>
      <c r="BU28" s="346">
        <v>0</v>
      </c>
      <c r="BV28" s="346">
        <v>0</v>
      </c>
      <c r="BW28" s="346">
        <v>0</v>
      </c>
      <c r="BX28" s="346">
        <v>0</v>
      </c>
      <c r="BY28" s="346">
        <v>0</v>
      </c>
      <c r="BZ28" s="346">
        <v>0</v>
      </c>
      <c r="CA28" s="346">
        <v>0</v>
      </c>
      <c r="CB28" s="346">
        <v>0</v>
      </c>
      <c r="CC28" s="346">
        <v>0</v>
      </c>
      <c r="CD28" s="346">
        <v>0</v>
      </c>
      <c r="CE28" s="347">
        <v>0</v>
      </c>
    </row>
    <row r="29" spans="1:83" x14ac:dyDescent="0.35">
      <c r="A29" s="377"/>
      <c r="B29" s="203" t="s">
        <v>585</v>
      </c>
      <c r="C29" s="376"/>
      <c r="D29" s="346">
        <v>0</v>
      </c>
      <c r="E29" s="346">
        <v>0</v>
      </c>
      <c r="F29" s="346">
        <v>0</v>
      </c>
      <c r="G29" s="346">
        <v>0</v>
      </c>
      <c r="H29" s="346">
        <v>0</v>
      </c>
      <c r="I29" s="346">
        <v>0</v>
      </c>
      <c r="J29" s="346">
        <v>0</v>
      </c>
      <c r="K29" s="346">
        <v>0</v>
      </c>
      <c r="L29" s="346">
        <v>0</v>
      </c>
      <c r="M29" s="346">
        <v>0</v>
      </c>
      <c r="N29" s="346">
        <v>0</v>
      </c>
      <c r="O29" s="346">
        <v>0</v>
      </c>
      <c r="P29" s="346">
        <v>0</v>
      </c>
      <c r="Q29" s="346">
        <v>0</v>
      </c>
      <c r="R29" s="346">
        <v>0</v>
      </c>
      <c r="S29" s="346">
        <v>0</v>
      </c>
      <c r="T29" s="346">
        <v>0</v>
      </c>
      <c r="U29" s="346">
        <v>0</v>
      </c>
      <c r="V29" s="346">
        <v>0</v>
      </c>
      <c r="W29" s="346">
        <v>0</v>
      </c>
      <c r="X29" s="346">
        <v>0</v>
      </c>
      <c r="Y29" s="346">
        <v>0</v>
      </c>
      <c r="Z29" s="346">
        <v>0</v>
      </c>
      <c r="AA29" s="346">
        <v>0</v>
      </c>
      <c r="AB29" s="346">
        <v>0</v>
      </c>
      <c r="AC29" s="346">
        <v>0</v>
      </c>
      <c r="AD29" s="346">
        <v>0</v>
      </c>
      <c r="AE29" s="346">
        <v>0</v>
      </c>
      <c r="AF29" s="346">
        <v>0</v>
      </c>
      <c r="AG29" s="346">
        <v>0</v>
      </c>
      <c r="AH29" s="346">
        <v>0</v>
      </c>
      <c r="AI29" s="346">
        <v>0</v>
      </c>
      <c r="AJ29" s="346">
        <v>0</v>
      </c>
      <c r="AK29" s="346">
        <v>0</v>
      </c>
      <c r="AL29" s="346">
        <v>0</v>
      </c>
      <c r="AM29" s="346">
        <v>0</v>
      </c>
      <c r="AN29" s="346">
        <v>0</v>
      </c>
      <c r="AO29" s="346">
        <v>0</v>
      </c>
      <c r="AP29" s="346">
        <v>0</v>
      </c>
      <c r="AQ29" s="346">
        <v>0</v>
      </c>
      <c r="AR29" s="346">
        <v>0</v>
      </c>
      <c r="AS29" s="346">
        <v>0</v>
      </c>
      <c r="AT29" s="346">
        <v>0</v>
      </c>
      <c r="AU29" s="346">
        <v>0</v>
      </c>
      <c r="AV29" s="346">
        <v>0</v>
      </c>
      <c r="AW29" s="346">
        <v>184.96894820906931</v>
      </c>
      <c r="AX29" s="346">
        <v>204.08372300000002</v>
      </c>
      <c r="AY29" s="346">
        <v>213.44863099999995</v>
      </c>
      <c r="AZ29" s="346">
        <v>245.97230400000004</v>
      </c>
      <c r="BA29" s="346">
        <v>286.966452</v>
      </c>
      <c r="BB29" s="346">
        <v>302.71302400000002</v>
      </c>
      <c r="BC29" s="346">
        <v>306.59022800000014</v>
      </c>
      <c r="BD29" s="346">
        <v>309.93843676690722</v>
      </c>
      <c r="BE29" s="346">
        <v>315.82490200000007</v>
      </c>
      <c r="BF29" s="346">
        <v>321.58770799999996</v>
      </c>
      <c r="BG29" s="346">
        <v>337.22303699999998</v>
      </c>
      <c r="BH29" s="346">
        <v>357.53287299999994</v>
      </c>
      <c r="BI29" s="346">
        <v>367.77686899999998</v>
      </c>
      <c r="BJ29" s="346">
        <v>372.60758899999996</v>
      </c>
      <c r="BK29" s="346">
        <v>366.47790999999995</v>
      </c>
      <c r="BL29" s="346">
        <v>363.15031399999992</v>
      </c>
      <c r="BM29" s="346">
        <v>379.68044099999997</v>
      </c>
      <c r="BN29" s="346">
        <v>387.43845199999998</v>
      </c>
      <c r="BO29" s="346">
        <v>383.50048700000008</v>
      </c>
      <c r="BP29" s="346">
        <v>379.46312099999994</v>
      </c>
      <c r="BQ29" s="346">
        <v>0</v>
      </c>
      <c r="BR29" s="346">
        <v>0</v>
      </c>
      <c r="BS29" s="346">
        <v>0</v>
      </c>
      <c r="BT29" s="346">
        <v>0</v>
      </c>
      <c r="BU29" s="346">
        <v>0</v>
      </c>
      <c r="BV29" s="346">
        <v>0</v>
      </c>
      <c r="BW29" s="346">
        <v>0</v>
      </c>
      <c r="BX29" s="346">
        <v>0</v>
      </c>
      <c r="BY29" s="346">
        <v>0</v>
      </c>
      <c r="BZ29" s="346">
        <v>0</v>
      </c>
      <c r="CA29" s="346">
        <v>0</v>
      </c>
      <c r="CB29" s="346">
        <v>0</v>
      </c>
      <c r="CC29" s="346">
        <v>0</v>
      </c>
      <c r="CD29" s="346">
        <v>0</v>
      </c>
      <c r="CE29" s="347">
        <v>0</v>
      </c>
    </row>
    <row r="30" spans="1:83" ht="26.25" customHeight="1" x14ac:dyDescent="0.35">
      <c r="A30" s="377"/>
      <c r="B30" s="74" t="s">
        <v>586</v>
      </c>
      <c r="C30" s="376"/>
      <c r="D30" s="346">
        <v>0</v>
      </c>
      <c r="E30" s="346">
        <v>0</v>
      </c>
      <c r="F30" s="346">
        <v>0</v>
      </c>
      <c r="G30" s="346">
        <v>0</v>
      </c>
      <c r="H30" s="346">
        <v>0</v>
      </c>
      <c r="I30" s="346">
        <v>0</v>
      </c>
      <c r="J30" s="346">
        <v>0</v>
      </c>
      <c r="K30" s="346">
        <v>0</v>
      </c>
      <c r="L30" s="346">
        <v>0</v>
      </c>
      <c r="M30" s="346">
        <v>0</v>
      </c>
      <c r="N30" s="346">
        <v>0</v>
      </c>
      <c r="O30" s="346">
        <v>0</v>
      </c>
      <c r="P30" s="346">
        <v>0</v>
      </c>
      <c r="Q30" s="346">
        <v>0</v>
      </c>
      <c r="R30" s="346">
        <v>0</v>
      </c>
      <c r="S30" s="346">
        <v>0</v>
      </c>
      <c r="T30" s="346">
        <v>0</v>
      </c>
      <c r="U30" s="346">
        <v>0</v>
      </c>
      <c r="V30" s="346">
        <v>0</v>
      </c>
      <c r="W30" s="346">
        <v>0</v>
      </c>
      <c r="X30" s="346">
        <v>0</v>
      </c>
      <c r="Y30" s="346">
        <v>0</v>
      </c>
      <c r="Z30" s="346">
        <v>0</v>
      </c>
      <c r="AA30" s="346">
        <v>0</v>
      </c>
      <c r="AB30" s="346">
        <v>0</v>
      </c>
      <c r="AC30" s="346">
        <v>0</v>
      </c>
      <c r="AD30" s="346">
        <v>0</v>
      </c>
      <c r="AE30" s="346">
        <v>0</v>
      </c>
      <c r="AF30" s="346">
        <v>0</v>
      </c>
      <c r="AG30" s="346">
        <v>0</v>
      </c>
      <c r="AH30" s="346">
        <v>0</v>
      </c>
      <c r="AI30" s="346">
        <v>0</v>
      </c>
      <c r="AJ30" s="346">
        <v>0</v>
      </c>
      <c r="AK30" s="346">
        <v>0</v>
      </c>
      <c r="AL30" s="346">
        <v>0</v>
      </c>
      <c r="AM30" s="346">
        <v>0</v>
      </c>
      <c r="AN30" s="346">
        <v>0</v>
      </c>
      <c r="AO30" s="346">
        <v>0</v>
      </c>
      <c r="AP30" s="346">
        <v>0</v>
      </c>
      <c r="AQ30" s="346">
        <v>0</v>
      </c>
      <c r="AR30" s="346">
        <v>0</v>
      </c>
      <c r="AS30" s="346">
        <v>206</v>
      </c>
      <c r="AT30" s="346">
        <v>2122.81</v>
      </c>
      <c r="AU30" s="346">
        <v>1404.1669999999999</v>
      </c>
      <c r="AV30" s="346">
        <v>1692.576</v>
      </c>
      <c r="AW30" s="346">
        <v>0</v>
      </c>
      <c r="AX30" s="346">
        <v>0</v>
      </c>
      <c r="AY30" s="346">
        <v>0</v>
      </c>
      <c r="AZ30" s="346">
        <v>0</v>
      </c>
      <c r="BA30" s="346">
        <v>0</v>
      </c>
      <c r="BB30" s="346">
        <v>0</v>
      </c>
      <c r="BC30" s="346">
        <v>0</v>
      </c>
      <c r="BD30" s="346">
        <v>0</v>
      </c>
      <c r="BE30" s="346">
        <v>0</v>
      </c>
      <c r="BF30" s="346">
        <v>0</v>
      </c>
      <c r="BG30" s="346">
        <v>0</v>
      </c>
      <c r="BH30" s="346">
        <v>0</v>
      </c>
      <c r="BI30" s="346">
        <v>0</v>
      </c>
      <c r="BJ30" s="346">
        <v>0</v>
      </c>
      <c r="BK30" s="346">
        <v>0</v>
      </c>
      <c r="BL30" s="346">
        <v>0</v>
      </c>
      <c r="BM30" s="346">
        <v>0</v>
      </c>
      <c r="BN30" s="346">
        <v>0</v>
      </c>
      <c r="BO30" s="346">
        <v>0</v>
      </c>
      <c r="BP30" s="346">
        <v>0</v>
      </c>
      <c r="BQ30" s="346">
        <v>0</v>
      </c>
      <c r="BR30" s="346">
        <v>0</v>
      </c>
      <c r="BS30" s="346">
        <v>0</v>
      </c>
      <c r="BT30" s="346">
        <v>0</v>
      </c>
      <c r="BU30" s="346">
        <v>0</v>
      </c>
      <c r="BV30" s="346">
        <v>0</v>
      </c>
      <c r="BW30" s="346">
        <v>0</v>
      </c>
      <c r="BX30" s="346">
        <v>0</v>
      </c>
      <c r="BY30" s="346">
        <v>0</v>
      </c>
      <c r="BZ30" s="346">
        <v>0</v>
      </c>
      <c r="CA30" s="346">
        <v>0</v>
      </c>
      <c r="CB30" s="346">
        <v>0</v>
      </c>
      <c r="CC30" s="346">
        <v>0</v>
      </c>
      <c r="CD30" s="346">
        <v>0</v>
      </c>
      <c r="CE30" s="347">
        <v>0</v>
      </c>
    </row>
    <row r="31" spans="1:83" x14ac:dyDescent="0.35">
      <c r="A31" s="377"/>
      <c r="B31" s="203" t="s">
        <v>583</v>
      </c>
      <c r="C31" s="376"/>
      <c r="D31" s="346">
        <v>0</v>
      </c>
      <c r="E31" s="346">
        <v>0</v>
      </c>
      <c r="F31" s="346">
        <v>0</v>
      </c>
      <c r="G31" s="346">
        <v>0</v>
      </c>
      <c r="H31" s="346">
        <v>0</v>
      </c>
      <c r="I31" s="346">
        <v>0</v>
      </c>
      <c r="J31" s="346">
        <v>0</v>
      </c>
      <c r="K31" s="346">
        <v>0</v>
      </c>
      <c r="L31" s="346">
        <v>0</v>
      </c>
      <c r="M31" s="346">
        <v>0</v>
      </c>
      <c r="N31" s="346">
        <v>0</v>
      </c>
      <c r="O31" s="346">
        <v>0</v>
      </c>
      <c r="P31" s="346">
        <v>0</v>
      </c>
      <c r="Q31" s="346">
        <v>0</v>
      </c>
      <c r="R31" s="346">
        <v>0</v>
      </c>
      <c r="S31" s="346">
        <v>0</v>
      </c>
      <c r="T31" s="346">
        <v>0</v>
      </c>
      <c r="U31" s="346">
        <v>0</v>
      </c>
      <c r="V31" s="346">
        <v>0</v>
      </c>
      <c r="W31" s="346">
        <v>0</v>
      </c>
      <c r="X31" s="346">
        <v>0</v>
      </c>
      <c r="Y31" s="346">
        <v>0</v>
      </c>
      <c r="Z31" s="346">
        <v>0</v>
      </c>
      <c r="AA31" s="346">
        <v>0</v>
      </c>
      <c r="AB31" s="346">
        <v>0</v>
      </c>
      <c r="AC31" s="346">
        <v>0</v>
      </c>
      <c r="AD31" s="346">
        <v>0</v>
      </c>
      <c r="AE31" s="346">
        <v>0</v>
      </c>
      <c r="AF31" s="346">
        <v>0</v>
      </c>
      <c r="AG31" s="346">
        <v>0</v>
      </c>
      <c r="AH31" s="346">
        <v>0</v>
      </c>
      <c r="AI31" s="346">
        <v>0</v>
      </c>
      <c r="AJ31" s="346">
        <v>0</v>
      </c>
      <c r="AK31" s="346">
        <v>0</v>
      </c>
      <c r="AL31" s="346">
        <v>0</v>
      </c>
      <c r="AM31" s="346">
        <v>0</v>
      </c>
      <c r="AN31" s="346">
        <v>0</v>
      </c>
      <c r="AO31" s="346">
        <v>0</v>
      </c>
      <c r="AP31" s="346">
        <v>0</v>
      </c>
      <c r="AQ31" s="346">
        <v>0</v>
      </c>
      <c r="AR31" s="346">
        <v>0</v>
      </c>
      <c r="AS31" s="346">
        <v>0</v>
      </c>
      <c r="AT31" s="346">
        <v>0</v>
      </c>
      <c r="AU31" s="346">
        <v>1244.3508119934597</v>
      </c>
      <c r="AV31" s="346">
        <v>1475.3810084883232</v>
      </c>
      <c r="AW31" s="346">
        <v>0</v>
      </c>
      <c r="AX31" s="346">
        <v>0</v>
      </c>
      <c r="AY31" s="346">
        <v>0</v>
      </c>
      <c r="AZ31" s="346">
        <v>0</v>
      </c>
      <c r="BA31" s="346">
        <v>0</v>
      </c>
      <c r="BB31" s="346">
        <v>0</v>
      </c>
      <c r="BC31" s="346">
        <v>0</v>
      </c>
      <c r="BD31" s="346">
        <v>0</v>
      </c>
      <c r="BE31" s="346">
        <v>0</v>
      </c>
      <c r="BF31" s="346">
        <v>0</v>
      </c>
      <c r="BG31" s="346">
        <v>0</v>
      </c>
      <c r="BH31" s="346">
        <v>0</v>
      </c>
      <c r="BI31" s="346">
        <v>0</v>
      </c>
      <c r="BJ31" s="346">
        <v>0</v>
      </c>
      <c r="BK31" s="346">
        <v>0</v>
      </c>
      <c r="BL31" s="346">
        <v>0</v>
      </c>
      <c r="BM31" s="346">
        <v>0</v>
      </c>
      <c r="BN31" s="346">
        <v>0</v>
      </c>
      <c r="BO31" s="346">
        <v>0</v>
      </c>
      <c r="BP31" s="346">
        <v>0</v>
      </c>
      <c r="BQ31" s="346">
        <v>0</v>
      </c>
      <c r="BR31" s="346">
        <v>0</v>
      </c>
      <c r="BS31" s="346">
        <v>0</v>
      </c>
      <c r="BT31" s="346">
        <v>0</v>
      </c>
      <c r="BU31" s="346">
        <v>0</v>
      </c>
      <c r="BV31" s="346">
        <v>0</v>
      </c>
      <c r="BW31" s="346">
        <v>0</v>
      </c>
      <c r="BX31" s="346">
        <v>0</v>
      </c>
      <c r="BY31" s="346">
        <v>0</v>
      </c>
      <c r="BZ31" s="346">
        <v>0</v>
      </c>
      <c r="CA31" s="346">
        <v>0</v>
      </c>
      <c r="CB31" s="346">
        <v>0</v>
      </c>
      <c r="CC31" s="346">
        <v>0</v>
      </c>
      <c r="CD31" s="346">
        <v>0</v>
      </c>
      <c r="CE31" s="347">
        <v>0</v>
      </c>
    </row>
    <row r="32" spans="1:83" x14ac:dyDescent="0.35">
      <c r="A32" s="377"/>
      <c r="B32" s="203" t="s">
        <v>584</v>
      </c>
      <c r="C32" s="376"/>
      <c r="D32" s="346">
        <v>0</v>
      </c>
      <c r="E32" s="346">
        <v>0</v>
      </c>
      <c r="F32" s="346">
        <v>0</v>
      </c>
      <c r="G32" s="346">
        <v>0</v>
      </c>
      <c r="H32" s="346">
        <v>0</v>
      </c>
      <c r="I32" s="346">
        <v>0</v>
      </c>
      <c r="J32" s="346">
        <v>0</v>
      </c>
      <c r="K32" s="346">
        <v>0</v>
      </c>
      <c r="L32" s="346">
        <v>0</v>
      </c>
      <c r="M32" s="346">
        <v>0</v>
      </c>
      <c r="N32" s="346">
        <v>0</v>
      </c>
      <c r="O32" s="346">
        <v>0</v>
      </c>
      <c r="P32" s="346">
        <v>0</v>
      </c>
      <c r="Q32" s="346">
        <v>0</v>
      </c>
      <c r="R32" s="346">
        <v>0</v>
      </c>
      <c r="S32" s="346">
        <v>0</v>
      </c>
      <c r="T32" s="346">
        <v>0</v>
      </c>
      <c r="U32" s="346">
        <v>0</v>
      </c>
      <c r="V32" s="346">
        <v>0</v>
      </c>
      <c r="W32" s="346">
        <v>0</v>
      </c>
      <c r="X32" s="346">
        <v>0</v>
      </c>
      <c r="Y32" s="346">
        <v>0</v>
      </c>
      <c r="Z32" s="346">
        <v>0</v>
      </c>
      <c r="AA32" s="346">
        <v>0</v>
      </c>
      <c r="AB32" s="346">
        <v>0</v>
      </c>
      <c r="AC32" s="346">
        <v>0</v>
      </c>
      <c r="AD32" s="346">
        <v>0</v>
      </c>
      <c r="AE32" s="346">
        <v>0</v>
      </c>
      <c r="AF32" s="346">
        <v>0</v>
      </c>
      <c r="AG32" s="346">
        <v>0</v>
      </c>
      <c r="AH32" s="346">
        <v>0</v>
      </c>
      <c r="AI32" s="346">
        <v>0</v>
      </c>
      <c r="AJ32" s="346">
        <v>0</v>
      </c>
      <c r="AK32" s="346">
        <v>0</v>
      </c>
      <c r="AL32" s="346">
        <v>0</v>
      </c>
      <c r="AM32" s="346">
        <v>0</v>
      </c>
      <c r="AN32" s="346">
        <v>0</v>
      </c>
      <c r="AO32" s="346">
        <v>0</v>
      </c>
      <c r="AP32" s="346">
        <v>0</v>
      </c>
      <c r="AQ32" s="346">
        <v>0</v>
      </c>
      <c r="AR32" s="346">
        <v>0</v>
      </c>
      <c r="AS32" s="346">
        <v>0</v>
      </c>
      <c r="AT32" s="346">
        <v>0</v>
      </c>
      <c r="AU32" s="346">
        <v>29.407042073381728</v>
      </c>
      <c r="AV32" s="346">
        <v>45.400550983141173</v>
      </c>
      <c r="AW32" s="346">
        <v>0</v>
      </c>
      <c r="AX32" s="346">
        <v>0</v>
      </c>
      <c r="AY32" s="346">
        <v>0</v>
      </c>
      <c r="AZ32" s="346">
        <v>0</v>
      </c>
      <c r="BA32" s="346">
        <v>0</v>
      </c>
      <c r="BB32" s="346">
        <v>0</v>
      </c>
      <c r="BC32" s="346">
        <v>0</v>
      </c>
      <c r="BD32" s="346">
        <v>0</v>
      </c>
      <c r="BE32" s="346">
        <v>0</v>
      </c>
      <c r="BF32" s="346">
        <v>0</v>
      </c>
      <c r="BG32" s="346">
        <v>0</v>
      </c>
      <c r="BH32" s="346">
        <v>0</v>
      </c>
      <c r="BI32" s="346">
        <v>0</v>
      </c>
      <c r="BJ32" s="346">
        <v>0</v>
      </c>
      <c r="BK32" s="346">
        <v>0</v>
      </c>
      <c r="BL32" s="346">
        <v>0</v>
      </c>
      <c r="BM32" s="346">
        <v>0</v>
      </c>
      <c r="BN32" s="346">
        <v>0</v>
      </c>
      <c r="BO32" s="346">
        <v>0</v>
      </c>
      <c r="BP32" s="346">
        <v>0</v>
      </c>
      <c r="BQ32" s="346">
        <v>0</v>
      </c>
      <c r="BR32" s="346">
        <v>0</v>
      </c>
      <c r="BS32" s="346">
        <v>0</v>
      </c>
      <c r="BT32" s="346">
        <v>0</v>
      </c>
      <c r="BU32" s="346">
        <v>0</v>
      </c>
      <c r="BV32" s="346">
        <v>0</v>
      </c>
      <c r="BW32" s="346">
        <v>0</v>
      </c>
      <c r="BX32" s="346">
        <v>0</v>
      </c>
      <c r="BY32" s="346">
        <v>0</v>
      </c>
      <c r="BZ32" s="346">
        <v>0</v>
      </c>
      <c r="CA32" s="346">
        <v>0</v>
      </c>
      <c r="CB32" s="346">
        <v>0</v>
      </c>
      <c r="CC32" s="346">
        <v>0</v>
      </c>
      <c r="CD32" s="346">
        <v>0</v>
      </c>
      <c r="CE32" s="347">
        <v>0</v>
      </c>
    </row>
    <row r="33" spans="1:83" x14ac:dyDescent="0.35">
      <c r="A33" s="377"/>
      <c r="B33" s="203" t="s">
        <v>585</v>
      </c>
      <c r="C33" s="376"/>
      <c r="D33" s="346">
        <v>0</v>
      </c>
      <c r="E33" s="346">
        <v>0</v>
      </c>
      <c r="F33" s="346">
        <v>0</v>
      </c>
      <c r="G33" s="346">
        <v>0</v>
      </c>
      <c r="H33" s="346">
        <v>0</v>
      </c>
      <c r="I33" s="346">
        <v>0</v>
      </c>
      <c r="J33" s="346">
        <v>0</v>
      </c>
      <c r="K33" s="346">
        <v>0</v>
      </c>
      <c r="L33" s="346">
        <v>0</v>
      </c>
      <c r="M33" s="346">
        <v>0</v>
      </c>
      <c r="N33" s="346">
        <v>0</v>
      </c>
      <c r="O33" s="346">
        <v>0</v>
      </c>
      <c r="P33" s="346">
        <v>0</v>
      </c>
      <c r="Q33" s="346">
        <v>0</v>
      </c>
      <c r="R33" s="346">
        <v>0</v>
      </c>
      <c r="S33" s="346">
        <v>0</v>
      </c>
      <c r="T33" s="346">
        <v>0</v>
      </c>
      <c r="U33" s="346">
        <v>0</v>
      </c>
      <c r="V33" s="346">
        <v>0</v>
      </c>
      <c r="W33" s="346">
        <v>0</v>
      </c>
      <c r="X33" s="346">
        <v>0</v>
      </c>
      <c r="Y33" s="346">
        <v>0</v>
      </c>
      <c r="Z33" s="346">
        <v>0</v>
      </c>
      <c r="AA33" s="346">
        <v>0</v>
      </c>
      <c r="AB33" s="346">
        <v>0</v>
      </c>
      <c r="AC33" s="346">
        <v>0</v>
      </c>
      <c r="AD33" s="346">
        <v>0</v>
      </c>
      <c r="AE33" s="346">
        <v>0</v>
      </c>
      <c r="AF33" s="346">
        <v>0</v>
      </c>
      <c r="AG33" s="346">
        <v>0</v>
      </c>
      <c r="AH33" s="346">
        <v>0</v>
      </c>
      <c r="AI33" s="346">
        <v>0</v>
      </c>
      <c r="AJ33" s="346">
        <v>0</v>
      </c>
      <c r="AK33" s="346">
        <v>0</v>
      </c>
      <c r="AL33" s="346">
        <v>0</v>
      </c>
      <c r="AM33" s="346">
        <v>0</v>
      </c>
      <c r="AN33" s="346">
        <v>0</v>
      </c>
      <c r="AO33" s="346">
        <v>0</v>
      </c>
      <c r="AP33" s="346">
        <v>0</v>
      </c>
      <c r="AQ33" s="346">
        <v>0</v>
      </c>
      <c r="AR33" s="346">
        <v>0</v>
      </c>
      <c r="AS33" s="346">
        <v>0</v>
      </c>
      <c r="AT33" s="346">
        <v>0</v>
      </c>
      <c r="AU33" s="346">
        <v>130.40914593315847</v>
      </c>
      <c r="AV33" s="346">
        <v>171.79444052853557</v>
      </c>
      <c r="AW33" s="346">
        <v>0</v>
      </c>
      <c r="AX33" s="346">
        <v>0</v>
      </c>
      <c r="AY33" s="346">
        <v>0</v>
      </c>
      <c r="AZ33" s="346">
        <v>0</v>
      </c>
      <c r="BA33" s="346">
        <v>0</v>
      </c>
      <c r="BB33" s="346">
        <v>0</v>
      </c>
      <c r="BC33" s="346">
        <v>0</v>
      </c>
      <c r="BD33" s="346">
        <v>0</v>
      </c>
      <c r="BE33" s="346">
        <v>0</v>
      </c>
      <c r="BF33" s="346">
        <v>0</v>
      </c>
      <c r="BG33" s="346">
        <v>0</v>
      </c>
      <c r="BH33" s="346">
        <v>0</v>
      </c>
      <c r="BI33" s="346">
        <v>0</v>
      </c>
      <c r="BJ33" s="346">
        <v>0</v>
      </c>
      <c r="BK33" s="346">
        <v>0</v>
      </c>
      <c r="BL33" s="346">
        <v>0</v>
      </c>
      <c r="BM33" s="346">
        <v>0</v>
      </c>
      <c r="BN33" s="346">
        <v>0</v>
      </c>
      <c r="BO33" s="346">
        <v>0</v>
      </c>
      <c r="BP33" s="346">
        <v>0</v>
      </c>
      <c r="BQ33" s="346">
        <v>0</v>
      </c>
      <c r="BR33" s="346">
        <v>0</v>
      </c>
      <c r="BS33" s="346">
        <v>0</v>
      </c>
      <c r="BT33" s="346">
        <v>0</v>
      </c>
      <c r="BU33" s="346">
        <v>0</v>
      </c>
      <c r="BV33" s="346">
        <v>0</v>
      </c>
      <c r="BW33" s="346">
        <v>0</v>
      </c>
      <c r="BX33" s="346">
        <v>0</v>
      </c>
      <c r="BY33" s="346">
        <v>0</v>
      </c>
      <c r="BZ33" s="346">
        <v>0</v>
      </c>
      <c r="CA33" s="346">
        <v>0</v>
      </c>
      <c r="CB33" s="346">
        <v>0</v>
      </c>
      <c r="CC33" s="346">
        <v>0</v>
      </c>
      <c r="CD33" s="346">
        <v>0</v>
      </c>
      <c r="CE33" s="347">
        <v>0</v>
      </c>
    </row>
    <row r="34" spans="1:83" ht="26.25" customHeight="1" x14ac:dyDescent="0.35">
      <c r="A34" s="377"/>
      <c r="B34" s="74" t="s">
        <v>587</v>
      </c>
      <c r="C34" s="376"/>
      <c r="D34" s="346">
        <v>0</v>
      </c>
      <c r="E34" s="346">
        <v>0</v>
      </c>
      <c r="F34" s="346">
        <v>0</v>
      </c>
      <c r="G34" s="346">
        <v>0</v>
      </c>
      <c r="H34" s="346">
        <v>0</v>
      </c>
      <c r="I34" s="346">
        <v>0</v>
      </c>
      <c r="J34" s="346">
        <v>0</v>
      </c>
      <c r="K34" s="346">
        <v>0</v>
      </c>
      <c r="L34" s="346">
        <v>0</v>
      </c>
      <c r="M34" s="346">
        <v>0</v>
      </c>
      <c r="N34" s="346">
        <v>0</v>
      </c>
      <c r="O34" s="346">
        <v>0</v>
      </c>
      <c r="P34" s="346">
        <v>0</v>
      </c>
      <c r="Q34" s="346">
        <v>0</v>
      </c>
      <c r="R34" s="346">
        <v>0</v>
      </c>
      <c r="S34" s="346">
        <v>0</v>
      </c>
      <c r="T34" s="346">
        <v>0</v>
      </c>
      <c r="U34" s="346">
        <v>0</v>
      </c>
      <c r="V34" s="346">
        <v>0</v>
      </c>
      <c r="W34" s="346">
        <v>0</v>
      </c>
      <c r="X34" s="346">
        <v>0</v>
      </c>
      <c r="Y34" s="346">
        <v>0</v>
      </c>
      <c r="Z34" s="346">
        <v>18</v>
      </c>
      <c r="AA34" s="346">
        <v>21</v>
      </c>
      <c r="AB34" s="346">
        <v>27</v>
      </c>
      <c r="AC34" s="346">
        <v>33</v>
      </c>
      <c r="AD34" s="346">
        <v>99</v>
      </c>
      <c r="AE34" s="346">
        <v>137</v>
      </c>
      <c r="AF34" s="346">
        <v>148</v>
      </c>
      <c r="AG34" s="346">
        <v>369</v>
      </c>
      <c r="AH34" s="346">
        <v>386</v>
      </c>
      <c r="AI34" s="346">
        <v>445</v>
      </c>
      <c r="AJ34" s="346">
        <v>599</v>
      </c>
      <c r="AK34" s="346">
        <v>890.6</v>
      </c>
      <c r="AL34" s="346">
        <v>1083</v>
      </c>
      <c r="AM34" s="346">
        <v>1218</v>
      </c>
      <c r="AN34" s="346">
        <v>1354</v>
      </c>
      <c r="AO34" s="346">
        <v>1479</v>
      </c>
      <c r="AP34" s="346">
        <v>1635</v>
      </c>
      <c r="AQ34" s="346">
        <v>1701</v>
      </c>
      <c r="AR34" s="346">
        <v>1365.134</v>
      </c>
      <c r="AS34" s="346">
        <v>1493.6620000000003</v>
      </c>
      <c r="AT34" s="346">
        <v>0</v>
      </c>
      <c r="AU34" s="346">
        <v>0</v>
      </c>
      <c r="AV34" s="346">
        <v>0</v>
      </c>
      <c r="AW34" s="346">
        <v>0</v>
      </c>
      <c r="AX34" s="346">
        <v>0</v>
      </c>
      <c r="AY34" s="346">
        <v>0</v>
      </c>
      <c r="AZ34" s="346">
        <v>0</v>
      </c>
      <c r="BA34" s="346">
        <v>0</v>
      </c>
      <c r="BB34" s="346">
        <v>0</v>
      </c>
      <c r="BC34" s="346">
        <v>0</v>
      </c>
      <c r="BD34" s="346">
        <v>0</v>
      </c>
      <c r="BE34" s="346">
        <v>0</v>
      </c>
      <c r="BF34" s="346">
        <v>0</v>
      </c>
      <c r="BG34" s="346">
        <v>0</v>
      </c>
      <c r="BH34" s="346">
        <v>0</v>
      </c>
      <c r="BI34" s="346">
        <v>0</v>
      </c>
      <c r="BJ34" s="346">
        <v>0</v>
      </c>
      <c r="BK34" s="346">
        <v>0</v>
      </c>
      <c r="BL34" s="346">
        <v>0</v>
      </c>
      <c r="BM34" s="346">
        <v>0</v>
      </c>
      <c r="BN34" s="346">
        <v>0</v>
      </c>
      <c r="BO34" s="346">
        <v>0</v>
      </c>
      <c r="BP34" s="346">
        <v>0</v>
      </c>
      <c r="BQ34" s="346">
        <v>0</v>
      </c>
      <c r="BR34" s="346">
        <v>0</v>
      </c>
      <c r="BS34" s="346">
        <v>0</v>
      </c>
      <c r="BT34" s="346">
        <v>0</v>
      </c>
      <c r="BU34" s="346">
        <v>0</v>
      </c>
      <c r="BV34" s="346">
        <v>0</v>
      </c>
      <c r="BW34" s="346">
        <v>0</v>
      </c>
      <c r="BX34" s="346">
        <v>0</v>
      </c>
      <c r="BY34" s="346">
        <v>0</v>
      </c>
      <c r="BZ34" s="346">
        <v>0</v>
      </c>
      <c r="CA34" s="346">
        <v>0</v>
      </c>
      <c r="CB34" s="346">
        <v>0</v>
      </c>
      <c r="CC34" s="346">
        <v>0</v>
      </c>
      <c r="CD34" s="346">
        <v>0</v>
      </c>
      <c r="CE34" s="347">
        <v>0</v>
      </c>
    </row>
    <row r="35" spans="1:83" ht="26.25" customHeight="1" x14ac:dyDescent="0.35">
      <c r="A35" s="53"/>
      <c r="B35" s="53" t="s">
        <v>588</v>
      </c>
      <c r="C35" s="37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7"/>
    </row>
    <row r="36" spans="1:83" x14ac:dyDescent="0.35">
      <c r="A36" s="377"/>
      <c r="B36" s="74" t="s">
        <v>589</v>
      </c>
      <c r="C36" s="376"/>
      <c r="D36" s="346" t="s">
        <v>447</v>
      </c>
      <c r="E36" s="346" t="s">
        <v>447</v>
      </c>
      <c r="F36" s="346" t="s">
        <v>447</v>
      </c>
      <c r="G36" s="346" t="s">
        <v>447</v>
      </c>
      <c r="H36" s="346" t="s">
        <v>447</v>
      </c>
      <c r="I36" s="346" t="s">
        <v>447</v>
      </c>
      <c r="J36" s="346" t="s">
        <v>447</v>
      </c>
      <c r="K36" s="346" t="s">
        <v>447</v>
      </c>
      <c r="L36" s="346" t="s">
        <v>447</v>
      </c>
      <c r="M36" s="346" t="s">
        <v>447</v>
      </c>
      <c r="N36" s="346" t="s">
        <v>447</v>
      </c>
      <c r="O36" s="346" t="s">
        <v>447</v>
      </c>
      <c r="P36" s="346" t="s">
        <v>447</v>
      </c>
      <c r="Q36" s="346" t="s">
        <v>447</v>
      </c>
      <c r="R36" s="346" t="s">
        <v>447</v>
      </c>
      <c r="S36" s="346" t="s">
        <v>447</v>
      </c>
      <c r="T36" s="346" t="s">
        <v>447</v>
      </c>
      <c r="U36" s="346" t="s">
        <v>447</v>
      </c>
      <c r="V36" s="346" t="s">
        <v>447</v>
      </c>
      <c r="W36" s="346" t="s">
        <v>447</v>
      </c>
      <c r="X36" s="346" t="s">
        <v>447</v>
      </c>
      <c r="Y36" s="346" t="s">
        <v>447</v>
      </c>
      <c r="Z36" s="346" t="s">
        <v>447</v>
      </c>
      <c r="AA36" s="346" t="s">
        <v>447</v>
      </c>
      <c r="AB36" s="346" t="s">
        <v>447</v>
      </c>
      <c r="AC36" s="346" t="s">
        <v>447</v>
      </c>
      <c r="AD36" s="346" t="s">
        <v>447</v>
      </c>
      <c r="AE36" s="346" t="s">
        <v>447</v>
      </c>
      <c r="AF36" s="346" t="s">
        <v>447</v>
      </c>
      <c r="AG36" s="346" t="s">
        <v>447</v>
      </c>
      <c r="AH36" s="346" t="s">
        <v>447</v>
      </c>
      <c r="AI36" s="346" t="s">
        <v>447</v>
      </c>
      <c r="AJ36" s="346" t="s">
        <v>447</v>
      </c>
      <c r="AK36" s="346" t="s">
        <v>447</v>
      </c>
      <c r="AL36" s="346" t="s">
        <v>447</v>
      </c>
      <c r="AM36" s="346" t="s">
        <v>447</v>
      </c>
      <c r="AN36" s="346" t="s">
        <v>447</v>
      </c>
      <c r="AO36" s="346" t="s">
        <v>447</v>
      </c>
      <c r="AP36" s="346" t="s">
        <v>447</v>
      </c>
      <c r="AQ36" s="346" t="s">
        <v>447</v>
      </c>
      <c r="AR36" s="346" t="s">
        <v>447</v>
      </c>
      <c r="AS36" s="346" t="s">
        <v>447</v>
      </c>
      <c r="AT36" s="346" t="s">
        <v>447</v>
      </c>
      <c r="AU36" s="346">
        <v>1074</v>
      </c>
      <c r="AV36" s="346">
        <v>1467</v>
      </c>
      <c r="AW36" s="346">
        <v>1761.354</v>
      </c>
      <c r="AX36" s="346">
        <v>1895.0971347</v>
      </c>
      <c r="AY36" s="346">
        <v>2000.7013923499997</v>
      </c>
      <c r="AZ36" s="346">
        <v>2119.6110000000003</v>
      </c>
      <c r="BA36" s="346">
        <v>2196.8490000000002</v>
      </c>
      <c r="BB36" s="346">
        <v>2241.7669999999989</v>
      </c>
      <c r="BC36" s="346">
        <v>2265.7673767930914</v>
      </c>
      <c r="BD36" s="346">
        <v>2297.6929199581655</v>
      </c>
      <c r="BE36" s="346">
        <v>2377.8325881801275</v>
      </c>
      <c r="BF36" s="346">
        <v>2598.0192173749792</v>
      </c>
      <c r="BG36" s="346">
        <v>2955.6031452049692</v>
      </c>
      <c r="BH36" s="346">
        <v>3448.9196739083468</v>
      </c>
      <c r="BI36" s="346">
        <v>3641.8223280000002</v>
      </c>
      <c r="BJ36" s="346">
        <v>3811.5277370000003</v>
      </c>
      <c r="BK36" s="346">
        <v>3911.4053540000004</v>
      </c>
      <c r="BL36" s="346">
        <v>4128.4742460000007</v>
      </c>
      <c r="BM36" s="346">
        <v>4582.3780900000011</v>
      </c>
      <c r="BN36" s="346">
        <v>4798.5646799999995</v>
      </c>
      <c r="BO36" s="346">
        <v>4823.8635100000001</v>
      </c>
      <c r="BP36" s="346">
        <v>4816.0338059999995</v>
      </c>
      <c r="BQ36" s="346">
        <v>0</v>
      </c>
      <c r="BR36" s="346">
        <v>0</v>
      </c>
      <c r="BS36" s="346">
        <v>0</v>
      </c>
      <c r="BT36" s="346">
        <v>0</v>
      </c>
      <c r="BU36" s="346">
        <v>0</v>
      </c>
      <c r="BV36" s="346">
        <v>0</v>
      </c>
      <c r="BW36" s="346">
        <v>0</v>
      </c>
      <c r="BX36" s="346">
        <v>0</v>
      </c>
      <c r="BY36" s="346">
        <v>0</v>
      </c>
      <c r="BZ36" s="346">
        <v>0</v>
      </c>
      <c r="CA36" s="346">
        <v>0</v>
      </c>
      <c r="CB36" s="346">
        <v>0</v>
      </c>
      <c r="CC36" s="346">
        <v>0</v>
      </c>
      <c r="CD36" s="346">
        <v>0</v>
      </c>
      <c r="CE36" s="347">
        <v>0</v>
      </c>
    </row>
    <row r="37" spans="1:83" x14ac:dyDescent="0.35">
      <c r="A37" s="377"/>
      <c r="B37" s="203" t="s">
        <v>583</v>
      </c>
      <c r="C37" s="376"/>
      <c r="D37" s="346">
        <v>0</v>
      </c>
      <c r="E37" s="346">
        <v>0</v>
      </c>
      <c r="F37" s="346">
        <v>0</v>
      </c>
      <c r="G37" s="346">
        <v>0</v>
      </c>
      <c r="H37" s="346">
        <v>0</v>
      </c>
      <c r="I37" s="346">
        <v>0</v>
      </c>
      <c r="J37" s="346">
        <v>0</v>
      </c>
      <c r="K37" s="346">
        <v>0</v>
      </c>
      <c r="L37" s="346">
        <v>0</v>
      </c>
      <c r="M37" s="346">
        <v>0</v>
      </c>
      <c r="N37" s="346">
        <v>0</v>
      </c>
      <c r="O37" s="346">
        <v>0</v>
      </c>
      <c r="P37" s="346">
        <v>0</v>
      </c>
      <c r="Q37" s="346">
        <v>0</v>
      </c>
      <c r="R37" s="346">
        <v>0</v>
      </c>
      <c r="S37" s="346">
        <v>0</v>
      </c>
      <c r="T37" s="346">
        <v>0</v>
      </c>
      <c r="U37" s="346">
        <v>0</v>
      </c>
      <c r="V37" s="346">
        <v>0</v>
      </c>
      <c r="W37" s="346">
        <v>0</v>
      </c>
      <c r="X37" s="346">
        <v>0</v>
      </c>
      <c r="Y37" s="346">
        <v>0</v>
      </c>
      <c r="Z37" s="346">
        <v>0</v>
      </c>
      <c r="AA37" s="346">
        <v>0</v>
      </c>
      <c r="AB37" s="346">
        <v>0</v>
      </c>
      <c r="AC37" s="346">
        <v>0</v>
      </c>
      <c r="AD37" s="346">
        <v>0</v>
      </c>
      <c r="AE37" s="346">
        <v>0</v>
      </c>
      <c r="AF37" s="346">
        <v>0</v>
      </c>
      <c r="AG37" s="346">
        <v>0</v>
      </c>
      <c r="AH37" s="346">
        <v>0</v>
      </c>
      <c r="AI37" s="346">
        <v>0</v>
      </c>
      <c r="AJ37" s="346">
        <v>0</v>
      </c>
      <c r="AK37" s="346">
        <v>0</v>
      </c>
      <c r="AL37" s="346">
        <v>0</v>
      </c>
      <c r="AM37" s="346">
        <v>0</v>
      </c>
      <c r="AN37" s="346">
        <v>0</v>
      </c>
      <c r="AO37" s="346">
        <v>0</v>
      </c>
      <c r="AP37" s="346">
        <v>0</v>
      </c>
      <c r="AQ37" s="346">
        <v>0</v>
      </c>
      <c r="AR37" s="346">
        <v>0</v>
      </c>
      <c r="AS37" s="346">
        <v>0</v>
      </c>
      <c r="AT37" s="346">
        <v>0</v>
      </c>
      <c r="AU37" s="346">
        <v>0</v>
      </c>
      <c r="AV37" s="346">
        <v>0</v>
      </c>
      <c r="AW37" s="346">
        <v>0</v>
      </c>
      <c r="AX37" s="346">
        <v>1648.6480053999999</v>
      </c>
      <c r="AY37" s="346">
        <v>1737.3765572499997</v>
      </c>
      <c r="AZ37" s="346">
        <v>1813.2495899999999</v>
      </c>
      <c r="BA37" s="346">
        <v>1847.0662776000001</v>
      </c>
      <c r="BB37" s="346">
        <v>1873.9394869</v>
      </c>
      <c r="BC37" s="346">
        <v>1888.1157537930912</v>
      </c>
      <c r="BD37" s="346">
        <v>1909.0346487956333</v>
      </c>
      <c r="BE37" s="346">
        <v>1978.2198331801276</v>
      </c>
      <c r="BF37" s="346">
        <v>2184.4064373749793</v>
      </c>
      <c r="BG37" s="346">
        <v>2518.3832842049678</v>
      </c>
      <c r="BH37" s="346">
        <v>2948.3689439083469</v>
      </c>
      <c r="BI37" s="346">
        <v>3117.8052739999998</v>
      </c>
      <c r="BJ37" s="346">
        <v>3275.1103619999999</v>
      </c>
      <c r="BK37" s="346">
        <v>3374.9266170000001</v>
      </c>
      <c r="BL37" s="346">
        <v>3583.558086</v>
      </c>
      <c r="BM37" s="346">
        <v>3996.1454942944661</v>
      </c>
      <c r="BN37" s="346">
        <v>4189.8204910000004</v>
      </c>
      <c r="BO37" s="346">
        <v>4206.5381749999997</v>
      </c>
      <c r="BP37" s="346">
        <v>4197.8565689999996</v>
      </c>
      <c r="BQ37" s="346">
        <v>0</v>
      </c>
      <c r="BR37" s="346">
        <v>0</v>
      </c>
      <c r="BS37" s="346">
        <v>0</v>
      </c>
      <c r="BT37" s="346">
        <v>0</v>
      </c>
      <c r="BU37" s="346">
        <v>0</v>
      </c>
      <c r="BV37" s="346">
        <v>0</v>
      </c>
      <c r="BW37" s="346">
        <v>0</v>
      </c>
      <c r="BX37" s="346">
        <v>0</v>
      </c>
      <c r="BY37" s="346">
        <v>0</v>
      </c>
      <c r="BZ37" s="346">
        <v>0</v>
      </c>
      <c r="CA37" s="346">
        <v>0</v>
      </c>
      <c r="CB37" s="346">
        <v>0</v>
      </c>
      <c r="CC37" s="346">
        <v>0</v>
      </c>
      <c r="CD37" s="346">
        <v>0</v>
      </c>
      <c r="CE37" s="347">
        <v>0</v>
      </c>
    </row>
    <row r="38" spans="1:83" x14ac:dyDescent="0.35">
      <c r="A38" s="377"/>
      <c r="B38" s="203" t="s">
        <v>584</v>
      </c>
      <c r="C38" s="376"/>
      <c r="D38" s="346">
        <v>0</v>
      </c>
      <c r="E38" s="346">
        <v>0</v>
      </c>
      <c r="F38" s="346">
        <v>0</v>
      </c>
      <c r="G38" s="346">
        <v>0</v>
      </c>
      <c r="H38" s="346">
        <v>0</v>
      </c>
      <c r="I38" s="346">
        <v>0</v>
      </c>
      <c r="J38" s="346">
        <v>0</v>
      </c>
      <c r="K38" s="346">
        <v>0</v>
      </c>
      <c r="L38" s="346">
        <v>0</v>
      </c>
      <c r="M38" s="346">
        <v>0</v>
      </c>
      <c r="N38" s="346">
        <v>0</v>
      </c>
      <c r="O38" s="346">
        <v>0</v>
      </c>
      <c r="P38" s="346">
        <v>0</v>
      </c>
      <c r="Q38" s="346">
        <v>0</v>
      </c>
      <c r="R38" s="346">
        <v>0</v>
      </c>
      <c r="S38" s="346">
        <v>0</v>
      </c>
      <c r="T38" s="346">
        <v>0</v>
      </c>
      <c r="U38" s="346">
        <v>0</v>
      </c>
      <c r="V38" s="346">
        <v>0</v>
      </c>
      <c r="W38" s="346">
        <v>0</v>
      </c>
      <c r="X38" s="346">
        <v>0</v>
      </c>
      <c r="Y38" s="346">
        <v>0</v>
      </c>
      <c r="Z38" s="346">
        <v>0</v>
      </c>
      <c r="AA38" s="346">
        <v>0</v>
      </c>
      <c r="AB38" s="346">
        <v>0</v>
      </c>
      <c r="AC38" s="346">
        <v>0</v>
      </c>
      <c r="AD38" s="346">
        <v>0</v>
      </c>
      <c r="AE38" s="346">
        <v>0</v>
      </c>
      <c r="AF38" s="346">
        <v>0</v>
      </c>
      <c r="AG38" s="346">
        <v>0</v>
      </c>
      <c r="AH38" s="346">
        <v>0</v>
      </c>
      <c r="AI38" s="346">
        <v>0</v>
      </c>
      <c r="AJ38" s="346">
        <v>0</v>
      </c>
      <c r="AK38" s="346">
        <v>0</v>
      </c>
      <c r="AL38" s="346">
        <v>0</v>
      </c>
      <c r="AM38" s="346">
        <v>0</v>
      </c>
      <c r="AN38" s="346">
        <v>0</v>
      </c>
      <c r="AO38" s="346">
        <v>0</v>
      </c>
      <c r="AP38" s="346">
        <v>0</v>
      </c>
      <c r="AQ38" s="346">
        <v>0</v>
      </c>
      <c r="AR38" s="346">
        <v>0</v>
      </c>
      <c r="AS38" s="346">
        <v>0</v>
      </c>
      <c r="AT38" s="346">
        <v>0</v>
      </c>
      <c r="AU38" s="346">
        <v>0</v>
      </c>
      <c r="AV38" s="346">
        <v>0</v>
      </c>
      <c r="AW38" s="346">
        <v>0</v>
      </c>
      <c r="AX38" s="346">
        <v>58.91362749999999</v>
      </c>
      <c r="AY38" s="346">
        <v>67.022252499999993</v>
      </c>
      <c r="AZ38" s="346">
        <v>80.040999999999997</v>
      </c>
      <c r="BA38" s="346">
        <v>84.993651249999999</v>
      </c>
      <c r="BB38" s="346">
        <v>93.386817649999998</v>
      </c>
      <c r="BC38" s="346">
        <v>98.976178000000004</v>
      </c>
      <c r="BD38" s="346">
        <v>108.60597139562549</v>
      </c>
      <c r="BE38" s="346">
        <v>113.284626</v>
      </c>
      <c r="BF38" s="346">
        <v>120.025907</v>
      </c>
      <c r="BG38" s="346">
        <v>129.921313</v>
      </c>
      <c r="BH38" s="346">
        <v>155.52628799999999</v>
      </c>
      <c r="BI38" s="346">
        <v>170.191858</v>
      </c>
      <c r="BJ38" s="346">
        <v>177.78376700000001</v>
      </c>
      <c r="BK38" s="346">
        <v>183.493774</v>
      </c>
      <c r="BL38" s="346">
        <v>194.99431200000001</v>
      </c>
      <c r="BM38" s="346">
        <v>218.01888170553451</v>
      </c>
      <c r="BN38" s="346">
        <v>232.68308099999999</v>
      </c>
      <c r="BO38" s="346">
        <v>241.97063399999999</v>
      </c>
      <c r="BP38" s="346">
        <v>246.946744</v>
      </c>
      <c r="BQ38" s="346">
        <v>0</v>
      </c>
      <c r="BR38" s="346">
        <v>0</v>
      </c>
      <c r="BS38" s="346">
        <v>0</v>
      </c>
      <c r="BT38" s="346">
        <v>0</v>
      </c>
      <c r="BU38" s="346">
        <v>0</v>
      </c>
      <c r="BV38" s="346">
        <v>0</v>
      </c>
      <c r="BW38" s="346">
        <v>0</v>
      </c>
      <c r="BX38" s="346">
        <v>0</v>
      </c>
      <c r="BY38" s="346">
        <v>0</v>
      </c>
      <c r="BZ38" s="346">
        <v>0</v>
      </c>
      <c r="CA38" s="346">
        <v>0</v>
      </c>
      <c r="CB38" s="346">
        <v>0</v>
      </c>
      <c r="CC38" s="346">
        <v>0</v>
      </c>
      <c r="CD38" s="346">
        <v>0</v>
      </c>
      <c r="CE38" s="347">
        <v>0</v>
      </c>
    </row>
    <row r="39" spans="1:83" x14ac:dyDescent="0.35">
      <c r="A39" s="377"/>
      <c r="B39" s="203" t="s">
        <v>585</v>
      </c>
      <c r="C39" s="376"/>
      <c r="D39" s="346">
        <v>0</v>
      </c>
      <c r="E39" s="346">
        <v>0</v>
      </c>
      <c r="F39" s="346">
        <v>0</v>
      </c>
      <c r="G39" s="346">
        <v>0</v>
      </c>
      <c r="H39" s="346">
        <v>0</v>
      </c>
      <c r="I39" s="346">
        <v>0</v>
      </c>
      <c r="J39" s="346">
        <v>0</v>
      </c>
      <c r="K39" s="346">
        <v>0</v>
      </c>
      <c r="L39" s="346">
        <v>0</v>
      </c>
      <c r="M39" s="346">
        <v>0</v>
      </c>
      <c r="N39" s="346">
        <v>0</v>
      </c>
      <c r="O39" s="346">
        <v>0</v>
      </c>
      <c r="P39" s="346">
        <v>0</v>
      </c>
      <c r="Q39" s="346">
        <v>0</v>
      </c>
      <c r="R39" s="346">
        <v>0</v>
      </c>
      <c r="S39" s="346">
        <v>0</v>
      </c>
      <c r="T39" s="346">
        <v>0</v>
      </c>
      <c r="U39" s="346">
        <v>0</v>
      </c>
      <c r="V39" s="346">
        <v>0</v>
      </c>
      <c r="W39" s="346">
        <v>0</v>
      </c>
      <c r="X39" s="346">
        <v>0</v>
      </c>
      <c r="Y39" s="346">
        <v>0</v>
      </c>
      <c r="Z39" s="346">
        <v>0</v>
      </c>
      <c r="AA39" s="346">
        <v>0</v>
      </c>
      <c r="AB39" s="346">
        <v>0</v>
      </c>
      <c r="AC39" s="346">
        <v>0</v>
      </c>
      <c r="AD39" s="346">
        <v>0</v>
      </c>
      <c r="AE39" s="346">
        <v>0</v>
      </c>
      <c r="AF39" s="346">
        <v>0</v>
      </c>
      <c r="AG39" s="346">
        <v>0</v>
      </c>
      <c r="AH39" s="346">
        <v>0</v>
      </c>
      <c r="AI39" s="346">
        <v>0</v>
      </c>
      <c r="AJ39" s="346">
        <v>0</v>
      </c>
      <c r="AK39" s="346">
        <v>0</v>
      </c>
      <c r="AL39" s="346">
        <v>0</v>
      </c>
      <c r="AM39" s="346">
        <v>0</v>
      </c>
      <c r="AN39" s="346">
        <v>0</v>
      </c>
      <c r="AO39" s="346">
        <v>0</v>
      </c>
      <c r="AP39" s="346">
        <v>0</v>
      </c>
      <c r="AQ39" s="346">
        <v>0</v>
      </c>
      <c r="AR39" s="346">
        <v>0</v>
      </c>
      <c r="AS39" s="346">
        <v>0</v>
      </c>
      <c r="AT39" s="346">
        <v>0</v>
      </c>
      <c r="AU39" s="346">
        <v>0</v>
      </c>
      <c r="AV39" s="346">
        <v>0</v>
      </c>
      <c r="AW39" s="346">
        <v>0</v>
      </c>
      <c r="AX39" s="346">
        <v>187.53550179999999</v>
      </c>
      <c r="AY39" s="346">
        <v>196.30258259999999</v>
      </c>
      <c r="AZ39" s="346">
        <v>226.32</v>
      </c>
      <c r="BA39" s="346">
        <v>264.78886645</v>
      </c>
      <c r="BB39" s="346">
        <v>274.80888385000003</v>
      </c>
      <c r="BC39" s="346">
        <v>278.16376500000001</v>
      </c>
      <c r="BD39" s="346">
        <v>280.05229976690725</v>
      </c>
      <c r="BE39" s="346">
        <v>286.32812899999999</v>
      </c>
      <c r="BF39" s="346">
        <v>293.58687300000003</v>
      </c>
      <c r="BG39" s="346">
        <v>307.29854799999998</v>
      </c>
      <c r="BH39" s="346">
        <v>345.02444200000002</v>
      </c>
      <c r="BI39" s="346">
        <v>353.82519600000001</v>
      </c>
      <c r="BJ39" s="346">
        <v>358.63360799999998</v>
      </c>
      <c r="BK39" s="346">
        <v>352.98496299999999</v>
      </c>
      <c r="BL39" s="346">
        <v>349.92184800000001</v>
      </c>
      <c r="BM39" s="346">
        <v>368.21371399999998</v>
      </c>
      <c r="BN39" s="346">
        <v>376.06110799999999</v>
      </c>
      <c r="BO39" s="346">
        <v>375.35470099999998</v>
      </c>
      <c r="BP39" s="346">
        <v>371.23049300000002</v>
      </c>
      <c r="BQ39" s="346">
        <v>0</v>
      </c>
      <c r="BR39" s="346">
        <v>0</v>
      </c>
      <c r="BS39" s="346">
        <v>0</v>
      </c>
      <c r="BT39" s="346">
        <v>0</v>
      </c>
      <c r="BU39" s="346">
        <v>0</v>
      </c>
      <c r="BV39" s="346">
        <v>0</v>
      </c>
      <c r="BW39" s="346">
        <v>0</v>
      </c>
      <c r="BX39" s="346">
        <v>0</v>
      </c>
      <c r="BY39" s="346">
        <v>0</v>
      </c>
      <c r="BZ39" s="346">
        <v>0</v>
      </c>
      <c r="CA39" s="346">
        <v>0</v>
      </c>
      <c r="CB39" s="346">
        <v>0</v>
      </c>
      <c r="CC39" s="346">
        <v>0</v>
      </c>
      <c r="CD39" s="346">
        <v>0</v>
      </c>
      <c r="CE39" s="347">
        <v>0</v>
      </c>
    </row>
    <row r="40" spans="1:83" s="320" customFormat="1" ht="26.25" customHeight="1" thickBot="1" x14ac:dyDescent="0.3">
      <c r="A40" s="378"/>
      <c r="B40" s="379" t="s">
        <v>590</v>
      </c>
      <c r="C40" s="380"/>
      <c r="D40" s="349" t="s">
        <v>447</v>
      </c>
      <c r="E40" s="349" t="s">
        <v>447</v>
      </c>
      <c r="F40" s="349" t="s">
        <v>447</v>
      </c>
      <c r="G40" s="349" t="s">
        <v>447</v>
      </c>
      <c r="H40" s="349" t="s">
        <v>447</v>
      </c>
      <c r="I40" s="349" t="s">
        <v>447</v>
      </c>
      <c r="J40" s="349" t="s">
        <v>447</v>
      </c>
      <c r="K40" s="349" t="s">
        <v>447</v>
      </c>
      <c r="L40" s="349" t="s">
        <v>447</v>
      </c>
      <c r="M40" s="349" t="s">
        <v>447</v>
      </c>
      <c r="N40" s="349" t="s">
        <v>447</v>
      </c>
      <c r="O40" s="349" t="s">
        <v>447</v>
      </c>
      <c r="P40" s="349" t="s">
        <v>447</v>
      </c>
      <c r="Q40" s="349" t="s">
        <v>447</v>
      </c>
      <c r="R40" s="349" t="s">
        <v>447</v>
      </c>
      <c r="S40" s="349" t="s">
        <v>447</v>
      </c>
      <c r="T40" s="349" t="s">
        <v>447</v>
      </c>
      <c r="U40" s="349" t="s">
        <v>447</v>
      </c>
      <c r="V40" s="349" t="s">
        <v>447</v>
      </c>
      <c r="W40" s="349" t="s">
        <v>447</v>
      </c>
      <c r="X40" s="349" t="s">
        <v>447</v>
      </c>
      <c r="Y40" s="349" t="s">
        <v>447</v>
      </c>
      <c r="Z40" s="349" t="s">
        <v>447</v>
      </c>
      <c r="AA40" s="349" t="s">
        <v>447</v>
      </c>
      <c r="AB40" s="349" t="s">
        <v>447</v>
      </c>
      <c r="AC40" s="349" t="s">
        <v>447</v>
      </c>
      <c r="AD40" s="349" t="s">
        <v>447</v>
      </c>
      <c r="AE40" s="349" t="s">
        <v>447</v>
      </c>
      <c r="AF40" s="349" t="s">
        <v>447</v>
      </c>
      <c r="AG40" s="349" t="s">
        <v>447</v>
      </c>
      <c r="AH40" s="349" t="s">
        <v>447</v>
      </c>
      <c r="AI40" s="349" t="s">
        <v>447</v>
      </c>
      <c r="AJ40" s="349" t="s">
        <v>447</v>
      </c>
      <c r="AK40" s="349" t="s">
        <v>447</v>
      </c>
      <c r="AL40" s="349" t="s">
        <v>447</v>
      </c>
      <c r="AM40" s="349" t="s">
        <v>447</v>
      </c>
      <c r="AN40" s="349" t="s">
        <v>447</v>
      </c>
      <c r="AO40" s="349" t="s">
        <v>447</v>
      </c>
      <c r="AP40" s="349" t="s">
        <v>447</v>
      </c>
      <c r="AQ40" s="349" t="s">
        <v>447</v>
      </c>
      <c r="AR40" s="349" t="s">
        <v>447</v>
      </c>
      <c r="AS40" s="349" t="s">
        <v>447</v>
      </c>
      <c r="AT40" s="349" t="s">
        <v>447</v>
      </c>
      <c r="AU40" s="349">
        <v>330.16699999999992</v>
      </c>
      <c r="AV40" s="349">
        <v>225.57600000000002</v>
      </c>
      <c r="AW40" s="349">
        <v>178.54600000000005</v>
      </c>
      <c r="AX40" s="349">
        <v>182.11415929999976</v>
      </c>
      <c r="AY40" s="349">
        <v>187.96953965000034</v>
      </c>
      <c r="AZ40" s="349">
        <v>191.00079200000008</v>
      </c>
      <c r="BA40" s="349">
        <v>197.82962499999996</v>
      </c>
      <c r="BB40" s="349">
        <v>210.63761499999998</v>
      </c>
      <c r="BC40" s="349">
        <v>245.11994899999974</v>
      </c>
      <c r="BD40" s="349">
        <v>276.82555906000005</v>
      </c>
      <c r="BE40" s="349">
        <v>307.99026600000002</v>
      </c>
      <c r="BF40" s="349">
        <v>235.92008099999998</v>
      </c>
      <c r="BG40" s="349">
        <v>270.52785005503068</v>
      </c>
      <c r="BH40" s="349">
        <v>108.06528901000044</v>
      </c>
      <c r="BI40" s="349">
        <v>132.26724699999974</v>
      </c>
      <c r="BJ40" s="349">
        <v>129.49896799999988</v>
      </c>
      <c r="BK40" s="349">
        <v>115.282225</v>
      </c>
      <c r="BL40" s="349">
        <v>105.96941599999904</v>
      </c>
      <c r="BM40" s="349">
        <v>115.30013499999859</v>
      </c>
      <c r="BN40" s="349">
        <v>126.20864500000062</v>
      </c>
      <c r="BO40" s="349">
        <v>94.515385000000606</v>
      </c>
      <c r="BP40" s="349">
        <v>95.914283999999498</v>
      </c>
      <c r="BQ40" s="349">
        <v>0</v>
      </c>
      <c r="BR40" s="349">
        <v>0</v>
      </c>
      <c r="BS40" s="349">
        <v>0</v>
      </c>
      <c r="BT40" s="349">
        <v>0</v>
      </c>
      <c r="BU40" s="349">
        <v>0</v>
      </c>
      <c r="BV40" s="349">
        <v>0</v>
      </c>
      <c r="BW40" s="349">
        <v>0</v>
      </c>
      <c r="BX40" s="349">
        <v>0</v>
      </c>
      <c r="BY40" s="349">
        <v>0</v>
      </c>
      <c r="BZ40" s="349">
        <v>0</v>
      </c>
      <c r="CA40" s="349">
        <v>0</v>
      </c>
      <c r="CB40" s="349">
        <v>0</v>
      </c>
      <c r="CC40" s="349">
        <v>0</v>
      </c>
      <c r="CD40" s="349">
        <v>0</v>
      </c>
      <c r="CE40" s="350">
        <v>0</v>
      </c>
    </row>
    <row r="41" spans="1:83" ht="26.25" customHeight="1" x14ac:dyDescent="0.35">
      <c r="A41" s="351"/>
      <c r="B41" s="109" t="s">
        <v>591</v>
      </c>
      <c r="D41" s="51" t="s">
        <v>145</v>
      </c>
      <c r="E41" s="51" t="s">
        <v>146</v>
      </c>
      <c r="F41" s="51" t="s">
        <v>147</v>
      </c>
      <c r="G41" s="51" t="s">
        <v>148</v>
      </c>
      <c r="H41" s="51" t="s">
        <v>149</v>
      </c>
      <c r="I41" s="51" t="s">
        <v>150</v>
      </c>
      <c r="J41" s="51" t="s">
        <v>151</v>
      </c>
      <c r="K41" s="51" t="s">
        <v>152</v>
      </c>
      <c r="L41" s="51" t="s">
        <v>153</v>
      </c>
      <c r="M41" s="51" t="s">
        <v>154</v>
      </c>
      <c r="N41" s="51" t="s">
        <v>155</v>
      </c>
      <c r="O41" s="51" t="s">
        <v>156</v>
      </c>
      <c r="P41" s="51" t="s">
        <v>157</v>
      </c>
      <c r="Q41" s="51" t="s">
        <v>158</v>
      </c>
      <c r="R41" s="51" t="s">
        <v>159</v>
      </c>
      <c r="S41" s="51" t="s">
        <v>160</v>
      </c>
      <c r="T41" s="51" t="s">
        <v>161</v>
      </c>
      <c r="U41" s="51" t="s">
        <v>162</v>
      </c>
      <c r="V41" s="51" t="s">
        <v>163</v>
      </c>
      <c r="W41" s="51" t="s">
        <v>164</v>
      </c>
      <c r="X41" s="51" t="s">
        <v>165</v>
      </c>
      <c r="Y41" s="51" t="s">
        <v>166</v>
      </c>
      <c r="Z41" s="51" t="s">
        <v>167</v>
      </c>
      <c r="AA41" s="51" t="s">
        <v>168</v>
      </c>
      <c r="AB41" s="51" t="s">
        <v>169</v>
      </c>
      <c r="AC41" s="51" t="s">
        <v>170</v>
      </c>
      <c r="AD41" s="51" t="s">
        <v>171</v>
      </c>
      <c r="AE41" s="51" t="s">
        <v>172</v>
      </c>
      <c r="AF41" s="51" t="s">
        <v>173</v>
      </c>
      <c r="AG41" s="51" t="s">
        <v>174</v>
      </c>
      <c r="AH41" s="51" t="s">
        <v>175</v>
      </c>
      <c r="AI41" s="51" t="s">
        <v>176</v>
      </c>
      <c r="AJ41" s="51" t="s">
        <v>177</v>
      </c>
      <c r="AK41" s="51" t="s">
        <v>178</v>
      </c>
      <c r="AL41" s="51" t="s">
        <v>179</v>
      </c>
      <c r="AM41" s="51" t="s">
        <v>180</v>
      </c>
      <c r="AN41" s="51" t="s">
        <v>181</v>
      </c>
      <c r="AO41" s="51" t="s">
        <v>182</v>
      </c>
      <c r="AP41" s="51" t="s">
        <v>183</v>
      </c>
      <c r="AQ41" s="51" t="s">
        <v>184</v>
      </c>
      <c r="AR41" s="51" t="s">
        <v>185</v>
      </c>
      <c r="AS41" s="51" t="s">
        <v>186</v>
      </c>
      <c r="AT41" s="51" t="s">
        <v>187</v>
      </c>
      <c r="AU41" s="51" t="s">
        <v>188</v>
      </c>
      <c r="AV41" s="51" t="s">
        <v>189</v>
      </c>
      <c r="AW41" s="51" t="s">
        <v>190</v>
      </c>
      <c r="AX41" s="51" t="s">
        <v>191</v>
      </c>
      <c r="AY41" s="51" t="s">
        <v>90</v>
      </c>
      <c r="AZ41" s="51" t="s">
        <v>91</v>
      </c>
      <c r="BA41" s="51" t="s">
        <v>92</v>
      </c>
      <c r="BB41" s="51" t="s">
        <v>93</v>
      </c>
      <c r="BC41" s="51" t="s">
        <v>94</v>
      </c>
      <c r="BD41" s="51" t="s">
        <v>95</v>
      </c>
      <c r="BE41" s="51" t="s">
        <v>96</v>
      </c>
      <c r="BF41" s="51" t="s">
        <v>97</v>
      </c>
      <c r="BG41" s="51" t="s">
        <v>98</v>
      </c>
      <c r="BH41" s="51" t="s">
        <v>99</v>
      </c>
      <c r="BI41" s="51" t="s">
        <v>100</v>
      </c>
      <c r="BJ41" s="51" t="s">
        <v>101</v>
      </c>
      <c r="BK41" s="51" t="s">
        <v>102</v>
      </c>
      <c r="BL41" s="51" t="s">
        <v>103</v>
      </c>
      <c r="BM41" s="51" t="s">
        <v>104</v>
      </c>
      <c r="BN41" s="51" t="s">
        <v>105</v>
      </c>
      <c r="BO41" s="51" t="s">
        <v>106</v>
      </c>
      <c r="BP41" s="51" t="s">
        <v>107</v>
      </c>
      <c r="BQ41" s="51" t="s">
        <v>108</v>
      </c>
      <c r="BR41" s="51" t="s">
        <v>109</v>
      </c>
      <c r="BS41" s="51" t="s">
        <v>110</v>
      </c>
      <c r="BT41" s="51" t="s">
        <v>111</v>
      </c>
      <c r="BU41" s="51" t="s">
        <v>112</v>
      </c>
      <c r="BV41" s="51" t="s">
        <v>113</v>
      </c>
      <c r="BW41" s="51" t="s">
        <v>114</v>
      </c>
      <c r="BX41" s="51" t="s">
        <v>115</v>
      </c>
      <c r="BY41" s="51" t="s">
        <v>116</v>
      </c>
      <c r="BZ41" s="51" t="s">
        <v>117</v>
      </c>
      <c r="CA41" s="51" t="s">
        <v>118</v>
      </c>
      <c r="CB41" s="51" t="s">
        <v>119</v>
      </c>
      <c r="CC41" s="51" t="s">
        <v>120</v>
      </c>
      <c r="CD41" s="51" t="s">
        <v>121</v>
      </c>
      <c r="CE41" s="52" t="s">
        <v>122</v>
      </c>
    </row>
    <row r="42" spans="1:83" x14ac:dyDescent="0.35">
      <c r="A42" s="351"/>
      <c r="B42" s="331" t="s">
        <v>305</v>
      </c>
      <c r="C42" s="352"/>
      <c r="D42" s="278" t="s">
        <v>124</v>
      </c>
      <c r="E42" s="278" t="s">
        <v>124</v>
      </c>
      <c r="F42" s="278" t="s">
        <v>124</v>
      </c>
      <c r="G42" s="278" t="s">
        <v>124</v>
      </c>
      <c r="H42" s="278" t="s">
        <v>124</v>
      </c>
      <c r="I42" s="278" t="s">
        <v>124</v>
      </c>
      <c r="J42" s="278" t="s">
        <v>124</v>
      </c>
      <c r="K42" s="278" t="s">
        <v>124</v>
      </c>
      <c r="L42" s="278" t="s">
        <v>124</v>
      </c>
      <c r="M42" s="278" t="s">
        <v>124</v>
      </c>
      <c r="N42" s="278" t="s">
        <v>124</v>
      </c>
      <c r="O42" s="278" t="s">
        <v>124</v>
      </c>
      <c r="P42" s="278" t="s">
        <v>124</v>
      </c>
      <c r="Q42" s="278" t="s">
        <v>124</v>
      </c>
      <c r="R42" s="278" t="s">
        <v>124</v>
      </c>
      <c r="S42" s="278" t="s">
        <v>124</v>
      </c>
      <c r="T42" s="278" t="s">
        <v>124</v>
      </c>
      <c r="U42" s="278" t="s">
        <v>124</v>
      </c>
      <c r="V42" s="278" t="s">
        <v>124</v>
      </c>
      <c r="W42" s="278" t="s">
        <v>124</v>
      </c>
      <c r="X42" s="278" t="s">
        <v>124</v>
      </c>
      <c r="Y42" s="278" t="s">
        <v>124</v>
      </c>
      <c r="Z42" s="278" t="s">
        <v>124</v>
      </c>
      <c r="AA42" s="278" t="s">
        <v>124</v>
      </c>
      <c r="AB42" s="278" t="s">
        <v>124</v>
      </c>
      <c r="AC42" s="278" t="s">
        <v>124</v>
      </c>
      <c r="AD42" s="278" t="s">
        <v>124</v>
      </c>
      <c r="AE42" s="278" t="s">
        <v>124</v>
      </c>
      <c r="AF42" s="278" t="s">
        <v>124</v>
      </c>
      <c r="AG42" s="278" t="s">
        <v>124</v>
      </c>
      <c r="AH42" s="278" t="s">
        <v>124</v>
      </c>
      <c r="AI42" s="278" t="s">
        <v>124</v>
      </c>
      <c r="AJ42" s="278" t="s">
        <v>124</v>
      </c>
      <c r="AK42" s="278" t="s">
        <v>124</v>
      </c>
      <c r="AL42" s="278" t="s">
        <v>124</v>
      </c>
      <c r="AM42" s="278" t="s">
        <v>124</v>
      </c>
      <c r="AN42" s="278" t="s">
        <v>124</v>
      </c>
      <c r="AO42" s="278" t="s">
        <v>124</v>
      </c>
      <c r="AP42" s="278" t="s">
        <v>124</v>
      </c>
      <c r="AQ42" s="278" t="s">
        <v>124</v>
      </c>
      <c r="AR42" s="278" t="s">
        <v>124</v>
      </c>
      <c r="AS42" s="278" t="s">
        <v>124</v>
      </c>
      <c r="AT42" s="278" t="s">
        <v>124</v>
      </c>
      <c r="AU42" s="278" t="s">
        <v>124</v>
      </c>
      <c r="AV42" s="278" t="s">
        <v>124</v>
      </c>
      <c r="AW42" s="278" t="s">
        <v>124</v>
      </c>
      <c r="AX42" s="278" t="s">
        <v>124</v>
      </c>
      <c r="AY42" s="278" t="s">
        <v>124</v>
      </c>
      <c r="AZ42" s="278" t="s">
        <v>124</v>
      </c>
      <c r="BA42" s="278" t="s">
        <v>124</v>
      </c>
      <c r="BB42" s="278" t="s">
        <v>124</v>
      </c>
      <c r="BC42" s="278" t="s">
        <v>124</v>
      </c>
      <c r="BD42" s="278" t="s">
        <v>124</v>
      </c>
      <c r="BE42" s="278" t="s">
        <v>124</v>
      </c>
      <c r="BF42" s="278" t="s">
        <v>124</v>
      </c>
      <c r="BG42" s="278" t="s">
        <v>124</v>
      </c>
      <c r="BH42" s="278" t="s">
        <v>124</v>
      </c>
      <c r="BI42" s="278" t="s">
        <v>124</v>
      </c>
      <c r="BJ42" s="278" t="s">
        <v>124</v>
      </c>
      <c r="BK42" s="278" t="s">
        <v>124</v>
      </c>
      <c r="BL42" s="278" t="s">
        <v>124</v>
      </c>
      <c r="BM42" s="278" t="s">
        <v>124</v>
      </c>
      <c r="BN42" s="278" t="s">
        <v>124</v>
      </c>
      <c r="BO42" s="278" t="s">
        <v>124</v>
      </c>
      <c r="BP42" s="278" t="s">
        <v>124</v>
      </c>
      <c r="BQ42" s="278" t="s">
        <v>124</v>
      </c>
      <c r="BR42" s="278" t="s">
        <v>124</v>
      </c>
      <c r="BS42" s="278" t="s">
        <v>124</v>
      </c>
      <c r="BT42" s="278" t="s">
        <v>124</v>
      </c>
      <c r="BU42" s="278" t="s">
        <v>124</v>
      </c>
      <c r="BV42" s="278" t="s">
        <v>124</v>
      </c>
      <c r="BW42" s="278" t="s">
        <v>124</v>
      </c>
      <c r="BX42" s="278" t="s">
        <v>124</v>
      </c>
      <c r="BY42" s="278" t="s">
        <v>124</v>
      </c>
      <c r="BZ42" s="278" t="s">
        <v>125</v>
      </c>
      <c r="CA42" s="278" t="s">
        <v>125</v>
      </c>
      <c r="CB42" s="278" t="s">
        <v>125</v>
      </c>
      <c r="CC42" s="278" t="s">
        <v>125</v>
      </c>
      <c r="CD42" s="278" t="s">
        <v>125</v>
      </c>
      <c r="CE42" s="279" t="s">
        <v>125</v>
      </c>
    </row>
    <row r="43" spans="1:83" s="244" customFormat="1" ht="26.25" customHeight="1" x14ac:dyDescent="0.35">
      <c r="A43" s="381"/>
      <c r="B43" s="109" t="s">
        <v>137</v>
      </c>
      <c r="C43" s="313"/>
      <c r="D43" s="343">
        <v>0</v>
      </c>
      <c r="E43" s="343">
        <v>0</v>
      </c>
      <c r="F43" s="343">
        <v>0</v>
      </c>
      <c r="G43" s="343">
        <v>0</v>
      </c>
      <c r="H43" s="343">
        <v>0</v>
      </c>
      <c r="I43" s="343">
        <v>0</v>
      </c>
      <c r="J43" s="343">
        <v>0</v>
      </c>
      <c r="K43" s="343">
        <v>0</v>
      </c>
      <c r="L43" s="343">
        <v>0</v>
      </c>
      <c r="M43" s="343">
        <v>0</v>
      </c>
      <c r="N43" s="343">
        <v>0</v>
      </c>
      <c r="O43" s="343">
        <v>0</v>
      </c>
      <c r="P43" s="343">
        <v>0</v>
      </c>
      <c r="Q43" s="343">
        <v>0</v>
      </c>
      <c r="R43" s="343">
        <v>0</v>
      </c>
      <c r="S43" s="343">
        <v>0</v>
      </c>
      <c r="T43" s="343">
        <v>0</v>
      </c>
      <c r="U43" s="343">
        <v>0</v>
      </c>
      <c r="V43" s="343">
        <v>0</v>
      </c>
      <c r="W43" s="343">
        <v>0</v>
      </c>
      <c r="X43" s="343">
        <v>0</v>
      </c>
      <c r="Y43" s="343">
        <v>0</v>
      </c>
      <c r="Z43" s="343">
        <v>289.00586543288057</v>
      </c>
      <c r="AA43" s="343">
        <v>313.40503747614162</v>
      </c>
      <c r="AB43" s="343">
        <v>371.3978053329223</v>
      </c>
      <c r="AC43" s="343">
        <v>417.16702375579371</v>
      </c>
      <c r="AD43" s="343">
        <v>1040.5320633130996</v>
      </c>
      <c r="AE43" s="343">
        <v>1156.6425468999298</v>
      </c>
      <c r="AF43" s="343">
        <v>1096.777670081826</v>
      </c>
      <c r="AG43" s="343">
        <v>2401.1804702926484</v>
      </c>
      <c r="AH43" s="343">
        <v>2254.4119073758293</v>
      </c>
      <c r="AI43" s="343">
        <v>2220.26461864865</v>
      </c>
      <c r="AJ43" s="343">
        <v>2504.4459940084439</v>
      </c>
      <c r="AK43" s="343">
        <v>3359.4284042827289</v>
      </c>
      <c r="AL43" s="343">
        <v>3796.5974003849751</v>
      </c>
      <c r="AM43" s="343">
        <v>4061.0207189931366</v>
      </c>
      <c r="AN43" s="343">
        <v>4258.3181995923724</v>
      </c>
      <c r="AO43" s="343">
        <v>4390.4265215709038</v>
      </c>
      <c r="AP43" s="343">
        <v>4633.6749638862993</v>
      </c>
      <c r="AQ43" s="343">
        <v>4556.28408722729</v>
      </c>
      <c r="AR43" s="343">
        <v>3413.3429981319719</v>
      </c>
      <c r="AS43" s="343">
        <v>3926.0774265459991</v>
      </c>
      <c r="AT43" s="343">
        <v>4519.8908658593873</v>
      </c>
      <c r="AU43" s="343">
        <v>2813.774711270486</v>
      </c>
      <c r="AV43" s="343">
        <v>3291.7284899993165</v>
      </c>
      <c r="AW43" s="343">
        <v>3666.8102364616525</v>
      </c>
      <c r="AX43" s="343">
        <v>3861.3320569140542</v>
      </c>
      <c r="AY43" s="343">
        <v>3930.0076929630736</v>
      </c>
      <c r="AZ43" s="343">
        <v>3983.9199742458045</v>
      </c>
      <c r="BA43" s="343">
        <v>4125.7121820917664</v>
      </c>
      <c r="BB43" s="343">
        <v>4151.8478672018673</v>
      </c>
      <c r="BC43" s="343">
        <v>4198.0179083375342</v>
      </c>
      <c r="BD43" s="343">
        <v>4251.0274672523437</v>
      </c>
      <c r="BE43" s="343">
        <v>4345.5076523930256</v>
      </c>
      <c r="BF43" s="343">
        <v>4482.6142438286552</v>
      </c>
      <c r="BG43" s="343">
        <v>4981.5416621982686</v>
      </c>
      <c r="BH43" s="343">
        <v>5331.0648207848517</v>
      </c>
      <c r="BI43" s="343">
        <v>5504.6583138085543</v>
      </c>
      <c r="BJ43" s="343">
        <v>5581.0679088137103</v>
      </c>
      <c r="BK43" s="343">
        <v>5570.7467758383091</v>
      </c>
      <c r="BL43" s="343">
        <f t="shared" ref="BL43:CE43" si="12">SUM(BL45:BL54)</f>
        <v>5653.9133040949582</v>
      </c>
      <c r="BM43" s="343">
        <f t="shared" si="12"/>
        <v>6189.6222108657421</v>
      </c>
      <c r="BN43" s="343">
        <f t="shared" si="12"/>
        <v>6382.3797689119101</v>
      </c>
      <c r="BO43" s="343">
        <f t="shared" si="12"/>
        <v>6263.0840845243783</v>
      </c>
      <c r="BP43" s="343">
        <f t="shared" si="12"/>
        <v>6148.3626849941611</v>
      </c>
      <c r="BQ43" s="343">
        <f t="shared" si="12"/>
        <v>0</v>
      </c>
      <c r="BR43" s="343">
        <f t="shared" si="12"/>
        <v>0</v>
      </c>
      <c r="BS43" s="343">
        <f t="shared" si="12"/>
        <v>0</v>
      </c>
      <c r="BT43" s="343">
        <f t="shared" si="12"/>
        <v>0</v>
      </c>
      <c r="BU43" s="343">
        <f t="shared" si="12"/>
        <v>0</v>
      </c>
      <c r="BV43" s="343">
        <f t="shared" si="12"/>
        <v>0</v>
      </c>
      <c r="BW43" s="343">
        <f t="shared" si="12"/>
        <v>0</v>
      </c>
      <c r="BX43" s="343">
        <f t="shared" si="12"/>
        <v>0</v>
      </c>
      <c r="BY43" s="343">
        <f t="shared" si="12"/>
        <v>0</v>
      </c>
      <c r="BZ43" s="343">
        <f t="shared" si="12"/>
        <v>0</v>
      </c>
      <c r="CA43" s="343">
        <f t="shared" si="12"/>
        <v>0</v>
      </c>
      <c r="CB43" s="343">
        <f t="shared" si="12"/>
        <v>0</v>
      </c>
      <c r="CC43" s="343">
        <f t="shared" si="12"/>
        <v>0</v>
      </c>
      <c r="CD43" s="343">
        <f t="shared" si="12"/>
        <v>0</v>
      </c>
      <c r="CE43" s="344">
        <f t="shared" si="12"/>
        <v>0</v>
      </c>
    </row>
    <row r="44" spans="1:83" ht="26.25" customHeight="1" x14ac:dyDescent="0.35">
      <c r="A44" s="76"/>
      <c r="B44" s="53" t="s">
        <v>569</v>
      </c>
      <c r="C44" s="37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346"/>
      <c r="AW44" s="346"/>
      <c r="AX44" s="346"/>
      <c r="AY44" s="346"/>
      <c r="AZ44" s="346"/>
      <c r="BA44" s="346"/>
      <c r="BB44" s="346"/>
      <c r="BC44" s="346"/>
      <c r="BD44" s="346"/>
      <c r="BE44" s="346"/>
      <c r="BF44" s="346"/>
      <c r="BG44" s="346"/>
      <c r="BH44" s="346"/>
      <c r="BI44" s="346"/>
      <c r="BJ44" s="346"/>
      <c r="BK44" s="346"/>
      <c r="BL44" s="346"/>
      <c r="BM44" s="346"/>
      <c r="BN44" s="346"/>
      <c r="BO44" s="346"/>
      <c r="BP44" s="346"/>
      <c r="BQ44" s="346"/>
      <c r="BR44" s="346"/>
      <c r="BS44" s="346"/>
      <c r="BT44" s="346"/>
      <c r="BU44" s="346"/>
      <c r="BV44" s="346"/>
      <c r="BW44" s="346"/>
      <c r="BX44" s="346"/>
      <c r="BY44" s="346"/>
      <c r="BZ44" s="346"/>
      <c r="CA44" s="346"/>
      <c r="CB44" s="346"/>
      <c r="CC44" s="346"/>
      <c r="CD44" s="346"/>
      <c r="CE44" s="347"/>
    </row>
    <row r="45" spans="1:83" x14ac:dyDescent="0.35">
      <c r="A45" s="377"/>
      <c r="B45" s="74" t="s">
        <v>570</v>
      </c>
      <c r="C45" s="376"/>
      <c r="D45" s="346">
        <v>0</v>
      </c>
      <c r="E45" s="346">
        <v>0</v>
      </c>
      <c r="F45" s="346">
        <v>0</v>
      </c>
      <c r="G45" s="346">
        <v>0</v>
      </c>
      <c r="H45" s="346">
        <v>0</v>
      </c>
      <c r="I45" s="346">
        <v>0</v>
      </c>
      <c r="J45" s="346">
        <v>0</v>
      </c>
      <c r="K45" s="346">
        <v>0</v>
      </c>
      <c r="L45" s="346">
        <v>0</v>
      </c>
      <c r="M45" s="346">
        <v>0</v>
      </c>
      <c r="N45" s="346">
        <v>0</v>
      </c>
      <c r="O45" s="346">
        <v>0</v>
      </c>
      <c r="P45" s="346">
        <v>0</v>
      </c>
      <c r="Q45" s="346">
        <v>0</v>
      </c>
      <c r="R45" s="346">
        <v>0</v>
      </c>
      <c r="S45" s="346">
        <v>0</v>
      </c>
      <c r="T45" s="346">
        <v>0</v>
      </c>
      <c r="U45" s="346">
        <v>0</v>
      </c>
      <c r="V45" s="346">
        <v>0</v>
      </c>
      <c r="W45" s="346">
        <v>0</v>
      </c>
      <c r="X45" s="346">
        <v>0</v>
      </c>
      <c r="Y45" s="346">
        <v>0</v>
      </c>
      <c r="Z45" s="346">
        <v>0</v>
      </c>
      <c r="AA45" s="346">
        <v>0</v>
      </c>
      <c r="AB45" s="346">
        <v>0</v>
      </c>
      <c r="AC45" s="346">
        <v>0</v>
      </c>
      <c r="AD45" s="346">
        <v>0</v>
      </c>
      <c r="AE45" s="346">
        <v>0</v>
      </c>
      <c r="AF45" s="346">
        <v>0</v>
      </c>
      <c r="AG45" s="346">
        <v>0</v>
      </c>
      <c r="AH45" s="346">
        <v>0</v>
      </c>
      <c r="AI45" s="346">
        <v>0</v>
      </c>
      <c r="AJ45" s="346">
        <v>0</v>
      </c>
      <c r="AK45" s="346">
        <v>0</v>
      </c>
      <c r="AL45" s="346">
        <v>0</v>
      </c>
      <c r="AM45" s="346">
        <v>0</v>
      </c>
      <c r="AN45" s="346">
        <v>0</v>
      </c>
      <c r="AO45" s="346">
        <v>0</v>
      </c>
      <c r="AP45" s="346">
        <v>0</v>
      </c>
      <c r="AQ45" s="346">
        <v>0</v>
      </c>
      <c r="AR45" s="346">
        <v>0</v>
      </c>
      <c r="AS45" s="346">
        <v>0</v>
      </c>
      <c r="AT45" s="346">
        <v>0</v>
      </c>
      <c r="AU45" s="346">
        <v>0</v>
      </c>
      <c r="AV45" s="346">
        <v>0</v>
      </c>
      <c r="AW45" s="346">
        <v>0</v>
      </c>
      <c r="AX45" s="346">
        <v>0</v>
      </c>
      <c r="AY45" s="346">
        <v>0</v>
      </c>
      <c r="AZ45" s="346">
        <v>0</v>
      </c>
      <c r="BA45" s="346">
        <v>0</v>
      </c>
      <c r="BB45" s="346">
        <v>0</v>
      </c>
      <c r="BC45" s="346">
        <v>0</v>
      </c>
      <c r="BD45" s="346">
        <v>0</v>
      </c>
      <c r="BE45" s="346">
        <v>0</v>
      </c>
      <c r="BF45" s="346">
        <v>0</v>
      </c>
      <c r="BG45" s="346">
        <v>0</v>
      </c>
      <c r="BH45" s="346">
        <v>0</v>
      </c>
      <c r="BI45" s="346">
        <v>0</v>
      </c>
      <c r="BJ45" s="346">
        <v>0</v>
      </c>
      <c r="BK45" s="346">
        <v>0</v>
      </c>
      <c r="BL45" s="346">
        <v>411.28450449854097</v>
      </c>
      <c r="BM45" s="346">
        <v>679.19542032200457</v>
      </c>
      <c r="BN45" s="346">
        <v>725.29056126906642</v>
      </c>
      <c r="BO45" s="346">
        <v>749.06457172636556</v>
      </c>
      <c r="BP45" s="346">
        <v>777.27455110854476</v>
      </c>
      <c r="BQ45" s="346">
        <v>0</v>
      </c>
      <c r="BR45" s="346">
        <v>0</v>
      </c>
      <c r="BS45" s="346">
        <v>0</v>
      </c>
      <c r="BT45" s="346">
        <v>0</v>
      </c>
      <c r="BU45" s="346">
        <v>0</v>
      </c>
      <c r="BV45" s="346">
        <v>0</v>
      </c>
      <c r="BW45" s="346">
        <v>0</v>
      </c>
      <c r="BX45" s="346">
        <v>0</v>
      </c>
      <c r="BY45" s="346">
        <v>0</v>
      </c>
      <c r="BZ45" s="346">
        <v>0</v>
      </c>
      <c r="CA45" s="346">
        <v>0</v>
      </c>
      <c r="CB45" s="346">
        <v>0</v>
      </c>
      <c r="CC45" s="346">
        <v>0</v>
      </c>
      <c r="CD45" s="346">
        <v>0</v>
      </c>
      <c r="CE45" s="347">
        <v>0</v>
      </c>
    </row>
    <row r="46" spans="1:83" x14ac:dyDescent="0.35">
      <c r="A46" s="377"/>
      <c r="B46" s="74" t="s">
        <v>26</v>
      </c>
      <c r="C46" s="376"/>
      <c r="D46" s="346">
        <v>0</v>
      </c>
      <c r="E46" s="346">
        <v>0</v>
      </c>
      <c r="F46" s="346">
        <v>0</v>
      </c>
      <c r="G46" s="346">
        <v>0</v>
      </c>
      <c r="H46" s="346">
        <v>0</v>
      </c>
      <c r="I46" s="346">
        <v>0</v>
      </c>
      <c r="J46" s="346">
        <v>0</v>
      </c>
      <c r="K46" s="346">
        <v>0</v>
      </c>
      <c r="L46" s="346">
        <v>0</v>
      </c>
      <c r="M46" s="346">
        <v>0</v>
      </c>
      <c r="N46" s="346">
        <v>0</v>
      </c>
      <c r="O46" s="346">
        <v>0</v>
      </c>
      <c r="P46" s="346">
        <v>0</v>
      </c>
      <c r="Q46" s="346">
        <v>0</v>
      </c>
      <c r="R46" s="346">
        <v>0</v>
      </c>
      <c r="S46" s="346">
        <v>0</v>
      </c>
      <c r="T46" s="346">
        <v>0</v>
      </c>
      <c r="U46" s="346">
        <v>0</v>
      </c>
      <c r="V46" s="346">
        <v>0</v>
      </c>
      <c r="W46" s="346">
        <v>0</v>
      </c>
      <c r="X46" s="346">
        <v>0</v>
      </c>
      <c r="Y46" s="346">
        <v>0</v>
      </c>
      <c r="Z46" s="346">
        <v>0</v>
      </c>
      <c r="AA46" s="346">
        <v>0</v>
      </c>
      <c r="AB46" s="346">
        <v>0</v>
      </c>
      <c r="AC46" s="346">
        <v>0</v>
      </c>
      <c r="AD46" s="346">
        <v>0</v>
      </c>
      <c r="AE46" s="346">
        <v>0</v>
      </c>
      <c r="AF46" s="346">
        <v>0</v>
      </c>
      <c r="AG46" s="346">
        <v>0</v>
      </c>
      <c r="AH46" s="346">
        <v>0</v>
      </c>
      <c r="AI46" s="346">
        <v>0</v>
      </c>
      <c r="AJ46" s="346">
        <v>0</v>
      </c>
      <c r="AK46" s="346">
        <v>0</v>
      </c>
      <c r="AL46" s="346">
        <v>0</v>
      </c>
      <c r="AM46" s="346">
        <v>0</v>
      </c>
      <c r="AN46" s="346">
        <v>0</v>
      </c>
      <c r="AO46" s="346">
        <v>0</v>
      </c>
      <c r="AP46" s="346">
        <v>0</v>
      </c>
      <c r="AQ46" s="346">
        <v>0</v>
      </c>
      <c r="AR46" s="346">
        <v>0</v>
      </c>
      <c r="AS46" s="346">
        <v>0</v>
      </c>
      <c r="AT46" s="346">
        <v>0</v>
      </c>
      <c r="AU46" s="346">
        <v>0</v>
      </c>
      <c r="AV46" s="346">
        <v>0</v>
      </c>
      <c r="AW46" s="346">
        <v>0</v>
      </c>
      <c r="AX46" s="346">
        <v>0</v>
      </c>
      <c r="AY46" s="346">
        <v>0</v>
      </c>
      <c r="AZ46" s="346">
        <v>0</v>
      </c>
      <c r="BA46" s="346">
        <v>0</v>
      </c>
      <c r="BB46" s="346">
        <v>0</v>
      </c>
      <c r="BC46" s="346">
        <v>0</v>
      </c>
      <c r="BD46" s="346">
        <v>0</v>
      </c>
      <c r="BE46" s="346">
        <v>0</v>
      </c>
      <c r="BF46" s="346">
        <v>0</v>
      </c>
      <c r="BG46" s="346">
        <v>0</v>
      </c>
      <c r="BH46" s="346">
        <v>0</v>
      </c>
      <c r="BI46" s="346">
        <v>0</v>
      </c>
      <c r="BJ46" s="346">
        <v>0</v>
      </c>
      <c r="BK46" s="346">
        <v>0</v>
      </c>
      <c r="BL46" s="346">
        <v>1260.7321644277336</v>
      </c>
      <c r="BM46" s="346">
        <v>1352.2568769755742</v>
      </c>
      <c r="BN46" s="346">
        <v>1404.7803351669156</v>
      </c>
      <c r="BO46" s="346">
        <v>1397.3388490834436</v>
      </c>
      <c r="BP46" s="346">
        <v>1390.6078225776137</v>
      </c>
      <c r="BQ46" s="346">
        <v>0</v>
      </c>
      <c r="BR46" s="346">
        <v>0</v>
      </c>
      <c r="BS46" s="346">
        <v>0</v>
      </c>
      <c r="BT46" s="346">
        <v>0</v>
      </c>
      <c r="BU46" s="346">
        <v>0</v>
      </c>
      <c r="BV46" s="346">
        <v>0</v>
      </c>
      <c r="BW46" s="346">
        <v>0</v>
      </c>
      <c r="BX46" s="346">
        <v>0</v>
      </c>
      <c r="BY46" s="346">
        <v>0</v>
      </c>
      <c r="BZ46" s="346">
        <v>0</v>
      </c>
      <c r="CA46" s="346">
        <v>0</v>
      </c>
      <c r="CB46" s="346">
        <v>0</v>
      </c>
      <c r="CC46" s="346">
        <v>0</v>
      </c>
      <c r="CD46" s="346">
        <v>0</v>
      </c>
      <c r="CE46" s="347">
        <v>0</v>
      </c>
    </row>
    <row r="47" spans="1:83" x14ac:dyDescent="0.35">
      <c r="A47" s="377"/>
      <c r="B47" s="74" t="s">
        <v>571</v>
      </c>
      <c r="C47" s="376"/>
      <c r="D47" s="346">
        <v>0</v>
      </c>
      <c r="E47" s="346">
        <v>0</v>
      </c>
      <c r="F47" s="346">
        <v>0</v>
      </c>
      <c r="G47" s="346">
        <v>0</v>
      </c>
      <c r="H47" s="346">
        <v>0</v>
      </c>
      <c r="I47" s="346">
        <v>0</v>
      </c>
      <c r="J47" s="346">
        <v>0</v>
      </c>
      <c r="K47" s="346">
        <v>0</v>
      </c>
      <c r="L47" s="346">
        <v>0</v>
      </c>
      <c r="M47" s="346">
        <v>0</v>
      </c>
      <c r="N47" s="346">
        <v>0</v>
      </c>
      <c r="O47" s="346">
        <v>0</v>
      </c>
      <c r="P47" s="346">
        <v>0</v>
      </c>
      <c r="Q47" s="346">
        <v>0</v>
      </c>
      <c r="R47" s="346">
        <v>0</v>
      </c>
      <c r="S47" s="346">
        <v>0</v>
      </c>
      <c r="T47" s="346">
        <v>0</v>
      </c>
      <c r="U47" s="346">
        <v>0</v>
      </c>
      <c r="V47" s="346">
        <v>0</v>
      </c>
      <c r="W47" s="346">
        <v>0</v>
      </c>
      <c r="X47" s="346">
        <v>0</v>
      </c>
      <c r="Y47" s="346">
        <v>0</v>
      </c>
      <c r="Z47" s="346">
        <v>0</v>
      </c>
      <c r="AA47" s="346">
        <v>0</v>
      </c>
      <c r="AB47" s="346">
        <v>0</v>
      </c>
      <c r="AC47" s="346">
        <v>0</v>
      </c>
      <c r="AD47" s="346">
        <v>0</v>
      </c>
      <c r="AE47" s="346">
        <v>0</v>
      </c>
      <c r="AF47" s="346">
        <v>0</v>
      </c>
      <c r="AG47" s="346">
        <v>0</v>
      </c>
      <c r="AH47" s="346">
        <v>0</v>
      </c>
      <c r="AI47" s="346">
        <v>0</v>
      </c>
      <c r="AJ47" s="346">
        <v>0</v>
      </c>
      <c r="AK47" s="346">
        <v>0</v>
      </c>
      <c r="AL47" s="346">
        <v>0</v>
      </c>
      <c r="AM47" s="346">
        <v>0</v>
      </c>
      <c r="AN47" s="346">
        <v>0</v>
      </c>
      <c r="AO47" s="346">
        <v>0</v>
      </c>
      <c r="AP47" s="346">
        <v>0</v>
      </c>
      <c r="AQ47" s="346">
        <v>0</v>
      </c>
      <c r="AR47" s="346">
        <v>0</v>
      </c>
      <c r="AS47" s="346">
        <v>0</v>
      </c>
      <c r="AT47" s="346">
        <v>0</v>
      </c>
      <c r="AU47" s="346">
        <v>0</v>
      </c>
      <c r="AV47" s="346">
        <v>0</v>
      </c>
      <c r="AW47" s="346">
        <v>0</v>
      </c>
      <c r="AX47" s="346">
        <v>0</v>
      </c>
      <c r="AY47" s="346">
        <v>0</v>
      </c>
      <c r="AZ47" s="346">
        <v>0</v>
      </c>
      <c r="BA47" s="346">
        <v>0</v>
      </c>
      <c r="BB47" s="346">
        <v>0</v>
      </c>
      <c r="BC47" s="346">
        <v>0</v>
      </c>
      <c r="BD47" s="346">
        <v>0</v>
      </c>
      <c r="BE47" s="346">
        <v>0</v>
      </c>
      <c r="BF47" s="346">
        <v>0</v>
      </c>
      <c r="BG47" s="346">
        <v>0</v>
      </c>
      <c r="BH47" s="346">
        <v>0</v>
      </c>
      <c r="BI47" s="346">
        <v>0</v>
      </c>
      <c r="BJ47" s="346">
        <v>0</v>
      </c>
      <c r="BK47" s="346">
        <v>0</v>
      </c>
      <c r="BL47" s="346">
        <v>732.66686541790443</v>
      </c>
      <c r="BM47" s="346">
        <v>711.22305593959163</v>
      </c>
      <c r="BN47" s="346">
        <v>654.18580854912386</v>
      </c>
      <c r="BO47" s="346">
        <v>565.05953336440848</v>
      </c>
      <c r="BP47" s="346">
        <v>500.46617429091674</v>
      </c>
      <c r="BQ47" s="346">
        <v>0</v>
      </c>
      <c r="BR47" s="346">
        <v>0</v>
      </c>
      <c r="BS47" s="346">
        <v>0</v>
      </c>
      <c r="BT47" s="346">
        <v>0</v>
      </c>
      <c r="BU47" s="346">
        <v>0</v>
      </c>
      <c r="BV47" s="346">
        <v>0</v>
      </c>
      <c r="BW47" s="346">
        <v>0</v>
      </c>
      <c r="BX47" s="346">
        <v>0</v>
      </c>
      <c r="BY47" s="346">
        <v>0</v>
      </c>
      <c r="BZ47" s="346">
        <v>0</v>
      </c>
      <c r="CA47" s="346">
        <v>0</v>
      </c>
      <c r="CB47" s="346">
        <v>0</v>
      </c>
      <c r="CC47" s="346">
        <v>0</v>
      </c>
      <c r="CD47" s="346">
        <v>0</v>
      </c>
      <c r="CE47" s="347">
        <v>0</v>
      </c>
    </row>
    <row r="48" spans="1:83" x14ac:dyDescent="0.35">
      <c r="A48" s="377"/>
      <c r="B48" s="74" t="s">
        <v>446</v>
      </c>
      <c r="C48" s="376"/>
      <c r="D48" s="346">
        <v>0</v>
      </c>
      <c r="E48" s="346">
        <v>0</v>
      </c>
      <c r="F48" s="346">
        <v>0</v>
      </c>
      <c r="G48" s="346">
        <v>0</v>
      </c>
      <c r="H48" s="346">
        <v>0</v>
      </c>
      <c r="I48" s="346">
        <v>0</v>
      </c>
      <c r="J48" s="346">
        <v>0</v>
      </c>
      <c r="K48" s="346">
        <v>0</v>
      </c>
      <c r="L48" s="346">
        <v>0</v>
      </c>
      <c r="M48" s="346">
        <v>0</v>
      </c>
      <c r="N48" s="346">
        <v>0</v>
      </c>
      <c r="O48" s="346">
        <v>0</v>
      </c>
      <c r="P48" s="346">
        <v>0</v>
      </c>
      <c r="Q48" s="346">
        <v>0</v>
      </c>
      <c r="R48" s="346">
        <v>0</v>
      </c>
      <c r="S48" s="346">
        <v>0</v>
      </c>
      <c r="T48" s="346">
        <v>0</v>
      </c>
      <c r="U48" s="346">
        <v>0</v>
      </c>
      <c r="V48" s="346">
        <v>0</v>
      </c>
      <c r="W48" s="346">
        <v>0</v>
      </c>
      <c r="X48" s="346">
        <v>0</v>
      </c>
      <c r="Y48" s="346">
        <v>0</v>
      </c>
      <c r="Z48" s="346">
        <v>0</v>
      </c>
      <c r="AA48" s="346">
        <v>0</v>
      </c>
      <c r="AB48" s="346">
        <v>0</v>
      </c>
      <c r="AC48" s="346">
        <v>0</v>
      </c>
      <c r="AD48" s="346">
        <v>0</v>
      </c>
      <c r="AE48" s="346">
        <v>0</v>
      </c>
      <c r="AF48" s="346">
        <v>0</v>
      </c>
      <c r="AG48" s="346">
        <v>0</v>
      </c>
      <c r="AH48" s="346">
        <v>0</v>
      </c>
      <c r="AI48" s="346">
        <v>0</v>
      </c>
      <c r="AJ48" s="346">
        <v>0</v>
      </c>
      <c r="AK48" s="346">
        <v>0</v>
      </c>
      <c r="AL48" s="346">
        <v>0</v>
      </c>
      <c r="AM48" s="346">
        <v>0</v>
      </c>
      <c r="AN48" s="346">
        <v>0</v>
      </c>
      <c r="AO48" s="346">
        <v>0</v>
      </c>
      <c r="AP48" s="346">
        <v>0</v>
      </c>
      <c r="AQ48" s="346">
        <v>0</v>
      </c>
      <c r="AR48" s="346">
        <v>0</v>
      </c>
      <c r="AS48" s="346">
        <v>0</v>
      </c>
      <c r="AT48" s="346">
        <v>0</v>
      </c>
      <c r="AU48" s="346">
        <v>0</v>
      </c>
      <c r="AV48" s="346">
        <v>0</v>
      </c>
      <c r="AW48" s="346">
        <v>0</v>
      </c>
      <c r="AX48" s="346">
        <v>0</v>
      </c>
      <c r="AY48" s="346">
        <v>0</v>
      </c>
      <c r="AZ48" s="346">
        <v>0</v>
      </c>
      <c r="BA48" s="346">
        <v>0</v>
      </c>
      <c r="BB48" s="346">
        <v>0</v>
      </c>
      <c r="BC48" s="346">
        <v>0</v>
      </c>
      <c r="BD48" s="346">
        <v>0</v>
      </c>
      <c r="BE48" s="346">
        <v>0</v>
      </c>
      <c r="BF48" s="346">
        <v>0</v>
      </c>
      <c r="BG48" s="346">
        <v>0</v>
      </c>
      <c r="BH48" s="346">
        <v>0</v>
      </c>
      <c r="BI48" s="346">
        <v>0</v>
      </c>
      <c r="BJ48" s="346">
        <v>0</v>
      </c>
      <c r="BK48" s="346">
        <v>0</v>
      </c>
      <c r="BL48" s="346">
        <v>121.49671280787281</v>
      </c>
      <c r="BM48" s="346">
        <v>140.14475986968981</v>
      </c>
      <c r="BN48" s="346">
        <v>160.46092749773425</v>
      </c>
      <c r="BO48" s="346">
        <v>171.46844393492299</v>
      </c>
      <c r="BP48" s="346">
        <v>186.41084887415505</v>
      </c>
      <c r="BQ48" s="346">
        <v>0</v>
      </c>
      <c r="BR48" s="346">
        <v>0</v>
      </c>
      <c r="BS48" s="346">
        <v>0</v>
      </c>
      <c r="BT48" s="346">
        <v>0</v>
      </c>
      <c r="BU48" s="346">
        <v>0</v>
      </c>
      <c r="BV48" s="346">
        <v>0</v>
      </c>
      <c r="BW48" s="346">
        <v>0</v>
      </c>
      <c r="BX48" s="346">
        <v>0</v>
      </c>
      <c r="BY48" s="346">
        <v>0</v>
      </c>
      <c r="BZ48" s="346">
        <v>0</v>
      </c>
      <c r="CA48" s="346">
        <v>0</v>
      </c>
      <c r="CB48" s="346">
        <v>0</v>
      </c>
      <c r="CC48" s="346">
        <v>0</v>
      </c>
      <c r="CD48" s="346">
        <v>0</v>
      </c>
      <c r="CE48" s="347">
        <v>0</v>
      </c>
    </row>
    <row r="49" spans="1:83" x14ac:dyDescent="0.35">
      <c r="A49" s="377"/>
      <c r="B49" s="74" t="s">
        <v>572</v>
      </c>
      <c r="C49" s="376"/>
      <c r="D49" s="346">
        <v>0</v>
      </c>
      <c r="E49" s="346">
        <v>0</v>
      </c>
      <c r="F49" s="346">
        <v>0</v>
      </c>
      <c r="G49" s="346">
        <v>0</v>
      </c>
      <c r="H49" s="346">
        <v>0</v>
      </c>
      <c r="I49" s="346">
        <v>0</v>
      </c>
      <c r="J49" s="346">
        <v>0</v>
      </c>
      <c r="K49" s="346">
        <v>0</v>
      </c>
      <c r="L49" s="346">
        <v>0</v>
      </c>
      <c r="M49" s="346">
        <v>0</v>
      </c>
      <c r="N49" s="346">
        <v>0</v>
      </c>
      <c r="O49" s="346">
        <v>0</v>
      </c>
      <c r="P49" s="346">
        <v>0</v>
      </c>
      <c r="Q49" s="346">
        <v>0</v>
      </c>
      <c r="R49" s="346">
        <v>0</v>
      </c>
      <c r="S49" s="346">
        <v>0</v>
      </c>
      <c r="T49" s="346">
        <v>0</v>
      </c>
      <c r="U49" s="346">
        <v>0</v>
      </c>
      <c r="V49" s="346">
        <v>0</v>
      </c>
      <c r="W49" s="346">
        <v>0</v>
      </c>
      <c r="X49" s="346">
        <v>0</v>
      </c>
      <c r="Y49" s="346">
        <v>0</v>
      </c>
      <c r="Z49" s="346">
        <v>0</v>
      </c>
      <c r="AA49" s="346">
        <v>0</v>
      </c>
      <c r="AB49" s="346">
        <v>0</v>
      </c>
      <c r="AC49" s="346">
        <v>0</v>
      </c>
      <c r="AD49" s="346">
        <v>0</v>
      </c>
      <c r="AE49" s="346">
        <v>0</v>
      </c>
      <c r="AF49" s="346">
        <v>0</v>
      </c>
      <c r="AG49" s="346">
        <v>0</v>
      </c>
      <c r="AH49" s="346">
        <v>0</v>
      </c>
      <c r="AI49" s="346">
        <v>0</v>
      </c>
      <c r="AJ49" s="346">
        <v>0</v>
      </c>
      <c r="AK49" s="346">
        <v>0</v>
      </c>
      <c r="AL49" s="346">
        <v>0</v>
      </c>
      <c r="AM49" s="346">
        <v>0</v>
      </c>
      <c r="AN49" s="346">
        <v>0</v>
      </c>
      <c r="AO49" s="346">
        <v>0</v>
      </c>
      <c r="AP49" s="346">
        <v>0</v>
      </c>
      <c r="AQ49" s="346">
        <v>0</v>
      </c>
      <c r="AR49" s="346">
        <v>0</v>
      </c>
      <c r="AS49" s="346">
        <v>0</v>
      </c>
      <c r="AT49" s="346">
        <v>0</v>
      </c>
      <c r="AU49" s="346">
        <v>0</v>
      </c>
      <c r="AV49" s="346">
        <v>0</v>
      </c>
      <c r="AW49" s="346">
        <v>0</v>
      </c>
      <c r="AX49" s="346">
        <v>0</v>
      </c>
      <c r="AY49" s="346">
        <v>0</v>
      </c>
      <c r="AZ49" s="346">
        <v>0</v>
      </c>
      <c r="BA49" s="346">
        <v>0</v>
      </c>
      <c r="BB49" s="346">
        <v>0</v>
      </c>
      <c r="BC49" s="346">
        <v>0</v>
      </c>
      <c r="BD49" s="346">
        <v>0</v>
      </c>
      <c r="BE49" s="346">
        <v>0</v>
      </c>
      <c r="BF49" s="346">
        <v>0</v>
      </c>
      <c r="BG49" s="346">
        <v>0</v>
      </c>
      <c r="BH49" s="346">
        <v>0</v>
      </c>
      <c r="BI49" s="346">
        <v>0</v>
      </c>
      <c r="BJ49" s="346">
        <v>0</v>
      </c>
      <c r="BK49" s="346">
        <v>0</v>
      </c>
      <c r="BL49" s="346">
        <v>213.77364623233919</v>
      </c>
      <c r="BM49" s="346">
        <v>223.86885786625203</v>
      </c>
      <c r="BN49" s="346">
        <v>219.96606931605274</v>
      </c>
      <c r="BO49" s="346">
        <v>196.553912794464</v>
      </c>
      <c r="BP49" s="346">
        <v>162.53759525504483</v>
      </c>
      <c r="BQ49" s="346">
        <v>0</v>
      </c>
      <c r="BR49" s="346">
        <v>0</v>
      </c>
      <c r="BS49" s="346">
        <v>0</v>
      </c>
      <c r="BT49" s="346">
        <v>0</v>
      </c>
      <c r="BU49" s="346">
        <v>0</v>
      </c>
      <c r="BV49" s="346">
        <v>0</v>
      </c>
      <c r="BW49" s="346">
        <v>0</v>
      </c>
      <c r="BX49" s="346">
        <v>0</v>
      </c>
      <c r="BY49" s="346">
        <v>0</v>
      </c>
      <c r="BZ49" s="346">
        <v>0</v>
      </c>
      <c r="CA49" s="346">
        <v>0</v>
      </c>
      <c r="CB49" s="346">
        <v>0</v>
      </c>
      <c r="CC49" s="346">
        <v>0</v>
      </c>
      <c r="CD49" s="346">
        <v>0</v>
      </c>
      <c r="CE49" s="347">
        <v>0</v>
      </c>
    </row>
    <row r="50" spans="1:83" ht="26.25" customHeight="1" x14ac:dyDescent="0.35">
      <c r="A50" s="377"/>
      <c r="B50" s="74" t="s">
        <v>573</v>
      </c>
      <c r="C50" s="376"/>
      <c r="D50" s="346">
        <v>0</v>
      </c>
      <c r="E50" s="346">
        <v>0</v>
      </c>
      <c r="F50" s="346">
        <v>0</v>
      </c>
      <c r="G50" s="346">
        <v>0</v>
      </c>
      <c r="H50" s="346">
        <v>0</v>
      </c>
      <c r="I50" s="346">
        <v>0</v>
      </c>
      <c r="J50" s="346">
        <v>0</v>
      </c>
      <c r="K50" s="346">
        <v>0</v>
      </c>
      <c r="L50" s="346">
        <v>0</v>
      </c>
      <c r="M50" s="346">
        <v>0</v>
      </c>
      <c r="N50" s="346">
        <v>0</v>
      </c>
      <c r="O50" s="346">
        <v>0</v>
      </c>
      <c r="P50" s="346">
        <v>0</v>
      </c>
      <c r="Q50" s="346">
        <v>0</v>
      </c>
      <c r="R50" s="346">
        <v>0</v>
      </c>
      <c r="S50" s="346">
        <v>0</v>
      </c>
      <c r="T50" s="346">
        <v>0</v>
      </c>
      <c r="U50" s="346">
        <v>0</v>
      </c>
      <c r="V50" s="346">
        <v>0</v>
      </c>
      <c r="W50" s="346">
        <v>0</v>
      </c>
      <c r="X50" s="346">
        <v>0</v>
      </c>
      <c r="Y50" s="346">
        <v>0</v>
      </c>
      <c r="Z50" s="346">
        <v>0</v>
      </c>
      <c r="AA50" s="346">
        <v>0</v>
      </c>
      <c r="AB50" s="346">
        <v>0</v>
      </c>
      <c r="AC50" s="346">
        <v>0</v>
      </c>
      <c r="AD50" s="346">
        <v>0</v>
      </c>
      <c r="AE50" s="346">
        <v>0</v>
      </c>
      <c r="AF50" s="346">
        <v>0</v>
      </c>
      <c r="AG50" s="346">
        <v>0</v>
      </c>
      <c r="AH50" s="346">
        <v>0</v>
      </c>
      <c r="AI50" s="346">
        <v>0</v>
      </c>
      <c r="AJ50" s="346">
        <v>0</v>
      </c>
      <c r="AK50" s="346">
        <v>0</v>
      </c>
      <c r="AL50" s="346">
        <v>0</v>
      </c>
      <c r="AM50" s="346">
        <v>0</v>
      </c>
      <c r="AN50" s="346">
        <v>0</v>
      </c>
      <c r="AO50" s="346">
        <v>0</v>
      </c>
      <c r="AP50" s="346">
        <v>0</v>
      </c>
      <c r="AQ50" s="346">
        <v>0</v>
      </c>
      <c r="AR50" s="346">
        <v>0</v>
      </c>
      <c r="AS50" s="346">
        <v>0</v>
      </c>
      <c r="AT50" s="346">
        <v>0</v>
      </c>
      <c r="AU50" s="346">
        <v>0</v>
      </c>
      <c r="AV50" s="346">
        <v>0</v>
      </c>
      <c r="AW50" s="346">
        <v>0</v>
      </c>
      <c r="AX50" s="346">
        <v>0</v>
      </c>
      <c r="AY50" s="346">
        <v>0</v>
      </c>
      <c r="AZ50" s="346">
        <v>0</v>
      </c>
      <c r="BA50" s="346">
        <v>0</v>
      </c>
      <c r="BB50" s="346">
        <v>0</v>
      </c>
      <c r="BC50" s="346">
        <v>0</v>
      </c>
      <c r="BD50" s="346">
        <v>0</v>
      </c>
      <c r="BE50" s="346">
        <v>0</v>
      </c>
      <c r="BF50" s="346">
        <v>0</v>
      </c>
      <c r="BG50" s="346">
        <v>0</v>
      </c>
      <c r="BH50" s="346">
        <v>0</v>
      </c>
      <c r="BI50" s="346">
        <v>0</v>
      </c>
      <c r="BJ50" s="346">
        <v>0</v>
      </c>
      <c r="BK50" s="346">
        <v>0</v>
      </c>
      <c r="BL50" s="346">
        <v>2190.4735126818482</v>
      </c>
      <c r="BM50" s="346">
        <v>2219.7393003923935</v>
      </c>
      <c r="BN50" s="346">
        <v>2209.3544382266691</v>
      </c>
      <c r="BO50" s="346">
        <v>2115.0777462530928</v>
      </c>
      <c r="BP50" s="346">
        <v>1990.9499138001556</v>
      </c>
      <c r="BQ50" s="346">
        <v>0</v>
      </c>
      <c r="BR50" s="346">
        <v>0</v>
      </c>
      <c r="BS50" s="346">
        <v>0</v>
      </c>
      <c r="BT50" s="346">
        <v>0</v>
      </c>
      <c r="BU50" s="346">
        <v>0</v>
      </c>
      <c r="BV50" s="346">
        <v>0</v>
      </c>
      <c r="BW50" s="346">
        <v>0</v>
      </c>
      <c r="BX50" s="346">
        <v>0</v>
      </c>
      <c r="BY50" s="346">
        <v>0</v>
      </c>
      <c r="BZ50" s="346">
        <v>0</v>
      </c>
      <c r="CA50" s="346">
        <v>0</v>
      </c>
      <c r="CB50" s="346">
        <v>0</v>
      </c>
      <c r="CC50" s="346">
        <v>0</v>
      </c>
      <c r="CD50" s="346">
        <v>0</v>
      </c>
      <c r="CE50" s="347">
        <v>0</v>
      </c>
    </row>
    <row r="51" spans="1:83" x14ac:dyDescent="0.35">
      <c r="A51" s="377"/>
      <c r="B51" s="74" t="s">
        <v>448</v>
      </c>
      <c r="C51" s="376"/>
      <c r="D51" s="346">
        <v>0</v>
      </c>
      <c r="E51" s="346">
        <v>0</v>
      </c>
      <c r="F51" s="346">
        <v>0</v>
      </c>
      <c r="G51" s="346">
        <v>0</v>
      </c>
      <c r="H51" s="346">
        <v>0</v>
      </c>
      <c r="I51" s="346">
        <v>0</v>
      </c>
      <c r="J51" s="346">
        <v>0</v>
      </c>
      <c r="K51" s="346">
        <v>0</v>
      </c>
      <c r="L51" s="346">
        <v>0</v>
      </c>
      <c r="M51" s="346">
        <v>0</v>
      </c>
      <c r="N51" s="346">
        <v>0</v>
      </c>
      <c r="O51" s="346">
        <v>0</v>
      </c>
      <c r="P51" s="346">
        <v>0</v>
      </c>
      <c r="Q51" s="346">
        <v>0</v>
      </c>
      <c r="R51" s="346">
        <v>0</v>
      </c>
      <c r="S51" s="346">
        <v>0</v>
      </c>
      <c r="T51" s="346">
        <v>0</v>
      </c>
      <c r="U51" s="346">
        <v>0</v>
      </c>
      <c r="V51" s="346">
        <v>0</v>
      </c>
      <c r="W51" s="346">
        <v>0</v>
      </c>
      <c r="X51" s="346">
        <v>0</v>
      </c>
      <c r="Y51" s="346">
        <v>0</v>
      </c>
      <c r="Z51" s="346">
        <v>0</v>
      </c>
      <c r="AA51" s="346">
        <v>0</v>
      </c>
      <c r="AB51" s="346">
        <v>0</v>
      </c>
      <c r="AC51" s="346">
        <v>0</v>
      </c>
      <c r="AD51" s="346">
        <v>0</v>
      </c>
      <c r="AE51" s="346">
        <v>0</v>
      </c>
      <c r="AF51" s="346">
        <v>0</v>
      </c>
      <c r="AG51" s="346">
        <v>0</v>
      </c>
      <c r="AH51" s="346">
        <v>0</v>
      </c>
      <c r="AI51" s="346">
        <v>0</v>
      </c>
      <c r="AJ51" s="346">
        <v>0</v>
      </c>
      <c r="AK51" s="346">
        <v>0</v>
      </c>
      <c r="AL51" s="346">
        <v>0</v>
      </c>
      <c r="AM51" s="346">
        <v>0</v>
      </c>
      <c r="AN51" s="346">
        <v>0</v>
      </c>
      <c r="AO51" s="346">
        <v>0</v>
      </c>
      <c r="AP51" s="346">
        <v>0</v>
      </c>
      <c r="AQ51" s="346">
        <v>0</v>
      </c>
      <c r="AR51" s="346">
        <v>0</v>
      </c>
      <c r="AS51" s="346">
        <v>0</v>
      </c>
      <c r="AT51" s="346">
        <v>0</v>
      </c>
      <c r="AU51" s="346">
        <v>0</v>
      </c>
      <c r="AV51" s="346">
        <v>0</v>
      </c>
      <c r="AW51" s="346">
        <v>0</v>
      </c>
      <c r="AX51" s="346">
        <v>0</v>
      </c>
      <c r="AY51" s="346">
        <v>0</v>
      </c>
      <c r="AZ51" s="346">
        <v>0</v>
      </c>
      <c r="BA51" s="346">
        <v>0</v>
      </c>
      <c r="BB51" s="346">
        <v>0</v>
      </c>
      <c r="BC51" s="346">
        <v>0</v>
      </c>
      <c r="BD51" s="346">
        <v>0</v>
      </c>
      <c r="BE51" s="346">
        <v>0</v>
      </c>
      <c r="BF51" s="346">
        <v>0</v>
      </c>
      <c r="BG51" s="346">
        <v>0</v>
      </c>
      <c r="BH51" s="346">
        <v>0</v>
      </c>
      <c r="BI51" s="346">
        <v>0</v>
      </c>
      <c r="BJ51" s="346">
        <v>0</v>
      </c>
      <c r="BK51" s="346">
        <v>0</v>
      </c>
      <c r="BL51" s="346">
        <v>30.82067229873488</v>
      </c>
      <c r="BM51" s="346">
        <v>37.456348463923973</v>
      </c>
      <c r="BN51" s="346">
        <v>44.606685627084879</v>
      </c>
      <c r="BO51" s="346">
        <v>48.623959785617927</v>
      </c>
      <c r="BP51" s="346">
        <v>57.38021738476219</v>
      </c>
      <c r="BQ51" s="346">
        <v>0</v>
      </c>
      <c r="BR51" s="346">
        <v>0</v>
      </c>
      <c r="BS51" s="346">
        <v>0</v>
      </c>
      <c r="BT51" s="346">
        <v>0</v>
      </c>
      <c r="BU51" s="346">
        <v>0</v>
      </c>
      <c r="BV51" s="346">
        <v>0</v>
      </c>
      <c r="BW51" s="346">
        <v>0</v>
      </c>
      <c r="BX51" s="346">
        <v>0</v>
      </c>
      <c r="BY51" s="346">
        <v>0</v>
      </c>
      <c r="BZ51" s="346">
        <v>0</v>
      </c>
      <c r="CA51" s="346">
        <v>0</v>
      </c>
      <c r="CB51" s="346">
        <v>0</v>
      </c>
      <c r="CC51" s="346">
        <v>0</v>
      </c>
      <c r="CD51" s="346">
        <v>0</v>
      </c>
      <c r="CE51" s="347">
        <v>0</v>
      </c>
    </row>
    <row r="52" spans="1:83" x14ac:dyDescent="0.35">
      <c r="A52" s="377"/>
      <c r="B52" s="74" t="s">
        <v>574</v>
      </c>
      <c r="C52" s="376"/>
      <c r="D52" s="346">
        <v>0</v>
      </c>
      <c r="E52" s="346">
        <v>0</v>
      </c>
      <c r="F52" s="346">
        <v>0</v>
      </c>
      <c r="G52" s="346">
        <v>0</v>
      </c>
      <c r="H52" s="346">
        <v>0</v>
      </c>
      <c r="I52" s="346">
        <v>0</v>
      </c>
      <c r="J52" s="346">
        <v>0</v>
      </c>
      <c r="K52" s="346">
        <v>0</v>
      </c>
      <c r="L52" s="346">
        <v>0</v>
      </c>
      <c r="M52" s="346">
        <v>0</v>
      </c>
      <c r="N52" s="346">
        <v>0</v>
      </c>
      <c r="O52" s="346">
        <v>0</v>
      </c>
      <c r="P52" s="346">
        <v>0</v>
      </c>
      <c r="Q52" s="346">
        <v>0</v>
      </c>
      <c r="R52" s="346">
        <v>0</v>
      </c>
      <c r="S52" s="346">
        <v>0</v>
      </c>
      <c r="T52" s="346">
        <v>0</v>
      </c>
      <c r="U52" s="346">
        <v>0</v>
      </c>
      <c r="V52" s="346">
        <v>0</v>
      </c>
      <c r="W52" s="346">
        <v>0</v>
      </c>
      <c r="X52" s="346">
        <v>0</v>
      </c>
      <c r="Y52" s="346">
        <v>0</v>
      </c>
      <c r="Z52" s="346">
        <v>0</v>
      </c>
      <c r="AA52" s="346">
        <v>0</v>
      </c>
      <c r="AB52" s="346">
        <v>0</v>
      </c>
      <c r="AC52" s="346">
        <v>0</v>
      </c>
      <c r="AD52" s="346">
        <v>0</v>
      </c>
      <c r="AE52" s="346">
        <v>0</v>
      </c>
      <c r="AF52" s="346">
        <v>0</v>
      </c>
      <c r="AG52" s="346">
        <v>0</v>
      </c>
      <c r="AH52" s="346">
        <v>0</v>
      </c>
      <c r="AI52" s="346">
        <v>0</v>
      </c>
      <c r="AJ52" s="346">
        <v>0</v>
      </c>
      <c r="AK52" s="346">
        <v>0</v>
      </c>
      <c r="AL52" s="346">
        <v>0</v>
      </c>
      <c r="AM52" s="346">
        <v>0</v>
      </c>
      <c r="AN52" s="346">
        <v>0</v>
      </c>
      <c r="AO52" s="346">
        <v>0</v>
      </c>
      <c r="AP52" s="346">
        <v>0</v>
      </c>
      <c r="AQ52" s="346">
        <v>0</v>
      </c>
      <c r="AR52" s="346">
        <v>0</v>
      </c>
      <c r="AS52" s="346">
        <v>0</v>
      </c>
      <c r="AT52" s="346">
        <v>0</v>
      </c>
      <c r="AU52" s="346">
        <v>0</v>
      </c>
      <c r="AV52" s="346">
        <v>0</v>
      </c>
      <c r="AW52" s="346">
        <v>0</v>
      </c>
      <c r="AX52" s="346">
        <v>0</v>
      </c>
      <c r="AY52" s="346">
        <v>0</v>
      </c>
      <c r="AZ52" s="346">
        <v>0</v>
      </c>
      <c r="BA52" s="346">
        <v>0</v>
      </c>
      <c r="BB52" s="346">
        <v>0</v>
      </c>
      <c r="BC52" s="346">
        <v>0</v>
      </c>
      <c r="BD52" s="346">
        <v>0</v>
      </c>
      <c r="BE52" s="346">
        <v>0</v>
      </c>
      <c r="BF52" s="346">
        <v>0</v>
      </c>
      <c r="BG52" s="346">
        <v>0</v>
      </c>
      <c r="BH52" s="346">
        <v>0</v>
      </c>
      <c r="BI52" s="346">
        <v>0</v>
      </c>
      <c r="BJ52" s="346">
        <v>0</v>
      </c>
      <c r="BK52" s="346">
        <v>0</v>
      </c>
      <c r="BL52" s="346">
        <v>7.2979650767321873</v>
      </c>
      <c r="BM52" s="346">
        <v>8.0333568465451624</v>
      </c>
      <c r="BN52" s="346">
        <v>8.9365866808698637</v>
      </c>
      <c r="BO52" s="346">
        <v>8.6456253404568582</v>
      </c>
      <c r="BP52" s="346">
        <v>8.4023136063259098</v>
      </c>
      <c r="BQ52" s="346">
        <v>0</v>
      </c>
      <c r="BR52" s="346">
        <v>0</v>
      </c>
      <c r="BS52" s="346">
        <v>0</v>
      </c>
      <c r="BT52" s="346">
        <v>0</v>
      </c>
      <c r="BU52" s="346">
        <v>0</v>
      </c>
      <c r="BV52" s="346">
        <v>0</v>
      </c>
      <c r="BW52" s="346">
        <v>0</v>
      </c>
      <c r="BX52" s="346">
        <v>0</v>
      </c>
      <c r="BY52" s="346">
        <v>0</v>
      </c>
      <c r="BZ52" s="346">
        <v>0</v>
      </c>
      <c r="CA52" s="346">
        <v>0</v>
      </c>
      <c r="CB52" s="346">
        <v>0</v>
      </c>
      <c r="CC52" s="346">
        <v>0</v>
      </c>
      <c r="CD52" s="346">
        <v>0</v>
      </c>
      <c r="CE52" s="347">
        <v>0</v>
      </c>
    </row>
    <row r="53" spans="1:83" x14ac:dyDescent="0.35">
      <c r="A53" s="377"/>
      <c r="B53" s="74" t="s">
        <v>33</v>
      </c>
      <c r="C53" s="376"/>
      <c r="D53" s="346">
        <v>0</v>
      </c>
      <c r="E53" s="346">
        <v>0</v>
      </c>
      <c r="F53" s="346">
        <v>0</v>
      </c>
      <c r="G53" s="346">
        <v>0</v>
      </c>
      <c r="H53" s="346">
        <v>0</v>
      </c>
      <c r="I53" s="346">
        <v>0</v>
      </c>
      <c r="J53" s="346">
        <v>0</v>
      </c>
      <c r="K53" s="346">
        <v>0</v>
      </c>
      <c r="L53" s="346">
        <v>0</v>
      </c>
      <c r="M53" s="346">
        <v>0</v>
      </c>
      <c r="N53" s="346">
        <v>0</v>
      </c>
      <c r="O53" s="346">
        <v>0</v>
      </c>
      <c r="P53" s="346">
        <v>0</v>
      </c>
      <c r="Q53" s="346">
        <v>0</v>
      </c>
      <c r="R53" s="346">
        <v>0</v>
      </c>
      <c r="S53" s="346">
        <v>0</v>
      </c>
      <c r="T53" s="346">
        <v>0</v>
      </c>
      <c r="U53" s="346">
        <v>0</v>
      </c>
      <c r="V53" s="346">
        <v>0</v>
      </c>
      <c r="W53" s="346">
        <v>0</v>
      </c>
      <c r="X53" s="346">
        <v>0</v>
      </c>
      <c r="Y53" s="346">
        <v>0</v>
      </c>
      <c r="Z53" s="346">
        <v>0</v>
      </c>
      <c r="AA53" s="346">
        <v>0</v>
      </c>
      <c r="AB53" s="346">
        <v>0</v>
      </c>
      <c r="AC53" s="346">
        <v>0</v>
      </c>
      <c r="AD53" s="346">
        <v>0</v>
      </c>
      <c r="AE53" s="346">
        <v>0</v>
      </c>
      <c r="AF53" s="346">
        <v>0</v>
      </c>
      <c r="AG53" s="346">
        <v>0</v>
      </c>
      <c r="AH53" s="346">
        <v>0</v>
      </c>
      <c r="AI53" s="346">
        <v>0</v>
      </c>
      <c r="AJ53" s="346">
        <v>0</v>
      </c>
      <c r="AK53" s="346">
        <v>0</v>
      </c>
      <c r="AL53" s="346">
        <v>0</v>
      </c>
      <c r="AM53" s="346">
        <v>0</v>
      </c>
      <c r="AN53" s="346">
        <v>0</v>
      </c>
      <c r="AO53" s="346">
        <v>0</v>
      </c>
      <c r="AP53" s="346">
        <v>0</v>
      </c>
      <c r="AQ53" s="346">
        <v>0</v>
      </c>
      <c r="AR53" s="346">
        <v>0</v>
      </c>
      <c r="AS53" s="346">
        <v>0</v>
      </c>
      <c r="AT53" s="346">
        <v>0</v>
      </c>
      <c r="AU53" s="346">
        <v>0</v>
      </c>
      <c r="AV53" s="346">
        <v>0</v>
      </c>
      <c r="AW53" s="346">
        <v>0</v>
      </c>
      <c r="AX53" s="346">
        <v>0</v>
      </c>
      <c r="AY53" s="346">
        <v>0</v>
      </c>
      <c r="AZ53" s="346">
        <v>0</v>
      </c>
      <c r="BA53" s="346">
        <v>0</v>
      </c>
      <c r="BB53" s="346">
        <v>0</v>
      </c>
      <c r="BC53" s="346">
        <v>0</v>
      </c>
      <c r="BD53" s="346">
        <v>0</v>
      </c>
      <c r="BE53" s="346">
        <v>0</v>
      </c>
      <c r="BF53" s="346">
        <v>0</v>
      </c>
      <c r="BG53" s="346">
        <v>0</v>
      </c>
      <c r="BH53" s="346">
        <v>0</v>
      </c>
      <c r="BI53" s="346">
        <v>0</v>
      </c>
      <c r="BJ53" s="346">
        <v>0</v>
      </c>
      <c r="BK53" s="346">
        <v>0</v>
      </c>
      <c r="BL53" s="346">
        <v>415.39118293676569</v>
      </c>
      <c r="BM53" s="346">
        <v>424.39028647289416</v>
      </c>
      <c r="BN53" s="346">
        <v>426.03537715817413</v>
      </c>
      <c r="BO53" s="346">
        <v>409.80651018140367</v>
      </c>
      <c r="BP53" s="346">
        <v>413.67057067083283</v>
      </c>
      <c r="BQ53" s="346">
        <v>0</v>
      </c>
      <c r="BR53" s="346">
        <v>0</v>
      </c>
      <c r="BS53" s="346">
        <v>0</v>
      </c>
      <c r="BT53" s="346">
        <v>0</v>
      </c>
      <c r="BU53" s="346">
        <v>0</v>
      </c>
      <c r="BV53" s="346">
        <v>0</v>
      </c>
      <c r="BW53" s="346">
        <v>0</v>
      </c>
      <c r="BX53" s="346">
        <v>0</v>
      </c>
      <c r="BY53" s="346">
        <v>0</v>
      </c>
      <c r="BZ53" s="346">
        <v>0</v>
      </c>
      <c r="CA53" s="346">
        <v>0</v>
      </c>
      <c r="CB53" s="346">
        <v>0</v>
      </c>
      <c r="CC53" s="346">
        <v>0</v>
      </c>
      <c r="CD53" s="346">
        <v>0</v>
      </c>
      <c r="CE53" s="347">
        <v>0</v>
      </c>
    </row>
    <row r="54" spans="1:83" x14ac:dyDescent="0.35">
      <c r="A54" s="377"/>
      <c r="B54" s="74" t="s">
        <v>575</v>
      </c>
      <c r="C54" s="376"/>
      <c r="D54" s="346">
        <v>0</v>
      </c>
      <c r="E54" s="346">
        <v>0</v>
      </c>
      <c r="F54" s="346">
        <v>0</v>
      </c>
      <c r="G54" s="346">
        <v>0</v>
      </c>
      <c r="H54" s="346">
        <v>0</v>
      </c>
      <c r="I54" s="346">
        <v>0</v>
      </c>
      <c r="J54" s="346">
        <v>0</v>
      </c>
      <c r="K54" s="346">
        <v>0</v>
      </c>
      <c r="L54" s="346">
        <v>0</v>
      </c>
      <c r="M54" s="346">
        <v>0</v>
      </c>
      <c r="N54" s="346">
        <v>0</v>
      </c>
      <c r="O54" s="346">
        <v>0</v>
      </c>
      <c r="P54" s="346">
        <v>0</v>
      </c>
      <c r="Q54" s="346">
        <v>0</v>
      </c>
      <c r="R54" s="346">
        <v>0</v>
      </c>
      <c r="S54" s="346">
        <v>0</v>
      </c>
      <c r="T54" s="346">
        <v>0</v>
      </c>
      <c r="U54" s="346">
        <v>0</v>
      </c>
      <c r="V54" s="346">
        <v>0</v>
      </c>
      <c r="W54" s="346">
        <v>0</v>
      </c>
      <c r="X54" s="346">
        <v>0</v>
      </c>
      <c r="Y54" s="346">
        <v>0</v>
      </c>
      <c r="Z54" s="346">
        <v>0</v>
      </c>
      <c r="AA54" s="346">
        <v>0</v>
      </c>
      <c r="AB54" s="346">
        <v>0</v>
      </c>
      <c r="AC54" s="346">
        <v>0</v>
      </c>
      <c r="AD54" s="346">
        <v>0</v>
      </c>
      <c r="AE54" s="346">
        <v>0</v>
      </c>
      <c r="AF54" s="346">
        <v>0</v>
      </c>
      <c r="AG54" s="346">
        <v>0</v>
      </c>
      <c r="AH54" s="346">
        <v>0</v>
      </c>
      <c r="AI54" s="346">
        <v>0</v>
      </c>
      <c r="AJ54" s="346">
        <v>0</v>
      </c>
      <c r="AK54" s="346">
        <v>0</v>
      </c>
      <c r="AL54" s="346">
        <v>0</v>
      </c>
      <c r="AM54" s="346">
        <v>0</v>
      </c>
      <c r="AN54" s="346">
        <v>0</v>
      </c>
      <c r="AO54" s="346">
        <v>0</v>
      </c>
      <c r="AP54" s="346">
        <v>0</v>
      </c>
      <c r="AQ54" s="346">
        <v>0</v>
      </c>
      <c r="AR54" s="346">
        <v>0</v>
      </c>
      <c r="AS54" s="346">
        <v>0</v>
      </c>
      <c r="AT54" s="346">
        <v>0</v>
      </c>
      <c r="AU54" s="346">
        <v>0</v>
      </c>
      <c r="AV54" s="346">
        <v>0</v>
      </c>
      <c r="AW54" s="346">
        <v>0</v>
      </c>
      <c r="AX54" s="346">
        <v>0</v>
      </c>
      <c r="AY54" s="346">
        <v>0</v>
      </c>
      <c r="AZ54" s="346">
        <v>0</v>
      </c>
      <c r="BA54" s="346">
        <v>0</v>
      </c>
      <c r="BB54" s="346">
        <v>0</v>
      </c>
      <c r="BC54" s="346">
        <v>0</v>
      </c>
      <c r="BD54" s="346">
        <v>0</v>
      </c>
      <c r="BE54" s="346">
        <v>0</v>
      </c>
      <c r="BF54" s="346">
        <v>0</v>
      </c>
      <c r="BG54" s="346">
        <v>0</v>
      </c>
      <c r="BH54" s="346">
        <v>0</v>
      </c>
      <c r="BI54" s="346">
        <v>0</v>
      </c>
      <c r="BJ54" s="346">
        <v>0</v>
      </c>
      <c r="BK54" s="346">
        <v>0</v>
      </c>
      <c r="BL54" s="346">
        <v>269.97607771648683</v>
      </c>
      <c r="BM54" s="346">
        <v>393.31394771687354</v>
      </c>
      <c r="BN54" s="346">
        <v>528.76297942021938</v>
      </c>
      <c r="BO54" s="346">
        <v>601.44493206020184</v>
      </c>
      <c r="BP54" s="346">
        <v>660.66267742580976</v>
      </c>
      <c r="BQ54" s="346">
        <v>0</v>
      </c>
      <c r="BR54" s="346">
        <v>0</v>
      </c>
      <c r="BS54" s="346">
        <v>0</v>
      </c>
      <c r="BT54" s="346">
        <v>0</v>
      </c>
      <c r="BU54" s="346">
        <v>0</v>
      </c>
      <c r="BV54" s="346">
        <v>0</v>
      </c>
      <c r="BW54" s="346">
        <v>0</v>
      </c>
      <c r="BX54" s="346">
        <v>0</v>
      </c>
      <c r="BY54" s="346">
        <v>0</v>
      </c>
      <c r="BZ54" s="346">
        <v>0</v>
      </c>
      <c r="CA54" s="346">
        <v>0</v>
      </c>
      <c r="CB54" s="346">
        <v>0</v>
      </c>
      <c r="CC54" s="346">
        <v>0</v>
      </c>
      <c r="CD54" s="346">
        <v>0</v>
      </c>
      <c r="CE54" s="347">
        <v>0</v>
      </c>
    </row>
    <row r="55" spans="1:83" ht="26.25" customHeight="1" x14ac:dyDescent="0.35">
      <c r="A55" s="377"/>
      <c r="B55" s="74" t="s">
        <v>576</v>
      </c>
      <c r="C55" s="53"/>
      <c r="D55" s="346">
        <v>0</v>
      </c>
      <c r="E55" s="346">
        <v>0</v>
      </c>
      <c r="F55" s="346">
        <v>0</v>
      </c>
      <c r="G55" s="346">
        <v>0</v>
      </c>
      <c r="H55" s="346">
        <v>0</v>
      </c>
      <c r="I55" s="346">
        <v>0</v>
      </c>
      <c r="J55" s="346">
        <v>0</v>
      </c>
      <c r="K55" s="346">
        <v>0</v>
      </c>
      <c r="L55" s="346">
        <v>0</v>
      </c>
      <c r="M55" s="346">
        <v>0</v>
      </c>
      <c r="N55" s="346">
        <v>0</v>
      </c>
      <c r="O55" s="346">
        <v>0</v>
      </c>
      <c r="P55" s="346">
        <v>0</v>
      </c>
      <c r="Q55" s="346">
        <v>0</v>
      </c>
      <c r="R55" s="346">
        <v>0</v>
      </c>
      <c r="S55" s="346">
        <v>0</v>
      </c>
      <c r="T55" s="346">
        <v>0</v>
      </c>
      <c r="U55" s="346">
        <v>0</v>
      </c>
      <c r="V55" s="346">
        <v>0</v>
      </c>
      <c r="W55" s="346">
        <v>0</v>
      </c>
      <c r="X55" s="346">
        <v>0</v>
      </c>
      <c r="Y55" s="346">
        <v>0</v>
      </c>
      <c r="Z55" s="346">
        <v>0</v>
      </c>
      <c r="AA55" s="346">
        <v>0</v>
      </c>
      <c r="AB55" s="346">
        <v>0</v>
      </c>
      <c r="AC55" s="346">
        <v>0</v>
      </c>
      <c r="AD55" s="346">
        <v>0</v>
      </c>
      <c r="AE55" s="346">
        <v>0</v>
      </c>
      <c r="AF55" s="346">
        <v>0</v>
      </c>
      <c r="AG55" s="346">
        <v>0</v>
      </c>
      <c r="AH55" s="346">
        <v>1104.1969935058939</v>
      </c>
      <c r="AI55" s="346">
        <v>1083.8975825569678</v>
      </c>
      <c r="AJ55" s="346">
        <v>1219.3882742091398</v>
      </c>
      <c r="AK55" s="346">
        <v>1643.858438562432</v>
      </c>
      <c r="AL55" s="346">
        <v>1863.7356701461911</v>
      </c>
      <c r="AM55" s="346">
        <v>2000.2139953957144</v>
      </c>
      <c r="AN55" s="346">
        <v>2099.5891918805191</v>
      </c>
      <c r="AO55" s="346">
        <v>2168.6276207401711</v>
      </c>
      <c r="AP55" s="346">
        <v>2283.1363375989622</v>
      </c>
      <c r="AQ55" s="346">
        <v>2245.1641895421353</v>
      </c>
      <c r="AR55" s="346">
        <v>1900.9554137885336</v>
      </c>
      <c r="AS55" s="346">
        <v>2162.7592097457923</v>
      </c>
      <c r="AT55" s="346">
        <v>2474.3816042697713</v>
      </c>
      <c r="AU55" s="346">
        <v>1343.2513090549851</v>
      </c>
      <c r="AV55" s="346">
        <v>1408.4289651903341</v>
      </c>
      <c r="AW55" s="346">
        <v>1779.5871786192295</v>
      </c>
      <c r="AX55" s="346">
        <v>1809.1747350458372</v>
      </c>
      <c r="AY55" s="346">
        <v>1780.3562825611812</v>
      </c>
      <c r="AZ55" s="346">
        <v>1784.711558586187</v>
      </c>
      <c r="BA55" s="346">
        <v>1859.9105102457338</v>
      </c>
      <c r="BB55" s="346">
        <v>1904.1218849726804</v>
      </c>
      <c r="BC55" s="346">
        <v>1945.6797066698266</v>
      </c>
      <c r="BD55" s="346">
        <v>2029.9142437273151</v>
      </c>
      <c r="BE55" s="346">
        <v>2183.3259442277285</v>
      </c>
      <c r="BF55" s="346">
        <v>2263.2557661337905</v>
      </c>
      <c r="BG55" s="346">
        <v>2489.9240448926175</v>
      </c>
      <c r="BH55" s="346">
        <v>2740.5226400337574</v>
      </c>
      <c r="BI55" s="346">
        <v>2688.5197308918773</v>
      </c>
      <c r="BJ55" s="346">
        <v>2837.9474143265652</v>
      </c>
      <c r="BK55" s="346">
        <v>2831.4007430609131</v>
      </c>
      <c r="BL55" s="346">
        <v>2887.8471908198771</v>
      </c>
      <c r="BM55" s="346">
        <v>2951.0708979498559</v>
      </c>
      <c r="BN55" s="346">
        <v>2945.7684992813051</v>
      </c>
      <c r="BO55" s="346">
        <v>2836.0359443934108</v>
      </c>
      <c r="BP55" s="346">
        <v>2674.3978779774025</v>
      </c>
      <c r="BQ55" s="346">
        <v>0</v>
      </c>
      <c r="BR55" s="346">
        <v>0</v>
      </c>
      <c r="BS55" s="346">
        <v>0</v>
      </c>
      <c r="BT55" s="346">
        <v>0</v>
      </c>
      <c r="BU55" s="346">
        <v>0</v>
      </c>
      <c r="BV55" s="346">
        <v>0</v>
      </c>
      <c r="BW55" s="346">
        <v>0</v>
      </c>
      <c r="BX55" s="346">
        <v>0</v>
      </c>
      <c r="BY55" s="346">
        <v>0</v>
      </c>
      <c r="BZ55" s="346">
        <v>0</v>
      </c>
      <c r="CA55" s="346">
        <v>0</v>
      </c>
      <c r="CB55" s="346">
        <v>0</v>
      </c>
      <c r="CC55" s="346">
        <v>0</v>
      </c>
      <c r="CD55" s="346">
        <v>0</v>
      </c>
      <c r="CE55" s="347">
        <v>0</v>
      </c>
    </row>
    <row r="56" spans="1:83" x14ac:dyDescent="0.35">
      <c r="A56" s="377"/>
      <c r="B56" s="74" t="s">
        <v>577</v>
      </c>
      <c r="C56" s="53"/>
      <c r="D56" s="346">
        <v>0</v>
      </c>
      <c r="E56" s="346">
        <v>0</v>
      </c>
      <c r="F56" s="346">
        <v>0</v>
      </c>
      <c r="G56" s="346">
        <v>0</v>
      </c>
      <c r="H56" s="346">
        <v>0</v>
      </c>
      <c r="I56" s="346">
        <v>0</v>
      </c>
      <c r="J56" s="346">
        <v>0</v>
      </c>
      <c r="K56" s="346">
        <v>0</v>
      </c>
      <c r="L56" s="346">
        <v>0</v>
      </c>
      <c r="M56" s="346">
        <v>0</v>
      </c>
      <c r="N56" s="346">
        <v>0</v>
      </c>
      <c r="O56" s="346">
        <v>0</v>
      </c>
      <c r="P56" s="346">
        <v>0</v>
      </c>
      <c r="Q56" s="346">
        <v>0</v>
      </c>
      <c r="R56" s="346">
        <v>0</v>
      </c>
      <c r="S56" s="346">
        <v>0</v>
      </c>
      <c r="T56" s="346">
        <v>0</v>
      </c>
      <c r="U56" s="346">
        <v>0</v>
      </c>
      <c r="V56" s="346">
        <v>0</v>
      </c>
      <c r="W56" s="346">
        <v>0</v>
      </c>
      <c r="X56" s="346">
        <v>0</v>
      </c>
      <c r="Y56" s="346">
        <v>0</v>
      </c>
      <c r="Z56" s="346">
        <v>0</v>
      </c>
      <c r="AA56" s="346">
        <v>0</v>
      </c>
      <c r="AB56" s="346">
        <v>0</v>
      </c>
      <c r="AC56" s="346">
        <v>0</v>
      </c>
      <c r="AD56" s="346">
        <v>0</v>
      </c>
      <c r="AE56" s="346">
        <v>0</v>
      </c>
      <c r="AF56" s="346">
        <v>0</v>
      </c>
      <c r="AG56" s="346">
        <v>0</v>
      </c>
      <c r="AH56" s="346">
        <v>1150.2149138699351</v>
      </c>
      <c r="AI56" s="346">
        <v>1136.3670360916824</v>
      </c>
      <c r="AJ56" s="346">
        <v>1285.0577197993041</v>
      </c>
      <c r="AK56" s="346">
        <v>1715.5699657202965</v>
      </c>
      <c r="AL56" s="346">
        <v>1932.861730238784</v>
      </c>
      <c r="AM56" s="346">
        <v>2060.8067235974222</v>
      </c>
      <c r="AN56" s="346">
        <v>2158.7290077118519</v>
      </c>
      <c r="AO56" s="346">
        <v>2221.7989008307331</v>
      </c>
      <c r="AP56" s="346">
        <v>2350.5386262873367</v>
      </c>
      <c r="AQ56" s="346">
        <v>2311.1198976851551</v>
      </c>
      <c r="AR56" s="346">
        <v>1512.3875843434384</v>
      </c>
      <c r="AS56" s="346">
        <v>1763.3182168002061</v>
      </c>
      <c r="AT56" s="346">
        <v>2045.5092615896156</v>
      </c>
      <c r="AU56" s="346">
        <v>1470.5234022155012</v>
      </c>
      <c r="AV56" s="346">
        <v>1883.2995248089828</v>
      </c>
      <c r="AW56" s="346">
        <v>1887.2230578424226</v>
      </c>
      <c r="AX56" s="346">
        <v>2052.1573218682165</v>
      </c>
      <c r="AY56" s="346">
        <v>2149.6514104018925</v>
      </c>
      <c r="AZ56" s="346">
        <v>2199.208415659617</v>
      </c>
      <c r="BA56" s="346">
        <v>2265.8016718460321</v>
      </c>
      <c r="BB56" s="346">
        <v>2247.7259822291853</v>
      </c>
      <c r="BC56" s="346">
        <v>2252.3382016677074</v>
      </c>
      <c r="BD56" s="346">
        <v>2221.1132235250275</v>
      </c>
      <c r="BE56" s="346">
        <v>2162.1817081652966</v>
      </c>
      <c r="BF56" s="346">
        <v>2219.3584776948651</v>
      </c>
      <c r="BG56" s="346">
        <v>2491.6176173056506</v>
      </c>
      <c r="BH56" s="346">
        <v>2590.5421807510938</v>
      </c>
      <c r="BI56" s="346">
        <v>2816.1385829166775</v>
      </c>
      <c r="BJ56" s="346">
        <v>2743.1204944871452</v>
      </c>
      <c r="BK56" s="346">
        <v>2739.3460327773969</v>
      </c>
      <c r="BL56" s="346">
        <v>2766.0661132750815</v>
      </c>
      <c r="BM56" s="346">
        <v>3238.5513129158871</v>
      </c>
      <c r="BN56" s="346">
        <v>3436.611269630605</v>
      </c>
      <c r="BO56" s="346">
        <v>3427.0481401309676</v>
      </c>
      <c r="BP56" s="346">
        <v>3473.9648070167586</v>
      </c>
      <c r="BQ56" s="346">
        <v>0</v>
      </c>
      <c r="BR56" s="346">
        <v>0</v>
      </c>
      <c r="BS56" s="346">
        <v>0</v>
      </c>
      <c r="BT56" s="346">
        <v>0</v>
      </c>
      <c r="BU56" s="346">
        <v>0</v>
      </c>
      <c r="BV56" s="346">
        <v>0</v>
      </c>
      <c r="BW56" s="346">
        <v>0</v>
      </c>
      <c r="BX56" s="346">
        <v>0</v>
      </c>
      <c r="BY56" s="346">
        <v>0</v>
      </c>
      <c r="BZ56" s="346">
        <v>0</v>
      </c>
      <c r="CA56" s="346">
        <v>0</v>
      </c>
      <c r="CB56" s="346">
        <v>0</v>
      </c>
      <c r="CC56" s="346">
        <v>0</v>
      </c>
      <c r="CD56" s="346">
        <v>0</v>
      </c>
      <c r="CE56" s="347">
        <v>0</v>
      </c>
    </row>
    <row r="57" spans="1:83" ht="26.25" customHeight="1" x14ac:dyDescent="0.35">
      <c r="A57" s="76"/>
      <c r="B57" s="53" t="s">
        <v>578</v>
      </c>
      <c r="C57" s="37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346"/>
      <c r="AZ57" s="346"/>
      <c r="BA57" s="346"/>
      <c r="BB57" s="346"/>
      <c r="BC57" s="346"/>
      <c r="BD57" s="346"/>
      <c r="BE57" s="346"/>
      <c r="BF57" s="346"/>
      <c r="BG57" s="346"/>
      <c r="BH57" s="346"/>
      <c r="BI57" s="346"/>
      <c r="BJ57" s="346"/>
      <c r="BK57" s="346"/>
      <c r="BL57" s="346"/>
      <c r="BM57" s="346"/>
      <c r="BN57" s="346"/>
      <c r="BO57" s="346"/>
      <c r="BP57" s="346"/>
      <c r="BQ57" s="346"/>
      <c r="BR57" s="346"/>
      <c r="BS57" s="346"/>
      <c r="BT57" s="346"/>
      <c r="BU57" s="346"/>
      <c r="BV57" s="346"/>
      <c r="BW57" s="346"/>
      <c r="BX57" s="346"/>
      <c r="BY57" s="346"/>
      <c r="BZ57" s="346"/>
      <c r="CA57" s="346"/>
      <c r="CB57" s="346"/>
      <c r="CC57" s="346"/>
      <c r="CD57" s="346"/>
      <c r="CE57" s="347"/>
    </row>
    <row r="58" spans="1:83" x14ac:dyDescent="0.35">
      <c r="A58" s="377"/>
      <c r="B58" s="74" t="s">
        <v>579</v>
      </c>
      <c r="C58" s="376"/>
      <c r="D58" s="346">
        <v>0</v>
      </c>
      <c r="E58" s="346">
        <v>0</v>
      </c>
      <c r="F58" s="346">
        <v>0</v>
      </c>
      <c r="G58" s="346">
        <v>0</v>
      </c>
      <c r="H58" s="346">
        <v>0</v>
      </c>
      <c r="I58" s="346">
        <v>0</v>
      </c>
      <c r="J58" s="346">
        <v>0</v>
      </c>
      <c r="K58" s="346">
        <v>0</v>
      </c>
      <c r="L58" s="346">
        <v>0</v>
      </c>
      <c r="M58" s="346">
        <v>0</v>
      </c>
      <c r="N58" s="346">
        <v>0</v>
      </c>
      <c r="O58" s="346">
        <v>0</v>
      </c>
      <c r="P58" s="346">
        <v>0</v>
      </c>
      <c r="Q58" s="346">
        <v>0</v>
      </c>
      <c r="R58" s="346">
        <v>0</v>
      </c>
      <c r="S58" s="346">
        <v>0</v>
      </c>
      <c r="T58" s="346">
        <v>0</v>
      </c>
      <c r="U58" s="346">
        <v>0</v>
      </c>
      <c r="V58" s="346">
        <v>0</v>
      </c>
      <c r="W58" s="346">
        <v>0</v>
      </c>
      <c r="X58" s="346">
        <v>0</v>
      </c>
      <c r="Y58" s="346">
        <v>0</v>
      </c>
      <c r="Z58" s="346">
        <v>0</v>
      </c>
      <c r="AA58" s="346">
        <v>0</v>
      </c>
      <c r="AB58" s="346">
        <v>0</v>
      </c>
      <c r="AC58" s="346">
        <v>0</v>
      </c>
      <c r="AD58" s="346">
        <v>0</v>
      </c>
      <c r="AE58" s="346">
        <v>0</v>
      </c>
      <c r="AF58" s="346">
        <v>0</v>
      </c>
      <c r="AG58" s="346">
        <v>0</v>
      </c>
      <c r="AH58" s="346">
        <v>1104.1969935058939</v>
      </c>
      <c r="AI58" s="346">
        <v>1083.8975825569678</v>
      </c>
      <c r="AJ58" s="346">
        <v>1219.3882742091398</v>
      </c>
      <c r="AK58" s="346">
        <v>1643.858438562432</v>
      </c>
      <c r="AL58" s="346">
        <v>1863.7356701461911</v>
      </c>
      <c r="AM58" s="346">
        <v>2000.2139953957144</v>
      </c>
      <c r="AN58" s="346">
        <v>2099.5891918805191</v>
      </c>
      <c r="AO58" s="346">
        <v>2168.6276207401711</v>
      </c>
      <c r="AP58" s="346">
        <v>2283.1363375989622</v>
      </c>
      <c r="AQ58" s="346">
        <v>2245.1641895421353</v>
      </c>
      <c r="AR58" s="346">
        <v>1900.9554137885336</v>
      </c>
      <c r="AS58" s="346">
        <v>2162.7592097457923</v>
      </c>
      <c r="AT58" s="346">
        <v>2474.3816042697713</v>
      </c>
      <c r="AU58" s="346">
        <v>1343.2513090549851</v>
      </c>
      <c r="AV58" s="346">
        <v>1408.4289651903341</v>
      </c>
      <c r="AW58" s="346">
        <v>1779.5871786192295</v>
      </c>
      <c r="AX58" s="346">
        <v>1809.1747350458372</v>
      </c>
      <c r="AY58" s="346">
        <v>1780.3562825611812</v>
      </c>
      <c r="AZ58" s="346">
        <v>1784.711558586187</v>
      </c>
      <c r="BA58" s="346">
        <v>1859.9105102457338</v>
      </c>
      <c r="BB58" s="346">
        <v>1904.1218849726804</v>
      </c>
      <c r="BC58" s="346">
        <v>1945.6797066698266</v>
      </c>
      <c r="BD58" s="346">
        <v>2029.9142437273151</v>
      </c>
      <c r="BE58" s="346">
        <v>2183.3259442277285</v>
      </c>
      <c r="BF58" s="346">
        <v>2263.2557661337905</v>
      </c>
      <c r="BG58" s="346">
        <v>2489.9240448926175</v>
      </c>
      <c r="BH58" s="346">
        <v>2740.5226400337574</v>
      </c>
      <c r="BI58" s="346">
        <v>2688.5197308918773</v>
      </c>
      <c r="BJ58" s="346">
        <v>2837.9474143265652</v>
      </c>
      <c r="BK58" s="346">
        <v>2831.4007430609131</v>
      </c>
      <c r="BL58" s="346">
        <v>2887.8471908198771</v>
      </c>
      <c r="BM58" s="346">
        <v>2951.0708979498559</v>
      </c>
      <c r="BN58" s="346">
        <v>2945.7684992813051</v>
      </c>
      <c r="BO58" s="346">
        <v>2836.0359443934108</v>
      </c>
      <c r="BP58" s="346">
        <v>2674.3978779774025</v>
      </c>
      <c r="BQ58" s="346">
        <v>0</v>
      </c>
      <c r="BR58" s="346">
        <v>0</v>
      </c>
      <c r="BS58" s="346">
        <v>0</v>
      </c>
      <c r="BT58" s="346">
        <v>0</v>
      </c>
      <c r="BU58" s="346">
        <v>0</v>
      </c>
      <c r="BV58" s="346">
        <v>0</v>
      </c>
      <c r="BW58" s="346">
        <v>0</v>
      </c>
      <c r="BX58" s="346">
        <v>0</v>
      </c>
      <c r="BY58" s="346">
        <v>0</v>
      </c>
      <c r="BZ58" s="346">
        <v>0</v>
      </c>
      <c r="CA58" s="346">
        <v>0</v>
      </c>
      <c r="CB58" s="346">
        <v>0</v>
      </c>
      <c r="CC58" s="346">
        <v>0</v>
      </c>
      <c r="CD58" s="346">
        <v>0</v>
      </c>
      <c r="CE58" s="347">
        <v>0</v>
      </c>
    </row>
    <row r="59" spans="1:83" x14ac:dyDescent="0.35">
      <c r="A59" s="377"/>
      <c r="B59" s="74" t="s">
        <v>451</v>
      </c>
      <c r="C59" s="376"/>
      <c r="D59" s="346">
        <v>0</v>
      </c>
      <c r="E59" s="346">
        <v>0</v>
      </c>
      <c r="F59" s="346">
        <v>0</v>
      </c>
      <c r="G59" s="346">
        <v>0</v>
      </c>
      <c r="H59" s="346">
        <v>0</v>
      </c>
      <c r="I59" s="346">
        <v>0</v>
      </c>
      <c r="J59" s="346">
        <v>0</v>
      </c>
      <c r="K59" s="346">
        <v>0</v>
      </c>
      <c r="L59" s="346">
        <v>0</v>
      </c>
      <c r="M59" s="346">
        <v>0</v>
      </c>
      <c r="N59" s="346">
        <v>0</v>
      </c>
      <c r="O59" s="346">
        <v>0</v>
      </c>
      <c r="P59" s="346">
        <v>0</v>
      </c>
      <c r="Q59" s="346">
        <v>0</v>
      </c>
      <c r="R59" s="346">
        <v>0</v>
      </c>
      <c r="S59" s="346">
        <v>0</v>
      </c>
      <c r="T59" s="346">
        <v>0</v>
      </c>
      <c r="U59" s="346">
        <v>0</v>
      </c>
      <c r="V59" s="346">
        <v>0</v>
      </c>
      <c r="W59" s="346">
        <v>0</v>
      </c>
      <c r="X59" s="346">
        <v>0</v>
      </c>
      <c r="Y59" s="346">
        <v>0</v>
      </c>
      <c r="Z59" s="346">
        <v>0</v>
      </c>
      <c r="AA59" s="346">
        <v>0</v>
      </c>
      <c r="AB59" s="346">
        <v>0</v>
      </c>
      <c r="AC59" s="346">
        <v>0</v>
      </c>
      <c r="AD59" s="346">
        <v>0</v>
      </c>
      <c r="AE59" s="346">
        <v>0</v>
      </c>
      <c r="AF59" s="346">
        <v>0</v>
      </c>
      <c r="AG59" s="346">
        <v>0</v>
      </c>
      <c r="AH59" s="346">
        <v>160.62875981865682</v>
      </c>
      <c r="AI59" s="346">
        <v>157.59314548889196</v>
      </c>
      <c r="AJ59" s="346">
        <v>177.21184791461673</v>
      </c>
      <c r="AK59" s="346">
        <v>238.44577496563244</v>
      </c>
      <c r="AL59" s="346">
        <v>269.14957529417399</v>
      </c>
      <c r="AM59" s="346">
        <v>287.72207603892832</v>
      </c>
      <c r="AN59" s="346">
        <v>302.54756167787298</v>
      </c>
      <c r="AO59" s="346">
        <v>310.62835121193655</v>
      </c>
      <c r="AP59" s="346">
        <v>328.84675989727765</v>
      </c>
      <c r="AQ59" s="346">
        <v>323.09961029876052</v>
      </c>
      <c r="AR59" s="346">
        <v>207.67840818692045</v>
      </c>
      <c r="AS59" s="346">
        <v>265.24406007590187</v>
      </c>
      <c r="AT59" s="346">
        <v>354.97413592524981</v>
      </c>
      <c r="AU59" s="346">
        <v>224.99304627351228</v>
      </c>
      <c r="AV59" s="346">
        <v>284.22726283955939</v>
      </c>
      <c r="AW59" s="346">
        <v>356.97859726142497</v>
      </c>
      <c r="AX59" s="346">
        <v>442.22660199090592</v>
      </c>
      <c r="AY59" s="346">
        <v>501.75526544355773</v>
      </c>
      <c r="AZ59" s="346">
        <v>549.63187608673377</v>
      </c>
      <c r="BA59" s="346">
        <v>631.89900313202804</v>
      </c>
      <c r="BB59" s="346">
        <v>691.99218963004023</v>
      </c>
      <c r="BC59" s="346">
        <v>743.84089107628074</v>
      </c>
      <c r="BD59" s="346">
        <v>803.0084785139079</v>
      </c>
      <c r="BE59" s="346">
        <v>855.51114192258774</v>
      </c>
      <c r="BF59" s="346">
        <v>938.67823479086655</v>
      </c>
      <c r="BG59" s="346">
        <v>1081.9837160471957</v>
      </c>
      <c r="BH59" s="346">
        <v>1124.1099675598462</v>
      </c>
      <c r="BI59" s="346">
        <v>1225.1166804525728</v>
      </c>
      <c r="BJ59" s="346">
        <v>1140.4355715272766</v>
      </c>
      <c r="BK59" s="346">
        <v>1145.6320265657871</v>
      </c>
      <c r="BL59" s="346">
        <v>1161.4026464167432</v>
      </c>
      <c r="BM59" s="346">
        <v>1252.983237753306</v>
      </c>
      <c r="BN59" s="346">
        <v>1307.0449272180529</v>
      </c>
      <c r="BO59" s="346">
        <v>1299.8773237621999</v>
      </c>
      <c r="BP59" s="346">
        <v>1296.7097573205729</v>
      </c>
      <c r="BQ59" s="346">
        <v>0</v>
      </c>
      <c r="BR59" s="346">
        <v>0</v>
      </c>
      <c r="BS59" s="346">
        <v>0</v>
      </c>
      <c r="BT59" s="346">
        <v>0</v>
      </c>
      <c r="BU59" s="346">
        <v>0</v>
      </c>
      <c r="BV59" s="346">
        <v>0</v>
      </c>
      <c r="BW59" s="346">
        <v>0</v>
      </c>
      <c r="BX59" s="346">
        <v>0</v>
      </c>
      <c r="BY59" s="346">
        <v>0</v>
      </c>
      <c r="BZ59" s="346">
        <v>0</v>
      </c>
      <c r="CA59" s="346">
        <v>0</v>
      </c>
      <c r="CB59" s="346">
        <v>0</v>
      </c>
      <c r="CC59" s="346">
        <v>0</v>
      </c>
      <c r="CD59" s="346">
        <v>0</v>
      </c>
      <c r="CE59" s="347">
        <v>0</v>
      </c>
    </row>
    <row r="60" spans="1:83" x14ac:dyDescent="0.35">
      <c r="A60" s="377"/>
      <c r="B60" s="74" t="s">
        <v>580</v>
      </c>
      <c r="C60" s="376"/>
      <c r="D60" s="346">
        <v>0</v>
      </c>
      <c r="E60" s="346">
        <v>0</v>
      </c>
      <c r="F60" s="346">
        <v>0</v>
      </c>
      <c r="G60" s="346">
        <v>0</v>
      </c>
      <c r="H60" s="346">
        <v>0</v>
      </c>
      <c r="I60" s="346">
        <v>0</v>
      </c>
      <c r="J60" s="346">
        <v>0</v>
      </c>
      <c r="K60" s="346">
        <v>0</v>
      </c>
      <c r="L60" s="346">
        <v>0</v>
      </c>
      <c r="M60" s="346">
        <v>0</v>
      </c>
      <c r="N60" s="346">
        <v>0</v>
      </c>
      <c r="O60" s="346">
        <v>0</v>
      </c>
      <c r="P60" s="346">
        <v>0</v>
      </c>
      <c r="Q60" s="346">
        <v>0</v>
      </c>
      <c r="R60" s="346">
        <v>0</v>
      </c>
      <c r="S60" s="346">
        <v>0</v>
      </c>
      <c r="T60" s="346">
        <v>0</v>
      </c>
      <c r="U60" s="346">
        <v>0</v>
      </c>
      <c r="V60" s="346">
        <v>0</v>
      </c>
      <c r="W60" s="346">
        <v>0</v>
      </c>
      <c r="X60" s="346">
        <v>0</v>
      </c>
      <c r="Y60" s="346">
        <v>0</v>
      </c>
      <c r="Z60" s="346">
        <v>0</v>
      </c>
      <c r="AA60" s="346">
        <v>0</v>
      </c>
      <c r="AB60" s="346">
        <v>0</v>
      </c>
      <c r="AC60" s="346">
        <v>0</v>
      </c>
      <c r="AD60" s="346">
        <v>0</v>
      </c>
      <c r="AE60" s="346">
        <v>0</v>
      </c>
      <c r="AF60" s="346">
        <v>0</v>
      </c>
      <c r="AG60" s="346">
        <v>0</v>
      </c>
      <c r="AH60" s="346">
        <v>519.48210790713415</v>
      </c>
      <c r="AI60" s="346">
        <v>512.10726320966148</v>
      </c>
      <c r="AJ60" s="346">
        <v>578.59681347255514</v>
      </c>
      <c r="AK60" s="346">
        <v>775.23185787040677</v>
      </c>
      <c r="AL60" s="346">
        <v>876.38124175759447</v>
      </c>
      <c r="AM60" s="346">
        <v>937.09350401711401</v>
      </c>
      <c r="AN60" s="346">
        <v>982.01269873610602</v>
      </c>
      <c r="AO60" s="346">
        <v>1012.8143883315732</v>
      </c>
      <c r="AP60" s="346">
        <v>1069.2992139522366</v>
      </c>
      <c r="AQ60" s="346">
        <v>1050.7502423975145</v>
      </c>
      <c r="AR60" s="346">
        <v>541.05552375501406</v>
      </c>
      <c r="AS60" s="346">
        <v>561.64999607366451</v>
      </c>
      <c r="AT60" s="346">
        <v>474.50752478687468</v>
      </c>
      <c r="AU60" s="346">
        <v>372.55236679153097</v>
      </c>
      <c r="AV60" s="346">
        <v>425.99374675431432</v>
      </c>
      <c r="AW60" s="346">
        <v>580.04934484933426</v>
      </c>
      <c r="AX60" s="346">
        <v>642.62348396277582</v>
      </c>
      <c r="AY60" s="346">
        <v>689.01566648373296</v>
      </c>
      <c r="AZ60" s="346">
        <v>704.66458066108623</v>
      </c>
      <c r="BA60" s="346">
        <v>729.97639918175662</v>
      </c>
      <c r="BB60" s="346">
        <v>748.74527493444202</v>
      </c>
      <c r="BC60" s="346">
        <v>766.3877286396621</v>
      </c>
      <c r="BD60" s="346">
        <v>742.3989280232679</v>
      </c>
      <c r="BE60" s="346">
        <v>724.28403170408455</v>
      </c>
      <c r="BF60" s="346">
        <v>722.50874153809036</v>
      </c>
      <c r="BG60" s="346">
        <v>809.98003162857572</v>
      </c>
      <c r="BH60" s="346">
        <v>856.4054005374785</v>
      </c>
      <c r="BI60" s="346">
        <v>922.65596216557378</v>
      </c>
      <c r="BJ60" s="346">
        <v>882.94426905339128</v>
      </c>
      <c r="BK60" s="346">
        <v>856.26374218260742</v>
      </c>
      <c r="BL60" s="346">
        <v>843.32864327130142</v>
      </c>
      <c r="BM60" s="346">
        <v>894.2857254546592</v>
      </c>
      <c r="BN60" s="346">
        <v>963.14016516252184</v>
      </c>
      <c r="BO60" s="346">
        <v>955.53197997363498</v>
      </c>
      <c r="BP60" s="346">
        <v>947.21824907155724</v>
      </c>
      <c r="BQ60" s="346">
        <v>0</v>
      </c>
      <c r="BR60" s="346">
        <v>0</v>
      </c>
      <c r="BS60" s="346">
        <v>0</v>
      </c>
      <c r="BT60" s="346">
        <v>0</v>
      </c>
      <c r="BU60" s="346">
        <v>0</v>
      </c>
      <c r="BV60" s="346">
        <v>0</v>
      </c>
      <c r="BW60" s="346">
        <v>0</v>
      </c>
      <c r="BX60" s="346">
        <v>0</v>
      </c>
      <c r="BY60" s="346">
        <v>0</v>
      </c>
      <c r="BZ60" s="346">
        <v>0</v>
      </c>
      <c r="CA60" s="346">
        <v>0</v>
      </c>
      <c r="CB60" s="346">
        <v>0</v>
      </c>
      <c r="CC60" s="346">
        <v>0</v>
      </c>
      <c r="CD60" s="346">
        <v>0</v>
      </c>
      <c r="CE60" s="347">
        <v>0</v>
      </c>
    </row>
    <row r="61" spans="1:83" x14ac:dyDescent="0.35">
      <c r="A61" s="377"/>
      <c r="B61" s="74" t="s">
        <v>408</v>
      </c>
      <c r="C61" s="376"/>
      <c r="D61" s="346">
        <v>0</v>
      </c>
      <c r="E61" s="346">
        <v>0</v>
      </c>
      <c r="F61" s="346">
        <v>0</v>
      </c>
      <c r="G61" s="346">
        <v>0</v>
      </c>
      <c r="H61" s="346">
        <v>0</v>
      </c>
      <c r="I61" s="346">
        <v>0</v>
      </c>
      <c r="J61" s="346">
        <v>0</v>
      </c>
      <c r="K61" s="346">
        <v>0</v>
      </c>
      <c r="L61" s="346">
        <v>0</v>
      </c>
      <c r="M61" s="346">
        <v>0</v>
      </c>
      <c r="N61" s="346">
        <v>0</v>
      </c>
      <c r="O61" s="346">
        <v>0</v>
      </c>
      <c r="P61" s="346">
        <v>0</v>
      </c>
      <c r="Q61" s="346">
        <v>0</v>
      </c>
      <c r="R61" s="346">
        <v>0</v>
      </c>
      <c r="S61" s="346">
        <v>0</v>
      </c>
      <c r="T61" s="346">
        <v>0</v>
      </c>
      <c r="U61" s="346">
        <v>0</v>
      </c>
      <c r="V61" s="346">
        <v>0</v>
      </c>
      <c r="W61" s="346">
        <v>0</v>
      </c>
      <c r="X61" s="346">
        <v>0</v>
      </c>
      <c r="Y61" s="346">
        <v>0</v>
      </c>
      <c r="Z61" s="346">
        <v>0</v>
      </c>
      <c r="AA61" s="346">
        <v>0</v>
      </c>
      <c r="AB61" s="346">
        <v>0</v>
      </c>
      <c r="AC61" s="346">
        <v>0</v>
      </c>
      <c r="AD61" s="346">
        <v>0</v>
      </c>
      <c r="AE61" s="346">
        <v>0</v>
      </c>
      <c r="AF61" s="346">
        <v>0</v>
      </c>
      <c r="AG61" s="346">
        <v>0</v>
      </c>
      <c r="AH61" s="346">
        <v>427.77053955495614</v>
      </c>
      <c r="AI61" s="346">
        <v>424.93410981172877</v>
      </c>
      <c r="AJ61" s="346">
        <v>482.09819095626523</v>
      </c>
      <c r="AK61" s="346">
        <v>638.71733135143802</v>
      </c>
      <c r="AL61" s="346">
        <v>715.91307124813954</v>
      </c>
      <c r="AM61" s="346">
        <v>759.62575304349264</v>
      </c>
      <c r="AN61" s="346">
        <v>794.14281296859508</v>
      </c>
      <c r="AO61" s="346">
        <v>815.8201433388939</v>
      </c>
      <c r="AP61" s="346">
        <v>865.25358714444576</v>
      </c>
      <c r="AQ61" s="346">
        <v>851.64256786684166</v>
      </c>
      <c r="AR61" s="346">
        <v>558.49811968696554</v>
      </c>
      <c r="AS61" s="346">
        <v>662.11392194446967</v>
      </c>
      <c r="AT61" s="346">
        <v>793.98147915726395</v>
      </c>
      <c r="AU61" s="346">
        <v>657.1787199528269</v>
      </c>
      <c r="AV61" s="346">
        <v>934.18657724744514</v>
      </c>
      <c r="AW61" s="346">
        <v>718.31600910364295</v>
      </c>
      <c r="AX61" s="346">
        <v>710.62411069690586</v>
      </c>
      <c r="AY61" s="346">
        <v>658.80297780876253</v>
      </c>
      <c r="AZ61" s="346">
        <v>624.04301602259295</v>
      </c>
      <c r="BA61" s="346">
        <v>542.58621616625521</v>
      </c>
      <c r="BB61" s="346">
        <v>458.50439832994289</v>
      </c>
      <c r="BC61" s="346">
        <v>417.86599181061223</v>
      </c>
      <c r="BD61" s="346">
        <v>373.38818585199022</v>
      </c>
      <c r="BE61" s="346">
        <v>311.63007373673929</v>
      </c>
      <c r="BF61" s="346">
        <v>303.77807616705456</v>
      </c>
      <c r="BG61" s="346">
        <v>264.53316645609635</v>
      </c>
      <c r="BH61" s="346">
        <v>326.50956759532073</v>
      </c>
      <c r="BI61" s="346">
        <v>351.70563061700665</v>
      </c>
      <c r="BJ61" s="346">
        <v>344.83949883632897</v>
      </c>
      <c r="BK61" s="346">
        <v>335.61768633670664</v>
      </c>
      <c r="BL61" s="346">
        <v>381.56065327336819</v>
      </c>
      <c r="BM61" s="346">
        <v>606.67179849875777</v>
      </c>
      <c r="BN61" s="346">
        <v>590.39814901521675</v>
      </c>
      <c r="BO61" s="346">
        <v>575.16802017536702</v>
      </c>
      <c r="BP61" s="346">
        <v>580.56197459859561</v>
      </c>
      <c r="BQ61" s="346">
        <v>0</v>
      </c>
      <c r="BR61" s="346">
        <v>0</v>
      </c>
      <c r="BS61" s="346">
        <v>0</v>
      </c>
      <c r="BT61" s="346">
        <v>0</v>
      </c>
      <c r="BU61" s="346">
        <v>0</v>
      </c>
      <c r="BV61" s="346">
        <v>0</v>
      </c>
      <c r="BW61" s="346">
        <v>0</v>
      </c>
      <c r="BX61" s="346">
        <v>0</v>
      </c>
      <c r="BY61" s="346">
        <v>0</v>
      </c>
      <c r="BZ61" s="346">
        <v>0</v>
      </c>
      <c r="CA61" s="346">
        <v>0</v>
      </c>
      <c r="CB61" s="346">
        <v>0</v>
      </c>
      <c r="CC61" s="346">
        <v>0</v>
      </c>
      <c r="CD61" s="346">
        <v>0</v>
      </c>
      <c r="CE61" s="347">
        <v>0</v>
      </c>
    </row>
    <row r="62" spans="1:83" x14ac:dyDescent="0.35">
      <c r="A62" s="53"/>
      <c r="B62" s="74" t="s">
        <v>581</v>
      </c>
      <c r="C62" s="376"/>
      <c r="D62" s="346">
        <v>0</v>
      </c>
      <c r="E62" s="346">
        <v>0</v>
      </c>
      <c r="F62" s="346">
        <v>0</v>
      </c>
      <c r="G62" s="346">
        <v>0</v>
      </c>
      <c r="H62" s="346">
        <v>0</v>
      </c>
      <c r="I62" s="346">
        <v>0</v>
      </c>
      <c r="J62" s="346">
        <v>0</v>
      </c>
      <c r="K62" s="346">
        <v>0</v>
      </c>
      <c r="L62" s="346">
        <v>0</v>
      </c>
      <c r="M62" s="346">
        <v>0</v>
      </c>
      <c r="N62" s="346">
        <v>0</v>
      </c>
      <c r="O62" s="346">
        <v>0</v>
      </c>
      <c r="P62" s="346">
        <v>0</v>
      </c>
      <c r="Q62" s="346">
        <v>0</v>
      </c>
      <c r="R62" s="346">
        <v>0</v>
      </c>
      <c r="S62" s="346">
        <v>0</v>
      </c>
      <c r="T62" s="346">
        <v>0</v>
      </c>
      <c r="U62" s="346">
        <v>0</v>
      </c>
      <c r="V62" s="346">
        <v>0</v>
      </c>
      <c r="W62" s="346">
        <v>0</v>
      </c>
      <c r="X62" s="346">
        <v>0</v>
      </c>
      <c r="Y62" s="346">
        <v>0</v>
      </c>
      <c r="Z62" s="346">
        <v>0</v>
      </c>
      <c r="AA62" s="346">
        <v>0</v>
      </c>
      <c r="AB62" s="346">
        <v>0</v>
      </c>
      <c r="AC62" s="346">
        <v>0</v>
      </c>
      <c r="AD62" s="346">
        <v>0</v>
      </c>
      <c r="AE62" s="346">
        <v>0</v>
      </c>
      <c r="AF62" s="346">
        <v>0</v>
      </c>
      <c r="AG62" s="346">
        <v>0</v>
      </c>
      <c r="AH62" s="346">
        <v>42.333506589188076</v>
      </c>
      <c r="AI62" s="346">
        <v>41.732517581400167</v>
      </c>
      <c r="AJ62" s="346">
        <v>47.150867455866894</v>
      </c>
      <c r="AK62" s="346">
        <v>63.175001532819294</v>
      </c>
      <c r="AL62" s="346">
        <v>71.417841938876251</v>
      </c>
      <c r="AM62" s="346">
        <v>76.36539049788712</v>
      </c>
      <c r="AN62" s="346">
        <v>80.025934329278172</v>
      </c>
      <c r="AO62" s="346">
        <v>82.536017948329373</v>
      </c>
      <c r="AP62" s="346">
        <v>87.139065293376603</v>
      </c>
      <c r="AQ62" s="346">
        <v>85.627477122038044</v>
      </c>
      <c r="AR62" s="346">
        <v>205.15553271453862</v>
      </c>
      <c r="AS62" s="346">
        <v>274.31023870617014</v>
      </c>
      <c r="AT62" s="346">
        <v>422.04612172022712</v>
      </c>
      <c r="AU62" s="346">
        <v>215.79926919763105</v>
      </c>
      <c r="AV62" s="346">
        <v>238.89193796766392</v>
      </c>
      <c r="AW62" s="346">
        <v>231.87910662802034</v>
      </c>
      <c r="AX62" s="346">
        <v>256.6831252176288</v>
      </c>
      <c r="AY62" s="346">
        <v>300.0775006658393</v>
      </c>
      <c r="AZ62" s="346">
        <v>320.86894288920416</v>
      </c>
      <c r="BA62" s="346">
        <v>361.34005336599239</v>
      </c>
      <c r="BB62" s="346">
        <v>348.48411933476069</v>
      </c>
      <c r="BC62" s="346">
        <v>324.24359014115208</v>
      </c>
      <c r="BD62" s="346">
        <v>302.31763113586163</v>
      </c>
      <c r="BE62" s="346">
        <v>270.75646080188511</v>
      </c>
      <c r="BF62" s="346">
        <v>254.39342519885344</v>
      </c>
      <c r="BG62" s="346">
        <v>335.12070317378277</v>
      </c>
      <c r="BH62" s="346">
        <v>283.51724505844845</v>
      </c>
      <c r="BI62" s="346">
        <v>316.6603096815241</v>
      </c>
      <c r="BJ62" s="346">
        <v>374.90115507014821</v>
      </c>
      <c r="BK62" s="346">
        <v>401.8325776922959</v>
      </c>
      <c r="BL62" s="346">
        <v>379.77417031366872</v>
      </c>
      <c r="BM62" s="346">
        <v>484.61055120916416</v>
      </c>
      <c r="BN62" s="346">
        <v>576.02802823481295</v>
      </c>
      <c r="BO62" s="346">
        <v>596.47081621976656</v>
      </c>
      <c r="BP62" s="346">
        <v>649.47482602603293</v>
      </c>
      <c r="BQ62" s="346">
        <v>0</v>
      </c>
      <c r="BR62" s="346">
        <v>0</v>
      </c>
      <c r="BS62" s="346">
        <v>0</v>
      </c>
      <c r="BT62" s="346">
        <v>0</v>
      </c>
      <c r="BU62" s="346">
        <v>0</v>
      </c>
      <c r="BV62" s="346">
        <v>0</v>
      </c>
      <c r="BW62" s="346">
        <v>0</v>
      </c>
      <c r="BX62" s="346">
        <v>0</v>
      </c>
      <c r="BY62" s="346">
        <v>0</v>
      </c>
      <c r="BZ62" s="346">
        <v>0</v>
      </c>
      <c r="CA62" s="346">
        <v>0</v>
      </c>
      <c r="CB62" s="346">
        <v>0</v>
      </c>
      <c r="CC62" s="346">
        <v>0</v>
      </c>
      <c r="CD62" s="346">
        <v>0</v>
      </c>
      <c r="CE62" s="347">
        <v>0</v>
      </c>
    </row>
    <row r="63" spans="1:83" ht="26.25" customHeight="1" x14ac:dyDescent="0.35">
      <c r="A63" s="377"/>
      <c r="B63" s="74" t="s">
        <v>577</v>
      </c>
      <c r="C63" s="376"/>
      <c r="D63" s="346">
        <v>0</v>
      </c>
      <c r="E63" s="346">
        <v>0</v>
      </c>
      <c r="F63" s="346">
        <v>0</v>
      </c>
      <c r="G63" s="346">
        <v>0</v>
      </c>
      <c r="H63" s="346">
        <v>0</v>
      </c>
      <c r="I63" s="346">
        <v>0</v>
      </c>
      <c r="J63" s="346">
        <v>0</v>
      </c>
      <c r="K63" s="346">
        <v>0</v>
      </c>
      <c r="L63" s="346">
        <v>0</v>
      </c>
      <c r="M63" s="346">
        <v>0</v>
      </c>
      <c r="N63" s="346">
        <v>0</v>
      </c>
      <c r="O63" s="346">
        <v>0</v>
      </c>
      <c r="P63" s="346">
        <v>0</v>
      </c>
      <c r="Q63" s="346">
        <v>0</v>
      </c>
      <c r="R63" s="346">
        <v>0</v>
      </c>
      <c r="S63" s="346">
        <v>0</v>
      </c>
      <c r="T63" s="346">
        <v>0</v>
      </c>
      <c r="U63" s="346">
        <v>0</v>
      </c>
      <c r="V63" s="346">
        <v>0</v>
      </c>
      <c r="W63" s="346">
        <v>0</v>
      </c>
      <c r="X63" s="346">
        <v>0</v>
      </c>
      <c r="Y63" s="346">
        <v>0</v>
      </c>
      <c r="Z63" s="346">
        <v>0</v>
      </c>
      <c r="AA63" s="346">
        <v>0</v>
      </c>
      <c r="AB63" s="346">
        <v>0</v>
      </c>
      <c r="AC63" s="346">
        <v>0</v>
      </c>
      <c r="AD63" s="346">
        <v>0</v>
      </c>
      <c r="AE63" s="346">
        <v>0</v>
      </c>
      <c r="AF63" s="346">
        <v>0</v>
      </c>
      <c r="AG63" s="346">
        <v>0</v>
      </c>
      <c r="AH63" s="346">
        <v>1150.2149138699351</v>
      </c>
      <c r="AI63" s="346">
        <v>1136.3670360916824</v>
      </c>
      <c r="AJ63" s="346">
        <v>1285.0577197993041</v>
      </c>
      <c r="AK63" s="346">
        <v>1715.5699657202965</v>
      </c>
      <c r="AL63" s="346">
        <v>1932.861730238784</v>
      </c>
      <c r="AM63" s="346">
        <v>2060.8067235974222</v>
      </c>
      <c r="AN63" s="346">
        <v>2158.7290077118519</v>
      </c>
      <c r="AO63" s="346">
        <v>2221.7989008307331</v>
      </c>
      <c r="AP63" s="346">
        <v>2350.5386262873367</v>
      </c>
      <c r="AQ63" s="346">
        <v>2311.1198976851551</v>
      </c>
      <c r="AR63" s="346">
        <v>1512.3875843434384</v>
      </c>
      <c r="AS63" s="346">
        <v>1763.3182168002061</v>
      </c>
      <c r="AT63" s="346">
        <v>2045.5092615896156</v>
      </c>
      <c r="AU63" s="346">
        <v>1470.5234022155012</v>
      </c>
      <c r="AV63" s="346">
        <v>1883.2995248089828</v>
      </c>
      <c r="AW63" s="346">
        <v>1887.2230578424226</v>
      </c>
      <c r="AX63" s="346">
        <v>2052.1573218682165</v>
      </c>
      <c r="AY63" s="346">
        <v>2149.6514104018925</v>
      </c>
      <c r="AZ63" s="346">
        <v>2199.208415659617</v>
      </c>
      <c r="BA63" s="346">
        <v>2265.8016718460321</v>
      </c>
      <c r="BB63" s="346">
        <v>2247.7259822291853</v>
      </c>
      <c r="BC63" s="346">
        <v>2252.3382016677074</v>
      </c>
      <c r="BD63" s="346">
        <v>2221.1132235250275</v>
      </c>
      <c r="BE63" s="346">
        <v>2162.1817081652966</v>
      </c>
      <c r="BF63" s="346">
        <v>2219.3584776948651</v>
      </c>
      <c r="BG63" s="346">
        <v>2491.6176173056506</v>
      </c>
      <c r="BH63" s="346">
        <v>2590.5421807510938</v>
      </c>
      <c r="BI63" s="346">
        <v>2816.1385829166775</v>
      </c>
      <c r="BJ63" s="346">
        <v>2743.1204944871452</v>
      </c>
      <c r="BK63" s="346">
        <v>2739.3460327773969</v>
      </c>
      <c r="BL63" s="346">
        <v>2766.0661132750815</v>
      </c>
      <c r="BM63" s="346">
        <v>3238.5513129158871</v>
      </c>
      <c r="BN63" s="346">
        <v>3436.611269630605</v>
      </c>
      <c r="BO63" s="346">
        <v>3427.0481401309685</v>
      </c>
      <c r="BP63" s="346">
        <v>3473.9648070167586</v>
      </c>
      <c r="BQ63" s="346">
        <v>0</v>
      </c>
      <c r="BR63" s="346">
        <v>0</v>
      </c>
      <c r="BS63" s="346">
        <v>0</v>
      </c>
      <c r="BT63" s="346">
        <v>0</v>
      </c>
      <c r="BU63" s="346">
        <v>0</v>
      </c>
      <c r="BV63" s="346">
        <v>0</v>
      </c>
      <c r="BW63" s="346">
        <v>0</v>
      </c>
      <c r="BX63" s="346">
        <v>0</v>
      </c>
      <c r="BY63" s="346">
        <v>0</v>
      </c>
      <c r="BZ63" s="346">
        <v>0</v>
      </c>
      <c r="CA63" s="346">
        <v>0</v>
      </c>
      <c r="CB63" s="346">
        <v>0</v>
      </c>
      <c r="CC63" s="346">
        <v>0</v>
      </c>
      <c r="CD63" s="346">
        <v>0</v>
      </c>
      <c r="CE63" s="347">
        <v>0</v>
      </c>
    </row>
    <row r="64" spans="1:83" ht="26.25" customHeight="1" x14ac:dyDescent="0.35">
      <c r="A64" s="76"/>
      <c r="B64" s="53" t="s">
        <v>582</v>
      </c>
      <c r="C64" s="37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46"/>
      <c r="BI64" s="346"/>
      <c r="BJ64" s="346"/>
      <c r="BK64" s="346"/>
      <c r="BL64" s="346"/>
      <c r="BM64" s="346"/>
      <c r="BN64" s="346"/>
      <c r="BO64" s="346"/>
      <c r="BP64" s="346"/>
      <c r="BQ64" s="346"/>
      <c r="BR64" s="346"/>
      <c r="BS64" s="346"/>
      <c r="BT64" s="346"/>
      <c r="BU64" s="346"/>
      <c r="BV64" s="346"/>
      <c r="BW64" s="346"/>
      <c r="BX64" s="346"/>
      <c r="BY64" s="346"/>
      <c r="BZ64" s="346"/>
      <c r="CA64" s="346"/>
      <c r="CB64" s="346"/>
      <c r="CC64" s="346"/>
      <c r="CD64" s="346"/>
      <c r="CE64" s="347"/>
    </row>
    <row r="65" spans="1:83" x14ac:dyDescent="0.35">
      <c r="A65" s="377"/>
      <c r="B65" s="74" t="s">
        <v>23</v>
      </c>
      <c r="C65" s="376"/>
      <c r="D65" s="346">
        <v>0</v>
      </c>
      <c r="E65" s="346">
        <v>0</v>
      </c>
      <c r="F65" s="346">
        <v>0</v>
      </c>
      <c r="G65" s="346">
        <v>0</v>
      </c>
      <c r="H65" s="346">
        <v>0</v>
      </c>
      <c r="I65" s="346">
        <v>0</v>
      </c>
      <c r="J65" s="346">
        <v>0</v>
      </c>
      <c r="K65" s="346">
        <v>0</v>
      </c>
      <c r="L65" s="346">
        <v>0</v>
      </c>
      <c r="M65" s="346">
        <v>0</v>
      </c>
      <c r="N65" s="346">
        <v>0</v>
      </c>
      <c r="O65" s="346">
        <v>0</v>
      </c>
      <c r="P65" s="346">
        <v>0</v>
      </c>
      <c r="Q65" s="346">
        <v>0</v>
      </c>
      <c r="R65" s="346">
        <v>0</v>
      </c>
      <c r="S65" s="346">
        <v>0</v>
      </c>
      <c r="T65" s="346">
        <v>0</v>
      </c>
      <c r="U65" s="346">
        <v>0</v>
      </c>
      <c r="V65" s="346">
        <v>0</v>
      </c>
      <c r="W65" s="346">
        <v>0</v>
      </c>
      <c r="X65" s="346">
        <v>0</v>
      </c>
      <c r="Y65" s="346">
        <v>0</v>
      </c>
      <c r="Z65" s="346">
        <v>0</v>
      </c>
      <c r="AA65" s="346">
        <v>0</v>
      </c>
      <c r="AB65" s="346">
        <v>0</v>
      </c>
      <c r="AC65" s="346">
        <v>0</v>
      </c>
      <c r="AD65" s="346">
        <v>0</v>
      </c>
      <c r="AE65" s="346">
        <v>0</v>
      </c>
      <c r="AF65" s="346">
        <v>0</v>
      </c>
      <c r="AG65" s="346">
        <v>0</v>
      </c>
      <c r="AH65" s="346">
        <v>0</v>
      </c>
      <c r="AI65" s="346">
        <v>0</v>
      </c>
      <c r="AJ65" s="346">
        <v>0</v>
      </c>
      <c r="AK65" s="346">
        <v>0</v>
      </c>
      <c r="AL65" s="346">
        <v>0</v>
      </c>
      <c r="AM65" s="346">
        <v>0</v>
      </c>
      <c r="AN65" s="346">
        <v>0</v>
      </c>
      <c r="AO65" s="346">
        <v>0</v>
      </c>
      <c r="AP65" s="346">
        <v>0</v>
      </c>
      <c r="AQ65" s="346">
        <v>0</v>
      </c>
      <c r="AR65" s="346">
        <v>0</v>
      </c>
      <c r="AS65" s="346">
        <v>0</v>
      </c>
      <c r="AT65" s="346">
        <v>0</v>
      </c>
      <c r="AU65" s="346">
        <v>0</v>
      </c>
      <c r="AV65" s="346">
        <v>0</v>
      </c>
      <c r="AW65" s="346">
        <v>3666.8102364616525</v>
      </c>
      <c r="AX65" s="346">
        <v>3861.3320569140542</v>
      </c>
      <c r="AY65" s="346">
        <v>3930.0076929630745</v>
      </c>
      <c r="AZ65" s="346">
        <v>3983.9199742458036</v>
      </c>
      <c r="BA65" s="346">
        <v>4125.7121820917655</v>
      </c>
      <c r="BB65" s="346">
        <v>4151.8478672018682</v>
      </c>
      <c r="BC65" s="346">
        <v>4198.0179083375342</v>
      </c>
      <c r="BD65" s="346">
        <v>4251.0274672523446</v>
      </c>
      <c r="BE65" s="346">
        <v>4345.5076523930256</v>
      </c>
      <c r="BF65" s="346">
        <v>4482.6142438286561</v>
      </c>
      <c r="BG65" s="346">
        <v>4981.5416621982695</v>
      </c>
      <c r="BH65" s="346">
        <v>5331.0648207848517</v>
      </c>
      <c r="BI65" s="346">
        <v>5504.6583138085552</v>
      </c>
      <c r="BJ65" s="346">
        <v>5581.0679088137103</v>
      </c>
      <c r="BK65" s="346">
        <v>5570.7467758383091</v>
      </c>
      <c r="BL65" s="346">
        <v>5653.9133040949582</v>
      </c>
      <c r="BM65" s="346">
        <v>6189.622210865743</v>
      </c>
      <c r="BN65" s="346">
        <v>6382.3797689119101</v>
      </c>
      <c r="BO65" s="346">
        <v>6263.0840845243783</v>
      </c>
      <c r="BP65" s="346">
        <v>6148.3626849941611</v>
      </c>
      <c r="BQ65" s="346">
        <v>0</v>
      </c>
      <c r="BR65" s="346">
        <v>0</v>
      </c>
      <c r="BS65" s="346">
        <v>0</v>
      </c>
      <c r="BT65" s="346">
        <v>0</v>
      </c>
      <c r="BU65" s="346">
        <v>0</v>
      </c>
      <c r="BV65" s="346">
        <v>0</v>
      </c>
      <c r="BW65" s="346">
        <v>0</v>
      </c>
      <c r="BX65" s="346">
        <v>0</v>
      </c>
      <c r="BY65" s="346">
        <v>0</v>
      </c>
      <c r="BZ65" s="346">
        <v>0</v>
      </c>
      <c r="CA65" s="346">
        <v>0</v>
      </c>
      <c r="CB65" s="346">
        <v>0</v>
      </c>
      <c r="CC65" s="346">
        <v>0</v>
      </c>
      <c r="CD65" s="346">
        <v>0</v>
      </c>
      <c r="CE65" s="347">
        <v>0</v>
      </c>
    </row>
    <row r="66" spans="1:83" x14ac:dyDescent="0.35">
      <c r="A66" s="377"/>
      <c r="B66" s="203" t="s">
        <v>583</v>
      </c>
      <c r="C66" s="376"/>
      <c r="D66" s="346">
        <v>0</v>
      </c>
      <c r="E66" s="346">
        <v>0</v>
      </c>
      <c r="F66" s="346">
        <v>0</v>
      </c>
      <c r="G66" s="346">
        <v>0</v>
      </c>
      <c r="H66" s="346">
        <v>0</v>
      </c>
      <c r="I66" s="346">
        <v>0</v>
      </c>
      <c r="J66" s="346">
        <v>0</v>
      </c>
      <c r="K66" s="346">
        <v>0</v>
      </c>
      <c r="L66" s="346">
        <v>0</v>
      </c>
      <c r="M66" s="346">
        <v>0</v>
      </c>
      <c r="N66" s="346">
        <v>0</v>
      </c>
      <c r="O66" s="346">
        <v>0</v>
      </c>
      <c r="P66" s="346">
        <v>0</v>
      </c>
      <c r="Q66" s="346">
        <v>0</v>
      </c>
      <c r="R66" s="346">
        <v>0</v>
      </c>
      <c r="S66" s="346">
        <v>0</v>
      </c>
      <c r="T66" s="346">
        <v>0</v>
      </c>
      <c r="U66" s="346">
        <v>0</v>
      </c>
      <c r="V66" s="346">
        <v>0</v>
      </c>
      <c r="W66" s="346">
        <v>0</v>
      </c>
      <c r="X66" s="346">
        <v>0</v>
      </c>
      <c r="Y66" s="346">
        <v>0</v>
      </c>
      <c r="Z66" s="346">
        <v>0</v>
      </c>
      <c r="AA66" s="346">
        <v>0</v>
      </c>
      <c r="AB66" s="346">
        <v>0</v>
      </c>
      <c r="AC66" s="346">
        <v>0</v>
      </c>
      <c r="AD66" s="346">
        <v>0</v>
      </c>
      <c r="AE66" s="346">
        <v>0</v>
      </c>
      <c r="AF66" s="346">
        <v>0</v>
      </c>
      <c r="AG66" s="346">
        <v>0</v>
      </c>
      <c r="AH66" s="346">
        <v>0</v>
      </c>
      <c r="AI66" s="346">
        <v>0</v>
      </c>
      <c r="AJ66" s="346">
        <v>0</v>
      </c>
      <c r="AK66" s="346">
        <v>0</v>
      </c>
      <c r="AL66" s="346">
        <v>0</v>
      </c>
      <c r="AM66" s="346">
        <v>0</v>
      </c>
      <c r="AN66" s="346">
        <v>0</v>
      </c>
      <c r="AO66" s="346">
        <v>0</v>
      </c>
      <c r="AP66" s="346">
        <v>0</v>
      </c>
      <c r="AQ66" s="346">
        <v>0</v>
      </c>
      <c r="AR66" s="346">
        <v>0</v>
      </c>
      <c r="AS66" s="346">
        <v>0</v>
      </c>
      <c r="AT66" s="346">
        <v>0</v>
      </c>
      <c r="AU66" s="346">
        <v>0</v>
      </c>
      <c r="AV66" s="346">
        <v>0</v>
      </c>
      <c r="AW66" s="346">
        <v>3208.3652527991494</v>
      </c>
      <c r="AX66" s="346">
        <v>3362.1480049498209</v>
      </c>
      <c r="AY66" s="346">
        <v>3415.6492118909096</v>
      </c>
      <c r="AZ66" s="346">
        <v>3409.1993737769485</v>
      </c>
      <c r="BA66" s="346">
        <v>3469.2565975046682</v>
      </c>
      <c r="BB66" s="346">
        <v>3464.456715095148</v>
      </c>
      <c r="BC66" s="346">
        <v>3504.5697444812054</v>
      </c>
      <c r="BD66" s="346">
        <v>3542.892999396327</v>
      </c>
      <c r="BE66" s="346">
        <v>3634.3415932345224</v>
      </c>
      <c r="BF66" s="346">
        <v>3766.7355165459935</v>
      </c>
      <c r="BG66" s="346">
        <v>4236.7437389298748</v>
      </c>
      <c r="BH66" s="346">
        <v>4554.7220049767684</v>
      </c>
      <c r="BI66" s="346">
        <v>4710.8491846745901</v>
      </c>
      <c r="BJ66" s="346">
        <v>4793.1668963487728</v>
      </c>
      <c r="BK66" s="346">
        <v>4802.3990273365489</v>
      </c>
      <c r="BL66" s="346">
        <v>4902.5168537439831</v>
      </c>
      <c r="BM66" s="346">
        <v>5395.4686840969352</v>
      </c>
      <c r="BN66" s="346">
        <v>5572.011023694783</v>
      </c>
      <c r="BO66" s="346">
        <v>5461.3977076991332</v>
      </c>
      <c r="BP66" s="346">
        <v>5358.9311596922453</v>
      </c>
      <c r="BQ66" s="346">
        <v>0</v>
      </c>
      <c r="BR66" s="346">
        <v>0</v>
      </c>
      <c r="BS66" s="346">
        <v>0</v>
      </c>
      <c r="BT66" s="346">
        <v>0</v>
      </c>
      <c r="BU66" s="346">
        <v>0</v>
      </c>
      <c r="BV66" s="346">
        <v>0</v>
      </c>
      <c r="BW66" s="346">
        <v>0</v>
      </c>
      <c r="BX66" s="346">
        <v>0</v>
      </c>
      <c r="BY66" s="346">
        <v>0</v>
      </c>
      <c r="BZ66" s="346">
        <v>0</v>
      </c>
      <c r="CA66" s="346">
        <v>0</v>
      </c>
      <c r="CB66" s="346">
        <v>0</v>
      </c>
      <c r="CC66" s="346">
        <v>0</v>
      </c>
      <c r="CD66" s="346">
        <v>0</v>
      </c>
      <c r="CE66" s="347">
        <v>0</v>
      </c>
    </row>
    <row r="67" spans="1:83" x14ac:dyDescent="0.35">
      <c r="A67" s="377"/>
      <c r="B67" s="203" t="s">
        <v>584</v>
      </c>
      <c r="C67" s="376"/>
      <c r="D67" s="346">
        <v>0</v>
      </c>
      <c r="E67" s="346">
        <v>0</v>
      </c>
      <c r="F67" s="346">
        <v>0</v>
      </c>
      <c r="G67" s="346">
        <v>0</v>
      </c>
      <c r="H67" s="346">
        <v>0</v>
      </c>
      <c r="I67" s="346">
        <v>0</v>
      </c>
      <c r="J67" s="346">
        <v>0</v>
      </c>
      <c r="K67" s="346">
        <v>0</v>
      </c>
      <c r="L67" s="346">
        <v>0</v>
      </c>
      <c r="M67" s="346">
        <v>0</v>
      </c>
      <c r="N67" s="346">
        <v>0</v>
      </c>
      <c r="O67" s="346">
        <v>0</v>
      </c>
      <c r="P67" s="346">
        <v>0</v>
      </c>
      <c r="Q67" s="346">
        <v>0</v>
      </c>
      <c r="R67" s="346">
        <v>0</v>
      </c>
      <c r="S67" s="346">
        <v>0</v>
      </c>
      <c r="T67" s="346">
        <v>0</v>
      </c>
      <c r="U67" s="346">
        <v>0</v>
      </c>
      <c r="V67" s="346">
        <v>0</v>
      </c>
      <c r="W67" s="346">
        <v>0</v>
      </c>
      <c r="X67" s="346">
        <v>0</v>
      </c>
      <c r="Y67" s="346">
        <v>0</v>
      </c>
      <c r="Z67" s="346">
        <v>0</v>
      </c>
      <c r="AA67" s="346">
        <v>0</v>
      </c>
      <c r="AB67" s="346">
        <v>0</v>
      </c>
      <c r="AC67" s="346">
        <v>0</v>
      </c>
      <c r="AD67" s="346">
        <v>0</v>
      </c>
      <c r="AE67" s="346">
        <v>0</v>
      </c>
      <c r="AF67" s="346">
        <v>0</v>
      </c>
      <c r="AG67" s="346">
        <v>0</v>
      </c>
      <c r="AH67" s="346">
        <v>0</v>
      </c>
      <c r="AI67" s="346">
        <v>0</v>
      </c>
      <c r="AJ67" s="346">
        <v>0</v>
      </c>
      <c r="AK67" s="346">
        <v>0</v>
      </c>
      <c r="AL67" s="346">
        <v>0</v>
      </c>
      <c r="AM67" s="346">
        <v>0</v>
      </c>
      <c r="AN67" s="346">
        <v>0</v>
      </c>
      <c r="AO67" s="346">
        <v>0</v>
      </c>
      <c r="AP67" s="346">
        <v>0</v>
      </c>
      <c r="AQ67" s="346">
        <v>0</v>
      </c>
      <c r="AR67" s="346">
        <v>0</v>
      </c>
      <c r="AS67" s="346">
        <v>0</v>
      </c>
      <c r="AT67" s="346">
        <v>0</v>
      </c>
      <c r="AU67" s="346">
        <v>0</v>
      </c>
      <c r="AV67" s="346">
        <v>0</v>
      </c>
      <c r="AW67" s="346">
        <v>108.81560445710022</v>
      </c>
      <c r="AX67" s="346">
        <v>119.81242800354265</v>
      </c>
      <c r="AY67" s="346">
        <v>131.08717718734883</v>
      </c>
      <c r="AZ67" s="346">
        <v>150.6190796466764</v>
      </c>
      <c r="BA67" s="346">
        <v>162.05062581395396</v>
      </c>
      <c r="BB67" s="346">
        <v>174.90703126411313</v>
      </c>
      <c r="BC67" s="346">
        <v>180.85197746283868</v>
      </c>
      <c r="BD67" s="346">
        <v>196.36622125331752</v>
      </c>
      <c r="BE67" s="346">
        <v>200.17944426642734</v>
      </c>
      <c r="BF67" s="346">
        <v>207.20387974883636</v>
      </c>
      <c r="BG67" s="346">
        <v>224.0842229454033</v>
      </c>
      <c r="BH67" s="346">
        <v>240.48704430641695</v>
      </c>
      <c r="BI67" s="346">
        <v>257.39207825691233</v>
      </c>
      <c r="BJ67" s="346">
        <v>260.23438820430647</v>
      </c>
      <c r="BK67" s="346">
        <v>261.34153173053795</v>
      </c>
      <c r="BL67" s="346">
        <v>266.51093631367439</v>
      </c>
      <c r="BM67" s="346">
        <v>293.88969896163587</v>
      </c>
      <c r="BN67" s="346">
        <v>308.25846022378749</v>
      </c>
      <c r="BO67" s="346">
        <v>313.33526606010946</v>
      </c>
      <c r="BP67" s="346">
        <v>314.45156811596354</v>
      </c>
      <c r="BQ67" s="346">
        <v>0</v>
      </c>
      <c r="BR67" s="346">
        <v>0</v>
      </c>
      <c r="BS67" s="346">
        <v>0</v>
      </c>
      <c r="BT67" s="346">
        <v>0</v>
      </c>
      <c r="BU67" s="346">
        <v>0</v>
      </c>
      <c r="BV67" s="346">
        <v>0</v>
      </c>
      <c r="BW67" s="346">
        <v>0</v>
      </c>
      <c r="BX67" s="346">
        <v>0</v>
      </c>
      <c r="BY67" s="346">
        <v>0</v>
      </c>
      <c r="BZ67" s="346">
        <v>0</v>
      </c>
      <c r="CA67" s="346">
        <v>0</v>
      </c>
      <c r="CB67" s="346">
        <v>0</v>
      </c>
      <c r="CC67" s="346">
        <v>0</v>
      </c>
      <c r="CD67" s="346">
        <v>0</v>
      </c>
      <c r="CE67" s="347">
        <v>0</v>
      </c>
    </row>
    <row r="68" spans="1:83" x14ac:dyDescent="0.35">
      <c r="A68" s="377"/>
      <c r="B68" s="203" t="s">
        <v>585</v>
      </c>
      <c r="C68" s="376"/>
      <c r="D68" s="346">
        <v>0</v>
      </c>
      <c r="E68" s="346">
        <v>0</v>
      </c>
      <c r="F68" s="346">
        <v>0</v>
      </c>
      <c r="G68" s="346">
        <v>0</v>
      </c>
      <c r="H68" s="346">
        <v>0</v>
      </c>
      <c r="I68" s="346">
        <v>0</v>
      </c>
      <c r="J68" s="346">
        <v>0</v>
      </c>
      <c r="K68" s="346">
        <v>0</v>
      </c>
      <c r="L68" s="346">
        <v>0</v>
      </c>
      <c r="M68" s="346">
        <v>0</v>
      </c>
      <c r="N68" s="346">
        <v>0</v>
      </c>
      <c r="O68" s="346">
        <v>0</v>
      </c>
      <c r="P68" s="346">
        <v>0</v>
      </c>
      <c r="Q68" s="346">
        <v>0</v>
      </c>
      <c r="R68" s="346">
        <v>0</v>
      </c>
      <c r="S68" s="346">
        <v>0</v>
      </c>
      <c r="T68" s="346">
        <v>0</v>
      </c>
      <c r="U68" s="346">
        <v>0</v>
      </c>
      <c r="V68" s="346">
        <v>0</v>
      </c>
      <c r="W68" s="346">
        <v>0</v>
      </c>
      <c r="X68" s="346">
        <v>0</v>
      </c>
      <c r="Y68" s="346">
        <v>0</v>
      </c>
      <c r="Z68" s="346">
        <v>0</v>
      </c>
      <c r="AA68" s="346">
        <v>0</v>
      </c>
      <c r="AB68" s="346">
        <v>0</v>
      </c>
      <c r="AC68" s="346">
        <v>0</v>
      </c>
      <c r="AD68" s="346">
        <v>0</v>
      </c>
      <c r="AE68" s="346">
        <v>0</v>
      </c>
      <c r="AF68" s="346">
        <v>0</v>
      </c>
      <c r="AG68" s="346">
        <v>0</v>
      </c>
      <c r="AH68" s="346">
        <v>0</v>
      </c>
      <c r="AI68" s="346">
        <v>0</v>
      </c>
      <c r="AJ68" s="346">
        <v>0</v>
      </c>
      <c r="AK68" s="346">
        <v>0</v>
      </c>
      <c r="AL68" s="346">
        <v>0</v>
      </c>
      <c r="AM68" s="346">
        <v>0</v>
      </c>
      <c r="AN68" s="346">
        <v>0</v>
      </c>
      <c r="AO68" s="346">
        <v>0</v>
      </c>
      <c r="AP68" s="346">
        <v>0</v>
      </c>
      <c r="AQ68" s="346">
        <v>0</v>
      </c>
      <c r="AR68" s="346">
        <v>0</v>
      </c>
      <c r="AS68" s="346">
        <v>0</v>
      </c>
      <c r="AT68" s="346">
        <v>0</v>
      </c>
      <c r="AU68" s="346">
        <v>0</v>
      </c>
      <c r="AV68" s="346">
        <v>0</v>
      </c>
      <c r="AW68" s="346">
        <v>349.62937920540264</v>
      </c>
      <c r="AX68" s="346">
        <v>379.37162396069095</v>
      </c>
      <c r="AY68" s="346">
        <v>383.27130388481635</v>
      </c>
      <c r="AZ68" s="346">
        <v>424.10152082217934</v>
      </c>
      <c r="BA68" s="346">
        <v>494.40495877314311</v>
      </c>
      <c r="BB68" s="346">
        <v>512.48412084260747</v>
      </c>
      <c r="BC68" s="346">
        <v>512.59618639349048</v>
      </c>
      <c r="BD68" s="346">
        <v>511.76824660269978</v>
      </c>
      <c r="BE68" s="346">
        <v>510.98661489207615</v>
      </c>
      <c r="BF68" s="346">
        <v>508.67484753382593</v>
      </c>
      <c r="BG68" s="346">
        <v>520.71370032299092</v>
      </c>
      <c r="BH68" s="346">
        <v>535.85577150166648</v>
      </c>
      <c r="BI68" s="346">
        <v>536.41705087705282</v>
      </c>
      <c r="BJ68" s="346">
        <v>527.66662426063112</v>
      </c>
      <c r="BK68" s="346">
        <v>507.00621677122211</v>
      </c>
      <c r="BL68" s="346">
        <v>484.88551403730105</v>
      </c>
      <c r="BM68" s="346">
        <v>500.26382780717177</v>
      </c>
      <c r="BN68" s="346">
        <v>502.11028499333986</v>
      </c>
      <c r="BO68" s="346">
        <v>488.35111076513522</v>
      </c>
      <c r="BP68" s="346">
        <v>474.97995718595314</v>
      </c>
      <c r="BQ68" s="346">
        <v>0</v>
      </c>
      <c r="BR68" s="346">
        <v>0</v>
      </c>
      <c r="BS68" s="346">
        <v>0</v>
      </c>
      <c r="BT68" s="346">
        <v>0</v>
      </c>
      <c r="BU68" s="346">
        <v>0</v>
      </c>
      <c r="BV68" s="346">
        <v>0</v>
      </c>
      <c r="BW68" s="346">
        <v>0</v>
      </c>
      <c r="BX68" s="346">
        <v>0</v>
      </c>
      <c r="BY68" s="346">
        <v>0</v>
      </c>
      <c r="BZ68" s="346">
        <v>0</v>
      </c>
      <c r="CA68" s="346">
        <v>0</v>
      </c>
      <c r="CB68" s="346">
        <v>0</v>
      </c>
      <c r="CC68" s="346">
        <v>0</v>
      </c>
      <c r="CD68" s="346">
        <v>0</v>
      </c>
      <c r="CE68" s="347">
        <v>0</v>
      </c>
    </row>
    <row r="69" spans="1:83" ht="26.25" customHeight="1" x14ac:dyDescent="0.35">
      <c r="A69" s="377"/>
      <c r="B69" s="74" t="s">
        <v>592</v>
      </c>
      <c r="C69" s="376"/>
      <c r="D69" s="346">
        <v>0</v>
      </c>
      <c r="E69" s="346">
        <v>0</v>
      </c>
      <c r="F69" s="346">
        <v>0</v>
      </c>
      <c r="G69" s="346">
        <v>0</v>
      </c>
      <c r="H69" s="346">
        <v>0</v>
      </c>
      <c r="I69" s="346">
        <v>0</v>
      </c>
      <c r="J69" s="346">
        <v>0</v>
      </c>
      <c r="K69" s="346">
        <v>0</v>
      </c>
      <c r="L69" s="346">
        <v>0</v>
      </c>
      <c r="M69" s="346">
        <v>0</v>
      </c>
      <c r="N69" s="346">
        <v>0</v>
      </c>
      <c r="O69" s="346">
        <v>0</v>
      </c>
      <c r="P69" s="346">
        <v>0</v>
      </c>
      <c r="Q69" s="346">
        <v>0</v>
      </c>
      <c r="R69" s="346">
        <v>0</v>
      </c>
      <c r="S69" s="346">
        <v>0</v>
      </c>
      <c r="T69" s="346">
        <v>0</v>
      </c>
      <c r="U69" s="346">
        <v>0</v>
      </c>
      <c r="V69" s="346">
        <v>0</v>
      </c>
      <c r="W69" s="346">
        <v>0</v>
      </c>
      <c r="X69" s="346">
        <v>0</v>
      </c>
      <c r="Y69" s="346">
        <v>0</v>
      </c>
      <c r="Z69" s="346">
        <v>0</v>
      </c>
      <c r="AA69" s="346">
        <v>0</v>
      </c>
      <c r="AB69" s="346">
        <v>0</v>
      </c>
      <c r="AC69" s="346">
        <v>0</v>
      </c>
      <c r="AD69" s="346">
        <v>0</v>
      </c>
      <c r="AE69" s="346">
        <v>0</v>
      </c>
      <c r="AF69" s="346">
        <v>0</v>
      </c>
      <c r="AG69" s="346">
        <v>0</v>
      </c>
      <c r="AH69" s="346">
        <v>0</v>
      </c>
      <c r="AI69" s="346">
        <v>0</v>
      </c>
      <c r="AJ69" s="346">
        <v>0</v>
      </c>
      <c r="AK69" s="346">
        <v>0</v>
      </c>
      <c r="AL69" s="346">
        <v>0</v>
      </c>
      <c r="AM69" s="346">
        <v>0</v>
      </c>
      <c r="AN69" s="346">
        <v>0</v>
      </c>
      <c r="AO69" s="346">
        <v>0</v>
      </c>
      <c r="AP69" s="346">
        <v>0</v>
      </c>
      <c r="AQ69" s="346">
        <v>0</v>
      </c>
      <c r="AR69" s="346">
        <v>0</v>
      </c>
      <c r="AS69" s="346">
        <v>475.8428145528203</v>
      </c>
      <c r="AT69" s="346">
        <v>4519.8908658593873</v>
      </c>
      <c r="AU69" s="346">
        <v>2813.774711270486</v>
      </c>
      <c r="AV69" s="346">
        <v>3291.7284899993165</v>
      </c>
      <c r="AW69" s="346">
        <v>0</v>
      </c>
      <c r="AX69" s="346">
        <v>0</v>
      </c>
      <c r="AY69" s="346">
        <v>0</v>
      </c>
      <c r="AZ69" s="346">
        <v>0</v>
      </c>
      <c r="BA69" s="346">
        <v>0</v>
      </c>
      <c r="BB69" s="346">
        <v>0</v>
      </c>
      <c r="BC69" s="346">
        <v>0</v>
      </c>
      <c r="BD69" s="346">
        <v>0</v>
      </c>
      <c r="BE69" s="346">
        <v>0</v>
      </c>
      <c r="BF69" s="346">
        <v>0</v>
      </c>
      <c r="BG69" s="346">
        <v>0</v>
      </c>
      <c r="BH69" s="346">
        <v>0</v>
      </c>
      <c r="BI69" s="346">
        <v>0</v>
      </c>
      <c r="BJ69" s="346">
        <v>0</v>
      </c>
      <c r="BK69" s="346">
        <v>0</v>
      </c>
      <c r="BL69" s="346">
        <v>0</v>
      </c>
      <c r="BM69" s="346">
        <v>0</v>
      </c>
      <c r="BN69" s="346">
        <v>0</v>
      </c>
      <c r="BO69" s="346">
        <v>0</v>
      </c>
      <c r="BP69" s="346">
        <v>0</v>
      </c>
      <c r="BQ69" s="346">
        <v>0</v>
      </c>
      <c r="BR69" s="346">
        <v>0</v>
      </c>
      <c r="BS69" s="346">
        <v>0</v>
      </c>
      <c r="BT69" s="346">
        <v>0</v>
      </c>
      <c r="BU69" s="346">
        <v>0</v>
      </c>
      <c r="BV69" s="346">
        <v>0</v>
      </c>
      <c r="BW69" s="346">
        <v>0</v>
      </c>
      <c r="BX69" s="346">
        <v>0</v>
      </c>
      <c r="BY69" s="346">
        <v>0</v>
      </c>
      <c r="BZ69" s="346">
        <v>0</v>
      </c>
      <c r="CA69" s="346">
        <v>0</v>
      </c>
      <c r="CB69" s="346">
        <v>0</v>
      </c>
      <c r="CC69" s="346">
        <v>0</v>
      </c>
      <c r="CD69" s="346">
        <v>0</v>
      </c>
      <c r="CE69" s="347">
        <v>0</v>
      </c>
    </row>
    <row r="70" spans="1:83" x14ac:dyDescent="0.35">
      <c r="A70" s="377"/>
      <c r="B70" s="203" t="s">
        <v>583</v>
      </c>
      <c r="C70" s="376"/>
      <c r="D70" s="346">
        <v>0</v>
      </c>
      <c r="E70" s="346">
        <v>0</v>
      </c>
      <c r="F70" s="346">
        <v>0</v>
      </c>
      <c r="G70" s="346">
        <v>0</v>
      </c>
      <c r="H70" s="346">
        <v>0</v>
      </c>
      <c r="I70" s="346">
        <v>0</v>
      </c>
      <c r="J70" s="346">
        <v>0</v>
      </c>
      <c r="K70" s="346">
        <v>0</v>
      </c>
      <c r="L70" s="346">
        <v>0</v>
      </c>
      <c r="M70" s="346">
        <v>0</v>
      </c>
      <c r="N70" s="346">
        <v>0</v>
      </c>
      <c r="O70" s="346">
        <v>0</v>
      </c>
      <c r="P70" s="346">
        <v>0</v>
      </c>
      <c r="Q70" s="346">
        <v>0</v>
      </c>
      <c r="R70" s="346">
        <v>0</v>
      </c>
      <c r="S70" s="346">
        <v>0</v>
      </c>
      <c r="T70" s="346">
        <v>0</v>
      </c>
      <c r="U70" s="346">
        <v>0</v>
      </c>
      <c r="V70" s="346">
        <v>0</v>
      </c>
      <c r="W70" s="346">
        <v>0</v>
      </c>
      <c r="X70" s="346">
        <v>0</v>
      </c>
      <c r="Y70" s="346">
        <v>0</v>
      </c>
      <c r="Z70" s="346">
        <v>0</v>
      </c>
      <c r="AA70" s="346">
        <v>0</v>
      </c>
      <c r="AB70" s="346">
        <v>0</v>
      </c>
      <c r="AC70" s="346">
        <v>0</v>
      </c>
      <c r="AD70" s="346">
        <v>0</v>
      </c>
      <c r="AE70" s="346">
        <v>0</v>
      </c>
      <c r="AF70" s="346">
        <v>0</v>
      </c>
      <c r="AG70" s="346">
        <v>0</v>
      </c>
      <c r="AH70" s="346">
        <v>0</v>
      </c>
      <c r="AI70" s="346">
        <v>0</v>
      </c>
      <c r="AJ70" s="346">
        <v>0</v>
      </c>
      <c r="AK70" s="346">
        <v>0</v>
      </c>
      <c r="AL70" s="346">
        <v>0</v>
      </c>
      <c r="AM70" s="346">
        <v>0</v>
      </c>
      <c r="AN70" s="346">
        <v>0</v>
      </c>
      <c r="AO70" s="346">
        <v>0</v>
      </c>
      <c r="AP70" s="346">
        <v>0</v>
      </c>
      <c r="AQ70" s="346">
        <v>0</v>
      </c>
      <c r="AR70" s="346">
        <v>0</v>
      </c>
      <c r="AS70" s="346">
        <v>0</v>
      </c>
      <c r="AT70" s="346">
        <v>0</v>
      </c>
      <c r="AU70" s="346">
        <v>2493.5230971359474</v>
      </c>
      <c r="AV70" s="346">
        <v>2869.3268126482571</v>
      </c>
      <c r="AW70" s="346">
        <v>0</v>
      </c>
      <c r="AX70" s="346">
        <v>0</v>
      </c>
      <c r="AY70" s="346">
        <v>0</v>
      </c>
      <c r="AZ70" s="346">
        <v>0</v>
      </c>
      <c r="BA70" s="346">
        <v>0</v>
      </c>
      <c r="BB70" s="346">
        <v>0</v>
      </c>
      <c r="BC70" s="346">
        <v>0</v>
      </c>
      <c r="BD70" s="346">
        <v>0</v>
      </c>
      <c r="BE70" s="346">
        <v>0</v>
      </c>
      <c r="BF70" s="346">
        <v>0</v>
      </c>
      <c r="BG70" s="346">
        <v>0</v>
      </c>
      <c r="BH70" s="346">
        <v>0</v>
      </c>
      <c r="BI70" s="346">
        <v>0</v>
      </c>
      <c r="BJ70" s="346">
        <v>0</v>
      </c>
      <c r="BK70" s="346">
        <v>0</v>
      </c>
      <c r="BL70" s="346">
        <v>0</v>
      </c>
      <c r="BM70" s="346">
        <v>0</v>
      </c>
      <c r="BN70" s="346">
        <v>0</v>
      </c>
      <c r="BO70" s="346">
        <v>0</v>
      </c>
      <c r="BP70" s="346">
        <v>0</v>
      </c>
      <c r="BQ70" s="346">
        <v>0</v>
      </c>
      <c r="BR70" s="346">
        <v>0</v>
      </c>
      <c r="BS70" s="346">
        <v>0</v>
      </c>
      <c r="BT70" s="346">
        <v>0</v>
      </c>
      <c r="BU70" s="346">
        <v>0</v>
      </c>
      <c r="BV70" s="346">
        <v>0</v>
      </c>
      <c r="BW70" s="346">
        <v>0</v>
      </c>
      <c r="BX70" s="346">
        <v>0</v>
      </c>
      <c r="BY70" s="346">
        <v>0</v>
      </c>
      <c r="BZ70" s="346">
        <v>0</v>
      </c>
      <c r="CA70" s="346">
        <v>0</v>
      </c>
      <c r="CB70" s="346">
        <v>0</v>
      </c>
      <c r="CC70" s="346">
        <v>0</v>
      </c>
      <c r="CD70" s="346">
        <v>0</v>
      </c>
      <c r="CE70" s="347">
        <v>0</v>
      </c>
    </row>
    <row r="71" spans="1:83" x14ac:dyDescent="0.35">
      <c r="A71" s="377"/>
      <c r="B71" s="203" t="s">
        <v>584</v>
      </c>
      <c r="C71" s="376"/>
      <c r="D71" s="346">
        <v>0</v>
      </c>
      <c r="E71" s="346">
        <v>0</v>
      </c>
      <c r="F71" s="346">
        <v>0</v>
      </c>
      <c r="G71" s="346">
        <v>0</v>
      </c>
      <c r="H71" s="346">
        <v>0</v>
      </c>
      <c r="I71" s="346">
        <v>0</v>
      </c>
      <c r="J71" s="346">
        <v>0</v>
      </c>
      <c r="K71" s="346">
        <v>0</v>
      </c>
      <c r="L71" s="346">
        <v>0</v>
      </c>
      <c r="M71" s="346">
        <v>0</v>
      </c>
      <c r="N71" s="346">
        <v>0</v>
      </c>
      <c r="O71" s="346">
        <v>0</v>
      </c>
      <c r="P71" s="346">
        <v>0</v>
      </c>
      <c r="Q71" s="346">
        <v>0</v>
      </c>
      <c r="R71" s="346">
        <v>0</v>
      </c>
      <c r="S71" s="346">
        <v>0</v>
      </c>
      <c r="T71" s="346">
        <v>0</v>
      </c>
      <c r="U71" s="346">
        <v>0</v>
      </c>
      <c r="V71" s="346">
        <v>0</v>
      </c>
      <c r="W71" s="346">
        <v>0</v>
      </c>
      <c r="X71" s="346">
        <v>0</v>
      </c>
      <c r="Y71" s="346">
        <v>0</v>
      </c>
      <c r="Z71" s="346">
        <v>0</v>
      </c>
      <c r="AA71" s="346">
        <v>0</v>
      </c>
      <c r="AB71" s="346">
        <v>0</v>
      </c>
      <c r="AC71" s="346">
        <v>0</v>
      </c>
      <c r="AD71" s="346">
        <v>0</v>
      </c>
      <c r="AE71" s="346">
        <v>0</v>
      </c>
      <c r="AF71" s="346">
        <v>0</v>
      </c>
      <c r="AG71" s="346">
        <v>0</v>
      </c>
      <c r="AH71" s="346">
        <v>0</v>
      </c>
      <c r="AI71" s="346">
        <v>0</v>
      </c>
      <c r="AJ71" s="346">
        <v>0</v>
      </c>
      <c r="AK71" s="346">
        <v>0</v>
      </c>
      <c r="AL71" s="346">
        <v>0</v>
      </c>
      <c r="AM71" s="346">
        <v>0</v>
      </c>
      <c r="AN71" s="346">
        <v>0</v>
      </c>
      <c r="AO71" s="346">
        <v>0</v>
      </c>
      <c r="AP71" s="346">
        <v>0</v>
      </c>
      <c r="AQ71" s="346">
        <v>0</v>
      </c>
      <c r="AR71" s="346">
        <v>0</v>
      </c>
      <c r="AS71" s="346">
        <v>0</v>
      </c>
      <c r="AT71" s="346">
        <v>0</v>
      </c>
      <c r="AU71" s="346">
        <v>58.928027306829392</v>
      </c>
      <c r="AV71" s="346">
        <v>88.295170871424546</v>
      </c>
      <c r="AW71" s="346">
        <v>0</v>
      </c>
      <c r="AX71" s="346">
        <v>0</v>
      </c>
      <c r="AY71" s="346">
        <v>0</v>
      </c>
      <c r="AZ71" s="346">
        <v>0</v>
      </c>
      <c r="BA71" s="346">
        <v>0</v>
      </c>
      <c r="BB71" s="346">
        <v>0</v>
      </c>
      <c r="BC71" s="346">
        <v>0</v>
      </c>
      <c r="BD71" s="346">
        <v>0</v>
      </c>
      <c r="BE71" s="346">
        <v>0</v>
      </c>
      <c r="BF71" s="346">
        <v>0</v>
      </c>
      <c r="BG71" s="346">
        <v>0</v>
      </c>
      <c r="BH71" s="346">
        <v>0</v>
      </c>
      <c r="BI71" s="346">
        <v>0</v>
      </c>
      <c r="BJ71" s="346">
        <v>0</v>
      </c>
      <c r="BK71" s="346">
        <v>0</v>
      </c>
      <c r="BL71" s="346">
        <v>0</v>
      </c>
      <c r="BM71" s="346">
        <v>0</v>
      </c>
      <c r="BN71" s="346">
        <v>0</v>
      </c>
      <c r="BO71" s="346">
        <v>0</v>
      </c>
      <c r="BP71" s="346">
        <v>0</v>
      </c>
      <c r="BQ71" s="346">
        <v>0</v>
      </c>
      <c r="BR71" s="346">
        <v>0</v>
      </c>
      <c r="BS71" s="346">
        <v>0</v>
      </c>
      <c r="BT71" s="346">
        <v>0</v>
      </c>
      <c r="BU71" s="346">
        <v>0</v>
      </c>
      <c r="BV71" s="346">
        <v>0</v>
      </c>
      <c r="BW71" s="346">
        <v>0</v>
      </c>
      <c r="BX71" s="346">
        <v>0</v>
      </c>
      <c r="BY71" s="346">
        <v>0</v>
      </c>
      <c r="BZ71" s="346">
        <v>0</v>
      </c>
      <c r="CA71" s="346">
        <v>0</v>
      </c>
      <c r="CB71" s="346">
        <v>0</v>
      </c>
      <c r="CC71" s="346">
        <v>0</v>
      </c>
      <c r="CD71" s="346">
        <v>0</v>
      </c>
      <c r="CE71" s="347">
        <v>0</v>
      </c>
    </row>
    <row r="72" spans="1:83" x14ac:dyDescent="0.35">
      <c r="A72" s="377"/>
      <c r="B72" s="203" t="s">
        <v>585</v>
      </c>
      <c r="C72" s="376"/>
      <c r="D72" s="346">
        <v>0</v>
      </c>
      <c r="E72" s="346">
        <v>0</v>
      </c>
      <c r="F72" s="346">
        <v>0</v>
      </c>
      <c r="G72" s="346">
        <v>0</v>
      </c>
      <c r="H72" s="346">
        <v>0</v>
      </c>
      <c r="I72" s="346">
        <v>0</v>
      </c>
      <c r="J72" s="346">
        <v>0</v>
      </c>
      <c r="K72" s="346">
        <v>0</v>
      </c>
      <c r="L72" s="346">
        <v>0</v>
      </c>
      <c r="M72" s="346">
        <v>0</v>
      </c>
      <c r="N72" s="346">
        <v>0</v>
      </c>
      <c r="O72" s="346">
        <v>0</v>
      </c>
      <c r="P72" s="346">
        <v>0</v>
      </c>
      <c r="Q72" s="346">
        <v>0</v>
      </c>
      <c r="R72" s="346">
        <v>0</v>
      </c>
      <c r="S72" s="346">
        <v>0</v>
      </c>
      <c r="T72" s="346">
        <v>0</v>
      </c>
      <c r="U72" s="346">
        <v>0</v>
      </c>
      <c r="V72" s="346">
        <v>0</v>
      </c>
      <c r="W72" s="346">
        <v>0</v>
      </c>
      <c r="X72" s="346">
        <v>0</v>
      </c>
      <c r="Y72" s="346">
        <v>0</v>
      </c>
      <c r="Z72" s="346">
        <v>0</v>
      </c>
      <c r="AA72" s="346">
        <v>0</v>
      </c>
      <c r="AB72" s="346">
        <v>0</v>
      </c>
      <c r="AC72" s="346">
        <v>0</v>
      </c>
      <c r="AD72" s="346">
        <v>0</v>
      </c>
      <c r="AE72" s="346">
        <v>0</v>
      </c>
      <c r="AF72" s="346">
        <v>0</v>
      </c>
      <c r="AG72" s="346">
        <v>0</v>
      </c>
      <c r="AH72" s="346">
        <v>0</v>
      </c>
      <c r="AI72" s="346">
        <v>0</v>
      </c>
      <c r="AJ72" s="346">
        <v>0</v>
      </c>
      <c r="AK72" s="346">
        <v>0</v>
      </c>
      <c r="AL72" s="346">
        <v>0</v>
      </c>
      <c r="AM72" s="346">
        <v>0</v>
      </c>
      <c r="AN72" s="346">
        <v>0</v>
      </c>
      <c r="AO72" s="346">
        <v>0</v>
      </c>
      <c r="AP72" s="346">
        <v>0</v>
      </c>
      <c r="AQ72" s="346">
        <v>0</v>
      </c>
      <c r="AR72" s="346">
        <v>0</v>
      </c>
      <c r="AS72" s="346">
        <v>0</v>
      </c>
      <c r="AT72" s="346">
        <v>0</v>
      </c>
      <c r="AU72" s="346">
        <v>261.32358682770899</v>
      </c>
      <c r="AV72" s="346">
        <v>334.10650647963445</v>
      </c>
      <c r="AW72" s="346">
        <v>0</v>
      </c>
      <c r="AX72" s="346">
        <v>0</v>
      </c>
      <c r="AY72" s="346">
        <v>0</v>
      </c>
      <c r="AZ72" s="346">
        <v>0</v>
      </c>
      <c r="BA72" s="346">
        <v>0</v>
      </c>
      <c r="BB72" s="346">
        <v>0</v>
      </c>
      <c r="BC72" s="346">
        <v>0</v>
      </c>
      <c r="BD72" s="346">
        <v>0</v>
      </c>
      <c r="BE72" s="346">
        <v>0</v>
      </c>
      <c r="BF72" s="346">
        <v>0</v>
      </c>
      <c r="BG72" s="346">
        <v>0</v>
      </c>
      <c r="BH72" s="346">
        <v>0</v>
      </c>
      <c r="BI72" s="346">
        <v>0</v>
      </c>
      <c r="BJ72" s="346">
        <v>0</v>
      </c>
      <c r="BK72" s="346">
        <v>0</v>
      </c>
      <c r="BL72" s="346">
        <v>0</v>
      </c>
      <c r="BM72" s="346">
        <v>0</v>
      </c>
      <c r="BN72" s="346">
        <v>0</v>
      </c>
      <c r="BO72" s="346">
        <v>0</v>
      </c>
      <c r="BP72" s="346">
        <v>0</v>
      </c>
      <c r="BQ72" s="346">
        <v>0</v>
      </c>
      <c r="BR72" s="346">
        <v>0</v>
      </c>
      <c r="BS72" s="346">
        <v>0</v>
      </c>
      <c r="BT72" s="346">
        <v>0</v>
      </c>
      <c r="BU72" s="346">
        <v>0</v>
      </c>
      <c r="BV72" s="346">
        <v>0</v>
      </c>
      <c r="BW72" s="346">
        <v>0</v>
      </c>
      <c r="BX72" s="346">
        <v>0</v>
      </c>
      <c r="BY72" s="346">
        <v>0</v>
      </c>
      <c r="BZ72" s="346">
        <v>0</v>
      </c>
      <c r="CA72" s="346">
        <v>0</v>
      </c>
      <c r="CB72" s="346">
        <v>0</v>
      </c>
      <c r="CC72" s="346">
        <v>0</v>
      </c>
      <c r="CD72" s="346">
        <v>0</v>
      </c>
      <c r="CE72" s="347">
        <v>0</v>
      </c>
    </row>
    <row r="73" spans="1:83" ht="26.25" customHeight="1" x14ac:dyDescent="0.35">
      <c r="A73" s="377"/>
      <c r="B73" s="74" t="s">
        <v>587</v>
      </c>
      <c r="C73" s="376"/>
      <c r="D73" s="346">
        <v>0</v>
      </c>
      <c r="E73" s="346">
        <v>0</v>
      </c>
      <c r="F73" s="346">
        <v>0</v>
      </c>
      <c r="G73" s="346">
        <v>0</v>
      </c>
      <c r="H73" s="346">
        <v>0</v>
      </c>
      <c r="I73" s="346">
        <v>0</v>
      </c>
      <c r="J73" s="346">
        <v>0</v>
      </c>
      <c r="K73" s="346">
        <v>0</v>
      </c>
      <c r="L73" s="346">
        <v>0</v>
      </c>
      <c r="M73" s="346">
        <v>0</v>
      </c>
      <c r="N73" s="346">
        <v>0</v>
      </c>
      <c r="O73" s="346">
        <v>0</v>
      </c>
      <c r="P73" s="346">
        <v>0</v>
      </c>
      <c r="Q73" s="346">
        <v>0</v>
      </c>
      <c r="R73" s="346">
        <v>0</v>
      </c>
      <c r="S73" s="346">
        <v>0</v>
      </c>
      <c r="T73" s="346">
        <v>0</v>
      </c>
      <c r="U73" s="346">
        <v>0</v>
      </c>
      <c r="V73" s="346">
        <v>0</v>
      </c>
      <c r="W73" s="346">
        <v>0</v>
      </c>
      <c r="X73" s="346">
        <v>0</v>
      </c>
      <c r="Y73" s="346">
        <v>0</v>
      </c>
      <c r="Z73" s="346">
        <v>289.00586543288057</v>
      </c>
      <c r="AA73" s="346">
        <v>313.40503747614162</v>
      </c>
      <c r="AB73" s="346">
        <v>371.3978053329223</v>
      </c>
      <c r="AC73" s="346">
        <v>417.16702375579371</v>
      </c>
      <c r="AD73" s="346">
        <v>1040.5320633130996</v>
      </c>
      <c r="AE73" s="346">
        <v>1156.6425468999298</v>
      </c>
      <c r="AF73" s="346">
        <v>1096.777670081826</v>
      </c>
      <c r="AG73" s="346">
        <v>2401.1804702926484</v>
      </c>
      <c r="AH73" s="346">
        <v>2254.4119073758293</v>
      </c>
      <c r="AI73" s="346">
        <v>2220.26461864865</v>
      </c>
      <c r="AJ73" s="346">
        <v>2504.4459940084439</v>
      </c>
      <c r="AK73" s="346">
        <v>3359.4284042827289</v>
      </c>
      <c r="AL73" s="346">
        <v>3796.5974003849751</v>
      </c>
      <c r="AM73" s="346">
        <v>4061.0207189931366</v>
      </c>
      <c r="AN73" s="346">
        <v>4258.3181995923724</v>
      </c>
      <c r="AO73" s="346">
        <v>4390.4265215709038</v>
      </c>
      <c r="AP73" s="346">
        <v>4633.6749638862993</v>
      </c>
      <c r="AQ73" s="346">
        <v>4556.28408722729</v>
      </c>
      <c r="AR73" s="346">
        <v>3413.3429981319719</v>
      </c>
      <c r="AS73" s="346">
        <v>3450.2346119931785</v>
      </c>
      <c r="AT73" s="346">
        <v>0</v>
      </c>
      <c r="AU73" s="346">
        <v>0</v>
      </c>
      <c r="AV73" s="346">
        <v>0</v>
      </c>
      <c r="AW73" s="346">
        <v>0</v>
      </c>
      <c r="AX73" s="346">
        <v>0</v>
      </c>
      <c r="AY73" s="346">
        <v>0</v>
      </c>
      <c r="AZ73" s="346">
        <v>0</v>
      </c>
      <c r="BA73" s="346">
        <v>0</v>
      </c>
      <c r="BB73" s="346">
        <v>0</v>
      </c>
      <c r="BC73" s="346">
        <v>0</v>
      </c>
      <c r="BD73" s="346">
        <v>0</v>
      </c>
      <c r="BE73" s="346">
        <v>0</v>
      </c>
      <c r="BF73" s="346">
        <v>0</v>
      </c>
      <c r="BG73" s="346">
        <v>0</v>
      </c>
      <c r="BH73" s="346">
        <v>0</v>
      </c>
      <c r="BI73" s="346">
        <v>0</v>
      </c>
      <c r="BJ73" s="346">
        <v>0</v>
      </c>
      <c r="BK73" s="346">
        <v>0</v>
      </c>
      <c r="BL73" s="346">
        <v>0</v>
      </c>
      <c r="BM73" s="346">
        <v>0</v>
      </c>
      <c r="BN73" s="346">
        <v>0</v>
      </c>
      <c r="BO73" s="346">
        <v>0</v>
      </c>
      <c r="BP73" s="346">
        <v>0</v>
      </c>
      <c r="BQ73" s="346">
        <v>0</v>
      </c>
      <c r="BR73" s="346">
        <v>0</v>
      </c>
      <c r="BS73" s="346">
        <v>0</v>
      </c>
      <c r="BT73" s="346">
        <v>0</v>
      </c>
      <c r="BU73" s="346">
        <v>0</v>
      </c>
      <c r="BV73" s="346">
        <v>0</v>
      </c>
      <c r="BW73" s="346">
        <v>0</v>
      </c>
      <c r="BX73" s="346">
        <v>0</v>
      </c>
      <c r="BY73" s="346">
        <v>0</v>
      </c>
      <c r="BZ73" s="346">
        <v>0</v>
      </c>
      <c r="CA73" s="346">
        <v>0</v>
      </c>
      <c r="CB73" s="346">
        <v>0</v>
      </c>
      <c r="CC73" s="346">
        <v>0</v>
      </c>
      <c r="CD73" s="346">
        <v>0</v>
      </c>
      <c r="CE73" s="347">
        <v>0</v>
      </c>
    </row>
    <row r="74" spans="1:83" ht="26.25" customHeight="1" x14ac:dyDescent="0.35">
      <c r="A74" s="53"/>
      <c r="B74" s="53" t="s">
        <v>588</v>
      </c>
      <c r="C74" s="37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c r="CE74" s="347"/>
    </row>
    <row r="75" spans="1:83" x14ac:dyDescent="0.35">
      <c r="A75" s="377"/>
      <c r="B75" s="74" t="s">
        <v>593</v>
      </c>
      <c r="C75" s="376"/>
      <c r="D75" s="346" t="s">
        <v>447</v>
      </c>
      <c r="E75" s="346" t="s">
        <v>447</v>
      </c>
      <c r="F75" s="346" t="s">
        <v>447</v>
      </c>
      <c r="G75" s="346" t="s">
        <v>447</v>
      </c>
      <c r="H75" s="346" t="s">
        <v>447</v>
      </c>
      <c r="I75" s="346" t="s">
        <v>447</v>
      </c>
      <c r="J75" s="346" t="s">
        <v>447</v>
      </c>
      <c r="K75" s="346" t="s">
        <v>447</v>
      </c>
      <c r="L75" s="346" t="s">
        <v>447</v>
      </c>
      <c r="M75" s="346" t="s">
        <v>447</v>
      </c>
      <c r="N75" s="346" t="s">
        <v>447</v>
      </c>
      <c r="O75" s="346" t="s">
        <v>447</v>
      </c>
      <c r="P75" s="346" t="s">
        <v>447</v>
      </c>
      <c r="Q75" s="346" t="s">
        <v>447</v>
      </c>
      <c r="R75" s="346" t="s">
        <v>447</v>
      </c>
      <c r="S75" s="346" t="s">
        <v>447</v>
      </c>
      <c r="T75" s="346" t="s">
        <v>447</v>
      </c>
      <c r="U75" s="346" t="s">
        <v>447</v>
      </c>
      <c r="V75" s="346" t="s">
        <v>447</v>
      </c>
      <c r="W75" s="346" t="s">
        <v>447</v>
      </c>
      <c r="X75" s="346" t="s">
        <v>447</v>
      </c>
      <c r="Y75" s="346" t="s">
        <v>447</v>
      </c>
      <c r="Z75" s="346" t="s">
        <v>447</v>
      </c>
      <c r="AA75" s="346" t="s">
        <v>447</v>
      </c>
      <c r="AB75" s="346" t="s">
        <v>447</v>
      </c>
      <c r="AC75" s="346" t="s">
        <v>447</v>
      </c>
      <c r="AD75" s="346" t="s">
        <v>447</v>
      </c>
      <c r="AE75" s="346" t="s">
        <v>447</v>
      </c>
      <c r="AF75" s="346" t="s">
        <v>447</v>
      </c>
      <c r="AG75" s="346" t="s">
        <v>447</v>
      </c>
      <c r="AH75" s="346" t="s">
        <v>447</v>
      </c>
      <c r="AI75" s="346" t="s">
        <v>447</v>
      </c>
      <c r="AJ75" s="346" t="s">
        <v>447</v>
      </c>
      <c r="AK75" s="346" t="s">
        <v>447</v>
      </c>
      <c r="AL75" s="346" t="s">
        <v>447</v>
      </c>
      <c r="AM75" s="346" t="s">
        <v>447</v>
      </c>
      <c r="AN75" s="346" t="s">
        <v>447</v>
      </c>
      <c r="AO75" s="346" t="s">
        <v>447</v>
      </c>
      <c r="AP75" s="346" t="s">
        <v>447</v>
      </c>
      <c r="AQ75" s="346" t="s">
        <v>447</v>
      </c>
      <c r="AR75" s="346" t="s">
        <v>447</v>
      </c>
      <c r="AS75" s="346" t="s">
        <v>447</v>
      </c>
      <c r="AT75" s="346" t="s">
        <v>447</v>
      </c>
      <c r="AU75" s="346">
        <v>2152.1614166295763</v>
      </c>
      <c r="AV75" s="346">
        <v>2853.0273942375393</v>
      </c>
      <c r="AW75" s="346">
        <v>3329.3215512308248</v>
      </c>
      <c r="AX75" s="346">
        <v>3522.79969703606</v>
      </c>
      <c r="AY75" s="346">
        <v>3592.4869966964184</v>
      </c>
      <c r="AZ75" s="346">
        <v>3654.5994570649723</v>
      </c>
      <c r="BA75" s="346">
        <v>3784.8780988372146</v>
      </c>
      <c r="BB75" s="346">
        <v>3795.2446675335941</v>
      </c>
      <c r="BC75" s="346">
        <v>3788.1954822086527</v>
      </c>
      <c r="BD75" s="346">
        <v>3793.9349799417319</v>
      </c>
      <c r="BE75" s="346">
        <v>3847.1970301259757</v>
      </c>
      <c r="BF75" s="346">
        <v>4109.4450951096906</v>
      </c>
      <c r="BG75" s="346">
        <v>4563.8135049058046</v>
      </c>
      <c r="BH75" s="346">
        <v>5169.100947843287</v>
      </c>
      <c r="BI75" s="346">
        <v>5311.7413237969649</v>
      </c>
      <c r="BJ75" s="346">
        <v>5397.6785058410424</v>
      </c>
      <c r="BK75" s="346">
        <v>5411.2588417409479</v>
      </c>
      <c r="BL75" s="346">
        <v>5512.4208345348407</v>
      </c>
      <c r="BM75" s="346">
        <v>6037.7037008422494</v>
      </c>
      <c r="BN75" s="346">
        <v>6218.8166058276902</v>
      </c>
      <c r="BO75" s="346">
        <v>6142.7278012502329</v>
      </c>
      <c r="BP75" s="346">
        <v>6028.3052670617317</v>
      </c>
      <c r="BQ75" s="346">
        <v>0</v>
      </c>
      <c r="BR75" s="346">
        <v>0</v>
      </c>
      <c r="BS75" s="346">
        <v>0</v>
      </c>
      <c r="BT75" s="346">
        <v>0</v>
      </c>
      <c r="BU75" s="346">
        <v>0</v>
      </c>
      <c r="BV75" s="346">
        <v>0</v>
      </c>
      <c r="BW75" s="346">
        <v>0</v>
      </c>
      <c r="BX75" s="346">
        <v>0</v>
      </c>
      <c r="BY75" s="346">
        <v>0</v>
      </c>
      <c r="BZ75" s="346">
        <v>0</v>
      </c>
      <c r="CA75" s="346">
        <v>0</v>
      </c>
      <c r="CB75" s="346">
        <v>0</v>
      </c>
      <c r="CC75" s="346">
        <v>0</v>
      </c>
      <c r="CD75" s="346">
        <v>0</v>
      </c>
      <c r="CE75" s="347">
        <v>0</v>
      </c>
    </row>
    <row r="76" spans="1:83" x14ac:dyDescent="0.35">
      <c r="A76" s="377"/>
      <c r="B76" s="203" t="s">
        <v>583</v>
      </c>
      <c r="C76" s="376"/>
      <c r="D76" s="346">
        <v>0</v>
      </c>
      <c r="E76" s="346">
        <v>0</v>
      </c>
      <c r="F76" s="346">
        <v>0</v>
      </c>
      <c r="G76" s="346">
        <v>0</v>
      </c>
      <c r="H76" s="346">
        <v>0</v>
      </c>
      <c r="I76" s="346">
        <v>0</v>
      </c>
      <c r="J76" s="346">
        <v>0</v>
      </c>
      <c r="K76" s="346">
        <v>0</v>
      </c>
      <c r="L76" s="346">
        <v>0</v>
      </c>
      <c r="M76" s="346">
        <v>0</v>
      </c>
      <c r="N76" s="346">
        <v>0</v>
      </c>
      <c r="O76" s="346">
        <v>0</v>
      </c>
      <c r="P76" s="346">
        <v>0</v>
      </c>
      <c r="Q76" s="346">
        <v>0</v>
      </c>
      <c r="R76" s="346">
        <v>0</v>
      </c>
      <c r="S76" s="346">
        <v>0</v>
      </c>
      <c r="T76" s="346">
        <v>0</v>
      </c>
      <c r="U76" s="346">
        <v>0</v>
      </c>
      <c r="V76" s="346">
        <v>0</v>
      </c>
      <c r="W76" s="346">
        <v>0</v>
      </c>
      <c r="X76" s="346">
        <v>0</v>
      </c>
      <c r="Y76" s="346">
        <v>0</v>
      </c>
      <c r="Z76" s="346">
        <v>0</v>
      </c>
      <c r="AA76" s="346">
        <v>0</v>
      </c>
      <c r="AB76" s="346">
        <v>0</v>
      </c>
      <c r="AC76" s="346">
        <v>0</v>
      </c>
      <c r="AD76" s="346">
        <v>0</v>
      </c>
      <c r="AE76" s="346">
        <v>0</v>
      </c>
      <c r="AF76" s="346">
        <v>0</v>
      </c>
      <c r="AG76" s="346">
        <v>0</v>
      </c>
      <c r="AH76" s="346">
        <v>0</v>
      </c>
      <c r="AI76" s="346">
        <v>0</v>
      </c>
      <c r="AJ76" s="346">
        <v>0</v>
      </c>
      <c r="AK76" s="346">
        <v>0</v>
      </c>
      <c r="AL76" s="346">
        <v>0</v>
      </c>
      <c r="AM76" s="346">
        <v>0</v>
      </c>
      <c r="AN76" s="346">
        <v>0</v>
      </c>
      <c r="AO76" s="346">
        <v>0</v>
      </c>
      <c r="AP76" s="346">
        <v>0</v>
      </c>
      <c r="AQ76" s="346">
        <v>0</v>
      </c>
      <c r="AR76" s="346">
        <v>0</v>
      </c>
      <c r="AS76" s="346">
        <v>0</v>
      </c>
      <c r="AT76" s="346">
        <v>0</v>
      </c>
      <c r="AU76" s="346">
        <v>0</v>
      </c>
      <c r="AV76" s="346">
        <v>0</v>
      </c>
      <c r="AW76" s="346">
        <v>0</v>
      </c>
      <c r="AX76" s="346">
        <v>3064.6749380799556</v>
      </c>
      <c r="AY76" s="346">
        <v>3119.6572932628496</v>
      </c>
      <c r="AZ76" s="346">
        <v>3126.3760034918118</v>
      </c>
      <c r="BA76" s="346">
        <v>3182.2490763766737</v>
      </c>
      <c r="BB76" s="346">
        <v>3172.5236587646568</v>
      </c>
      <c r="BC76" s="346">
        <v>3156.7898989390119</v>
      </c>
      <c r="BD76" s="346">
        <v>3152.1850762017416</v>
      </c>
      <c r="BE76" s="346">
        <v>3200.6464647587568</v>
      </c>
      <c r="BF76" s="346">
        <v>3455.2085911306831</v>
      </c>
      <c r="BG76" s="346">
        <v>3888.6924523781436</v>
      </c>
      <c r="BH76" s="346">
        <v>4418.8958118812234</v>
      </c>
      <c r="BI76" s="346">
        <v>4547.4418084950348</v>
      </c>
      <c r="BJ76" s="346">
        <v>4638.0333622178423</v>
      </c>
      <c r="BK76" s="346">
        <v>4669.0638897325889</v>
      </c>
      <c r="BL76" s="346">
        <v>4784.8379517376297</v>
      </c>
      <c r="BM76" s="346">
        <v>5265.2884520067555</v>
      </c>
      <c r="BN76" s="346">
        <v>5429.8997684590831</v>
      </c>
      <c r="BO76" s="346">
        <v>5356.6231592222048</v>
      </c>
      <c r="BP76" s="346">
        <v>5254.5230961097595</v>
      </c>
      <c r="BQ76" s="346">
        <v>0</v>
      </c>
      <c r="BR76" s="346">
        <v>0</v>
      </c>
      <c r="BS76" s="346">
        <v>0</v>
      </c>
      <c r="BT76" s="346">
        <v>0</v>
      </c>
      <c r="BU76" s="346">
        <v>0</v>
      </c>
      <c r="BV76" s="346">
        <v>0</v>
      </c>
      <c r="BW76" s="346">
        <v>0</v>
      </c>
      <c r="BX76" s="346">
        <v>0</v>
      </c>
      <c r="BY76" s="346">
        <v>0</v>
      </c>
      <c r="BZ76" s="346">
        <v>0</v>
      </c>
      <c r="CA76" s="346">
        <v>0</v>
      </c>
      <c r="CB76" s="346">
        <v>0</v>
      </c>
      <c r="CC76" s="346">
        <v>0</v>
      </c>
      <c r="CD76" s="346">
        <v>0</v>
      </c>
      <c r="CE76" s="347">
        <v>0</v>
      </c>
    </row>
    <row r="77" spans="1:83" x14ac:dyDescent="0.35">
      <c r="A77" s="377"/>
      <c r="B77" s="203" t="s">
        <v>584</v>
      </c>
      <c r="C77" s="376"/>
      <c r="D77" s="346">
        <v>0</v>
      </c>
      <c r="E77" s="346">
        <v>0</v>
      </c>
      <c r="F77" s="346">
        <v>0</v>
      </c>
      <c r="G77" s="346">
        <v>0</v>
      </c>
      <c r="H77" s="346">
        <v>0</v>
      </c>
      <c r="I77" s="346">
        <v>0</v>
      </c>
      <c r="J77" s="346">
        <v>0</v>
      </c>
      <c r="K77" s="346">
        <v>0</v>
      </c>
      <c r="L77" s="346">
        <v>0</v>
      </c>
      <c r="M77" s="346">
        <v>0</v>
      </c>
      <c r="N77" s="346">
        <v>0</v>
      </c>
      <c r="O77" s="346">
        <v>0</v>
      </c>
      <c r="P77" s="346">
        <v>0</v>
      </c>
      <c r="Q77" s="346">
        <v>0</v>
      </c>
      <c r="R77" s="346">
        <v>0</v>
      </c>
      <c r="S77" s="346">
        <v>0</v>
      </c>
      <c r="T77" s="346">
        <v>0</v>
      </c>
      <c r="U77" s="346">
        <v>0</v>
      </c>
      <c r="V77" s="346">
        <v>0</v>
      </c>
      <c r="W77" s="346">
        <v>0</v>
      </c>
      <c r="X77" s="346">
        <v>0</v>
      </c>
      <c r="Y77" s="346">
        <v>0</v>
      </c>
      <c r="Z77" s="346">
        <v>0</v>
      </c>
      <c r="AA77" s="346">
        <v>0</v>
      </c>
      <c r="AB77" s="346">
        <v>0</v>
      </c>
      <c r="AC77" s="346">
        <v>0</v>
      </c>
      <c r="AD77" s="346">
        <v>0</v>
      </c>
      <c r="AE77" s="346">
        <v>0</v>
      </c>
      <c r="AF77" s="346">
        <v>0</v>
      </c>
      <c r="AG77" s="346">
        <v>0</v>
      </c>
      <c r="AH77" s="346">
        <v>0</v>
      </c>
      <c r="AI77" s="346">
        <v>0</v>
      </c>
      <c r="AJ77" s="346">
        <v>0</v>
      </c>
      <c r="AK77" s="346">
        <v>0</v>
      </c>
      <c r="AL77" s="346">
        <v>0</v>
      </c>
      <c r="AM77" s="346">
        <v>0</v>
      </c>
      <c r="AN77" s="346">
        <v>0</v>
      </c>
      <c r="AO77" s="346">
        <v>0</v>
      </c>
      <c r="AP77" s="346">
        <v>0</v>
      </c>
      <c r="AQ77" s="346">
        <v>0</v>
      </c>
      <c r="AR77" s="346">
        <v>0</v>
      </c>
      <c r="AS77" s="346">
        <v>0</v>
      </c>
      <c r="AT77" s="346">
        <v>0</v>
      </c>
      <c r="AU77" s="346">
        <v>0</v>
      </c>
      <c r="AV77" s="346">
        <v>0</v>
      </c>
      <c r="AW77" s="346">
        <v>0</v>
      </c>
      <c r="AX77" s="346">
        <v>109.51465511088415</v>
      </c>
      <c r="AY77" s="346">
        <v>120.34608038770881</v>
      </c>
      <c r="AZ77" s="346">
        <v>138.00541474022234</v>
      </c>
      <c r="BA77" s="346">
        <v>146.43273577580126</v>
      </c>
      <c r="BB77" s="346">
        <v>158.1010969044039</v>
      </c>
      <c r="BC77" s="346">
        <v>165.48084952858727</v>
      </c>
      <c r="BD77" s="346">
        <v>179.32944403898708</v>
      </c>
      <c r="BE77" s="346">
        <v>183.28804091279309</v>
      </c>
      <c r="BF77" s="346">
        <v>189.85228111807737</v>
      </c>
      <c r="BG77" s="346">
        <v>200.61443086716378</v>
      </c>
      <c r="BH77" s="346">
        <v>233.09649360558348</v>
      </c>
      <c r="BI77" s="346">
        <v>248.2315290786984</v>
      </c>
      <c r="BJ77" s="346">
        <v>251.76771206672501</v>
      </c>
      <c r="BK77" s="346">
        <v>253.85563936667739</v>
      </c>
      <c r="BL77" s="346">
        <v>260.36027937585612</v>
      </c>
      <c r="BM77" s="346">
        <v>287.25988625853307</v>
      </c>
      <c r="BN77" s="346">
        <v>301.55129804730478</v>
      </c>
      <c r="BO77" s="346">
        <v>308.12640894102429</v>
      </c>
      <c r="BP77" s="346">
        <v>309.10712372581406</v>
      </c>
      <c r="BQ77" s="346">
        <v>0</v>
      </c>
      <c r="BR77" s="346">
        <v>0</v>
      </c>
      <c r="BS77" s="346">
        <v>0</v>
      </c>
      <c r="BT77" s="346">
        <v>0</v>
      </c>
      <c r="BU77" s="346">
        <v>0</v>
      </c>
      <c r="BV77" s="346">
        <v>0</v>
      </c>
      <c r="BW77" s="346">
        <v>0</v>
      </c>
      <c r="BX77" s="346">
        <v>0</v>
      </c>
      <c r="BY77" s="346">
        <v>0</v>
      </c>
      <c r="BZ77" s="346">
        <v>0</v>
      </c>
      <c r="CA77" s="346">
        <v>0</v>
      </c>
      <c r="CB77" s="346">
        <v>0</v>
      </c>
      <c r="CC77" s="346">
        <v>0</v>
      </c>
      <c r="CD77" s="346">
        <v>0</v>
      </c>
      <c r="CE77" s="347">
        <v>0</v>
      </c>
    </row>
    <row r="78" spans="1:83" x14ac:dyDescent="0.35">
      <c r="A78" s="377"/>
      <c r="B78" s="203" t="s">
        <v>585</v>
      </c>
      <c r="C78" s="376"/>
      <c r="D78" s="346">
        <v>0</v>
      </c>
      <c r="E78" s="346">
        <v>0</v>
      </c>
      <c r="F78" s="346">
        <v>0</v>
      </c>
      <c r="G78" s="346">
        <v>0</v>
      </c>
      <c r="H78" s="346">
        <v>0</v>
      </c>
      <c r="I78" s="346">
        <v>0</v>
      </c>
      <c r="J78" s="346">
        <v>0</v>
      </c>
      <c r="K78" s="346">
        <v>0</v>
      </c>
      <c r="L78" s="346">
        <v>0</v>
      </c>
      <c r="M78" s="346">
        <v>0</v>
      </c>
      <c r="N78" s="346">
        <v>0</v>
      </c>
      <c r="O78" s="346">
        <v>0</v>
      </c>
      <c r="P78" s="346">
        <v>0</v>
      </c>
      <c r="Q78" s="346">
        <v>0</v>
      </c>
      <c r="R78" s="346">
        <v>0</v>
      </c>
      <c r="S78" s="346">
        <v>0</v>
      </c>
      <c r="T78" s="346">
        <v>0</v>
      </c>
      <c r="U78" s="346">
        <v>0</v>
      </c>
      <c r="V78" s="346">
        <v>0</v>
      </c>
      <c r="W78" s="346">
        <v>0</v>
      </c>
      <c r="X78" s="346">
        <v>0</v>
      </c>
      <c r="Y78" s="346">
        <v>0</v>
      </c>
      <c r="Z78" s="346">
        <v>0</v>
      </c>
      <c r="AA78" s="346">
        <v>0</v>
      </c>
      <c r="AB78" s="346">
        <v>0</v>
      </c>
      <c r="AC78" s="346">
        <v>0</v>
      </c>
      <c r="AD78" s="346">
        <v>0</v>
      </c>
      <c r="AE78" s="346">
        <v>0</v>
      </c>
      <c r="AF78" s="346">
        <v>0</v>
      </c>
      <c r="AG78" s="346">
        <v>0</v>
      </c>
      <c r="AH78" s="346">
        <v>0</v>
      </c>
      <c r="AI78" s="346">
        <v>0</v>
      </c>
      <c r="AJ78" s="346">
        <v>0</v>
      </c>
      <c r="AK78" s="346">
        <v>0</v>
      </c>
      <c r="AL78" s="346">
        <v>0</v>
      </c>
      <c r="AM78" s="346">
        <v>0</v>
      </c>
      <c r="AN78" s="346">
        <v>0</v>
      </c>
      <c r="AO78" s="346">
        <v>0</v>
      </c>
      <c r="AP78" s="346">
        <v>0</v>
      </c>
      <c r="AQ78" s="346">
        <v>0</v>
      </c>
      <c r="AR78" s="346">
        <v>0</v>
      </c>
      <c r="AS78" s="346">
        <v>0</v>
      </c>
      <c r="AT78" s="346">
        <v>0</v>
      </c>
      <c r="AU78" s="346">
        <v>0</v>
      </c>
      <c r="AV78" s="346">
        <v>0</v>
      </c>
      <c r="AW78" s="346">
        <v>0</v>
      </c>
      <c r="AX78" s="346">
        <v>348.61010384521978</v>
      </c>
      <c r="AY78" s="346">
        <v>352.48362304586004</v>
      </c>
      <c r="AZ78" s="346">
        <v>390.21733191748126</v>
      </c>
      <c r="BA78" s="346">
        <v>456.19593401391586</v>
      </c>
      <c r="BB78" s="346">
        <v>465.24324384406231</v>
      </c>
      <c r="BC78" s="346">
        <v>465.06924262392022</v>
      </c>
      <c r="BD78" s="346">
        <v>462.42045970100401</v>
      </c>
      <c r="BE78" s="346">
        <v>463.26252445442594</v>
      </c>
      <c r="BF78" s="346">
        <v>464.38422286093021</v>
      </c>
      <c r="BG78" s="346">
        <v>474.5066216604954</v>
      </c>
      <c r="BH78" s="346">
        <v>517.10864235648069</v>
      </c>
      <c r="BI78" s="346">
        <v>516.0679862232314</v>
      </c>
      <c r="BJ78" s="346">
        <v>507.87743155647451</v>
      </c>
      <c r="BK78" s="346">
        <v>488.33931264168103</v>
      </c>
      <c r="BL78" s="346">
        <v>467.22260342135451</v>
      </c>
      <c r="BM78" s="346">
        <v>485.15536257696033</v>
      </c>
      <c r="BN78" s="346">
        <v>487.36553932130403</v>
      </c>
      <c r="BO78" s="346">
        <v>477.97823308700299</v>
      </c>
      <c r="BP78" s="346">
        <v>464.67504722615803</v>
      </c>
      <c r="BQ78" s="346">
        <v>0</v>
      </c>
      <c r="BR78" s="346">
        <v>0</v>
      </c>
      <c r="BS78" s="346">
        <v>0</v>
      </c>
      <c r="BT78" s="346">
        <v>0</v>
      </c>
      <c r="BU78" s="346">
        <v>0</v>
      </c>
      <c r="BV78" s="346">
        <v>0</v>
      </c>
      <c r="BW78" s="346">
        <v>0</v>
      </c>
      <c r="BX78" s="346">
        <v>0</v>
      </c>
      <c r="BY78" s="346">
        <v>0</v>
      </c>
      <c r="BZ78" s="346">
        <v>0</v>
      </c>
      <c r="CA78" s="346">
        <v>0</v>
      </c>
      <c r="CB78" s="346">
        <v>0</v>
      </c>
      <c r="CC78" s="346">
        <v>0</v>
      </c>
      <c r="CD78" s="346">
        <v>0</v>
      </c>
      <c r="CE78" s="347">
        <v>0</v>
      </c>
    </row>
    <row r="79" spans="1:83" s="320" customFormat="1" ht="26.25" customHeight="1" thickBot="1" x14ac:dyDescent="0.3">
      <c r="A79" s="378"/>
      <c r="B79" s="379" t="s">
        <v>590</v>
      </c>
      <c r="C79" s="380"/>
      <c r="D79" s="349" t="s">
        <v>447</v>
      </c>
      <c r="E79" s="349" t="s">
        <v>447</v>
      </c>
      <c r="F79" s="349" t="s">
        <v>447</v>
      </c>
      <c r="G79" s="349" t="s">
        <v>447</v>
      </c>
      <c r="H79" s="349" t="s">
        <v>447</v>
      </c>
      <c r="I79" s="349" t="s">
        <v>447</v>
      </c>
      <c r="J79" s="349" t="s">
        <v>447</v>
      </c>
      <c r="K79" s="349" t="s">
        <v>447</v>
      </c>
      <c r="L79" s="349" t="s">
        <v>447</v>
      </c>
      <c r="M79" s="349" t="s">
        <v>447</v>
      </c>
      <c r="N79" s="349" t="s">
        <v>447</v>
      </c>
      <c r="O79" s="349" t="s">
        <v>447</v>
      </c>
      <c r="P79" s="349" t="s">
        <v>447</v>
      </c>
      <c r="Q79" s="349" t="s">
        <v>447</v>
      </c>
      <c r="R79" s="349" t="s">
        <v>447</v>
      </c>
      <c r="S79" s="349" t="s">
        <v>447</v>
      </c>
      <c r="T79" s="349" t="s">
        <v>447</v>
      </c>
      <c r="U79" s="349" t="s">
        <v>447</v>
      </c>
      <c r="V79" s="349" t="s">
        <v>447</v>
      </c>
      <c r="W79" s="349" t="s">
        <v>447</v>
      </c>
      <c r="X79" s="349" t="s">
        <v>447</v>
      </c>
      <c r="Y79" s="349" t="s">
        <v>447</v>
      </c>
      <c r="Z79" s="349" t="s">
        <v>447</v>
      </c>
      <c r="AA79" s="349" t="s">
        <v>447</v>
      </c>
      <c r="AB79" s="349" t="s">
        <v>447</v>
      </c>
      <c r="AC79" s="349" t="s">
        <v>447</v>
      </c>
      <c r="AD79" s="349" t="s">
        <v>447</v>
      </c>
      <c r="AE79" s="349" t="s">
        <v>447</v>
      </c>
      <c r="AF79" s="349" t="s">
        <v>447</v>
      </c>
      <c r="AG79" s="349" t="s">
        <v>447</v>
      </c>
      <c r="AH79" s="349" t="s">
        <v>447</v>
      </c>
      <c r="AI79" s="349" t="s">
        <v>447</v>
      </c>
      <c r="AJ79" s="349" t="s">
        <v>447</v>
      </c>
      <c r="AK79" s="349" t="s">
        <v>447</v>
      </c>
      <c r="AL79" s="349" t="s">
        <v>447</v>
      </c>
      <c r="AM79" s="349" t="s">
        <v>447</v>
      </c>
      <c r="AN79" s="349" t="s">
        <v>447</v>
      </c>
      <c r="AO79" s="349" t="s">
        <v>447</v>
      </c>
      <c r="AP79" s="349" t="s">
        <v>447</v>
      </c>
      <c r="AQ79" s="349" t="s">
        <v>447</v>
      </c>
      <c r="AR79" s="349" t="s">
        <v>447</v>
      </c>
      <c r="AS79" s="349" t="s">
        <v>447</v>
      </c>
      <c r="AT79" s="349" t="s">
        <v>447</v>
      </c>
      <c r="AU79" s="349">
        <v>661.61329464090977</v>
      </c>
      <c r="AV79" s="349">
        <v>438.70109576177725</v>
      </c>
      <c r="AW79" s="349">
        <v>337.48868523082751</v>
      </c>
      <c r="AX79" s="349">
        <v>338.53235987799411</v>
      </c>
      <c r="AY79" s="349">
        <v>337.52069626665502</v>
      </c>
      <c r="AZ79" s="349">
        <v>329.3205171808317</v>
      </c>
      <c r="BA79" s="349">
        <v>340.83408325455179</v>
      </c>
      <c r="BB79" s="349">
        <v>356.60319966827262</v>
      </c>
      <c r="BC79" s="349">
        <v>409.82242612888064</v>
      </c>
      <c r="BD79" s="349">
        <v>457.0924873106116</v>
      </c>
      <c r="BE79" s="349">
        <v>498.31062226705001</v>
      </c>
      <c r="BF79" s="349">
        <v>373.16914871896432</v>
      </c>
      <c r="BG79" s="349">
        <v>417.72815729246366</v>
      </c>
      <c r="BH79" s="349">
        <v>161.96387294156406</v>
      </c>
      <c r="BI79" s="349">
        <v>192.91699001158926</v>
      </c>
      <c r="BJ79" s="349">
        <v>183.38940297266848</v>
      </c>
      <c r="BK79" s="349">
        <v>159.48793409736157</v>
      </c>
      <c r="BL79" s="349">
        <v>141.49246956011757</v>
      </c>
      <c r="BM79" s="349">
        <v>151.91851002349355</v>
      </c>
      <c r="BN79" s="349">
        <v>163.56316308421955</v>
      </c>
      <c r="BO79" s="349">
        <v>120.35628327414533</v>
      </c>
      <c r="BP79" s="349">
        <v>120.05741793242964</v>
      </c>
      <c r="BQ79" s="349">
        <v>0</v>
      </c>
      <c r="BR79" s="349">
        <v>0</v>
      </c>
      <c r="BS79" s="349">
        <v>0</v>
      </c>
      <c r="BT79" s="349">
        <v>0</v>
      </c>
      <c r="BU79" s="349">
        <v>0</v>
      </c>
      <c r="BV79" s="349">
        <v>0</v>
      </c>
      <c r="BW79" s="349">
        <v>0</v>
      </c>
      <c r="BX79" s="349">
        <v>0</v>
      </c>
      <c r="BY79" s="349">
        <v>0</v>
      </c>
      <c r="BZ79" s="349">
        <v>0</v>
      </c>
      <c r="CA79" s="349">
        <v>0</v>
      </c>
      <c r="CB79" s="349">
        <v>0</v>
      </c>
      <c r="CC79" s="349">
        <v>0</v>
      </c>
      <c r="CD79" s="349">
        <v>0</v>
      </c>
      <c r="CE79" s="350">
        <v>0</v>
      </c>
    </row>
    <row r="80" spans="1:83" ht="40.75" customHeight="1" x14ac:dyDescent="0.35">
      <c r="A80" s="353"/>
      <c r="B80" s="382" t="s">
        <v>594</v>
      </c>
      <c r="C80" s="355"/>
      <c r="D80" s="356" t="s">
        <v>483</v>
      </c>
      <c r="E80" s="356" t="s">
        <v>484</v>
      </c>
      <c r="F80" s="356" t="s">
        <v>485</v>
      </c>
      <c r="G80" s="356" t="s">
        <v>486</v>
      </c>
      <c r="H80" s="356" t="s">
        <v>487</v>
      </c>
      <c r="I80" s="356" t="s">
        <v>488</v>
      </c>
      <c r="J80" s="356" t="s">
        <v>489</v>
      </c>
      <c r="K80" s="356" t="s">
        <v>490</v>
      </c>
      <c r="L80" s="356" t="s">
        <v>491</v>
      </c>
      <c r="M80" s="356" t="s">
        <v>492</v>
      </c>
      <c r="N80" s="356" t="s">
        <v>493</v>
      </c>
      <c r="O80" s="356" t="s">
        <v>494</v>
      </c>
      <c r="P80" s="356" t="s">
        <v>495</v>
      </c>
      <c r="Q80" s="356" t="s">
        <v>496</v>
      </c>
      <c r="R80" s="356" t="s">
        <v>497</v>
      </c>
      <c r="S80" s="356" t="s">
        <v>498</v>
      </c>
      <c r="T80" s="356" t="s">
        <v>499</v>
      </c>
      <c r="U80" s="356" t="s">
        <v>500</v>
      </c>
      <c r="V80" s="356" t="s">
        <v>501</v>
      </c>
      <c r="W80" s="356" t="s">
        <v>502</v>
      </c>
      <c r="X80" s="356" t="s">
        <v>503</v>
      </c>
      <c r="Y80" s="356" t="s">
        <v>504</v>
      </c>
      <c r="Z80" s="356" t="s">
        <v>505</v>
      </c>
      <c r="AA80" s="356" t="s">
        <v>506</v>
      </c>
      <c r="AB80" s="356" t="s">
        <v>507</v>
      </c>
      <c r="AC80" s="356" t="s">
        <v>508</v>
      </c>
      <c r="AD80" s="356" t="s">
        <v>509</v>
      </c>
      <c r="AE80" s="356" t="s">
        <v>510</v>
      </c>
      <c r="AF80" s="356" t="s">
        <v>511</v>
      </c>
      <c r="AG80" s="356" t="s">
        <v>512</v>
      </c>
      <c r="AH80" s="356" t="s">
        <v>513</v>
      </c>
      <c r="AI80" s="356" t="s">
        <v>514</v>
      </c>
      <c r="AJ80" s="356" t="s">
        <v>515</v>
      </c>
      <c r="AK80" s="356" t="s">
        <v>516</v>
      </c>
      <c r="AL80" s="356" t="s">
        <v>517</v>
      </c>
      <c r="AM80" s="356" t="s">
        <v>518</v>
      </c>
      <c r="AN80" s="356" t="s">
        <v>519</v>
      </c>
      <c r="AO80" s="356" t="s">
        <v>520</v>
      </c>
      <c r="AP80" s="356" t="s">
        <v>521</v>
      </c>
      <c r="AQ80" s="356" t="s">
        <v>522</v>
      </c>
      <c r="AR80" s="356" t="s">
        <v>523</v>
      </c>
      <c r="AS80" s="356" t="s">
        <v>524</v>
      </c>
      <c r="AT80" s="356" t="s">
        <v>525</v>
      </c>
      <c r="AU80" s="356" t="s">
        <v>526</v>
      </c>
      <c r="AV80" s="356" t="s">
        <v>527</v>
      </c>
      <c r="AW80" s="356" t="s">
        <v>528</v>
      </c>
      <c r="AX80" s="356" t="s">
        <v>529</v>
      </c>
      <c r="AY80" s="356" t="s">
        <v>530</v>
      </c>
      <c r="AZ80" s="356" t="s">
        <v>531</v>
      </c>
      <c r="BA80" s="356" t="s">
        <v>532</v>
      </c>
      <c r="BB80" s="356" t="s">
        <v>533</v>
      </c>
      <c r="BC80" s="356" t="s">
        <v>534</v>
      </c>
      <c r="BD80" s="356" t="s">
        <v>535</v>
      </c>
      <c r="BE80" s="356" t="s">
        <v>536</v>
      </c>
      <c r="BF80" s="356" t="s">
        <v>537</v>
      </c>
      <c r="BG80" s="356" t="s">
        <v>538</v>
      </c>
      <c r="BH80" s="356" t="s">
        <v>539</v>
      </c>
      <c r="BI80" s="356" t="s">
        <v>540</v>
      </c>
      <c r="BJ80" s="356" t="s">
        <v>541</v>
      </c>
      <c r="BK80" s="356" t="s">
        <v>542</v>
      </c>
      <c r="BL80" s="356" t="s">
        <v>543</v>
      </c>
      <c r="BM80" s="356" t="s">
        <v>544</v>
      </c>
      <c r="BN80" s="356" t="s">
        <v>545</v>
      </c>
      <c r="BO80" s="356" t="s">
        <v>546</v>
      </c>
      <c r="BP80" s="356" t="s">
        <v>547</v>
      </c>
      <c r="BQ80" s="356" t="s">
        <v>548</v>
      </c>
      <c r="BR80" s="356" t="s">
        <v>549</v>
      </c>
      <c r="BS80" s="356" t="s">
        <v>550</v>
      </c>
      <c r="BT80" s="356" t="s">
        <v>551</v>
      </c>
      <c r="BU80" s="356" t="s">
        <v>552</v>
      </c>
      <c r="BV80" s="356" t="s">
        <v>553</v>
      </c>
      <c r="BW80" s="356" t="s">
        <v>554</v>
      </c>
      <c r="BX80" s="356" t="s">
        <v>555</v>
      </c>
      <c r="BY80" s="356" t="s">
        <v>556</v>
      </c>
      <c r="BZ80" s="356" t="s">
        <v>557</v>
      </c>
      <c r="CA80" s="356" t="s">
        <v>558</v>
      </c>
      <c r="CB80" s="356" t="s">
        <v>559</v>
      </c>
      <c r="CC80" s="356" t="s">
        <v>560</v>
      </c>
      <c r="CD80" s="356" t="s">
        <v>561</v>
      </c>
      <c r="CE80" s="357" t="s">
        <v>562</v>
      </c>
    </row>
    <row r="81" spans="1:83" s="244" customFormat="1" ht="26.25" customHeight="1" x14ac:dyDescent="0.35">
      <c r="A81" s="381"/>
      <c r="B81" s="83" t="s">
        <v>137</v>
      </c>
      <c r="D81" s="343">
        <v>0</v>
      </c>
      <c r="E81" s="343">
        <v>0</v>
      </c>
      <c r="F81" s="343">
        <v>0</v>
      </c>
      <c r="G81" s="343">
        <v>0</v>
      </c>
      <c r="H81" s="343">
        <v>0</v>
      </c>
      <c r="I81" s="343">
        <v>0</v>
      </c>
      <c r="J81" s="343">
        <v>0</v>
      </c>
      <c r="K81" s="343">
        <v>0</v>
      </c>
      <c r="L81" s="343">
        <v>0</v>
      </c>
      <c r="M81" s="343">
        <v>0</v>
      </c>
      <c r="N81" s="343">
        <v>0</v>
      </c>
      <c r="O81" s="343">
        <v>0</v>
      </c>
      <c r="P81" s="343">
        <v>0</v>
      </c>
      <c r="Q81" s="343">
        <v>0</v>
      </c>
      <c r="R81" s="343">
        <v>0</v>
      </c>
      <c r="S81" s="343">
        <v>0</v>
      </c>
      <c r="T81" s="343">
        <v>0</v>
      </c>
      <c r="U81" s="343">
        <v>0</v>
      </c>
      <c r="V81" s="343">
        <v>0</v>
      </c>
      <c r="W81" s="343">
        <v>0</v>
      </c>
      <c r="X81" s="343">
        <v>0</v>
      </c>
      <c r="Y81" s="343">
        <v>0</v>
      </c>
      <c r="Z81" s="343">
        <v>0</v>
      </c>
      <c r="AA81" s="343">
        <v>0</v>
      </c>
      <c r="AB81" s="343">
        <v>0</v>
      </c>
      <c r="AC81" s="343">
        <v>0</v>
      </c>
      <c r="AD81" s="343">
        <v>0</v>
      </c>
      <c r="AE81" s="343">
        <v>0</v>
      </c>
      <c r="AF81" s="343">
        <v>0</v>
      </c>
      <c r="AG81" s="343">
        <v>0</v>
      </c>
      <c r="AH81" s="343">
        <v>5460</v>
      </c>
      <c r="AI81" s="343">
        <v>5396</v>
      </c>
      <c r="AJ81" s="343">
        <v>5800</v>
      </c>
      <c r="AK81" s="343">
        <v>6555</v>
      </c>
      <c r="AL81" s="343">
        <v>6950</v>
      </c>
      <c r="AM81" s="343">
        <v>7020</v>
      </c>
      <c r="AN81" s="343">
        <v>7230</v>
      </c>
      <c r="AO81" s="343">
        <v>7020</v>
      </c>
      <c r="AP81" s="343">
        <v>7050</v>
      </c>
      <c r="AQ81" s="343">
        <v>6875</v>
      </c>
      <c r="AR81" s="343">
        <v>5143</v>
      </c>
      <c r="AS81" s="343">
        <v>5201</v>
      </c>
      <c r="AT81" s="343">
        <v>6726</v>
      </c>
      <c r="AU81" s="343">
        <v>6367</v>
      </c>
      <c r="AV81" s="343">
        <v>6704</v>
      </c>
      <c r="AW81" s="343">
        <v>5466</v>
      </c>
      <c r="AX81" s="343">
        <v>5615</v>
      </c>
      <c r="AY81" s="343">
        <v>5690</v>
      </c>
      <c r="AZ81" s="343">
        <v>5618</v>
      </c>
      <c r="BA81" s="343">
        <v>5479</v>
      </c>
      <c r="BB81" s="343">
        <v>5306</v>
      </c>
      <c r="BC81" s="343">
        <v>5051</v>
      </c>
      <c r="BD81" s="343">
        <v>4761</v>
      </c>
      <c r="BE81" s="343">
        <v>4664</v>
      </c>
      <c r="BF81" s="343">
        <v>4625</v>
      </c>
      <c r="BG81" s="343">
        <v>4693</v>
      </c>
      <c r="BH81" s="343">
        <v>4915</v>
      </c>
      <c r="BI81" s="343">
        <v>5029</v>
      </c>
      <c r="BJ81" s="343">
        <v>5080</v>
      </c>
      <c r="BK81" s="343">
        <v>5068</v>
      </c>
      <c r="BL81" s="343">
        <v>5158</v>
      </c>
      <c r="BM81" s="343">
        <v>5571</v>
      </c>
      <c r="BN81" s="343">
        <v>5805</v>
      </c>
      <c r="BO81" s="343">
        <v>5874</v>
      </c>
      <c r="BP81" s="343">
        <v>5911</v>
      </c>
      <c r="BQ81" s="343">
        <v>0</v>
      </c>
      <c r="BR81" s="343">
        <v>0</v>
      </c>
      <c r="BS81" s="343">
        <v>0</v>
      </c>
      <c r="BT81" s="343">
        <v>0</v>
      </c>
      <c r="BU81" s="343">
        <v>0</v>
      </c>
      <c r="BV81" s="343">
        <v>0</v>
      </c>
      <c r="BW81" s="343">
        <v>0</v>
      </c>
      <c r="BX81" s="343">
        <v>0</v>
      </c>
      <c r="BY81" s="343">
        <v>0</v>
      </c>
      <c r="BZ81" s="343">
        <v>0</v>
      </c>
      <c r="CA81" s="343">
        <v>0</v>
      </c>
      <c r="CB81" s="343">
        <v>0</v>
      </c>
      <c r="CC81" s="343">
        <v>0</v>
      </c>
      <c r="CD81" s="343">
        <v>0</v>
      </c>
      <c r="CE81" s="344">
        <v>0</v>
      </c>
    </row>
    <row r="82" spans="1:83" ht="26.25" customHeight="1" x14ac:dyDescent="0.35">
      <c r="A82" s="76"/>
      <c r="B82" s="53" t="s">
        <v>569</v>
      </c>
      <c r="BX82" s="199"/>
      <c r="BY82" s="199"/>
      <c r="BZ82" s="199"/>
      <c r="CA82" s="199"/>
      <c r="CB82" s="199"/>
      <c r="CC82" s="199"/>
      <c r="CD82" s="199"/>
      <c r="CE82" s="222"/>
    </row>
    <row r="83" spans="1:83" x14ac:dyDescent="0.35">
      <c r="A83" s="377"/>
      <c r="B83" s="74" t="s">
        <v>570</v>
      </c>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v>368</v>
      </c>
      <c r="BM83" s="346">
        <v>597</v>
      </c>
      <c r="BN83" s="346">
        <v>647</v>
      </c>
      <c r="BO83" s="346">
        <v>691</v>
      </c>
      <c r="BP83" s="346">
        <v>733</v>
      </c>
      <c r="BQ83" s="346">
        <v>0</v>
      </c>
      <c r="BR83" s="346">
        <v>0</v>
      </c>
      <c r="BS83" s="346">
        <v>0</v>
      </c>
      <c r="BT83" s="346">
        <v>0</v>
      </c>
      <c r="BU83" s="346">
        <v>0</v>
      </c>
      <c r="BV83" s="346">
        <v>0</v>
      </c>
      <c r="BW83" s="346">
        <v>0</v>
      </c>
      <c r="BX83" s="346">
        <v>0</v>
      </c>
      <c r="BY83" s="346">
        <v>0</v>
      </c>
      <c r="BZ83" s="346">
        <v>0</v>
      </c>
      <c r="CA83" s="346">
        <v>0</v>
      </c>
      <c r="CB83" s="346">
        <v>0</v>
      </c>
      <c r="CC83" s="346">
        <v>0</v>
      </c>
      <c r="CD83" s="346">
        <v>0</v>
      </c>
      <c r="CE83" s="347">
        <v>0</v>
      </c>
    </row>
    <row r="84" spans="1:83" x14ac:dyDescent="0.35">
      <c r="A84" s="377"/>
      <c r="B84" s="74" t="s">
        <v>26</v>
      </c>
      <c r="D84" s="346"/>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v>1147</v>
      </c>
      <c r="BM84" s="346">
        <v>1215</v>
      </c>
      <c r="BN84" s="346">
        <v>1266</v>
      </c>
      <c r="BO84" s="346">
        <v>1286</v>
      </c>
      <c r="BP84" s="346">
        <v>1294</v>
      </c>
      <c r="BQ84" s="346">
        <v>0</v>
      </c>
      <c r="BR84" s="346">
        <v>0</v>
      </c>
      <c r="BS84" s="346">
        <v>0</v>
      </c>
      <c r="BT84" s="346">
        <v>0</v>
      </c>
      <c r="BU84" s="346">
        <v>0</v>
      </c>
      <c r="BV84" s="346">
        <v>0</v>
      </c>
      <c r="BW84" s="346">
        <v>0</v>
      </c>
      <c r="BX84" s="346">
        <v>0</v>
      </c>
      <c r="BY84" s="346">
        <v>0</v>
      </c>
      <c r="BZ84" s="346">
        <v>0</v>
      </c>
      <c r="CA84" s="346">
        <v>0</v>
      </c>
      <c r="CB84" s="346">
        <v>0</v>
      </c>
      <c r="CC84" s="346">
        <v>0</v>
      </c>
      <c r="CD84" s="346">
        <v>0</v>
      </c>
      <c r="CE84" s="347">
        <v>0</v>
      </c>
    </row>
    <row r="85" spans="1:83" x14ac:dyDescent="0.35">
      <c r="A85" s="377"/>
      <c r="B85" s="74" t="s">
        <v>571</v>
      </c>
      <c r="D85" s="346"/>
      <c r="E85" s="346"/>
      <c r="F85" s="346"/>
      <c r="G85" s="346"/>
      <c r="H85" s="346"/>
      <c r="I85" s="346"/>
      <c r="J85" s="346"/>
      <c r="K85" s="346"/>
      <c r="L85" s="346"/>
      <c r="M85" s="346"/>
      <c r="N85" s="346"/>
      <c r="O85" s="346"/>
      <c r="P85" s="346"/>
      <c r="Q85" s="346"/>
      <c r="R85" s="346"/>
      <c r="S85" s="346"/>
      <c r="T85" s="346"/>
      <c r="U85" s="346"/>
      <c r="V85" s="346"/>
      <c r="W85" s="346"/>
      <c r="X85" s="346"/>
      <c r="Y85" s="346"/>
      <c r="Z85" s="346"/>
      <c r="AA85" s="346"/>
      <c r="AB85" s="346"/>
      <c r="AC85" s="346"/>
      <c r="AD85" s="346"/>
      <c r="AE85" s="346"/>
      <c r="AF85" s="346"/>
      <c r="AG85" s="346"/>
      <c r="AH85" s="346"/>
      <c r="AI85" s="346"/>
      <c r="AJ85" s="346"/>
      <c r="AK85" s="346"/>
      <c r="AL85" s="346"/>
      <c r="AM85" s="346"/>
      <c r="AN85" s="346"/>
      <c r="AO85" s="346"/>
      <c r="AP85" s="346"/>
      <c r="AQ85" s="346"/>
      <c r="AR85" s="346"/>
      <c r="AS85" s="346"/>
      <c r="AT85" s="346"/>
      <c r="AU85" s="346"/>
      <c r="AV85" s="346"/>
      <c r="AW85" s="346"/>
      <c r="AX85" s="346"/>
      <c r="AY85" s="346"/>
      <c r="AZ85" s="346"/>
      <c r="BA85" s="346"/>
      <c r="BB85" s="346"/>
      <c r="BC85" s="346"/>
      <c r="BD85" s="346"/>
      <c r="BE85" s="346"/>
      <c r="BF85" s="346"/>
      <c r="BG85" s="346"/>
      <c r="BH85" s="346"/>
      <c r="BI85" s="346"/>
      <c r="BJ85" s="346"/>
      <c r="BK85" s="346"/>
      <c r="BL85" s="346">
        <v>647</v>
      </c>
      <c r="BM85" s="346">
        <v>625</v>
      </c>
      <c r="BN85" s="346">
        <v>581</v>
      </c>
      <c r="BO85" s="346">
        <v>517</v>
      </c>
      <c r="BP85" s="346">
        <v>468</v>
      </c>
      <c r="BQ85" s="346">
        <v>0</v>
      </c>
      <c r="BR85" s="346">
        <v>0</v>
      </c>
      <c r="BS85" s="346">
        <v>0</v>
      </c>
      <c r="BT85" s="346">
        <v>0</v>
      </c>
      <c r="BU85" s="346">
        <v>0</v>
      </c>
      <c r="BV85" s="346">
        <v>0</v>
      </c>
      <c r="BW85" s="346">
        <v>0</v>
      </c>
      <c r="BX85" s="346">
        <v>0</v>
      </c>
      <c r="BY85" s="346">
        <v>0</v>
      </c>
      <c r="BZ85" s="346">
        <v>0</v>
      </c>
      <c r="CA85" s="346">
        <v>0</v>
      </c>
      <c r="CB85" s="346">
        <v>0</v>
      </c>
      <c r="CC85" s="346">
        <v>0</v>
      </c>
      <c r="CD85" s="346">
        <v>0</v>
      </c>
      <c r="CE85" s="347">
        <v>0</v>
      </c>
    </row>
    <row r="86" spans="1:83" x14ac:dyDescent="0.35">
      <c r="A86" s="377"/>
      <c r="B86" s="74" t="s">
        <v>446</v>
      </c>
      <c r="D86" s="346"/>
      <c r="E86" s="346"/>
      <c r="F86" s="346"/>
      <c r="G86" s="346"/>
      <c r="H86" s="346"/>
      <c r="I86" s="346"/>
      <c r="J86" s="346"/>
      <c r="K86" s="346"/>
      <c r="L86" s="346"/>
      <c r="M86" s="346"/>
      <c r="N86" s="346"/>
      <c r="O86" s="346"/>
      <c r="P86" s="346"/>
      <c r="Q86" s="346"/>
      <c r="R86" s="346"/>
      <c r="S86" s="346"/>
      <c r="T86" s="346"/>
      <c r="U86" s="346"/>
      <c r="V86" s="346"/>
      <c r="W86" s="346"/>
      <c r="X86" s="346"/>
      <c r="Y86" s="346"/>
      <c r="Z86" s="346"/>
      <c r="AA86" s="346"/>
      <c r="AB86" s="346"/>
      <c r="AC86" s="346"/>
      <c r="AD86" s="346"/>
      <c r="AE86" s="346"/>
      <c r="AF86" s="346"/>
      <c r="AG86" s="346"/>
      <c r="AH86" s="346"/>
      <c r="AI86" s="346"/>
      <c r="AJ86" s="346"/>
      <c r="AK86" s="346"/>
      <c r="AL86" s="346"/>
      <c r="AM86" s="346"/>
      <c r="AN86" s="346"/>
      <c r="AO86" s="346"/>
      <c r="AP86" s="346"/>
      <c r="AQ86" s="346"/>
      <c r="AR86" s="346"/>
      <c r="AS86" s="346"/>
      <c r="AT86" s="346"/>
      <c r="AU86" s="346"/>
      <c r="AV86" s="346"/>
      <c r="AW86" s="346"/>
      <c r="AX86" s="346"/>
      <c r="AY86" s="346"/>
      <c r="AZ86" s="346"/>
      <c r="BA86" s="346"/>
      <c r="BB86" s="346"/>
      <c r="BC86" s="346"/>
      <c r="BD86" s="346"/>
      <c r="BE86" s="346"/>
      <c r="BF86" s="346"/>
      <c r="BG86" s="346"/>
      <c r="BH86" s="346"/>
      <c r="BI86" s="346"/>
      <c r="BJ86" s="346"/>
      <c r="BK86" s="346"/>
      <c r="BL86" s="346">
        <v>96</v>
      </c>
      <c r="BM86" s="346">
        <v>109</v>
      </c>
      <c r="BN86" s="346">
        <v>126</v>
      </c>
      <c r="BO86" s="346">
        <v>139</v>
      </c>
      <c r="BP86" s="346">
        <v>154</v>
      </c>
      <c r="BQ86" s="346">
        <v>0</v>
      </c>
      <c r="BR86" s="346">
        <v>0</v>
      </c>
      <c r="BS86" s="346">
        <v>0</v>
      </c>
      <c r="BT86" s="346">
        <v>0</v>
      </c>
      <c r="BU86" s="346">
        <v>0</v>
      </c>
      <c r="BV86" s="346">
        <v>0</v>
      </c>
      <c r="BW86" s="346">
        <v>0</v>
      </c>
      <c r="BX86" s="346">
        <v>0</v>
      </c>
      <c r="BY86" s="346">
        <v>0</v>
      </c>
      <c r="BZ86" s="346">
        <v>0</v>
      </c>
      <c r="CA86" s="346">
        <v>0</v>
      </c>
      <c r="CB86" s="346">
        <v>0</v>
      </c>
      <c r="CC86" s="346">
        <v>0</v>
      </c>
      <c r="CD86" s="346">
        <v>0</v>
      </c>
      <c r="CE86" s="347">
        <v>0</v>
      </c>
    </row>
    <row r="87" spans="1:83" x14ac:dyDescent="0.35">
      <c r="A87" s="377"/>
      <c r="B87" s="74" t="s">
        <v>572</v>
      </c>
      <c r="D87" s="346"/>
      <c r="E87" s="346"/>
      <c r="F87" s="346"/>
      <c r="G87" s="346"/>
      <c r="H87" s="346"/>
      <c r="I87" s="346"/>
      <c r="J87" s="346"/>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6"/>
      <c r="AM87" s="346"/>
      <c r="AN87" s="346"/>
      <c r="AO87" s="34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v>170</v>
      </c>
      <c r="BM87" s="346">
        <v>176</v>
      </c>
      <c r="BN87" s="346">
        <v>175</v>
      </c>
      <c r="BO87" s="346">
        <v>161</v>
      </c>
      <c r="BP87" s="346">
        <v>137</v>
      </c>
      <c r="BQ87" s="346">
        <v>0</v>
      </c>
      <c r="BR87" s="346">
        <v>0</v>
      </c>
      <c r="BS87" s="346">
        <v>0</v>
      </c>
      <c r="BT87" s="346">
        <v>0</v>
      </c>
      <c r="BU87" s="346">
        <v>0</v>
      </c>
      <c r="BV87" s="346">
        <v>0</v>
      </c>
      <c r="BW87" s="346">
        <v>0</v>
      </c>
      <c r="BX87" s="346">
        <v>0</v>
      </c>
      <c r="BY87" s="346">
        <v>0</v>
      </c>
      <c r="BZ87" s="346">
        <v>0</v>
      </c>
      <c r="CA87" s="346">
        <v>0</v>
      </c>
      <c r="CB87" s="346">
        <v>0</v>
      </c>
      <c r="CC87" s="346">
        <v>0</v>
      </c>
      <c r="CD87" s="346">
        <v>0</v>
      </c>
      <c r="CE87" s="347">
        <v>0</v>
      </c>
    </row>
    <row r="88" spans="1:83" ht="26.25" customHeight="1" x14ac:dyDescent="0.35">
      <c r="A88" s="377"/>
      <c r="B88" s="74" t="s">
        <v>573</v>
      </c>
      <c r="D88" s="346"/>
      <c r="E88" s="346"/>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v>1928</v>
      </c>
      <c r="BM88" s="346">
        <v>1939</v>
      </c>
      <c r="BN88" s="346">
        <v>1936</v>
      </c>
      <c r="BO88" s="346">
        <v>1900</v>
      </c>
      <c r="BP88" s="346">
        <v>1817</v>
      </c>
      <c r="BQ88" s="346">
        <v>0</v>
      </c>
      <c r="BR88" s="346">
        <v>0</v>
      </c>
      <c r="BS88" s="346">
        <v>0</v>
      </c>
      <c r="BT88" s="346">
        <v>0</v>
      </c>
      <c r="BU88" s="346">
        <v>0</v>
      </c>
      <c r="BV88" s="346">
        <v>0</v>
      </c>
      <c r="BW88" s="346">
        <v>0</v>
      </c>
      <c r="BX88" s="346">
        <v>0</v>
      </c>
      <c r="BY88" s="346">
        <v>0</v>
      </c>
      <c r="BZ88" s="346">
        <v>0</v>
      </c>
      <c r="CA88" s="346">
        <v>0</v>
      </c>
      <c r="CB88" s="346">
        <v>0</v>
      </c>
      <c r="CC88" s="346">
        <v>0</v>
      </c>
      <c r="CD88" s="346">
        <v>0</v>
      </c>
      <c r="CE88" s="347">
        <v>0</v>
      </c>
    </row>
    <row r="89" spans="1:83" x14ac:dyDescent="0.35">
      <c r="A89" s="377"/>
      <c r="B89" s="74" t="s">
        <v>448</v>
      </c>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v>29</v>
      </c>
      <c r="BM89" s="346">
        <v>33</v>
      </c>
      <c r="BN89" s="346">
        <v>40</v>
      </c>
      <c r="BO89" s="346">
        <v>44</v>
      </c>
      <c r="BP89" s="346">
        <v>52</v>
      </c>
      <c r="BQ89" s="346">
        <v>0</v>
      </c>
      <c r="BR89" s="346">
        <v>0</v>
      </c>
      <c r="BS89" s="346">
        <v>0</v>
      </c>
      <c r="BT89" s="346">
        <v>0</v>
      </c>
      <c r="BU89" s="346">
        <v>0</v>
      </c>
      <c r="BV89" s="346">
        <v>0</v>
      </c>
      <c r="BW89" s="346">
        <v>0</v>
      </c>
      <c r="BX89" s="346">
        <v>0</v>
      </c>
      <c r="BY89" s="346">
        <v>0</v>
      </c>
      <c r="BZ89" s="346">
        <v>0</v>
      </c>
      <c r="CA89" s="346">
        <v>0</v>
      </c>
      <c r="CB89" s="346">
        <v>0</v>
      </c>
      <c r="CC89" s="346">
        <v>0</v>
      </c>
      <c r="CD89" s="346">
        <v>0</v>
      </c>
      <c r="CE89" s="347">
        <v>0</v>
      </c>
    </row>
    <row r="90" spans="1:83" x14ac:dyDescent="0.35">
      <c r="A90" s="377"/>
      <c r="B90" s="74" t="s">
        <v>574</v>
      </c>
      <c r="D90" s="346"/>
      <c r="E90" s="346"/>
      <c r="F90" s="346"/>
      <c r="G90" s="346"/>
      <c r="H90" s="346"/>
      <c r="I90" s="346"/>
      <c r="J90" s="346"/>
      <c r="K90" s="346"/>
      <c r="L90" s="346"/>
      <c r="M90" s="346"/>
      <c r="N90" s="346"/>
      <c r="O90" s="346"/>
      <c r="P90" s="346"/>
      <c r="Q90" s="346"/>
      <c r="R90" s="346"/>
      <c r="S90" s="346"/>
      <c r="T90" s="346"/>
      <c r="U90" s="346"/>
      <c r="V90" s="346"/>
      <c r="W90" s="346"/>
      <c r="X90" s="346"/>
      <c r="Y90" s="346"/>
      <c r="Z90" s="346"/>
      <c r="AA90" s="346"/>
      <c r="AB90" s="346"/>
      <c r="AC90" s="346"/>
      <c r="AD90" s="346"/>
      <c r="AE90" s="346"/>
      <c r="AF90" s="346"/>
      <c r="AG90" s="346"/>
      <c r="AH90" s="346"/>
      <c r="AI90" s="346"/>
      <c r="AJ90" s="346"/>
      <c r="AK90" s="346"/>
      <c r="AL90" s="346"/>
      <c r="AM90" s="346"/>
      <c r="AN90" s="346"/>
      <c r="AO90" s="346"/>
      <c r="AP90" s="346"/>
      <c r="AQ90" s="346"/>
      <c r="AR90" s="346"/>
      <c r="AS90" s="346"/>
      <c r="AT90" s="346"/>
      <c r="AU90" s="346"/>
      <c r="AV90" s="346"/>
      <c r="AW90" s="346"/>
      <c r="AX90" s="346"/>
      <c r="AY90" s="346"/>
      <c r="AZ90" s="346"/>
      <c r="BA90" s="346"/>
      <c r="BB90" s="346"/>
      <c r="BC90" s="346"/>
      <c r="BD90" s="346"/>
      <c r="BE90" s="346"/>
      <c r="BF90" s="346"/>
      <c r="BG90" s="346"/>
      <c r="BH90" s="346"/>
      <c r="BI90" s="346"/>
      <c r="BJ90" s="346"/>
      <c r="BK90" s="346"/>
      <c r="BL90" s="346">
        <v>8</v>
      </c>
      <c r="BM90" s="346">
        <v>9</v>
      </c>
      <c r="BN90" s="346">
        <v>9</v>
      </c>
      <c r="BO90" s="346">
        <v>9</v>
      </c>
      <c r="BP90" s="346">
        <v>9</v>
      </c>
      <c r="BQ90" s="346">
        <v>0</v>
      </c>
      <c r="BR90" s="346">
        <v>0</v>
      </c>
      <c r="BS90" s="346">
        <v>0</v>
      </c>
      <c r="BT90" s="346">
        <v>0</v>
      </c>
      <c r="BU90" s="346">
        <v>0</v>
      </c>
      <c r="BV90" s="346">
        <v>0</v>
      </c>
      <c r="BW90" s="346">
        <v>0</v>
      </c>
      <c r="BX90" s="346">
        <v>0</v>
      </c>
      <c r="BY90" s="346">
        <v>0</v>
      </c>
      <c r="BZ90" s="346">
        <v>0</v>
      </c>
      <c r="CA90" s="346">
        <v>0</v>
      </c>
      <c r="CB90" s="346">
        <v>0</v>
      </c>
      <c r="CC90" s="346">
        <v>0</v>
      </c>
      <c r="CD90" s="346">
        <v>0</v>
      </c>
      <c r="CE90" s="347">
        <v>0</v>
      </c>
    </row>
    <row r="91" spans="1:83" x14ac:dyDescent="0.35">
      <c r="A91" s="377"/>
      <c r="B91" s="74" t="s">
        <v>33</v>
      </c>
      <c r="D91" s="346"/>
      <c r="E91" s="346"/>
      <c r="F91" s="346"/>
      <c r="G91" s="346"/>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v>433</v>
      </c>
      <c r="BM91" s="346">
        <v>444</v>
      </c>
      <c r="BN91" s="346">
        <v>453</v>
      </c>
      <c r="BO91" s="346">
        <v>460</v>
      </c>
      <c r="BP91" s="346">
        <v>496</v>
      </c>
      <c r="BQ91" s="346">
        <v>0</v>
      </c>
      <c r="BR91" s="346">
        <v>0</v>
      </c>
      <c r="BS91" s="346">
        <v>0</v>
      </c>
      <c r="BT91" s="346">
        <v>0</v>
      </c>
      <c r="BU91" s="346">
        <v>0</v>
      </c>
      <c r="BV91" s="346">
        <v>0</v>
      </c>
      <c r="BW91" s="346">
        <v>0</v>
      </c>
      <c r="BX91" s="346">
        <v>0</v>
      </c>
      <c r="BY91" s="346">
        <v>0</v>
      </c>
      <c r="BZ91" s="346">
        <v>0</v>
      </c>
      <c r="CA91" s="346">
        <v>0</v>
      </c>
      <c r="CB91" s="346">
        <v>0</v>
      </c>
      <c r="CC91" s="346">
        <v>0</v>
      </c>
      <c r="CD91" s="346">
        <v>0</v>
      </c>
      <c r="CE91" s="347">
        <v>0</v>
      </c>
    </row>
    <row r="92" spans="1:83" x14ac:dyDescent="0.35">
      <c r="A92" s="377"/>
      <c r="B92" s="74" t="s">
        <v>575</v>
      </c>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v>332</v>
      </c>
      <c r="BM92" s="346">
        <v>424</v>
      </c>
      <c r="BN92" s="346">
        <v>571</v>
      </c>
      <c r="BO92" s="346">
        <v>667</v>
      </c>
      <c r="BP92" s="346">
        <v>751</v>
      </c>
      <c r="BQ92" s="346">
        <v>0</v>
      </c>
      <c r="BR92" s="346">
        <v>0</v>
      </c>
      <c r="BS92" s="346">
        <v>0</v>
      </c>
      <c r="BT92" s="346">
        <v>0</v>
      </c>
      <c r="BU92" s="346">
        <v>0</v>
      </c>
      <c r="BV92" s="346">
        <v>0</v>
      </c>
      <c r="BW92" s="346">
        <v>0</v>
      </c>
      <c r="BX92" s="346">
        <v>0</v>
      </c>
      <c r="BY92" s="346">
        <v>0</v>
      </c>
      <c r="BZ92" s="346">
        <v>0</v>
      </c>
      <c r="CA92" s="346">
        <v>0</v>
      </c>
      <c r="CB92" s="346">
        <v>0</v>
      </c>
      <c r="CC92" s="346">
        <v>0</v>
      </c>
      <c r="CD92" s="346">
        <v>0</v>
      </c>
      <c r="CE92" s="347">
        <v>0</v>
      </c>
    </row>
    <row r="93" spans="1:83" ht="26.25" customHeight="1" x14ac:dyDescent="0.35">
      <c r="A93" s="377"/>
      <c r="B93" s="53" t="s">
        <v>576</v>
      </c>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v>3013</v>
      </c>
      <c r="AS93" s="346">
        <v>2979</v>
      </c>
      <c r="AT93" s="346">
        <v>3735</v>
      </c>
      <c r="AU93" s="346">
        <v>3159</v>
      </c>
      <c r="AV93" s="346">
        <v>2996</v>
      </c>
      <c r="AW93" s="346">
        <v>2838</v>
      </c>
      <c r="AX93" s="346">
        <v>2801</v>
      </c>
      <c r="AY93" s="346">
        <v>2769</v>
      </c>
      <c r="AZ93" s="346">
        <v>2692</v>
      </c>
      <c r="BA93" s="346">
        <v>2623</v>
      </c>
      <c r="BB93" s="346">
        <v>2567</v>
      </c>
      <c r="BC93" s="346">
        <v>2471</v>
      </c>
      <c r="BD93" s="346">
        <v>2387</v>
      </c>
      <c r="BE93" s="346">
        <v>2371</v>
      </c>
      <c r="BF93" s="346">
        <v>2357</v>
      </c>
      <c r="BG93" s="346">
        <v>2335</v>
      </c>
      <c r="BH93" s="346">
        <v>2442</v>
      </c>
      <c r="BI93" s="346">
        <v>2426</v>
      </c>
      <c r="BJ93" s="346">
        <v>2510</v>
      </c>
      <c r="BK93" s="346">
        <v>2535</v>
      </c>
      <c r="BL93" s="346">
        <v>2592</v>
      </c>
      <c r="BM93" s="346">
        <v>2631</v>
      </c>
      <c r="BN93" s="346">
        <v>2633</v>
      </c>
      <c r="BO93" s="346">
        <v>2620</v>
      </c>
      <c r="BP93" s="346">
        <v>2544</v>
      </c>
      <c r="BQ93" s="346">
        <v>0</v>
      </c>
      <c r="BR93" s="346">
        <v>0</v>
      </c>
      <c r="BS93" s="346">
        <v>0</v>
      </c>
      <c r="BT93" s="346">
        <v>0</v>
      </c>
      <c r="BU93" s="346">
        <v>0</v>
      </c>
      <c r="BV93" s="346">
        <v>0</v>
      </c>
      <c r="BW93" s="346">
        <v>0</v>
      </c>
      <c r="BX93" s="346">
        <v>0</v>
      </c>
      <c r="BY93" s="346">
        <v>0</v>
      </c>
      <c r="BZ93" s="346">
        <v>0</v>
      </c>
      <c r="CA93" s="346">
        <v>0</v>
      </c>
      <c r="CB93" s="346">
        <v>0</v>
      </c>
      <c r="CC93" s="346">
        <v>0</v>
      </c>
      <c r="CD93" s="346">
        <v>0</v>
      </c>
      <c r="CE93" s="347">
        <v>0</v>
      </c>
    </row>
    <row r="94" spans="1:83" x14ac:dyDescent="0.35">
      <c r="A94" s="377"/>
      <c r="B94" s="53" t="s">
        <v>577</v>
      </c>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v>2131</v>
      </c>
      <c r="AS94" s="346">
        <v>2221</v>
      </c>
      <c r="AT94" s="346">
        <v>2991</v>
      </c>
      <c r="AU94" s="346">
        <v>3209</v>
      </c>
      <c r="AV94" s="346">
        <v>3708</v>
      </c>
      <c r="AW94" s="346">
        <v>2628</v>
      </c>
      <c r="AX94" s="346">
        <v>2814</v>
      </c>
      <c r="AY94" s="346">
        <v>2921</v>
      </c>
      <c r="AZ94" s="346">
        <v>2927</v>
      </c>
      <c r="BA94" s="346">
        <v>2856</v>
      </c>
      <c r="BB94" s="346">
        <v>2740</v>
      </c>
      <c r="BC94" s="346">
        <v>2580</v>
      </c>
      <c r="BD94" s="346">
        <v>2374</v>
      </c>
      <c r="BE94" s="346">
        <v>2293</v>
      </c>
      <c r="BF94" s="346">
        <v>2268</v>
      </c>
      <c r="BG94" s="346">
        <v>2358</v>
      </c>
      <c r="BH94" s="346">
        <v>2473</v>
      </c>
      <c r="BI94" s="346">
        <v>2603</v>
      </c>
      <c r="BJ94" s="346">
        <v>2570</v>
      </c>
      <c r="BK94" s="346">
        <v>2533</v>
      </c>
      <c r="BL94" s="346">
        <v>2566</v>
      </c>
      <c r="BM94" s="346">
        <v>2940</v>
      </c>
      <c r="BN94" s="346">
        <v>3172</v>
      </c>
      <c r="BO94" s="346">
        <v>3254</v>
      </c>
      <c r="BP94" s="346">
        <v>3368</v>
      </c>
      <c r="BQ94" s="346">
        <v>0</v>
      </c>
      <c r="BR94" s="346">
        <v>0</v>
      </c>
      <c r="BS94" s="346">
        <v>0</v>
      </c>
      <c r="BT94" s="346">
        <v>0</v>
      </c>
      <c r="BU94" s="346">
        <v>0</v>
      </c>
      <c r="BV94" s="346">
        <v>0</v>
      </c>
      <c r="BW94" s="346">
        <v>0</v>
      </c>
      <c r="BX94" s="346">
        <v>0</v>
      </c>
      <c r="BY94" s="346">
        <v>0</v>
      </c>
      <c r="BZ94" s="346">
        <v>0</v>
      </c>
      <c r="CA94" s="346">
        <v>0</v>
      </c>
      <c r="CB94" s="346">
        <v>0</v>
      </c>
      <c r="CC94" s="346">
        <v>0</v>
      </c>
      <c r="CD94" s="346">
        <v>0</v>
      </c>
      <c r="CE94" s="347">
        <v>0</v>
      </c>
    </row>
    <row r="95" spans="1:83" ht="26.25" customHeight="1" x14ac:dyDescent="0.35">
      <c r="A95" s="76"/>
      <c r="B95" s="53" t="s">
        <v>578</v>
      </c>
      <c r="D95" s="346"/>
      <c r="E95" s="346"/>
      <c r="F95" s="346"/>
      <c r="G95" s="34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c r="BR95" s="346"/>
      <c r="BS95" s="346"/>
      <c r="BT95" s="346"/>
      <c r="BU95" s="346"/>
      <c r="BV95" s="346"/>
      <c r="BW95" s="346"/>
      <c r="BX95" s="346"/>
      <c r="BY95" s="346"/>
      <c r="BZ95" s="346"/>
      <c r="CA95" s="346"/>
      <c r="CB95" s="346"/>
      <c r="CC95" s="346"/>
      <c r="CD95" s="346"/>
      <c r="CE95" s="347"/>
    </row>
    <row r="96" spans="1:83" x14ac:dyDescent="0.35">
      <c r="A96" s="377"/>
      <c r="B96" s="74" t="s">
        <v>579</v>
      </c>
      <c r="D96" s="346"/>
      <c r="E96" s="346"/>
      <c r="F96" s="346"/>
      <c r="G96" s="346"/>
      <c r="H96" s="346"/>
      <c r="I96" s="346"/>
      <c r="J96" s="346"/>
      <c r="K96" s="346"/>
      <c r="L96" s="346"/>
      <c r="M96" s="346"/>
      <c r="N96" s="346"/>
      <c r="O96" s="346"/>
      <c r="P96" s="346"/>
      <c r="Q96" s="346"/>
      <c r="R96" s="346"/>
      <c r="S96" s="346"/>
      <c r="T96" s="346"/>
      <c r="U96" s="346"/>
      <c r="V96" s="346"/>
      <c r="W96" s="346"/>
      <c r="X96" s="346"/>
      <c r="Y96" s="346"/>
      <c r="Z96" s="346"/>
      <c r="AA96" s="346"/>
      <c r="AB96" s="346"/>
      <c r="AC96" s="346"/>
      <c r="AD96" s="346"/>
      <c r="AE96" s="346"/>
      <c r="AF96" s="346"/>
      <c r="AG96" s="346"/>
      <c r="AH96" s="346"/>
      <c r="AI96" s="346"/>
      <c r="AJ96" s="346"/>
      <c r="AK96" s="346"/>
      <c r="AL96" s="346"/>
      <c r="AM96" s="346"/>
      <c r="AN96" s="346"/>
      <c r="AO96" s="346"/>
      <c r="AP96" s="346"/>
      <c r="AQ96" s="346"/>
      <c r="AR96" s="346">
        <v>3013</v>
      </c>
      <c r="AS96" s="346">
        <v>2979</v>
      </c>
      <c r="AT96" s="346">
        <v>3735</v>
      </c>
      <c r="AU96" s="346">
        <v>3159</v>
      </c>
      <c r="AV96" s="346">
        <v>2996</v>
      </c>
      <c r="AW96" s="346">
        <v>2838</v>
      </c>
      <c r="AX96" s="346">
        <v>2801</v>
      </c>
      <c r="AY96" s="346">
        <v>2769</v>
      </c>
      <c r="AZ96" s="346">
        <v>2692</v>
      </c>
      <c r="BA96" s="346">
        <v>2623</v>
      </c>
      <c r="BB96" s="346">
        <v>2567</v>
      </c>
      <c r="BC96" s="346">
        <v>2471</v>
      </c>
      <c r="BD96" s="346">
        <v>2387</v>
      </c>
      <c r="BE96" s="346">
        <v>2371</v>
      </c>
      <c r="BF96" s="346">
        <v>2357</v>
      </c>
      <c r="BG96" s="346">
        <v>2335</v>
      </c>
      <c r="BH96" s="346">
        <v>2442</v>
      </c>
      <c r="BI96" s="346">
        <v>2426</v>
      </c>
      <c r="BJ96" s="346">
        <v>2510</v>
      </c>
      <c r="BK96" s="346">
        <v>2535</v>
      </c>
      <c r="BL96" s="346">
        <v>2592</v>
      </c>
      <c r="BM96" s="346">
        <v>2631</v>
      </c>
      <c r="BN96" s="346">
        <v>2633</v>
      </c>
      <c r="BO96" s="346">
        <v>2620</v>
      </c>
      <c r="BP96" s="346">
        <v>2544</v>
      </c>
      <c r="BQ96" s="346">
        <v>0</v>
      </c>
      <c r="BR96" s="346">
        <v>0</v>
      </c>
      <c r="BS96" s="346">
        <v>0</v>
      </c>
      <c r="BT96" s="346">
        <v>0</v>
      </c>
      <c r="BU96" s="346">
        <v>0</v>
      </c>
      <c r="BV96" s="346">
        <v>0</v>
      </c>
      <c r="BW96" s="346">
        <v>0</v>
      </c>
      <c r="BX96" s="346">
        <v>0</v>
      </c>
      <c r="BY96" s="346">
        <v>0</v>
      </c>
      <c r="BZ96" s="346">
        <v>0</v>
      </c>
      <c r="CA96" s="346">
        <v>0</v>
      </c>
      <c r="CB96" s="346">
        <v>0</v>
      </c>
      <c r="CC96" s="346">
        <v>0</v>
      </c>
      <c r="CD96" s="346">
        <v>0</v>
      </c>
      <c r="CE96" s="347">
        <v>0</v>
      </c>
    </row>
    <row r="97" spans="1:83" x14ac:dyDescent="0.35">
      <c r="A97" s="377"/>
      <c r="B97" s="74" t="s">
        <v>451</v>
      </c>
      <c r="D97" s="346"/>
      <c r="E97" s="346"/>
      <c r="F97" s="346"/>
      <c r="G97" s="346"/>
      <c r="H97" s="346"/>
      <c r="I97" s="346"/>
      <c r="J97" s="346"/>
      <c r="K97" s="346"/>
      <c r="L97" s="346"/>
      <c r="M97" s="346"/>
      <c r="N97" s="346"/>
      <c r="O97" s="346"/>
      <c r="P97" s="346"/>
      <c r="Q97" s="346"/>
      <c r="R97" s="346"/>
      <c r="S97" s="346"/>
      <c r="T97" s="346"/>
      <c r="U97" s="346"/>
      <c r="V97" s="346"/>
      <c r="W97" s="346"/>
      <c r="X97" s="346"/>
      <c r="Y97" s="346"/>
      <c r="Z97" s="346"/>
      <c r="AA97" s="346"/>
      <c r="AB97" s="346"/>
      <c r="AC97" s="346"/>
      <c r="AD97" s="346"/>
      <c r="AE97" s="346"/>
      <c r="AF97" s="346"/>
      <c r="AG97" s="346"/>
      <c r="AH97" s="346"/>
      <c r="AI97" s="346"/>
      <c r="AJ97" s="346"/>
      <c r="AK97" s="346"/>
      <c r="AL97" s="346"/>
      <c r="AM97" s="346"/>
      <c r="AN97" s="346"/>
      <c r="AO97" s="346"/>
      <c r="AP97" s="346"/>
      <c r="AQ97" s="346"/>
      <c r="AR97" s="346">
        <v>301</v>
      </c>
      <c r="AS97" s="346">
        <v>324</v>
      </c>
      <c r="AT97" s="346">
        <v>477</v>
      </c>
      <c r="AU97" s="346">
        <v>486</v>
      </c>
      <c r="AV97" s="346">
        <v>546</v>
      </c>
      <c r="AW97" s="346">
        <v>517</v>
      </c>
      <c r="AX97" s="346">
        <v>618</v>
      </c>
      <c r="AY97" s="346">
        <v>682</v>
      </c>
      <c r="AZ97" s="346">
        <v>718</v>
      </c>
      <c r="BA97" s="346">
        <v>766</v>
      </c>
      <c r="BB97" s="346">
        <v>810</v>
      </c>
      <c r="BC97" s="346">
        <v>828</v>
      </c>
      <c r="BD97" s="346">
        <v>843</v>
      </c>
      <c r="BE97" s="346">
        <v>870</v>
      </c>
      <c r="BF97" s="346">
        <v>898</v>
      </c>
      <c r="BG97" s="346">
        <v>952</v>
      </c>
      <c r="BH97" s="346">
        <v>1023</v>
      </c>
      <c r="BI97" s="346">
        <v>1085</v>
      </c>
      <c r="BJ97" s="346">
        <v>1065</v>
      </c>
      <c r="BK97" s="346">
        <v>1039</v>
      </c>
      <c r="BL97" s="346">
        <v>1056</v>
      </c>
      <c r="BM97" s="346">
        <v>1122</v>
      </c>
      <c r="BN97" s="346">
        <v>1168</v>
      </c>
      <c r="BO97" s="346">
        <v>1190</v>
      </c>
      <c r="BP97" s="346">
        <v>1194</v>
      </c>
      <c r="BQ97" s="346">
        <v>0</v>
      </c>
      <c r="BR97" s="346">
        <v>0</v>
      </c>
      <c r="BS97" s="346">
        <v>0</v>
      </c>
      <c r="BT97" s="346">
        <v>0</v>
      </c>
      <c r="BU97" s="346">
        <v>0</v>
      </c>
      <c r="BV97" s="346">
        <v>0</v>
      </c>
      <c r="BW97" s="346">
        <v>0</v>
      </c>
      <c r="BX97" s="346">
        <v>0</v>
      </c>
      <c r="BY97" s="346">
        <v>0</v>
      </c>
      <c r="BZ97" s="346">
        <v>0</v>
      </c>
      <c r="CA97" s="346">
        <v>0</v>
      </c>
      <c r="CB97" s="346">
        <v>0</v>
      </c>
      <c r="CC97" s="346">
        <v>0</v>
      </c>
      <c r="CD97" s="346">
        <v>0</v>
      </c>
      <c r="CE97" s="347">
        <v>0</v>
      </c>
    </row>
    <row r="98" spans="1:83" x14ac:dyDescent="0.35">
      <c r="A98" s="377"/>
      <c r="B98" s="74" t="s">
        <v>580</v>
      </c>
      <c r="D98" s="346"/>
      <c r="E98" s="346"/>
      <c r="F98" s="346"/>
      <c r="G98" s="346"/>
      <c r="H98" s="346"/>
      <c r="I98" s="346"/>
      <c r="J98" s="346"/>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v>653</v>
      </c>
      <c r="AS98" s="346">
        <v>651</v>
      </c>
      <c r="AT98" s="346">
        <v>753</v>
      </c>
      <c r="AU98" s="346">
        <v>828</v>
      </c>
      <c r="AV98" s="346">
        <v>911</v>
      </c>
      <c r="AW98" s="346">
        <v>820</v>
      </c>
      <c r="AX98" s="346">
        <v>894</v>
      </c>
      <c r="AY98" s="346">
        <v>950</v>
      </c>
      <c r="AZ98" s="346">
        <v>942</v>
      </c>
      <c r="BA98" s="346">
        <v>928</v>
      </c>
      <c r="BB98" s="346">
        <v>915</v>
      </c>
      <c r="BC98" s="346">
        <v>877</v>
      </c>
      <c r="BD98" s="346">
        <v>797</v>
      </c>
      <c r="BE98" s="346">
        <v>766</v>
      </c>
      <c r="BF98" s="346">
        <v>742</v>
      </c>
      <c r="BG98" s="346">
        <v>769</v>
      </c>
      <c r="BH98" s="346">
        <v>811</v>
      </c>
      <c r="BI98" s="346">
        <v>848</v>
      </c>
      <c r="BJ98" s="346">
        <v>835</v>
      </c>
      <c r="BK98" s="346">
        <v>811</v>
      </c>
      <c r="BL98" s="346">
        <v>798</v>
      </c>
      <c r="BM98" s="346">
        <v>836</v>
      </c>
      <c r="BN98" s="346">
        <v>931</v>
      </c>
      <c r="BO98" s="346">
        <v>952</v>
      </c>
      <c r="BP98" s="346">
        <v>973</v>
      </c>
      <c r="BQ98" s="346">
        <v>0</v>
      </c>
      <c r="BR98" s="346">
        <v>0</v>
      </c>
      <c r="BS98" s="346">
        <v>0</v>
      </c>
      <c r="BT98" s="346">
        <v>0</v>
      </c>
      <c r="BU98" s="346">
        <v>0</v>
      </c>
      <c r="BV98" s="346">
        <v>0</v>
      </c>
      <c r="BW98" s="346">
        <v>0</v>
      </c>
      <c r="BX98" s="346">
        <v>0</v>
      </c>
      <c r="BY98" s="346">
        <v>0</v>
      </c>
      <c r="BZ98" s="346">
        <v>0</v>
      </c>
      <c r="CA98" s="346">
        <v>0</v>
      </c>
      <c r="CB98" s="346">
        <v>0</v>
      </c>
      <c r="CC98" s="346">
        <v>0</v>
      </c>
      <c r="CD98" s="346">
        <v>0</v>
      </c>
      <c r="CE98" s="347">
        <v>0</v>
      </c>
    </row>
    <row r="99" spans="1:83" x14ac:dyDescent="0.35">
      <c r="A99" s="53"/>
      <c r="B99" s="74" t="s">
        <v>408</v>
      </c>
      <c r="D99" s="346"/>
      <c r="E99" s="346"/>
      <c r="F99" s="346"/>
      <c r="G99" s="346"/>
      <c r="H99" s="346"/>
      <c r="I99" s="346"/>
      <c r="J99" s="346"/>
      <c r="K99" s="346"/>
      <c r="L99" s="346"/>
      <c r="M99" s="346"/>
      <c r="N99" s="346"/>
      <c r="O99" s="346"/>
      <c r="P99" s="346"/>
      <c r="Q99" s="346"/>
      <c r="R99" s="346"/>
      <c r="S99" s="346"/>
      <c r="T99" s="346"/>
      <c r="U99" s="346"/>
      <c r="V99" s="346"/>
      <c r="W99" s="346"/>
      <c r="X99" s="346"/>
      <c r="Y99" s="346"/>
      <c r="Z99" s="346"/>
      <c r="AA99" s="346"/>
      <c r="AB99" s="346"/>
      <c r="AC99" s="346"/>
      <c r="AD99" s="346"/>
      <c r="AE99" s="346"/>
      <c r="AF99" s="346"/>
      <c r="AG99" s="346"/>
      <c r="AH99" s="346"/>
      <c r="AI99" s="346"/>
      <c r="AJ99" s="346"/>
      <c r="AK99" s="346"/>
      <c r="AL99" s="346"/>
      <c r="AM99" s="346"/>
      <c r="AN99" s="346"/>
      <c r="AO99" s="346"/>
      <c r="AP99" s="346"/>
      <c r="AQ99" s="346"/>
      <c r="AR99" s="346">
        <v>797</v>
      </c>
      <c r="AS99" s="346">
        <v>822</v>
      </c>
      <c r="AT99" s="346">
        <v>1005</v>
      </c>
      <c r="AU99" s="346">
        <v>1344</v>
      </c>
      <c r="AV99" s="346">
        <v>1720</v>
      </c>
      <c r="AW99" s="346">
        <v>885</v>
      </c>
      <c r="AX99" s="346">
        <v>874</v>
      </c>
      <c r="AY99" s="346">
        <v>815</v>
      </c>
      <c r="AZ99" s="346">
        <v>758</v>
      </c>
      <c r="BA99" s="346">
        <v>625</v>
      </c>
      <c r="BB99" s="346">
        <v>513</v>
      </c>
      <c r="BC99" s="346">
        <v>431</v>
      </c>
      <c r="BD99" s="346">
        <v>361</v>
      </c>
      <c r="BE99" s="346">
        <v>312</v>
      </c>
      <c r="BF99" s="346">
        <v>290</v>
      </c>
      <c r="BG99" s="346">
        <v>297</v>
      </c>
      <c r="BH99" s="346">
        <v>288</v>
      </c>
      <c r="BI99" s="346">
        <v>304</v>
      </c>
      <c r="BJ99" s="346">
        <v>306</v>
      </c>
      <c r="BK99" s="346">
        <v>299</v>
      </c>
      <c r="BL99" s="346">
        <v>342</v>
      </c>
      <c r="BM99" s="346">
        <v>534</v>
      </c>
      <c r="BN99" s="346">
        <v>532</v>
      </c>
      <c r="BO99" s="346">
        <v>535</v>
      </c>
      <c r="BP99" s="346">
        <v>551</v>
      </c>
      <c r="BQ99" s="346">
        <v>0</v>
      </c>
      <c r="BR99" s="346">
        <v>0</v>
      </c>
      <c r="BS99" s="346">
        <v>0</v>
      </c>
      <c r="BT99" s="346">
        <v>0</v>
      </c>
      <c r="BU99" s="346">
        <v>0</v>
      </c>
      <c r="BV99" s="346">
        <v>0</v>
      </c>
      <c r="BW99" s="346">
        <v>0</v>
      </c>
      <c r="BX99" s="346">
        <v>0</v>
      </c>
      <c r="BY99" s="346">
        <v>0</v>
      </c>
      <c r="BZ99" s="346">
        <v>0</v>
      </c>
      <c r="CA99" s="346">
        <v>0</v>
      </c>
      <c r="CB99" s="346">
        <v>0</v>
      </c>
      <c r="CC99" s="346">
        <v>0</v>
      </c>
      <c r="CD99" s="346">
        <v>0</v>
      </c>
      <c r="CE99" s="347">
        <v>0</v>
      </c>
    </row>
    <row r="100" spans="1:83" x14ac:dyDescent="0.35">
      <c r="A100" s="377"/>
      <c r="B100" s="74" t="s">
        <v>581</v>
      </c>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c r="AD100" s="346"/>
      <c r="AE100" s="346"/>
      <c r="AF100" s="346"/>
      <c r="AG100" s="346"/>
      <c r="AH100" s="346"/>
      <c r="AI100" s="346"/>
      <c r="AJ100" s="346"/>
      <c r="AK100" s="346"/>
      <c r="AL100" s="346"/>
      <c r="AM100" s="346"/>
      <c r="AN100" s="346"/>
      <c r="AO100" s="346"/>
      <c r="AP100" s="346"/>
      <c r="AQ100" s="346"/>
      <c r="AR100" s="346">
        <v>380</v>
      </c>
      <c r="AS100" s="346">
        <v>424</v>
      </c>
      <c r="AT100" s="346">
        <v>755</v>
      </c>
      <c r="AU100" s="346">
        <v>550</v>
      </c>
      <c r="AV100" s="346">
        <v>530</v>
      </c>
      <c r="AW100" s="346">
        <v>407</v>
      </c>
      <c r="AX100" s="346">
        <v>427</v>
      </c>
      <c r="AY100" s="346">
        <v>474</v>
      </c>
      <c r="AZ100" s="346">
        <v>508</v>
      </c>
      <c r="BA100" s="346">
        <v>537</v>
      </c>
      <c r="BB100" s="346">
        <v>502</v>
      </c>
      <c r="BC100" s="346">
        <v>444</v>
      </c>
      <c r="BD100" s="346">
        <v>373</v>
      </c>
      <c r="BE100" s="346">
        <v>345</v>
      </c>
      <c r="BF100" s="346">
        <v>338</v>
      </c>
      <c r="BG100" s="346">
        <v>340</v>
      </c>
      <c r="BH100" s="346">
        <v>351</v>
      </c>
      <c r="BI100" s="346">
        <v>366</v>
      </c>
      <c r="BJ100" s="346">
        <v>364</v>
      </c>
      <c r="BK100" s="346">
        <v>385</v>
      </c>
      <c r="BL100" s="346">
        <v>371</v>
      </c>
      <c r="BM100" s="346">
        <v>447</v>
      </c>
      <c r="BN100" s="346">
        <v>542</v>
      </c>
      <c r="BO100" s="346">
        <v>577</v>
      </c>
      <c r="BP100" s="346">
        <v>650</v>
      </c>
      <c r="BQ100" s="346">
        <v>0</v>
      </c>
      <c r="BR100" s="346">
        <v>0</v>
      </c>
      <c r="BS100" s="346">
        <v>0</v>
      </c>
      <c r="BT100" s="346">
        <v>0</v>
      </c>
      <c r="BU100" s="346">
        <v>0</v>
      </c>
      <c r="BV100" s="346">
        <v>0</v>
      </c>
      <c r="BW100" s="346">
        <v>0</v>
      </c>
      <c r="BX100" s="346">
        <v>0</v>
      </c>
      <c r="BY100" s="346">
        <v>0</v>
      </c>
      <c r="BZ100" s="346">
        <v>0</v>
      </c>
      <c r="CA100" s="346">
        <v>0</v>
      </c>
      <c r="CB100" s="346">
        <v>0</v>
      </c>
      <c r="CC100" s="346">
        <v>0</v>
      </c>
      <c r="CD100" s="346">
        <v>0</v>
      </c>
      <c r="CE100" s="347">
        <v>0</v>
      </c>
    </row>
    <row r="101" spans="1:83" ht="26.25" customHeight="1" x14ac:dyDescent="0.35">
      <c r="A101" s="377"/>
      <c r="B101" s="74" t="s">
        <v>577</v>
      </c>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346"/>
      <c r="AR101" s="346">
        <v>2131</v>
      </c>
      <c r="AS101" s="346">
        <v>2221</v>
      </c>
      <c r="AT101" s="346">
        <v>2991</v>
      </c>
      <c r="AU101" s="346">
        <v>3209</v>
      </c>
      <c r="AV101" s="346">
        <v>3708</v>
      </c>
      <c r="AW101" s="346">
        <v>2628</v>
      </c>
      <c r="AX101" s="346">
        <v>2814</v>
      </c>
      <c r="AY101" s="346">
        <v>2921</v>
      </c>
      <c r="AZ101" s="346">
        <v>2927</v>
      </c>
      <c r="BA101" s="346">
        <v>2856</v>
      </c>
      <c r="BB101" s="346">
        <v>2740</v>
      </c>
      <c r="BC101" s="346">
        <v>2580</v>
      </c>
      <c r="BD101" s="346">
        <v>2374</v>
      </c>
      <c r="BE101" s="346">
        <v>2293</v>
      </c>
      <c r="BF101" s="346">
        <v>2268</v>
      </c>
      <c r="BG101" s="346">
        <v>2358</v>
      </c>
      <c r="BH101" s="346">
        <v>2473</v>
      </c>
      <c r="BI101" s="346">
        <v>2603</v>
      </c>
      <c r="BJ101" s="346">
        <v>2570</v>
      </c>
      <c r="BK101" s="346">
        <v>2533</v>
      </c>
      <c r="BL101" s="346">
        <v>2566</v>
      </c>
      <c r="BM101" s="346">
        <v>2940</v>
      </c>
      <c r="BN101" s="346">
        <v>3172</v>
      </c>
      <c r="BO101" s="346">
        <v>3254</v>
      </c>
      <c r="BP101" s="346">
        <v>3368</v>
      </c>
      <c r="BQ101" s="346">
        <v>0</v>
      </c>
      <c r="BR101" s="346">
        <v>0</v>
      </c>
      <c r="BS101" s="346">
        <v>0</v>
      </c>
      <c r="BT101" s="346">
        <v>0</v>
      </c>
      <c r="BU101" s="346">
        <v>0</v>
      </c>
      <c r="BV101" s="346">
        <v>0</v>
      </c>
      <c r="BW101" s="346">
        <v>0</v>
      </c>
      <c r="BX101" s="346">
        <v>0</v>
      </c>
      <c r="BY101" s="346">
        <v>0</v>
      </c>
      <c r="BZ101" s="346">
        <v>0</v>
      </c>
      <c r="CA101" s="346">
        <v>0</v>
      </c>
      <c r="CB101" s="346">
        <v>0</v>
      </c>
      <c r="CC101" s="346">
        <v>0</v>
      </c>
      <c r="CD101" s="346">
        <v>0</v>
      </c>
      <c r="CE101" s="347">
        <v>0</v>
      </c>
    </row>
    <row r="102" spans="1:83" ht="26.25" customHeight="1" x14ac:dyDescent="0.35">
      <c r="A102" s="76"/>
      <c r="B102" s="76" t="s">
        <v>582</v>
      </c>
      <c r="D102" s="346"/>
      <c r="E102" s="346"/>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346"/>
      <c r="AR102" s="346"/>
      <c r="AS102" s="346"/>
      <c r="AT102" s="346"/>
      <c r="AU102" s="346"/>
      <c r="AV102" s="346"/>
      <c r="AW102" s="346"/>
      <c r="AX102" s="346"/>
      <c r="AY102" s="346"/>
      <c r="AZ102" s="346"/>
      <c r="BA102" s="346"/>
      <c r="BB102" s="346"/>
      <c r="BC102" s="346"/>
      <c r="BD102" s="346"/>
      <c r="BE102" s="346"/>
      <c r="BF102" s="346"/>
      <c r="BG102" s="346"/>
      <c r="BH102" s="346"/>
      <c r="BI102" s="346"/>
      <c r="BJ102" s="346"/>
      <c r="BK102" s="346"/>
      <c r="BL102" s="346"/>
      <c r="BM102" s="346"/>
      <c r="BN102" s="346"/>
      <c r="BO102" s="346"/>
      <c r="BP102" s="346"/>
      <c r="BQ102" s="346"/>
      <c r="BR102" s="346"/>
      <c r="BS102" s="346"/>
      <c r="BT102" s="346"/>
      <c r="BU102" s="346"/>
      <c r="BV102" s="346"/>
      <c r="BW102" s="346"/>
      <c r="BX102" s="346"/>
      <c r="BY102" s="346"/>
      <c r="BZ102" s="346"/>
      <c r="CA102" s="346"/>
      <c r="CB102" s="346"/>
      <c r="CC102" s="346"/>
      <c r="CD102" s="346"/>
      <c r="CE102" s="347"/>
    </row>
    <row r="103" spans="1:83" x14ac:dyDescent="0.35">
      <c r="A103" s="377"/>
      <c r="B103" s="74" t="s">
        <v>595</v>
      </c>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346"/>
      <c r="AR103" s="346">
        <v>4244</v>
      </c>
      <c r="AS103" s="346">
        <v>4071</v>
      </c>
      <c r="AT103" s="346">
        <v>5652</v>
      </c>
      <c r="AU103" s="346">
        <v>5400</v>
      </c>
      <c r="AV103" s="346">
        <v>5682</v>
      </c>
      <c r="AW103" s="346">
        <v>4611</v>
      </c>
      <c r="AX103" s="346">
        <v>4747</v>
      </c>
      <c r="AY103" s="346">
        <v>4812</v>
      </c>
      <c r="AZ103" s="346">
        <v>4740</v>
      </c>
      <c r="BA103" s="346">
        <v>4594</v>
      </c>
      <c r="BB103" s="346">
        <v>4426</v>
      </c>
      <c r="BC103" s="346">
        <v>4194</v>
      </c>
      <c r="BD103" s="346">
        <v>3942</v>
      </c>
      <c r="BE103" s="346">
        <v>3860</v>
      </c>
      <c r="BF103" s="346">
        <v>3836</v>
      </c>
      <c r="BG103" s="346">
        <v>3907</v>
      </c>
      <c r="BH103" s="346">
        <v>4096</v>
      </c>
      <c r="BI103" s="346">
        <v>4207</v>
      </c>
      <c r="BJ103" s="346">
        <v>4258</v>
      </c>
      <c r="BK103" s="346">
        <v>4253</v>
      </c>
      <c r="BL103" s="346">
        <v>4355</v>
      </c>
      <c r="BM103" s="346">
        <v>4717</v>
      </c>
      <c r="BN103" s="346">
        <v>4923</v>
      </c>
      <c r="BO103" s="346">
        <v>4985</v>
      </c>
      <c r="BP103" s="346">
        <v>5019</v>
      </c>
      <c r="BQ103" s="346">
        <v>0</v>
      </c>
      <c r="BR103" s="346">
        <v>0</v>
      </c>
      <c r="BS103" s="346">
        <v>0</v>
      </c>
      <c r="BT103" s="346">
        <v>0</v>
      </c>
      <c r="BU103" s="346">
        <v>0</v>
      </c>
      <c r="BV103" s="346">
        <v>0</v>
      </c>
      <c r="BW103" s="346">
        <v>0</v>
      </c>
      <c r="BX103" s="346">
        <v>0</v>
      </c>
      <c r="BY103" s="346">
        <v>0</v>
      </c>
      <c r="BZ103" s="346">
        <v>0</v>
      </c>
      <c r="CA103" s="346">
        <v>0</v>
      </c>
      <c r="CB103" s="346">
        <v>0</v>
      </c>
      <c r="CC103" s="346">
        <v>0</v>
      </c>
      <c r="CD103" s="346">
        <v>0</v>
      </c>
      <c r="CE103" s="347">
        <v>0</v>
      </c>
    </row>
    <row r="104" spans="1:83" x14ac:dyDescent="0.35">
      <c r="A104" s="377"/>
      <c r="B104" s="74" t="s">
        <v>596</v>
      </c>
      <c r="D104" s="346"/>
      <c r="E104" s="346"/>
      <c r="F104" s="346"/>
      <c r="G104" s="346"/>
      <c r="H104" s="346"/>
      <c r="I104" s="346"/>
      <c r="J104" s="346"/>
      <c r="K104" s="346"/>
      <c r="L104" s="346"/>
      <c r="M104" s="346"/>
      <c r="N104" s="346"/>
      <c r="O104" s="346"/>
      <c r="P104" s="346"/>
      <c r="Q104" s="346"/>
      <c r="R104" s="346"/>
      <c r="S104" s="346"/>
      <c r="T104" s="346"/>
      <c r="U104" s="346"/>
      <c r="V104" s="346"/>
      <c r="W104" s="346"/>
      <c r="X104" s="346"/>
      <c r="Y104" s="346"/>
      <c r="Z104" s="346"/>
      <c r="AA104" s="346"/>
      <c r="AB104" s="346"/>
      <c r="AC104" s="346"/>
      <c r="AD104" s="346"/>
      <c r="AE104" s="346"/>
      <c r="AF104" s="346"/>
      <c r="AG104" s="346"/>
      <c r="AH104" s="346"/>
      <c r="AI104" s="346"/>
      <c r="AJ104" s="346"/>
      <c r="AK104" s="346"/>
      <c r="AL104" s="346"/>
      <c r="AM104" s="346"/>
      <c r="AN104" s="346"/>
      <c r="AO104" s="346"/>
      <c r="AP104" s="346"/>
      <c r="AQ104" s="346"/>
      <c r="AR104" s="346">
        <v>255</v>
      </c>
      <c r="AS104" s="346">
        <v>248</v>
      </c>
      <c r="AT104" s="346">
        <v>383</v>
      </c>
      <c r="AU104" s="346">
        <v>326</v>
      </c>
      <c r="AV104" s="346">
        <v>354</v>
      </c>
      <c r="AW104" s="346">
        <v>278</v>
      </c>
      <c r="AX104" s="346">
        <v>288</v>
      </c>
      <c r="AY104" s="346">
        <v>293</v>
      </c>
      <c r="AZ104" s="346">
        <v>293</v>
      </c>
      <c r="BA104" s="346">
        <v>287</v>
      </c>
      <c r="BB104" s="346">
        <v>283</v>
      </c>
      <c r="BC104" s="346">
        <v>277</v>
      </c>
      <c r="BD104" s="346">
        <v>267</v>
      </c>
      <c r="BE104" s="346">
        <v>265</v>
      </c>
      <c r="BF104" s="346">
        <v>257</v>
      </c>
      <c r="BG104" s="346">
        <v>261</v>
      </c>
      <c r="BH104" s="346">
        <v>271</v>
      </c>
      <c r="BI104" s="346">
        <v>279</v>
      </c>
      <c r="BJ104" s="346">
        <v>280</v>
      </c>
      <c r="BK104" s="346">
        <v>283</v>
      </c>
      <c r="BL104" s="346">
        <v>290</v>
      </c>
      <c r="BM104" s="346">
        <v>311</v>
      </c>
      <c r="BN104" s="346">
        <v>322</v>
      </c>
      <c r="BO104" s="346">
        <v>327</v>
      </c>
      <c r="BP104" s="346">
        <v>330</v>
      </c>
      <c r="BQ104" s="346">
        <v>0</v>
      </c>
      <c r="BR104" s="346">
        <v>0</v>
      </c>
      <c r="BS104" s="346">
        <v>0</v>
      </c>
      <c r="BT104" s="346">
        <v>0</v>
      </c>
      <c r="BU104" s="346">
        <v>0</v>
      </c>
      <c r="BV104" s="346">
        <v>0</v>
      </c>
      <c r="BW104" s="346">
        <v>0</v>
      </c>
      <c r="BX104" s="346">
        <v>0</v>
      </c>
      <c r="BY104" s="346">
        <v>0</v>
      </c>
      <c r="BZ104" s="346">
        <v>0</v>
      </c>
      <c r="CA104" s="346">
        <v>0</v>
      </c>
      <c r="CB104" s="346">
        <v>0</v>
      </c>
      <c r="CC104" s="346">
        <v>0</v>
      </c>
      <c r="CD104" s="346">
        <v>0</v>
      </c>
      <c r="CE104" s="347">
        <v>0</v>
      </c>
    </row>
    <row r="105" spans="1:83" x14ac:dyDescent="0.35">
      <c r="A105" s="377"/>
      <c r="B105" s="74" t="s">
        <v>597</v>
      </c>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346"/>
      <c r="AM105" s="346"/>
      <c r="AN105" s="346"/>
      <c r="AO105" s="346"/>
      <c r="AP105" s="346"/>
      <c r="AQ105" s="346"/>
      <c r="AR105" s="346">
        <v>645</v>
      </c>
      <c r="AS105" s="346">
        <v>881</v>
      </c>
      <c r="AT105" s="346">
        <v>691</v>
      </c>
      <c r="AU105" s="346">
        <v>642</v>
      </c>
      <c r="AV105" s="346">
        <v>668</v>
      </c>
      <c r="AW105" s="346">
        <v>577</v>
      </c>
      <c r="AX105" s="346">
        <v>580</v>
      </c>
      <c r="AY105" s="346">
        <v>585</v>
      </c>
      <c r="AZ105" s="346">
        <v>586</v>
      </c>
      <c r="BA105" s="346">
        <v>598</v>
      </c>
      <c r="BB105" s="346">
        <v>597</v>
      </c>
      <c r="BC105" s="346">
        <v>580</v>
      </c>
      <c r="BD105" s="346">
        <v>552</v>
      </c>
      <c r="BE105" s="346">
        <v>539</v>
      </c>
      <c r="BF105" s="346">
        <v>532</v>
      </c>
      <c r="BG105" s="346">
        <v>525</v>
      </c>
      <c r="BH105" s="346">
        <v>548</v>
      </c>
      <c r="BI105" s="346">
        <v>543</v>
      </c>
      <c r="BJ105" s="346">
        <v>542</v>
      </c>
      <c r="BK105" s="346">
        <v>533</v>
      </c>
      <c r="BL105" s="346">
        <v>513</v>
      </c>
      <c r="BM105" s="346">
        <v>544</v>
      </c>
      <c r="BN105" s="346">
        <v>561</v>
      </c>
      <c r="BO105" s="346">
        <v>562</v>
      </c>
      <c r="BP105" s="346">
        <v>563</v>
      </c>
      <c r="BQ105" s="346">
        <v>0</v>
      </c>
      <c r="BR105" s="346">
        <v>0</v>
      </c>
      <c r="BS105" s="346">
        <v>0</v>
      </c>
      <c r="BT105" s="346">
        <v>0</v>
      </c>
      <c r="BU105" s="346">
        <v>0</v>
      </c>
      <c r="BV105" s="346">
        <v>0</v>
      </c>
      <c r="BW105" s="346">
        <v>0</v>
      </c>
      <c r="BX105" s="346">
        <v>0</v>
      </c>
      <c r="BY105" s="346">
        <v>0</v>
      </c>
      <c r="BZ105" s="346">
        <v>0</v>
      </c>
      <c r="CA105" s="346">
        <v>0</v>
      </c>
      <c r="CB105" s="346">
        <v>0</v>
      </c>
      <c r="CC105" s="346">
        <v>0</v>
      </c>
      <c r="CD105" s="346">
        <v>0</v>
      </c>
      <c r="CE105" s="347">
        <v>0</v>
      </c>
    </row>
    <row r="106" spans="1:83" ht="16" thickBot="1" x14ac:dyDescent="0.4">
      <c r="A106" s="383"/>
      <c r="B106" s="384"/>
      <c r="C106" s="362"/>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74"/>
      <c r="AI106" s="374"/>
      <c r="AJ106" s="374"/>
      <c r="AK106" s="374"/>
      <c r="AL106" s="374"/>
      <c r="AM106" s="374"/>
      <c r="AN106" s="374"/>
      <c r="AO106" s="374"/>
      <c r="AP106" s="374"/>
      <c r="AQ106" s="374"/>
      <c r="AR106" s="374"/>
      <c r="AS106" s="374"/>
      <c r="AT106" s="374"/>
      <c r="AU106" s="374"/>
      <c r="AV106" s="374"/>
      <c r="AW106" s="374"/>
      <c r="AX106" s="374"/>
      <c r="AY106" s="374"/>
      <c r="AZ106" s="374"/>
      <c r="BA106" s="374"/>
      <c r="BB106" s="374"/>
      <c r="BC106" s="374"/>
      <c r="BD106" s="374"/>
      <c r="BE106" s="374"/>
      <c r="BF106" s="374"/>
      <c r="BG106" s="374"/>
      <c r="BH106" s="374"/>
      <c r="BI106" s="374"/>
      <c r="BJ106" s="374"/>
      <c r="BK106" s="374"/>
      <c r="BL106" s="374"/>
      <c r="BM106" s="374"/>
      <c r="BN106" s="374"/>
      <c r="BO106" s="374"/>
      <c r="BP106" s="374"/>
      <c r="BQ106" s="374"/>
      <c r="BR106" s="374"/>
      <c r="BS106" s="374"/>
      <c r="BT106" s="374"/>
      <c r="BU106" s="374"/>
      <c r="BV106" s="374"/>
      <c r="BW106" s="374"/>
      <c r="BX106" s="374"/>
      <c r="BY106" s="374"/>
      <c r="BZ106" s="374"/>
      <c r="CA106" s="374"/>
      <c r="CB106" s="374"/>
      <c r="CC106" s="374"/>
      <c r="CD106" s="374"/>
      <c r="CE106" s="375"/>
    </row>
  </sheetData>
  <hyperlinks>
    <hyperlink ref="A1" location="Contents!A1" display="Contents page" xr:uid="{00000000-0004-0000-1200-000000000000}"/>
    <hyperlink ref="B1" location="Notes!A1" display="Information relating to this table can be found in the 'Notes' tab" xr:uid="{00000000-0004-0000-12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7"/>
  <sheetViews>
    <sheetView topLeftCell="A13" zoomScale="70" zoomScaleNormal="70" workbookViewId="0">
      <selection activeCell="B22" sqref="B22"/>
    </sheetView>
  </sheetViews>
  <sheetFormatPr defaultColWidth="9" defaultRowHeight="15.5" x14ac:dyDescent="0.25"/>
  <cols>
    <col min="1" max="1" width="23" style="28" bestFit="1" customWidth="1"/>
    <col min="2" max="2" width="191.6328125" style="28" customWidth="1"/>
    <col min="3" max="3" width="23.81640625" style="28" customWidth="1"/>
    <col min="4" max="4" width="9" style="28" customWidth="1"/>
    <col min="5" max="5" width="56.81640625" style="28" customWidth="1"/>
    <col min="6" max="6" width="9" style="28" customWidth="1"/>
    <col min="7" max="16384" width="9" style="28"/>
  </cols>
  <sheetData>
    <row r="1" spans="1:6" s="15" customFormat="1" x14ac:dyDescent="0.25">
      <c r="A1" s="13" t="s">
        <v>44</v>
      </c>
      <c r="B1" s="14"/>
    </row>
    <row r="2" spans="1:6" s="15" customFormat="1" x14ac:dyDescent="0.35">
      <c r="A2" s="16" t="s">
        <v>45</v>
      </c>
      <c r="B2" s="17" t="s">
        <v>5</v>
      </c>
      <c r="C2" s="18"/>
    </row>
    <row r="3" spans="1:6" s="15" customFormat="1" x14ac:dyDescent="0.25">
      <c r="A3" s="19">
        <v>2022</v>
      </c>
      <c r="B3" s="20"/>
      <c r="C3" s="21"/>
    </row>
    <row r="4" spans="1:6" s="15" customFormat="1" x14ac:dyDescent="0.25">
      <c r="A4" s="19"/>
      <c r="B4" s="22" t="s">
        <v>46</v>
      </c>
      <c r="C4" s="21"/>
    </row>
    <row r="5" spans="1:6" s="15" customFormat="1" ht="216.5" customHeight="1" x14ac:dyDescent="0.25">
      <c r="A5" s="23"/>
      <c r="B5" s="24" t="s">
        <v>47</v>
      </c>
      <c r="C5" s="21"/>
      <c r="E5" s="25"/>
      <c r="F5" s="25"/>
    </row>
    <row r="6" spans="1:6" s="15" customFormat="1" x14ac:dyDescent="0.25">
      <c r="A6" s="23"/>
      <c r="B6" s="26" t="s">
        <v>48</v>
      </c>
      <c r="C6" s="21"/>
      <c r="E6" s="25"/>
      <c r="F6" s="25"/>
    </row>
    <row r="7" spans="1:6" ht="124.5" customHeight="1" x14ac:dyDescent="0.25">
      <c r="A7" s="23"/>
      <c r="B7" s="27" t="s">
        <v>49</v>
      </c>
      <c r="C7" s="21"/>
    </row>
    <row r="8" spans="1:6" s="15" customFormat="1" ht="240" customHeight="1" x14ac:dyDescent="0.25">
      <c r="A8" s="23"/>
      <c r="B8" s="29" t="s">
        <v>773</v>
      </c>
      <c r="C8" s="21"/>
      <c r="E8" s="25"/>
      <c r="F8" s="25"/>
    </row>
    <row r="9" spans="1:6" s="15" customFormat="1" ht="87.5" customHeight="1" x14ac:dyDescent="0.25">
      <c r="A9" s="23"/>
      <c r="B9" s="29" t="s">
        <v>50</v>
      </c>
      <c r="C9" s="21"/>
      <c r="E9" s="25"/>
      <c r="F9" s="25"/>
    </row>
    <row r="10" spans="1:6" s="15" customFormat="1" ht="58.75" customHeight="1" x14ac:dyDescent="0.25">
      <c r="A10" s="23"/>
      <c r="B10" s="24" t="s">
        <v>51</v>
      </c>
      <c r="C10" s="21"/>
    </row>
    <row r="11" spans="1:6" s="15" customFormat="1" ht="57" customHeight="1" x14ac:dyDescent="0.25">
      <c r="A11" s="23"/>
      <c r="B11" s="29" t="s">
        <v>52</v>
      </c>
      <c r="C11" s="21"/>
    </row>
    <row r="12" spans="1:6" s="15" customFormat="1" ht="147.5" customHeight="1" x14ac:dyDescent="0.25">
      <c r="A12" s="23"/>
      <c r="B12" s="30" t="s">
        <v>53</v>
      </c>
      <c r="C12" s="21"/>
    </row>
    <row r="13" spans="1:6" s="15" customFormat="1" ht="60" customHeight="1" x14ac:dyDescent="0.25">
      <c r="A13" s="23"/>
      <c r="B13" s="29" t="s">
        <v>54</v>
      </c>
      <c r="C13" s="21"/>
    </row>
    <row r="14" spans="1:6" s="15" customFormat="1" ht="66" customHeight="1" x14ac:dyDescent="0.25">
      <c r="A14" s="23"/>
      <c r="B14" s="29" t="s">
        <v>55</v>
      </c>
      <c r="C14" s="21"/>
    </row>
    <row r="15" spans="1:6" s="15" customFormat="1" ht="18.75" customHeight="1" x14ac:dyDescent="0.25">
      <c r="A15" s="23"/>
      <c r="B15" s="26" t="s">
        <v>56</v>
      </c>
      <c r="C15" s="21"/>
    </row>
    <row r="16" spans="1:6" s="15" customFormat="1" ht="409.5" x14ac:dyDescent="0.25">
      <c r="A16" s="23"/>
      <c r="B16" s="31" t="s">
        <v>57</v>
      </c>
      <c r="C16" s="21"/>
    </row>
    <row r="17" spans="1:4" s="15" customFormat="1" ht="54" customHeight="1" x14ac:dyDescent="0.25">
      <c r="A17" s="23"/>
      <c r="B17" s="29" t="s">
        <v>58</v>
      </c>
      <c r="C17" s="21"/>
    </row>
    <row r="18" spans="1:4" s="15" customFormat="1" ht="42" customHeight="1" x14ac:dyDescent="0.25">
      <c r="A18" s="23"/>
      <c r="B18" s="32" t="s">
        <v>59</v>
      </c>
      <c r="C18" s="21"/>
    </row>
    <row r="19" spans="1:4" s="15" customFormat="1" ht="84.75" customHeight="1" x14ac:dyDescent="0.25">
      <c r="A19" s="23"/>
      <c r="B19" s="29" t="s">
        <v>60</v>
      </c>
      <c r="C19" s="21"/>
    </row>
    <row r="20" spans="1:4" s="15" customFormat="1" ht="229" customHeight="1" x14ac:dyDescent="0.25">
      <c r="A20" s="23"/>
      <c r="B20" s="29" t="s">
        <v>61</v>
      </c>
      <c r="C20" s="21"/>
    </row>
    <row r="21" spans="1:4" s="15" customFormat="1" ht="72.5" customHeight="1" x14ac:dyDescent="0.25">
      <c r="A21" s="23"/>
      <c r="B21" s="29" t="s">
        <v>62</v>
      </c>
      <c r="C21" s="21"/>
    </row>
    <row r="22" spans="1:4" s="15" customFormat="1" ht="67" customHeight="1" x14ac:dyDescent="0.25">
      <c r="A22" s="23"/>
      <c r="B22" s="29" t="s">
        <v>63</v>
      </c>
      <c r="C22" s="21"/>
    </row>
    <row r="23" spans="1:4" s="15" customFormat="1" ht="90.75" customHeight="1" x14ac:dyDescent="0.25">
      <c r="A23" s="23"/>
      <c r="B23" s="29" t="s">
        <v>64</v>
      </c>
      <c r="C23" s="21"/>
    </row>
    <row r="24" spans="1:4" s="15" customFormat="1" ht="61" customHeight="1" x14ac:dyDescent="0.25">
      <c r="A24" s="23"/>
      <c r="B24" s="29" t="s">
        <v>774</v>
      </c>
      <c r="C24" s="21"/>
    </row>
    <row r="25" spans="1:4" s="15" customFormat="1" ht="71.25" customHeight="1" x14ac:dyDescent="0.25">
      <c r="A25" s="23"/>
      <c r="B25" s="31" t="s">
        <v>65</v>
      </c>
      <c r="C25" s="21"/>
    </row>
    <row r="26" spans="1:4" x14ac:dyDescent="0.25">
      <c r="A26" s="23"/>
      <c r="B26" s="33" t="s">
        <v>66</v>
      </c>
      <c r="C26" s="34"/>
    </row>
    <row r="27" spans="1:4" s="15" customFormat="1" ht="109.5" customHeight="1" x14ac:dyDescent="0.25">
      <c r="A27" s="23"/>
      <c r="B27" s="35" t="s">
        <v>67</v>
      </c>
      <c r="C27" s="21"/>
      <c r="D27" s="36"/>
    </row>
    <row r="28" spans="1:4" s="15" customFormat="1" ht="77.5" x14ac:dyDescent="0.25">
      <c r="A28" s="23"/>
      <c r="B28" s="35" t="s">
        <v>68</v>
      </c>
      <c r="C28" s="21"/>
      <c r="D28" s="36"/>
    </row>
    <row r="29" spans="1:4" s="15" customFormat="1" ht="55.5" customHeight="1" x14ac:dyDescent="0.25">
      <c r="A29" s="23"/>
      <c r="B29" s="37" t="s">
        <v>69</v>
      </c>
      <c r="C29" s="21"/>
      <c r="D29" s="36"/>
    </row>
    <row r="30" spans="1:4" s="15" customFormat="1" ht="68.25" customHeight="1" x14ac:dyDescent="0.25">
      <c r="A30" s="23"/>
      <c r="B30" s="35" t="s">
        <v>70</v>
      </c>
      <c r="C30" s="21"/>
      <c r="D30" s="36"/>
    </row>
    <row r="31" spans="1:4" s="15" customFormat="1" ht="12" customHeight="1" x14ac:dyDescent="0.25">
      <c r="A31" s="23"/>
      <c r="B31" s="38" t="s">
        <v>71</v>
      </c>
      <c r="C31" s="21"/>
      <c r="D31" s="36"/>
    </row>
    <row r="32" spans="1:4" s="15" customFormat="1" ht="69.5" customHeight="1" x14ac:dyDescent="0.25">
      <c r="A32" s="23"/>
      <c r="B32" s="29" t="s">
        <v>72</v>
      </c>
      <c r="C32" s="21"/>
    </row>
    <row r="33" spans="1:3" s="15" customFormat="1" ht="62" x14ac:dyDescent="0.25">
      <c r="A33" s="23"/>
      <c r="B33" s="39" t="s">
        <v>73</v>
      </c>
      <c r="C33" s="21"/>
    </row>
    <row r="34" spans="1:3" s="15" customFormat="1" ht="46.5" x14ac:dyDescent="0.25">
      <c r="A34" s="23"/>
      <c r="B34" s="39" t="s">
        <v>74</v>
      </c>
      <c r="C34" s="21"/>
    </row>
    <row r="35" spans="1:3" s="15" customFormat="1" ht="31" x14ac:dyDescent="0.25">
      <c r="A35" s="23"/>
      <c r="B35" s="39" t="s">
        <v>75</v>
      </c>
      <c r="C35" s="21"/>
    </row>
    <row r="36" spans="1:3" s="15" customFormat="1" ht="47" customHeight="1" x14ac:dyDescent="0.25">
      <c r="A36" s="23"/>
      <c r="B36" s="39" t="s">
        <v>76</v>
      </c>
      <c r="C36" s="21"/>
    </row>
    <row r="37" spans="1:3" s="15" customFormat="1" ht="31" x14ac:dyDescent="0.25">
      <c r="A37" s="23"/>
      <c r="B37" s="39" t="s">
        <v>77</v>
      </c>
      <c r="C37" s="21"/>
    </row>
    <row r="38" spans="1:3" s="15" customFormat="1" ht="46.5" x14ac:dyDescent="0.25">
      <c r="A38" s="23"/>
      <c r="B38" s="39" t="s">
        <v>78</v>
      </c>
      <c r="C38" s="21"/>
    </row>
    <row r="39" spans="1:3" s="15" customFormat="1" ht="46.5" x14ac:dyDescent="0.25">
      <c r="A39" s="23"/>
      <c r="B39" s="39" t="s">
        <v>79</v>
      </c>
      <c r="C39" s="21"/>
    </row>
    <row r="40" spans="1:3" s="15" customFormat="1" ht="62" x14ac:dyDescent="0.25">
      <c r="A40" s="23"/>
      <c r="B40" s="39" t="s">
        <v>80</v>
      </c>
      <c r="C40" s="40"/>
    </row>
    <row r="41" spans="1:3" s="15" customFormat="1" ht="77.5" x14ac:dyDescent="0.25">
      <c r="A41" s="23"/>
      <c r="B41" s="39" t="s">
        <v>81</v>
      </c>
      <c r="C41" s="21"/>
    </row>
    <row r="42" spans="1:3" s="15" customFormat="1" ht="31" x14ac:dyDescent="0.25">
      <c r="A42" s="23"/>
      <c r="B42" s="39" t="s">
        <v>82</v>
      </c>
      <c r="C42" s="21"/>
    </row>
    <row r="43" spans="1:3" s="15" customFormat="1" ht="48.75" customHeight="1" x14ac:dyDescent="0.25">
      <c r="A43" s="23"/>
      <c r="B43" s="39" t="s">
        <v>83</v>
      </c>
      <c r="C43" s="21"/>
    </row>
    <row r="44" spans="1:3" s="15" customFormat="1" ht="108.5" x14ac:dyDescent="0.25">
      <c r="A44" s="23"/>
      <c r="B44" s="39" t="s">
        <v>84</v>
      </c>
      <c r="C44" s="21"/>
    </row>
    <row r="45" spans="1:3" s="15" customFormat="1" ht="93" x14ac:dyDescent="0.25">
      <c r="A45" s="23"/>
      <c r="B45" s="39" t="s">
        <v>85</v>
      </c>
      <c r="C45" s="21"/>
    </row>
    <row r="46" spans="1:3" s="15" customFormat="1" x14ac:dyDescent="0.25">
      <c r="A46" s="23"/>
      <c r="B46" s="41" t="s">
        <v>86</v>
      </c>
      <c r="C46" s="21"/>
    </row>
    <row r="47" spans="1:3" s="15" customFormat="1" ht="46.5" x14ac:dyDescent="0.25">
      <c r="A47" s="42"/>
      <c r="B47" s="43" t="s">
        <v>87</v>
      </c>
      <c r="C47" s="44"/>
    </row>
  </sheetData>
  <hyperlinks>
    <hyperlink ref="A1" location="Contents!A1" display="Contents page" xr:uid="{00000000-0004-0000-0100-000000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E80"/>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406"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c r="BO1" s="385"/>
      <c r="BP1" s="385"/>
      <c r="BQ1" s="385"/>
      <c r="BR1" s="385"/>
      <c r="BS1" s="385"/>
      <c r="BT1" s="385"/>
      <c r="BU1" s="385"/>
      <c r="BV1" s="386"/>
      <c r="BW1" s="386"/>
      <c r="BX1" s="386"/>
    </row>
    <row r="2" spans="1:83" ht="15.75" customHeight="1" x14ac:dyDescent="0.35">
      <c r="A2" s="48" t="s">
        <v>45</v>
      </c>
      <c r="B2" s="17" t="s">
        <v>598</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4" customHeight="1" x14ac:dyDescent="0.35">
      <c r="A4" s="36"/>
      <c r="B4" s="109" t="s">
        <v>137</v>
      </c>
      <c r="C4" s="388"/>
      <c r="D4" s="389">
        <f t="shared" ref="D4:AI4" si="0">SUM(D5,D10,D14,D15,D20)</f>
        <v>0</v>
      </c>
      <c r="E4" s="389">
        <f t="shared" si="0"/>
        <v>0</v>
      </c>
      <c r="F4" s="389">
        <f t="shared" si="0"/>
        <v>0</v>
      </c>
      <c r="G4" s="389">
        <f t="shared" si="0"/>
        <v>0</v>
      </c>
      <c r="H4" s="389">
        <f t="shared" si="0"/>
        <v>0</v>
      </c>
      <c r="I4" s="389">
        <f t="shared" si="0"/>
        <v>0</v>
      </c>
      <c r="J4" s="389">
        <f t="shared" si="0"/>
        <v>0</v>
      </c>
      <c r="K4" s="389">
        <f t="shared" si="0"/>
        <v>0</v>
      </c>
      <c r="L4" s="389">
        <f t="shared" si="0"/>
        <v>0</v>
      </c>
      <c r="M4" s="389">
        <f t="shared" si="0"/>
        <v>0</v>
      </c>
      <c r="N4" s="389">
        <f t="shared" si="0"/>
        <v>0</v>
      </c>
      <c r="O4" s="389">
        <f t="shared" si="0"/>
        <v>0</v>
      </c>
      <c r="P4" s="389">
        <f t="shared" si="0"/>
        <v>0</v>
      </c>
      <c r="Q4" s="389">
        <f t="shared" si="0"/>
        <v>0</v>
      </c>
      <c r="R4" s="389">
        <f t="shared" si="0"/>
        <v>0</v>
      </c>
      <c r="S4" s="389">
        <f t="shared" si="0"/>
        <v>0</v>
      </c>
      <c r="T4" s="389">
        <f t="shared" si="0"/>
        <v>0</v>
      </c>
      <c r="U4" s="389">
        <f t="shared" si="0"/>
        <v>0</v>
      </c>
      <c r="V4" s="389">
        <f t="shared" si="0"/>
        <v>0</v>
      </c>
      <c r="W4" s="389">
        <f t="shared" si="0"/>
        <v>0</v>
      </c>
      <c r="X4" s="389">
        <f t="shared" si="0"/>
        <v>0</v>
      </c>
      <c r="Y4" s="389">
        <f t="shared" si="0"/>
        <v>0</v>
      </c>
      <c r="Z4" s="389">
        <f t="shared" si="0"/>
        <v>0</v>
      </c>
      <c r="AA4" s="389">
        <f t="shared" si="0"/>
        <v>6</v>
      </c>
      <c r="AB4" s="389">
        <f t="shared" si="0"/>
        <v>23.2</v>
      </c>
      <c r="AC4" s="389">
        <f t="shared" si="0"/>
        <v>35.799999999999997</v>
      </c>
      <c r="AD4" s="389">
        <f t="shared" si="0"/>
        <v>62.4</v>
      </c>
      <c r="AE4" s="389">
        <f t="shared" si="0"/>
        <v>96.100000000000009</v>
      </c>
      <c r="AF4" s="389">
        <f t="shared" si="0"/>
        <v>135.5</v>
      </c>
      <c r="AG4" s="389">
        <f t="shared" si="0"/>
        <v>186.5</v>
      </c>
      <c r="AH4" s="389">
        <f t="shared" si="0"/>
        <v>215</v>
      </c>
      <c r="AI4" s="389">
        <f t="shared" si="0"/>
        <v>280</v>
      </c>
      <c r="AJ4" s="389">
        <f t="shared" ref="AJ4:BO4" si="1">SUM(AJ5,AJ10,AJ14,AJ15,AJ20)</f>
        <v>385</v>
      </c>
      <c r="AK4" s="389">
        <f t="shared" si="1"/>
        <v>503</v>
      </c>
      <c r="AL4" s="389">
        <f t="shared" si="1"/>
        <v>639</v>
      </c>
      <c r="AM4" s="389">
        <f t="shared" si="1"/>
        <v>799</v>
      </c>
      <c r="AN4" s="389">
        <f t="shared" si="1"/>
        <v>932</v>
      </c>
      <c r="AO4" s="389">
        <f t="shared" si="1"/>
        <v>1108</v>
      </c>
      <c r="AP4" s="389">
        <f t="shared" si="1"/>
        <v>1293</v>
      </c>
      <c r="AQ4" s="389">
        <f t="shared" si="1"/>
        <v>1493.607</v>
      </c>
      <c r="AR4" s="389">
        <f t="shared" si="1"/>
        <v>1678.8070000000002</v>
      </c>
      <c r="AS4" s="389">
        <f t="shared" si="1"/>
        <v>1928.0260000000001</v>
      </c>
      <c r="AT4" s="389">
        <f t="shared" si="1"/>
        <v>2265.2670000000003</v>
      </c>
      <c r="AU4" s="389">
        <f t="shared" si="1"/>
        <v>2768.0990000000002</v>
      </c>
      <c r="AV4" s="389">
        <f t="shared" si="1"/>
        <v>3594.9789999999998</v>
      </c>
      <c r="AW4" s="389">
        <f t="shared" si="1"/>
        <v>4567.7079999999996</v>
      </c>
      <c r="AX4" s="389">
        <f t="shared" si="1"/>
        <v>5087.24</v>
      </c>
      <c r="AY4" s="389">
        <f t="shared" si="1"/>
        <v>5995.95</v>
      </c>
      <c r="AZ4" s="389">
        <f t="shared" si="1"/>
        <v>6890.7119999999995</v>
      </c>
      <c r="BA4" s="389">
        <f t="shared" si="1"/>
        <v>7474.6569999999992</v>
      </c>
      <c r="BB4" s="389">
        <f t="shared" si="1"/>
        <v>7996.1079999999984</v>
      </c>
      <c r="BC4" s="389">
        <f t="shared" si="1"/>
        <v>8482.7970000000005</v>
      </c>
      <c r="BD4" s="389">
        <f t="shared" si="1"/>
        <v>8998.760000000002</v>
      </c>
      <c r="BE4" s="389">
        <f t="shared" si="1"/>
        <v>9704.5185240909632</v>
      </c>
      <c r="BF4" s="389">
        <f t="shared" si="1"/>
        <v>10302.647677202764</v>
      </c>
      <c r="BG4" s="389">
        <f t="shared" si="1"/>
        <v>11039.131507160631</v>
      </c>
      <c r="BH4" s="389">
        <f t="shared" si="1"/>
        <v>11752.749</v>
      </c>
      <c r="BI4" s="389">
        <f t="shared" si="1"/>
        <v>12542.44267353</v>
      </c>
      <c r="BJ4" s="389">
        <f t="shared" si="1"/>
        <v>13304.85224679</v>
      </c>
      <c r="BK4" s="389">
        <f t="shared" si="1"/>
        <v>14311.464927031753</v>
      </c>
      <c r="BL4" s="389">
        <f t="shared" si="1"/>
        <v>15260.007289010002</v>
      </c>
      <c r="BM4" s="389">
        <f t="shared" si="1"/>
        <v>16564.846266159999</v>
      </c>
      <c r="BN4" s="389">
        <f t="shared" si="1"/>
        <v>17104.362356233181</v>
      </c>
      <c r="BO4" s="389">
        <f t="shared" si="1"/>
        <v>17905.161131910005</v>
      </c>
      <c r="BP4" s="389">
        <f t="shared" ref="BP4:CE4" si="2">SUM(BP5,BP10,BP14,BP15,BP20)</f>
        <v>18905.77449598</v>
      </c>
      <c r="BQ4" s="389">
        <f t="shared" si="2"/>
        <v>19287.893994300885</v>
      </c>
      <c r="BR4" s="389">
        <f t="shared" si="2"/>
        <v>20790.665465899998</v>
      </c>
      <c r="BS4" s="389">
        <f t="shared" si="2"/>
        <v>21734.188377339997</v>
      </c>
      <c r="BT4" s="389">
        <f t="shared" si="2"/>
        <v>22164.1073985412</v>
      </c>
      <c r="BU4" s="389">
        <f t="shared" si="2"/>
        <v>23554.594911210013</v>
      </c>
      <c r="BV4" s="389">
        <f t="shared" si="2"/>
        <v>24436.327602219997</v>
      </c>
      <c r="BW4" s="389">
        <f t="shared" si="2"/>
        <v>25651.493991683248</v>
      </c>
      <c r="BX4" s="389">
        <f t="shared" si="2"/>
        <v>24849.72370929713</v>
      </c>
      <c r="BY4" s="389">
        <f t="shared" si="2"/>
        <v>26056.795557853824</v>
      </c>
      <c r="BZ4" s="389">
        <f t="shared" si="2"/>
        <v>29127.208537011193</v>
      </c>
      <c r="CA4" s="389">
        <f t="shared" si="2"/>
        <v>34664.667997692864</v>
      </c>
      <c r="CB4" s="389">
        <f t="shared" si="2"/>
        <v>38680.763480989524</v>
      </c>
      <c r="CC4" s="389">
        <f t="shared" si="2"/>
        <v>40756.469095727603</v>
      </c>
      <c r="CD4" s="389">
        <f t="shared" si="2"/>
        <v>42866.968987177264</v>
      </c>
      <c r="CE4" s="390">
        <f t="shared" si="2"/>
        <v>45359.418139198235</v>
      </c>
    </row>
    <row r="5" spans="1:83" s="244" customFormat="1" ht="26.25" customHeight="1" x14ac:dyDescent="0.35">
      <c r="B5" s="338" t="s">
        <v>233</v>
      </c>
      <c r="C5" s="109"/>
      <c r="D5" s="389">
        <f t="shared" ref="D5:AI5" si="3">SUM(D6:D8)</f>
        <v>0</v>
      </c>
      <c r="E5" s="389">
        <f t="shared" si="3"/>
        <v>0</v>
      </c>
      <c r="F5" s="389">
        <f t="shared" si="3"/>
        <v>0</v>
      </c>
      <c r="G5" s="389">
        <f t="shared" si="3"/>
        <v>0</v>
      </c>
      <c r="H5" s="389">
        <f t="shared" si="3"/>
        <v>0</v>
      </c>
      <c r="I5" s="389">
        <f t="shared" si="3"/>
        <v>0</v>
      </c>
      <c r="J5" s="389">
        <f t="shared" si="3"/>
        <v>0</v>
      </c>
      <c r="K5" s="389">
        <f t="shared" si="3"/>
        <v>0</v>
      </c>
      <c r="L5" s="389">
        <f t="shared" si="3"/>
        <v>0</v>
      </c>
      <c r="M5" s="389">
        <f t="shared" si="3"/>
        <v>0</v>
      </c>
      <c r="N5" s="389">
        <f t="shared" si="3"/>
        <v>0</v>
      </c>
      <c r="O5" s="389">
        <f t="shared" si="3"/>
        <v>0</v>
      </c>
      <c r="P5" s="389">
        <f t="shared" si="3"/>
        <v>0</v>
      </c>
      <c r="Q5" s="389">
        <f t="shared" si="3"/>
        <v>0</v>
      </c>
      <c r="R5" s="389">
        <f t="shared" si="3"/>
        <v>0</v>
      </c>
      <c r="S5" s="389">
        <f t="shared" si="3"/>
        <v>0</v>
      </c>
      <c r="T5" s="389">
        <f t="shared" si="3"/>
        <v>0</v>
      </c>
      <c r="U5" s="389">
        <f t="shared" si="3"/>
        <v>0</v>
      </c>
      <c r="V5" s="389">
        <f t="shared" si="3"/>
        <v>0</v>
      </c>
      <c r="W5" s="389">
        <f t="shared" si="3"/>
        <v>0</v>
      </c>
      <c r="X5" s="389">
        <f t="shared" si="3"/>
        <v>0</v>
      </c>
      <c r="Y5" s="389">
        <f t="shared" si="3"/>
        <v>0</v>
      </c>
      <c r="Z5" s="389">
        <f t="shared" si="3"/>
        <v>0</v>
      </c>
      <c r="AA5" s="389">
        <f t="shared" si="3"/>
        <v>0</v>
      </c>
      <c r="AB5" s="389">
        <f t="shared" si="3"/>
        <v>0</v>
      </c>
      <c r="AC5" s="389">
        <f t="shared" si="3"/>
        <v>0</v>
      </c>
      <c r="AD5" s="389">
        <f t="shared" si="3"/>
        <v>0</v>
      </c>
      <c r="AE5" s="389">
        <f t="shared" si="3"/>
        <v>0</v>
      </c>
      <c r="AF5" s="389">
        <f t="shared" si="3"/>
        <v>0</v>
      </c>
      <c r="AG5" s="389">
        <f t="shared" si="3"/>
        <v>0</v>
      </c>
      <c r="AH5" s="389">
        <f t="shared" si="3"/>
        <v>0</v>
      </c>
      <c r="AI5" s="389">
        <f t="shared" si="3"/>
        <v>0</v>
      </c>
      <c r="AJ5" s="389">
        <f t="shared" ref="AJ5:BO5" si="4">SUM(AJ6:AJ8)</f>
        <v>0</v>
      </c>
      <c r="AK5" s="389">
        <f t="shared" si="4"/>
        <v>0</v>
      </c>
      <c r="AL5" s="389">
        <f t="shared" si="4"/>
        <v>0</v>
      </c>
      <c r="AM5" s="389">
        <f t="shared" si="4"/>
        <v>0</v>
      </c>
      <c r="AN5" s="389">
        <f t="shared" si="4"/>
        <v>0</v>
      </c>
      <c r="AO5" s="389">
        <f t="shared" si="4"/>
        <v>0</v>
      </c>
      <c r="AP5" s="389">
        <f t="shared" si="4"/>
        <v>0</v>
      </c>
      <c r="AQ5" s="389">
        <f t="shared" si="4"/>
        <v>0</v>
      </c>
      <c r="AR5" s="389">
        <f t="shared" si="4"/>
        <v>0</v>
      </c>
      <c r="AS5" s="389">
        <f t="shared" si="4"/>
        <v>0</v>
      </c>
      <c r="AT5" s="389">
        <f t="shared" si="4"/>
        <v>0</v>
      </c>
      <c r="AU5" s="389">
        <f t="shared" si="4"/>
        <v>0</v>
      </c>
      <c r="AV5" s="389">
        <f t="shared" si="4"/>
        <v>1973.203</v>
      </c>
      <c r="AW5" s="389">
        <f t="shared" si="4"/>
        <v>2772.2469999999998</v>
      </c>
      <c r="AX5" s="389">
        <f t="shared" si="4"/>
        <v>3124.558</v>
      </c>
      <c r="AY5" s="389">
        <f t="shared" si="4"/>
        <v>3801.788</v>
      </c>
      <c r="AZ5" s="389">
        <f t="shared" si="4"/>
        <v>4497.8189999999995</v>
      </c>
      <c r="BA5" s="389">
        <f t="shared" si="4"/>
        <v>4953.4069999999992</v>
      </c>
      <c r="BB5" s="389">
        <f t="shared" si="4"/>
        <v>5316.1329999999989</v>
      </c>
      <c r="BC5" s="389">
        <f t="shared" si="4"/>
        <v>5659.9930000000004</v>
      </c>
      <c r="BD5" s="389">
        <f t="shared" si="4"/>
        <v>6043.639000000001</v>
      </c>
      <c r="BE5" s="389">
        <f t="shared" si="4"/>
        <v>6580.0587643462241</v>
      </c>
      <c r="BF5" s="389">
        <f t="shared" si="4"/>
        <v>7051.9688886240428</v>
      </c>
      <c r="BG5" s="389">
        <f t="shared" si="4"/>
        <v>7582.0869577400717</v>
      </c>
      <c r="BH5" s="389">
        <f t="shared" si="4"/>
        <v>8079.1630000000005</v>
      </c>
      <c r="BI5" s="389">
        <f t="shared" si="4"/>
        <v>8618.3022954000007</v>
      </c>
      <c r="BJ5" s="389">
        <f t="shared" si="4"/>
        <v>9155.4464638600002</v>
      </c>
      <c r="BK5" s="389">
        <f t="shared" si="4"/>
        <v>9867.029829797455</v>
      </c>
      <c r="BL5" s="389">
        <f t="shared" si="4"/>
        <v>10525.20336705</v>
      </c>
      <c r="BM5" s="389">
        <f t="shared" si="4"/>
        <v>11458.592503259999</v>
      </c>
      <c r="BN5" s="389">
        <f t="shared" si="4"/>
        <v>11876.615118280002</v>
      </c>
      <c r="BO5" s="389">
        <f t="shared" si="4"/>
        <v>12565.735437840003</v>
      </c>
      <c r="BP5" s="389">
        <f t="shared" ref="BP5:CE5" si="5">SUM(BP6:BP8)</f>
        <v>13430.14958021</v>
      </c>
      <c r="BQ5" s="389">
        <f t="shared" si="5"/>
        <v>13762.514588680802</v>
      </c>
      <c r="BR5" s="389">
        <f t="shared" si="5"/>
        <v>13798.261242919998</v>
      </c>
      <c r="BS5" s="389">
        <f t="shared" si="5"/>
        <v>13233.124968690001</v>
      </c>
      <c r="BT5" s="389">
        <f t="shared" si="5"/>
        <v>11513.612393931196</v>
      </c>
      <c r="BU5" s="389">
        <f t="shared" si="5"/>
        <v>9379.593293240021</v>
      </c>
      <c r="BV5" s="389">
        <f t="shared" si="5"/>
        <v>8126.2184717899945</v>
      </c>
      <c r="BW5" s="389">
        <f t="shared" si="5"/>
        <v>7233.1409551332426</v>
      </c>
      <c r="BX5" s="389">
        <f t="shared" si="5"/>
        <v>5812.8455863046374</v>
      </c>
      <c r="BY5" s="389">
        <f t="shared" si="5"/>
        <v>5695.7842011735338</v>
      </c>
      <c r="BZ5" s="389">
        <f t="shared" si="5"/>
        <v>5925.1100485491024</v>
      </c>
      <c r="CA5" s="389">
        <f t="shared" si="5"/>
        <v>6538.4378408028042</v>
      </c>
      <c r="CB5" s="389">
        <f t="shared" si="5"/>
        <v>6968.9530495844101</v>
      </c>
      <c r="CC5" s="389">
        <f t="shared" si="5"/>
        <v>6920.6079435229512</v>
      </c>
      <c r="CD5" s="389">
        <f t="shared" si="5"/>
        <v>6834.1635518340072</v>
      </c>
      <c r="CE5" s="390">
        <f t="shared" si="5"/>
        <v>6882.3261727513236</v>
      </c>
    </row>
    <row r="6" spans="1:83" x14ac:dyDescent="0.35">
      <c r="B6" s="391" t="s">
        <v>599</v>
      </c>
      <c r="C6" s="391"/>
      <c r="D6" s="392">
        <v>0</v>
      </c>
      <c r="E6" s="392">
        <v>0</v>
      </c>
      <c r="F6" s="392">
        <v>0</v>
      </c>
      <c r="G6" s="392">
        <v>0</v>
      </c>
      <c r="H6" s="392">
        <v>0</v>
      </c>
      <c r="I6" s="392">
        <v>0</v>
      </c>
      <c r="J6" s="392">
        <v>0</v>
      </c>
      <c r="K6" s="392">
        <v>0</v>
      </c>
      <c r="L6" s="392">
        <v>0</v>
      </c>
      <c r="M6" s="392">
        <v>0</v>
      </c>
      <c r="N6" s="392">
        <v>0</v>
      </c>
      <c r="O6" s="392">
        <v>0</v>
      </c>
      <c r="P6" s="392">
        <v>0</v>
      </c>
      <c r="Q6" s="392">
        <v>0</v>
      </c>
      <c r="R6" s="392">
        <v>0</v>
      </c>
      <c r="S6" s="392">
        <v>0</v>
      </c>
      <c r="T6" s="392">
        <v>0</v>
      </c>
      <c r="U6" s="392">
        <v>0</v>
      </c>
      <c r="V6" s="392">
        <v>0</v>
      </c>
      <c r="W6" s="392">
        <v>0</v>
      </c>
      <c r="X6" s="392">
        <v>0</v>
      </c>
      <c r="Y6" s="392">
        <v>0</v>
      </c>
      <c r="Z6" s="392">
        <v>0</v>
      </c>
      <c r="AA6" s="392">
        <v>0</v>
      </c>
      <c r="AB6" s="392">
        <v>0</v>
      </c>
      <c r="AC6" s="392">
        <v>0</v>
      </c>
      <c r="AD6" s="392">
        <v>0</v>
      </c>
      <c r="AE6" s="392">
        <v>0</v>
      </c>
      <c r="AF6" s="392">
        <v>0</v>
      </c>
      <c r="AG6" s="392">
        <v>0</v>
      </c>
      <c r="AH6" s="392">
        <v>0</v>
      </c>
      <c r="AI6" s="392">
        <v>0</v>
      </c>
      <c r="AJ6" s="392">
        <v>0</v>
      </c>
      <c r="AK6" s="392">
        <v>0</v>
      </c>
      <c r="AL6" s="392">
        <v>0</v>
      </c>
      <c r="AM6" s="392">
        <v>0</v>
      </c>
      <c r="AN6" s="392">
        <v>0</v>
      </c>
      <c r="AO6" s="392">
        <v>0</v>
      </c>
      <c r="AP6" s="392">
        <v>0</v>
      </c>
      <c r="AQ6" s="392">
        <v>0</v>
      </c>
      <c r="AR6" s="392">
        <v>0</v>
      </c>
      <c r="AS6" s="392">
        <v>0</v>
      </c>
      <c r="AT6" s="392">
        <v>0</v>
      </c>
      <c r="AU6" s="392">
        <v>0</v>
      </c>
      <c r="AV6" s="392">
        <v>231.47411666314397</v>
      </c>
      <c r="AW6" s="392">
        <v>325.20902588180275</v>
      </c>
      <c r="AX6" s="392">
        <v>365.13545224968743</v>
      </c>
      <c r="AY6" s="392">
        <v>437.39160512525461</v>
      </c>
      <c r="AZ6" s="392">
        <v>443.26224191823394</v>
      </c>
      <c r="BA6" s="392">
        <v>488.61175918926864</v>
      </c>
      <c r="BB6" s="392">
        <v>528.58293270578872</v>
      </c>
      <c r="BC6" s="392">
        <v>566.36950568822147</v>
      </c>
      <c r="BD6" s="392">
        <v>607.03198548293733</v>
      </c>
      <c r="BE6" s="392">
        <v>673.62344552251193</v>
      </c>
      <c r="BF6" s="392">
        <v>762.23</v>
      </c>
      <c r="BG6" s="392">
        <v>793.54721823565706</v>
      </c>
      <c r="BH6" s="392">
        <v>842.13</v>
      </c>
      <c r="BI6" s="392">
        <v>923.7647969778385</v>
      </c>
      <c r="BJ6" s="392">
        <v>972.69087379439623</v>
      </c>
      <c r="BK6" s="392">
        <v>1039.8247158707195</v>
      </c>
      <c r="BL6" s="392">
        <v>1105.9393085337213</v>
      </c>
      <c r="BM6" s="392">
        <v>1192.1009182195146</v>
      </c>
      <c r="BN6" s="392">
        <v>1220.2044423261623</v>
      </c>
      <c r="BO6" s="392">
        <v>1314.7165739259212</v>
      </c>
      <c r="BP6" s="392">
        <v>1390.6353122046253</v>
      </c>
      <c r="BQ6" s="392">
        <v>1463.3914453663692</v>
      </c>
      <c r="BR6" s="392">
        <v>1717.304349681425</v>
      </c>
      <c r="BS6" s="392">
        <v>1834.7090892979174</v>
      </c>
      <c r="BT6" s="392">
        <v>1896.9720008984343</v>
      </c>
      <c r="BU6" s="392">
        <v>1965.0820231168198</v>
      </c>
      <c r="BV6" s="392">
        <v>2114.1233711450695</v>
      </c>
      <c r="BW6" s="392">
        <v>2299.1628969686622</v>
      </c>
      <c r="BX6" s="392">
        <v>2246.6479233095843</v>
      </c>
      <c r="BY6" s="392">
        <v>2444.4664680341007</v>
      </c>
      <c r="BZ6" s="392">
        <v>2813.7896423854081</v>
      </c>
      <c r="CA6" s="392">
        <v>3387.8586413919415</v>
      </c>
      <c r="CB6" s="392">
        <v>3828.9641738724977</v>
      </c>
      <c r="CC6" s="392">
        <v>4038.8861200444676</v>
      </c>
      <c r="CD6" s="392">
        <v>4243.5011199195433</v>
      </c>
      <c r="CE6" s="393">
        <v>4490.293919857806</v>
      </c>
    </row>
    <row r="7" spans="1:83" x14ac:dyDescent="0.35">
      <c r="B7" s="391" t="s">
        <v>412</v>
      </c>
      <c r="C7" s="391"/>
      <c r="D7" s="392">
        <v>0</v>
      </c>
      <c r="E7" s="392">
        <v>0</v>
      </c>
      <c r="F7" s="392">
        <v>0</v>
      </c>
      <c r="G7" s="392">
        <v>0</v>
      </c>
      <c r="H7" s="392">
        <v>0</v>
      </c>
      <c r="I7" s="392">
        <v>0</v>
      </c>
      <c r="J7" s="392">
        <v>0</v>
      </c>
      <c r="K7" s="392">
        <v>0</v>
      </c>
      <c r="L7" s="392">
        <v>0</v>
      </c>
      <c r="M7" s="392">
        <v>0</v>
      </c>
      <c r="N7" s="392">
        <v>0</v>
      </c>
      <c r="O7" s="392">
        <v>0</v>
      </c>
      <c r="P7" s="392">
        <v>0</v>
      </c>
      <c r="Q7" s="392">
        <v>0</v>
      </c>
      <c r="R7" s="392">
        <v>0</v>
      </c>
      <c r="S7" s="392">
        <v>0</v>
      </c>
      <c r="T7" s="392">
        <v>0</v>
      </c>
      <c r="U7" s="392">
        <v>0</v>
      </c>
      <c r="V7" s="392">
        <v>0</v>
      </c>
      <c r="W7" s="392">
        <v>0</v>
      </c>
      <c r="X7" s="392">
        <v>0</v>
      </c>
      <c r="Y7" s="392">
        <v>0</v>
      </c>
      <c r="Z7" s="392">
        <v>0</v>
      </c>
      <c r="AA7" s="392">
        <v>0</v>
      </c>
      <c r="AB7" s="392">
        <v>0</v>
      </c>
      <c r="AC7" s="392">
        <v>0</v>
      </c>
      <c r="AD7" s="392">
        <v>0</v>
      </c>
      <c r="AE7" s="392">
        <v>0</v>
      </c>
      <c r="AF7" s="392">
        <v>0</v>
      </c>
      <c r="AG7" s="392">
        <v>0</v>
      </c>
      <c r="AH7" s="392">
        <v>0</v>
      </c>
      <c r="AI7" s="392">
        <v>0</v>
      </c>
      <c r="AJ7" s="392">
        <v>0</v>
      </c>
      <c r="AK7" s="392">
        <v>0</v>
      </c>
      <c r="AL7" s="392">
        <v>0</v>
      </c>
      <c r="AM7" s="392">
        <v>0</v>
      </c>
      <c r="AN7" s="392">
        <v>0</v>
      </c>
      <c r="AO7" s="392">
        <v>0</v>
      </c>
      <c r="AP7" s="392">
        <v>0</v>
      </c>
      <c r="AQ7" s="392">
        <v>0</v>
      </c>
      <c r="AR7" s="392">
        <v>0</v>
      </c>
      <c r="AS7" s="392">
        <v>0</v>
      </c>
      <c r="AT7" s="392">
        <v>0</v>
      </c>
      <c r="AU7" s="392">
        <v>0</v>
      </c>
      <c r="AV7" s="392">
        <v>1236.2204590686167</v>
      </c>
      <c r="AW7" s="392">
        <v>1736.8250803346616</v>
      </c>
      <c r="AX7" s="392">
        <v>1938.6567415590337</v>
      </c>
      <c r="AY7" s="392">
        <v>2356.4150170875105</v>
      </c>
      <c r="AZ7" s="392">
        <v>2842.0259956222508</v>
      </c>
      <c r="BA7" s="392">
        <v>3091.4517961447359</v>
      </c>
      <c r="BB7" s="392">
        <v>3258.3114352948169</v>
      </c>
      <c r="BC7" s="392">
        <v>3408.5922572418208</v>
      </c>
      <c r="BD7" s="392">
        <v>3589.6378004004227</v>
      </c>
      <c r="BE7" s="392">
        <v>3861.7406212620726</v>
      </c>
      <c r="BF7" s="392">
        <v>4105.2438886240434</v>
      </c>
      <c r="BG7" s="392">
        <v>4388.6272675576192</v>
      </c>
      <c r="BH7" s="392">
        <v>4628.2520000000004</v>
      </c>
      <c r="BI7" s="392">
        <v>4869.6964021188787</v>
      </c>
      <c r="BJ7" s="392">
        <v>5122.9964421995737</v>
      </c>
      <c r="BK7" s="392">
        <v>5468.0760196496631</v>
      </c>
      <c r="BL7" s="392">
        <v>5799.6705914329377</v>
      </c>
      <c r="BM7" s="392">
        <v>6277.2924692415208</v>
      </c>
      <c r="BN7" s="392">
        <v>6456.118999717567</v>
      </c>
      <c r="BO7" s="392">
        <v>6899.7753096582774</v>
      </c>
      <c r="BP7" s="392">
        <v>7419.4275888724915</v>
      </c>
      <c r="BQ7" s="392">
        <v>7528.3277963936862</v>
      </c>
      <c r="BR7" s="392">
        <v>7070.966334335757</v>
      </c>
      <c r="BS7" s="392">
        <v>6632.0880013466494</v>
      </c>
      <c r="BT7" s="392">
        <v>5138.3005447814785</v>
      </c>
      <c r="BU7" s="392">
        <v>3571.9593185363819</v>
      </c>
      <c r="BV7" s="392">
        <v>2486.5805035497042</v>
      </c>
      <c r="BW7" s="392">
        <v>1622.3606203206748</v>
      </c>
      <c r="BX7" s="392">
        <v>873.41325488657537</v>
      </c>
      <c r="BY7" s="392">
        <v>803.47079937964497</v>
      </c>
      <c r="BZ7" s="392">
        <v>774.39931855298175</v>
      </c>
      <c r="CA7" s="392">
        <v>784.41308874883066</v>
      </c>
      <c r="CB7" s="392">
        <v>789.27053588757667</v>
      </c>
      <c r="CC7" s="392">
        <v>803.06200704813125</v>
      </c>
      <c r="CD7" s="392">
        <v>755.40995110575614</v>
      </c>
      <c r="CE7" s="393">
        <v>732.05813991671062</v>
      </c>
    </row>
    <row r="8" spans="1:83" x14ac:dyDescent="0.35">
      <c r="B8" s="391" t="s">
        <v>411</v>
      </c>
      <c r="C8" s="391"/>
      <c r="D8" s="392">
        <v>0</v>
      </c>
      <c r="E8" s="392">
        <v>0</v>
      </c>
      <c r="F8" s="392">
        <v>0</v>
      </c>
      <c r="G8" s="392">
        <v>0</v>
      </c>
      <c r="H8" s="392">
        <v>0</v>
      </c>
      <c r="I8" s="392">
        <v>0</v>
      </c>
      <c r="J8" s="392">
        <v>0</v>
      </c>
      <c r="K8" s="392">
        <v>0</v>
      </c>
      <c r="L8" s="392">
        <v>0</v>
      </c>
      <c r="M8" s="392">
        <v>0</v>
      </c>
      <c r="N8" s="392">
        <v>0</v>
      </c>
      <c r="O8" s="392">
        <v>0</v>
      </c>
      <c r="P8" s="392">
        <v>0</v>
      </c>
      <c r="Q8" s="392">
        <v>0</v>
      </c>
      <c r="R8" s="392">
        <v>0</v>
      </c>
      <c r="S8" s="392">
        <v>0</v>
      </c>
      <c r="T8" s="392">
        <v>0</v>
      </c>
      <c r="U8" s="392">
        <v>0</v>
      </c>
      <c r="V8" s="392">
        <v>0</v>
      </c>
      <c r="W8" s="392">
        <v>0</v>
      </c>
      <c r="X8" s="392">
        <v>0</v>
      </c>
      <c r="Y8" s="392">
        <v>0</v>
      </c>
      <c r="Z8" s="392">
        <v>0</v>
      </c>
      <c r="AA8" s="392">
        <v>0</v>
      </c>
      <c r="AB8" s="392">
        <v>0</v>
      </c>
      <c r="AC8" s="392">
        <v>0</v>
      </c>
      <c r="AD8" s="392">
        <v>0</v>
      </c>
      <c r="AE8" s="392">
        <v>0</v>
      </c>
      <c r="AF8" s="392">
        <v>0</v>
      </c>
      <c r="AG8" s="392">
        <v>0</v>
      </c>
      <c r="AH8" s="392">
        <v>0</v>
      </c>
      <c r="AI8" s="392">
        <v>0</v>
      </c>
      <c r="AJ8" s="392">
        <v>0</v>
      </c>
      <c r="AK8" s="392">
        <v>0</v>
      </c>
      <c r="AL8" s="392">
        <v>0</v>
      </c>
      <c r="AM8" s="392">
        <v>0</v>
      </c>
      <c r="AN8" s="392">
        <v>0</v>
      </c>
      <c r="AO8" s="392">
        <v>0</v>
      </c>
      <c r="AP8" s="392">
        <v>0</v>
      </c>
      <c r="AQ8" s="392">
        <v>0</v>
      </c>
      <c r="AR8" s="392">
        <v>0</v>
      </c>
      <c r="AS8" s="392">
        <v>0</v>
      </c>
      <c r="AT8" s="392">
        <v>0</v>
      </c>
      <c r="AU8" s="392">
        <v>0</v>
      </c>
      <c r="AV8" s="392">
        <v>505.50842426823931</v>
      </c>
      <c r="AW8" s="392">
        <v>710.21289378353549</v>
      </c>
      <c r="AX8" s="392">
        <v>820.7658061912789</v>
      </c>
      <c r="AY8" s="392">
        <v>1007.9813777872349</v>
      </c>
      <c r="AZ8" s="392">
        <v>1212.5307624595152</v>
      </c>
      <c r="BA8" s="392">
        <v>1373.3434446659953</v>
      </c>
      <c r="BB8" s="392">
        <v>1529.2386319993936</v>
      </c>
      <c r="BC8" s="392">
        <v>1685.0312370699578</v>
      </c>
      <c r="BD8" s="392">
        <v>1846.9692141166404</v>
      </c>
      <c r="BE8" s="392">
        <v>2044.6946975616393</v>
      </c>
      <c r="BF8" s="392">
        <v>2184.4949999999999</v>
      </c>
      <c r="BG8" s="392">
        <v>2399.912471946795</v>
      </c>
      <c r="BH8" s="392">
        <v>2608.7809999999999</v>
      </c>
      <c r="BI8" s="392">
        <v>2824.8410963032829</v>
      </c>
      <c r="BJ8" s="392">
        <v>3059.7591478660306</v>
      </c>
      <c r="BK8" s="392">
        <v>3359.1290942770729</v>
      </c>
      <c r="BL8" s="392">
        <v>3619.5934670833412</v>
      </c>
      <c r="BM8" s="392">
        <v>3989.1991157989637</v>
      </c>
      <c r="BN8" s="392">
        <v>4200.2916762362729</v>
      </c>
      <c r="BO8" s="392">
        <v>4351.2435542558051</v>
      </c>
      <c r="BP8" s="392">
        <v>4620.0866791328817</v>
      </c>
      <c r="BQ8" s="392">
        <v>4770.7953469207459</v>
      </c>
      <c r="BR8" s="392">
        <v>5009.9905589028167</v>
      </c>
      <c r="BS8" s="392">
        <v>4766.3278780454339</v>
      </c>
      <c r="BT8" s="392">
        <v>4478.3398482512839</v>
      </c>
      <c r="BU8" s="392">
        <v>3842.5519515868186</v>
      </c>
      <c r="BV8" s="392">
        <v>3525.5145970952212</v>
      </c>
      <c r="BW8" s="392">
        <v>3311.6174378439055</v>
      </c>
      <c r="BX8" s="392">
        <v>2692.7844081084777</v>
      </c>
      <c r="BY8" s="392">
        <v>2447.846933759788</v>
      </c>
      <c r="BZ8" s="392">
        <v>2336.9210876107131</v>
      </c>
      <c r="CA8" s="392">
        <v>2366.1661106620318</v>
      </c>
      <c r="CB8" s="392">
        <v>2350.7183398243355</v>
      </c>
      <c r="CC8" s="392">
        <v>2078.6598164303518</v>
      </c>
      <c r="CD8" s="392">
        <v>1835.252480808708</v>
      </c>
      <c r="CE8" s="393">
        <v>1659.9741129768076</v>
      </c>
    </row>
    <row r="9" spans="1:83" ht="26.25" customHeight="1" x14ac:dyDescent="0.35">
      <c r="B9" s="285" t="s">
        <v>600</v>
      </c>
      <c r="C9" s="391"/>
      <c r="D9" s="392">
        <v>0</v>
      </c>
      <c r="E9" s="392">
        <v>0</v>
      </c>
      <c r="F9" s="392">
        <v>0</v>
      </c>
      <c r="G9" s="392">
        <v>0</v>
      </c>
      <c r="H9" s="392">
        <v>0</v>
      </c>
      <c r="I9" s="392">
        <v>0</v>
      </c>
      <c r="J9" s="392">
        <v>0</v>
      </c>
      <c r="K9" s="392">
        <v>0</v>
      </c>
      <c r="L9" s="392">
        <v>0</v>
      </c>
      <c r="M9" s="392">
        <v>0</v>
      </c>
      <c r="N9" s="392">
        <v>0</v>
      </c>
      <c r="O9" s="392">
        <v>0</v>
      </c>
      <c r="P9" s="392">
        <v>0</v>
      </c>
      <c r="Q9" s="392">
        <v>0</v>
      </c>
      <c r="R9" s="392">
        <v>0</v>
      </c>
      <c r="S9" s="392">
        <v>0</v>
      </c>
      <c r="T9" s="392">
        <v>0</v>
      </c>
      <c r="U9" s="392">
        <v>0</v>
      </c>
      <c r="V9" s="392">
        <v>0</v>
      </c>
      <c r="W9" s="392">
        <v>0</v>
      </c>
      <c r="X9" s="392">
        <v>0</v>
      </c>
      <c r="Y9" s="392">
        <v>0</v>
      </c>
      <c r="Z9" s="392">
        <v>0</v>
      </c>
      <c r="AA9" s="392">
        <v>0</v>
      </c>
      <c r="AB9" s="392">
        <v>0</v>
      </c>
      <c r="AC9" s="392">
        <v>0</v>
      </c>
      <c r="AD9" s="392">
        <v>0</v>
      </c>
      <c r="AE9" s="392">
        <v>0</v>
      </c>
      <c r="AF9" s="392">
        <v>0</v>
      </c>
      <c r="AG9" s="392">
        <v>0</v>
      </c>
      <c r="AH9" s="392">
        <v>0</v>
      </c>
      <c r="AI9" s="392">
        <v>0</v>
      </c>
      <c r="AJ9" s="392">
        <v>0</v>
      </c>
      <c r="AK9" s="392">
        <v>0</v>
      </c>
      <c r="AL9" s="392">
        <v>0</v>
      </c>
      <c r="AM9" s="392">
        <v>0</v>
      </c>
      <c r="AN9" s="392">
        <v>0</v>
      </c>
      <c r="AO9" s="392">
        <v>0</v>
      </c>
      <c r="AP9" s="392">
        <v>0</v>
      </c>
      <c r="AQ9" s="392">
        <v>0</v>
      </c>
      <c r="AR9" s="392">
        <v>0</v>
      </c>
      <c r="AS9" s="392">
        <v>0</v>
      </c>
      <c r="AT9" s="392">
        <v>0</v>
      </c>
      <c r="AU9" s="392">
        <v>0</v>
      </c>
      <c r="AV9" s="392">
        <v>0</v>
      </c>
      <c r="AW9" s="392">
        <v>0</v>
      </c>
      <c r="AX9" s="392">
        <v>0</v>
      </c>
      <c r="AY9" s="392">
        <v>0</v>
      </c>
      <c r="AZ9" s="392">
        <v>0</v>
      </c>
      <c r="BA9" s="392">
        <v>0</v>
      </c>
      <c r="BB9" s="392">
        <v>0</v>
      </c>
      <c r="BC9" s="392">
        <v>0</v>
      </c>
      <c r="BD9" s="392">
        <v>0</v>
      </c>
      <c r="BE9" s="392">
        <v>0</v>
      </c>
      <c r="BF9" s="392">
        <v>4.5495586157305965</v>
      </c>
      <c r="BG9" s="392">
        <v>4.9847979268202049</v>
      </c>
      <c r="BH9" s="392">
        <v>5.5439400751780212</v>
      </c>
      <c r="BI9" s="392">
        <v>6.0838355036021321</v>
      </c>
      <c r="BJ9" s="392">
        <v>6.572944344723278</v>
      </c>
      <c r="BK9" s="392">
        <v>6.9128181204954586</v>
      </c>
      <c r="BL9" s="392">
        <v>8.5842708329285937</v>
      </c>
      <c r="BM9" s="392">
        <v>9.5547738078094557</v>
      </c>
      <c r="BN9" s="392">
        <v>10.176180661957776</v>
      </c>
      <c r="BO9" s="392">
        <v>11.455375983389244</v>
      </c>
      <c r="BP9" s="392">
        <v>12.87654510302391</v>
      </c>
      <c r="BQ9" s="392">
        <v>13.248237186508543</v>
      </c>
      <c r="BR9" s="392">
        <v>13.394228899687395</v>
      </c>
      <c r="BS9" s="392">
        <v>13.354571107474611</v>
      </c>
      <c r="BT9" s="392">
        <v>13.054729680496056</v>
      </c>
      <c r="BU9" s="392">
        <v>12.216766211486489</v>
      </c>
      <c r="BV9" s="392">
        <v>11.588419223941589</v>
      </c>
      <c r="BW9" s="392">
        <v>11.243803101510094</v>
      </c>
      <c r="BX9" s="392">
        <v>8.9936414032084606</v>
      </c>
      <c r="BY9" s="392">
        <v>8.5551296604441731</v>
      </c>
      <c r="BZ9" s="392">
        <v>8.8251890136262663</v>
      </c>
      <c r="CA9" s="392">
        <v>8.9994164273512443</v>
      </c>
      <c r="CB9" s="392">
        <v>9.1390845583019562</v>
      </c>
      <c r="CC9" s="392">
        <v>9.1521943641778005</v>
      </c>
      <c r="CD9" s="392">
        <v>9.1552567863690228</v>
      </c>
      <c r="CE9" s="393">
        <v>9.2502673294526598</v>
      </c>
    </row>
    <row r="10" spans="1:83" ht="25.5" customHeight="1" x14ac:dyDescent="0.35">
      <c r="B10" s="345" t="s">
        <v>263</v>
      </c>
      <c r="C10" s="391"/>
      <c r="D10" s="389">
        <f t="shared" ref="D10:AI10" si="6">SUM(D11:D12)</f>
        <v>0</v>
      </c>
      <c r="E10" s="389">
        <f t="shared" si="6"/>
        <v>0</v>
      </c>
      <c r="F10" s="389">
        <f t="shared" si="6"/>
        <v>0</v>
      </c>
      <c r="G10" s="389">
        <f t="shared" si="6"/>
        <v>0</v>
      </c>
      <c r="H10" s="389">
        <f t="shared" si="6"/>
        <v>0</v>
      </c>
      <c r="I10" s="389">
        <f t="shared" si="6"/>
        <v>0</v>
      </c>
      <c r="J10" s="389">
        <f t="shared" si="6"/>
        <v>0</v>
      </c>
      <c r="K10" s="389">
        <f t="shared" si="6"/>
        <v>0</v>
      </c>
      <c r="L10" s="389">
        <f t="shared" si="6"/>
        <v>0</v>
      </c>
      <c r="M10" s="389">
        <f t="shared" si="6"/>
        <v>0</v>
      </c>
      <c r="N10" s="389">
        <f t="shared" si="6"/>
        <v>0</v>
      </c>
      <c r="O10" s="389">
        <f t="shared" si="6"/>
        <v>0</v>
      </c>
      <c r="P10" s="389">
        <f t="shared" si="6"/>
        <v>0</v>
      </c>
      <c r="Q10" s="389">
        <f t="shared" si="6"/>
        <v>0</v>
      </c>
      <c r="R10" s="389">
        <f t="shared" si="6"/>
        <v>0</v>
      </c>
      <c r="S10" s="389">
        <f t="shared" si="6"/>
        <v>0</v>
      </c>
      <c r="T10" s="389">
        <f t="shared" si="6"/>
        <v>0</v>
      </c>
      <c r="U10" s="389">
        <f t="shared" si="6"/>
        <v>0</v>
      </c>
      <c r="V10" s="389">
        <f t="shared" si="6"/>
        <v>0</v>
      </c>
      <c r="W10" s="389">
        <f t="shared" si="6"/>
        <v>0</v>
      </c>
      <c r="X10" s="389">
        <f t="shared" si="6"/>
        <v>0</v>
      </c>
      <c r="Y10" s="389">
        <f t="shared" si="6"/>
        <v>0</v>
      </c>
      <c r="Z10" s="389">
        <f t="shared" si="6"/>
        <v>0</v>
      </c>
      <c r="AA10" s="389">
        <f t="shared" si="6"/>
        <v>0</v>
      </c>
      <c r="AB10" s="389">
        <f t="shared" si="6"/>
        <v>0</v>
      </c>
      <c r="AC10" s="389">
        <f t="shared" si="6"/>
        <v>0</v>
      </c>
      <c r="AD10" s="389">
        <f t="shared" si="6"/>
        <v>0</v>
      </c>
      <c r="AE10" s="389">
        <f t="shared" si="6"/>
        <v>0</v>
      </c>
      <c r="AF10" s="389">
        <f t="shared" si="6"/>
        <v>0</v>
      </c>
      <c r="AG10" s="389">
        <f t="shared" si="6"/>
        <v>0</v>
      </c>
      <c r="AH10" s="389">
        <f t="shared" si="6"/>
        <v>0</v>
      </c>
      <c r="AI10" s="389">
        <f t="shared" si="6"/>
        <v>0</v>
      </c>
      <c r="AJ10" s="389">
        <f t="shared" ref="AJ10:BO10" si="7">SUM(AJ11:AJ12)</f>
        <v>0</v>
      </c>
      <c r="AK10" s="389">
        <f t="shared" si="7"/>
        <v>0</v>
      </c>
      <c r="AL10" s="389">
        <f t="shared" si="7"/>
        <v>0</v>
      </c>
      <c r="AM10" s="389">
        <f t="shared" si="7"/>
        <v>0</v>
      </c>
      <c r="AN10" s="389">
        <f t="shared" si="7"/>
        <v>0</v>
      </c>
      <c r="AO10" s="389">
        <f t="shared" si="7"/>
        <v>0</v>
      </c>
      <c r="AP10" s="389">
        <f t="shared" si="7"/>
        <v>0</v>
      </c>
      <c r="AQ10" s="389">
        <f t="shared" si="7"/>
        <v>0</v>
      </c>
      <c r="AR10" s="389">
        <f t="shared" si="7"/>
        <v>0</v>
      </c>
      <c r="AS10" s="389">
        <f t="shared" si="7"/>
        <v>0</v>
      </c>
      <c r="AT10" s="389">
        <f t="shared" si="7"/>
        <v>0</v>
      </c>
      <c r="AU10" s="389">
        <f t="shared" si="7"/>
        <v>0</v>
      </c>
      <c r="AV10" s="389">
        <f t="shared" si="7"/>
        <v>0</v>
      </c>
      <c r="AW10" s="389">
        <f t="shared" si="7"/>
        <v>0</v>
      </c>
      <c r="AX10" s="389">
        <f t="shared" si="7"/>
        <v>0</v>
      </c>
      <c r="AY10" s="389">
        <f t="shared" si="7"/>
        <v>0</v>
      </c>
      <c r="AZ10" s="389">
        <f t="shared" si="7"/>
        <v>0</v>
      </c>
      <c r="BA10" s="389">
        <f t="shared" si="7"/>
        <v>0</v>
      </c>
      <c r="BB10" s="389">
        <f t="shared" si="7"/>
        <v>0</v>
      </c>
      <c r="BC10" s="389">
        <f t="shared" si="7"/>
        <v>0</v>
      </c>
      <c r="BD10" s="389">
        <f t="shared" si="7"/>
        <v>0</v>
      </c>
      <c r="BE10" s="389">
        <f t="shared" si="7"/>
        <v>0</v>
      </c>
      <c r="BF10" s="389">
        <f t="shared" si="7"/>
        <v>0</v>
      </c>
      <c r="BG10" s="389">
        <f t="shared" si="7"/>
        <v>0</v>
      </c>
      <c r="BH10" s="389">
        <f t="shared" si="7"/>
        <v>0</v>
      </c>
      <c r="BI10" s="389">
        <f t="shared" si="7"/>
        <v>0</v>
      </c>
      <c r="BJ10" s="389">
        <f t="shared" si="7"/>
        <v>0</v>
      </c>
      <c r="BK10" s="389">
        <f t="shared" si="7"/>
        <v>0</v>
      </c>
      <c r="BL10" s="389">
        <f t="shared" si="7"/>
        <v>0</v>
      </c>
      <c r="BM10" s="389">
        <f t="shared" si="7"/>
        <v>0</v>
      </c>
      <c r="BN10" s="389">
        <f t="shared" si="7"/>
        <v>0</v>
      </c>
      <c r="BO10" s="389">
        <f t="shared" si="7"/>
        <v>0</v>
      </c>
      <c r="BP10" s="389">
        <f t="shared" ref="BP10:CE10" si="8">SUM(BP11:BP12)</f>
        <v>0</v>
      </c>
      <c r="BQ10" s="389">
        <f t="shared" si="8"/>
        <v>160.53506744000006</v>
      </c>
      <c r="BR10" s="389">
        <f t="shared" si="8"/>
        <v>1564.5904814800003</v>
      </c>
      <c r="BS10" s="389">
        <f t="shared" si="8"/>
        <v>3004.5842815999995</v>
      </c>
      <c r="BT10" s="389">
        <f t="shared" si="8"/>
        <v>5160.3790036200016</v>
      </c>
      <c r="BU10" s="389">
        <f t="shared" si="8"/>
        <v>8637.4619246299953</v>
      </c>
      <c r="BV10" s="389">
        <f t="shared" si="8"/>
        <v>10625.410146370003</v>
      </c>
      <c r="BW10" s="389">
        <f t="shared" si="8"/>
        <v>12499.829984840002</v>
      </c>
      <c r="BX10" s="389">
        <f t="shared" si="8"/>
        <v>13688.584215360006</v>
      </c>
      <c r="BY10" s="389">
        <f t="shared" si="8"/>
        <v>15040.868037580291</v>
      </c>
      <c r="BZ10" s="389">
        <f t="shared" si="8"/>
        <v>17560.940488615201</v>
      </c>
      <c r="CA10" s="389">
        <f t="shared" si="8"/>
        <v>21676.650435287971</v>
      </c>
      <c r="CB10" s="389">
        <f t="shared" si="8"/>
        <v>24628.2962011247</v>
      </c>
      <c r="CC10" s="389">
        <f t="shared" si="8"/>
        <v>26504.517252061298</v>
      </c>
      <c r="CD10" s="389">
        <f t="shared" si="8"/>
        <v>28497.762264064968</v>
      </c>
      <c r="CE10" s="390">
        <f t="shared" si="8"/>
        <v>30710.296153031111</v>
      </c>
    </row>
    <row r="11" spans="1:83" x14ac:dyDescent="0.35">
      <c r="B11" s="285" t="s">
        <v>412</v>
      </c>
      <c r="C11" s="391"/>
      <c r="D11" s="392">
        <v>0</v>
      </c>
      <c r="E11" s="392">
        <v>0</v>
      </c>
      <c r="F11" s="392">
        <v>0</v>
      </c>
      <c r="G11" s="392">
        <v>0</v>
      </c>
      <c r="H11" s="392">
        <v>0</v>
      </c>
      <c r="I11" s="392">
        <v>0</v>
      </c>
      <c r="J11" s="392">
        <v>0</v>
      </c>
      <c r="K11" s="392">
        <v>0</v>
      </c>
      <c r="L11" s="392">
        <v>0</v>
      </c>
      <c r="M11" s="392">
        <v>0</v>
      </c>
      <c r="N11" s="392">
        <v>0</v>
      </c>
      <c r="O11" s="392">
        <v>0</v>
      </c>
      <c r="P11" s="392">
        <v>0</v>
      </c>
      <c r="Q11" s="392">
        <v>0</v>
      </c>
      <c r="R11" s="392">
        <v>0</v>
      </c>
      <c r="S11" s="392">
        <v>0</v>
      </c>
      <c r="T11" s="392">
        <v>0</v>
      </c>
      <c r="U11" s="392">
        <v>0</v>
      </c>
      <c r="V11" s="392">
        <v>0</v>
      </c>
      <c r="W11" s="392">
        <v>0</v>
      </c>
      <c r="X11" s="392">
        <v>0</v>
      </c>
      <c r="Y11" s="392">
        <v>0</v>
      </c>
      <c r="Z11" s="392">
        <v>0</v>
      </c>
      <c r="AA11" s="392">
        <v>0</v>
      </c>
      <c r="AB11" s="392">
        <v>0</v>
      </c>
      <c r="AC11" s="392">
        <v>0</v>
      </c>
      <c r="AD11" s="392">
        <v>0</v>
      </c>
      <c r="AE11" s="392">
        <v>0</v>
      </c>
      <c r="AF11" s="392">
        <v>0</v>
      </c>
      <c r="AG11" s="392">
        <v>0</v>
      </c>
      <c r="AH11" s="392">
        <v>0</v>
      </c>
      <c r="AI11" s="392">
        <v>0</v>
      </c>
      <c r="AJ11" s="392">
        <v>0</v>
      </c>
      <c r="AK11" s="392">
        <v>0</v>
      </c>
      <c r="AL11" s="392">
        <v>0</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392">
        <v>0</v>
      </c>
      <c r="BI11" s="392">
        <v>0</v>
      </c>
      <c r="BJ11" s="392">
        <v>0</v>
      </c>
      <c r="BK11" s="392">
        <v>0</v>
      </c>
      <c r="BL11" s="392">
        <v>0</v>
      </c>
      <c r="BM11" s="392">
        <v>0</v>
      </c>
      <c r="BN11" s="392">
        <v>0</v>
      </c>
      <c r="BO11" s="392">
        <v>0</v>
      </c>
      <c r="BP11" s="392">
        <v>0</v>
      </c>
      <c r="BQ11" s="392">
        <v>145.66823881438239</v>
      </c>
      <c r="BR11" s="392">
        <v>1436.2081898445697</v>
      </c>
      <c r="BS11" s="392">
        <v>2879.4073605188605</v>
      </c>
      <c r="BT11" s="392">
        <v>4731.643955192837</v>
      </c>
      <c r="BU11" s="392">
        <v>7727.2655064995752</v>
      </c>
      <c r="BV11" s="392">
        <v>9507.7874431559103</v>
      </c>
      <c r="BW11" s="392">
        <v>10944.189648051708</v>
      </c>
      <c r="BX11" s="392">
        <v>11795.212112845922</v>
      </c>
      <c r="BY11" s="392">
        <v>12810.131128587531</v>
      </c>
      <c r="BZ11" s="392">
        <v>14733.638432903099</v>
      </c>
      <c r="CA11" s="392">
        <v>17930.536670653026</v>
      </c>
      <c r="CB11" s="392">
        <v>20116.347763221158</v>
      </c>
      <c r="CC11" s="392">
        <v>21369.50102875266</v>
      </c>
      <c r="CD11" s="392">
        <v>22858.483960116064</v>
      </c>
      <c r="CE11" s="393">
        <v>24707.395709638142</v>
      </c>
    </row>
    <row r="12" spans="1:83" x14ac:dyDescent="0.35">
      <c r="B12" s="285" t="s">
        <v>411</v>
      </c>
      <c r="C12" s="391"/>
      <c r="D12" s="392">
        <v>0</v>
      </c>
      <c r="E12" s="392">
        <v>0</v>
      </c>
      <c r="F12" s="392">
        <v>0</v>
      </c>
      <c r="G12" s="392">
        <v>0</v>
      </c>
      <c r="H12" s="392">
        <v>0</v>
      </c>
      <c r="I12" s="392">
        <v>0</v>
      </c>
      <c r="J12" s="392">
        <v>0</v>
      </c>
      <c r="K12" s="392">
        <v>0</v>
      </c>
      <c r="L12" s="392">
        <v>0</v>
      </c>
      <c r="M12" s="392">
        <v>0</v>
      </c>
      <c r="N12" s="392">
        <v>0</v>
      </c>
      <c r="O12" s="392">
        <v>0</v>
      </c>
      <c r="P12" s="392">
        <v>0</v>
      </c>
      <c r="Q12" s="392">
        <v>0</v>
      </c>
      <c r="R12" s="392">
        <v>0</v>
      </c>
      <c r="S12" s="392">
        <v>0</v>
      </c>
      <c r="T12" s="392">
        <v>0</v>
      </c>
      <c r="U12" s="392">
        <v>0</v>
      </c>
      <c r="V12" s="392">
        <v>0</v>
      </c>
      <c r="W12" s="392">
        <v>0</v>
      </c>
      <c r="X12" s="392">
        <v>0</v>
      </c>
      <c r="Y12" s="392">
        <v>0</v>
      </c>
      <c r="Z12" s="392">
        <v>0</v>
      </c>
      <c r="AA12" s="392">
        <v>0</v>
      </c>
      <c r="AB12" s="392">
        <v>0</v>
      </c>
      <c r="AC12" s="392">
        <v>0</v>
      </c>
      <c r="AD12" s="392">
        <v>0</v>
      </c>
      <c r="AE12" s="392">
        <v>0</v>
      </c>
      <c r="AF12" s="392">
        <v>0</v>
      </c>
      <c r="AG12" s="392">
        <v>0</v>
      </c>
      <c r="AH12" s="392">
        <v>0</v>
      </c>
      <c r="AI12" s="392">
        <v>0</v>
      </c>
      <c r="AJ12" s="392">
        <v>0</v>
      </c>
      <c r="AK12" s="392">
        <v>0</v>
      </c>
      <c r="AL12" s="392">
        <v>0</v>
      </c>
      <c r="AM12" s="392">
        <v>0</v>
      </c>
      <c r="AN12" s="392">
        <v>0</v>
      </c>
      <c r="AO12" s="392">
        <v>0</v>
      </c>
      <c r="AP12" s="392">
        <v>0</v>
      </c>
      <c r="AQ12" s="392">
        <v>0</v>
      </c>
      <c r="AR12" s="392">
        <v>0</v>
      </c>
      <c r="AS12" s="392">
        <v>0</v>
      </c>
      <c r="AT12" s="392">
        <v>0</v>
      </c>
      <c r="AU12" s="392">
        <v>0</v>
      </c>
      <c r="AV12" s="392">
        <v>0</v>
      </c>
      <c r="AW12" s="392">
        <v>0</v>
      </c>
      <c r="AX12" s="392">
        <v>0</v>
      </c>
      <c r="AY12" s="392">
        <v>0</v>
      </c>
      <c r="AZ12" s="392">
        <v>0</v>
      </c>
      <c r="BA12" s="392">
        <v>0</v>
      </c>
      <c r="BB12" s="392">
        <v>0</v>
      </c>
      <c r="BC12" s="392">
        <v>0</v>
      </c>
      <c r="BD12" s="392">
        <v>0</v>
      </c>
      <c r="BE12" s="392">
        <v>0</v>
      </c>
      <c r="BF12" s="392">
        <v>0</v>
      </c>
      <c r="BG12" s="392">
        <v>0</v>
      </c>
      <c r="BH12" s="392">
        <v>0</v>
      </c>
      <c r="BI12" s="392">
        <v>0</v>
      </c>
      <c r="BJ12" s="392">
        <v>0</v>
      </c>
      <c r="BK12" s="392">
        <v>0</v>
      </c>
      <c r="BL12" s="392">
        <v>0</v>
      </c>
      <c r="BM12" s="392">
        <v>0</v>
      </c>
      <c r="BN12" s="392">
        <v>0</v>
      </c>
      <c r="BO12" s="392">
        <v>0</v>
      </c>
      <c r="BP12" s="392">
        <v>0</v>
      </c>
      <c r="BQ12" s="392">
        <v>14.866828625617664</v>
      </c>
      <c r="BR12" s="392">
        <v>128.38229163543059</v>
      </c>
      <c r="BS12" s="392">
        <v>125.17692108113887</v>
      </c>
      <c r="BT12" s="392">
        <v>428.73504842716466</v>
      </c>
      <c r="BU12" s="392">
        <v>910.19641813042097</v>
      </c>
      <c r="BV12" s="392">
        <v>1117.6227032140916</v>
      </c>
      <c r="BW12" s="392">
        <v>1555.6403367882942</v>
      </c>
      <c r="BX12" s="392">
        <v>1893.3721025140837</v>
      </c>
      <c r="BY12" s="392">
        <v>2230.7369089927606</v>
      </c>
      <c r="BZ12" s="392">
        <v>2827.3020557121004</v>
      </c>
      <c r="CA12" s="392">
        <v>3746.1137646349457</v>
      </c>
      <c r="CB12" s="392">
        <v>4511.9484379035421</v>
      </c>
      <c r="CC12" s="392">
        <v>5135.0162233086385</v>
      </c>
      <c r="CD12" s="392">
        <v>5639.278303948905</v>
      </c>
      <c r="CE12" s="393">
        <v>6002.9004433929704</v>
      </c>
    </row>
    <row r="13" spans="1:83" ht="27" customHeight="1" x14ac:dyDescent="0.35">
      <c r="A13" s="388"/>
      <c r="B13" s="295" t="s">
        <v>600</v>
      </c>
      <c r="C13" s="391"/>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392"/>
      <c r="AK13" s="392"/>
      <c r="AL13" s="392"/>
      <c r="AM13" s="392"/>
      <c r="AN13" s="392"/>
      <c r="AO13" s="392"/>
      <c r="AP13" s="392"/>
      <c r="AQ13" s="392"/>
      <c r="AR13" s="392"/>
      <c r="AS13" s="392"/>
      <c r="AT13" s="392"/>
      <c r="AU13" s="392"/>
      <c r="AV13" s="392"/>
      <c r="AW13" s="392"/>
      <c r="AX13" s="392"/>
      <c r="AY13" s="392"/>
      <c r="AZ13" s="392"/>
      <c r="BA13" s="392"/>
      <c r="BB13" s="392"/>
      <c r="BC13" s="392"/>
      <c r="BD13" s="392"/>
      <c r="BE13" s="392"/>
      <c r="BF13" s="392"/>
      <c r="BG13" s="392"/>
      <c r="BH13" s="392"/>
      <c r="BI13" s="392"/>
      <c r="BJ13" s="392"/>
      <c r="BK13" s="392"/>
      <c r="BL13" s="392"/>
      <c r="BM13" s="392"/>
      <c r="BN13" s="392"/>
      <c r="BO13" s="392"/>
      <c r="BP13" s="392"/>
      <c r="BQ13" s="392">
        <v>4.8285420399782446E-2</v>
      </c>
      <c r="BR13" s="392">
        <v>0.30362358177613769</v>
      </c>
      <c r="BS13" s="392">
        <v>0.7850400492562003</v>
      </c>
      <c r="BT13" s="392">
        <v>1.5261889421446375</v>
      </c>
      <c r="BU13" s="392">
        <v>2.7033871543579719</v>
      </c>
      <c r="BV13" s="392">
        <v>4.2496821399619664</v>
      </c>
      <c r="BW13" s="392">
        <v>5.9119335366323984</v>
      </c>
      <c r="BX13" s="392">
        <v>7.2323109399897954</v>
      </c>
      <c r="BY13" s="392">
        <v>8.7427879821299168</v>
      </c>
      <c r="BZ13" s="392">
        <v>10.966930014642209</v>
      </c>
      <c r="CA13" s="392">
        <v>13.588394311033831</v>
      </c>
      <c r="CB13" s="392">
        <v>15.935495740205676</v>
      </c>
      <c r="CC13" s="392">
        <v>18.580783042592472</v>
      </c>
      <c r="CD13" s="392">
        <v>21.565673793427088</v>
      </c>
      <c r="CE13" s="393">
        <v>24.677187867048801</v>
      </c>
    </row>
    <row r="14" spans="1:83" s="244" customFormat="1" ht="25.5" customHeight="1" x14ac:dyDescent="0.35">
      <c r="A14" s="388"/>
      <c r="B14" s="345" t="s">
        <v>221</v>
      </c>
      <c r="C14" s="394"/>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c r="BI14" s="389"/>
      <c r="BJ14" s="389"/>
      <c r="BK14" s="389"/>
      <c r="BL14" s="389"/>
      <c r="BM14" s="389"/>
      <c r="BN14" s="389"/>
      <c r="BO14" s="389"/>
      <c r="BP14" s="389"/>
      <c r="BQ14" s="389">
        <v>4.7691617500000003</v>
      </c>
      <c r="BR14" s="389">
        <v>6.040064700000003</v>
      </c>
      <c r="BS14" s="389">
        <v>6.9357352999999913</v>
      </c>
      <c r="BT14" s="389">
        <v>7.3484010500000174</v>
      </c>
      <c r="BU14" s="389">
        <v>8.2211221899999884</v>
      </c>
      <c r="BV14" s="389">
        <v>9.1482867099999936</v>
      </c>
      <c r="BW14" s="389">
        <v>10.039949220000004</v>
      </c>
      <c r="BX14" s="389">
        <v>10.679680190000003</v>
      </c>
      <c r="BY14" s="389">
        <v>12.88883869999999</v>
      </c>
      <c r="BZ14" s="389">
        <v>15.077418450894319</v>
      </c>
      <c r="CA14" s="389">
        <v>17.92095863303917</v>
      </c>
      <c r="CB14" s="389">
        <v>20.214553902867365</v>
      </c>
      <c r="CC14" s="389">
        <v>21.837047447156142</v>
      </c>
      <c r="CD14" s="389">
        <v>23.506216537896819</v>
      </c>
      <c r="CE14" s="390">
        <v>25.373130185577228</v>
      </c>
    </row>
    <row r="15" spans="1:83" s="244" customFormat="1" ht="26.25" customHeight="1" x14ac:dyDescent="0.35">
      <c r="B15" s="338" t="s">
        <v>223</v>
      </c>
      <c r="C15" s="394"/>
      <c r="D15" s="389">
        <v>0</v>
      </c>
      <c r="E15" s="389">
        <v>0</v>
      </c>
      <c r="F15" s="389">
        <v>0</v>
      </c>
      <c r="G15" s="389">
        <v>0</v>
      </c>
      <c r="H15" s="389">
        <v>0</v>
      </c>
      <c r="I15" s="389">
        <v>0</v>
      </c>
      <c r="J15" s="389">
        <v>0</v>
      </c>
      <c r="K15" s="389">
        <v>0</v>
      </c>
      <c r="L15" s="389">
        <v>0</v>
      </c>
      <c r="M15" s="389">
        <v>0</v>
      </c>
      <c r="N15" s="389">
        <v>0</v>
      </c>
      <c r="O15" s="389">
        <v>0</v>
      </c>
      <c r="P15" s="389">
        <v>0</v>
      </c>
      <c r="Q15" s="389">
        <v>0</v>
      </c>
      <c r="R15" s="389">
        <v>0</v>
      </c>
      <c r="S15" s="389">
        <v>0</v>
      </c>
      <c r="T15" s="389">
        <v>0</v>
      </c>
      <c r="U15" s="389">
        <v>0</v>
      </c>
      <c r="V15" s="389">
        <v>0</v>
      </c>
      <c r="W15" s="389">
        <v>0</v>
      </c>
      <c r="X15" s="389">
        <v>0</v>
      </c>
      <c r="Y15" s="389">
        <v>0</v>
      </c>
      <c r="Z15" s="389">
        <v>0</v>
      </c>
      <c r="AA15" s="389">
        <v>6</v>
      </c>
      <c r="AB15" s="389">
        <v>23.2</v>
      </c>
      <c r="AC15" s="389">
        <f t="shared" ref="AC15:BH15" si="9">SUM(AC16:AC18)</f>
        <v>35.799999999999997</v>
      </c>
      <c r="AD15" s="389">
        <f t="shared" si="9"/>
        <v>62.4</v>
      </c>
      <c r="AE15" s="389">
        <f t="shared" si="9"/>
        <v>95.9</v>
      </c>
      <c r="AF15" s="389">
        <f t="shared" si="9"/>
        <v>127.30000000000001</v>
      </c>
      <c r="AG15" s="389">
        <f t="shared" si="9"/>
        <v>166.7</v>
      </c>
      <c r="AH15" s="389">
        <f t="shared" si="9"/>
        <v>168</v>
      </c>
      <c r="AI15" s="389">
        <f t="shared" si="9"/>
        <v>201</v>
      </c>
      <c r="AJ15" s="389">
        <f t="shared" si="9"/>
        <v>260</v>
      </c>
      <c r="AK15" s="389">
        <f t="shared" si="9"/>
        <v>330</v>
      </c>
      <c r="AL15" s="389">
        <f t="shared" si="9"/>
        <v>403</v>
      </c>
      <c r="AM15" s="389">
        <f t="shared" si="9"/>
        <v>495</v>
      </c>
      <c r="AN15" s="389">
        <f t="shared" si="9"/>
        <v>576</v>
      </c>
      <c r="AO15" s="389">
        <f t="shared" si="9"/>
        <v>686</v>
      </c>
      <c r="AP15" s="389">
        <f t="shared" si="9"/>
        <v>779</v>
      </c>
      <c r="AQ15" s="389">
        <f t="shared" si="9"/>
        <v>897.38499999999999</v>
      </c>
      <c r="AR15" s="389">
        <f t="shared" si="9"/>
        <v>1003.4670000000001</v>
      </c>
      <c r="AS15" s="389">
        <f t="shared" si="9"/>
        <v>1158.527</v>
      </c>
      <c r="AT15" s="389">
        <f t="shared" si="9"/>
        <v>1382.009</v>
      </c>
      <c r="AU15" s="389">
        <f t="shared" si="9"/>
        <v>1706.221</v>
      </c>
      <c r="AV15" s="389">
        <f t="shared" si="9"/>
        <v>1553.4739999999999</v>
      </c>
      <c r="AW15" s="389">
        <f t="shared" si="9"/>
        <v>1795.461</v>
      </c>
      <c r="AX15" s="389">
        <f t="shared" si="9"/>
        <v>1962.682</v>
      </c>
      <c r="AY15" s="389">
        <f t="shared" si="9"/>
        <v>2194.1619999999998</v>
      </c>
      <c r="AZ15" s="389">
        <f t="shared" si="9"/>
        <v>2392.893</v>
      </c>
      <c r="BA15" s="389">
        <f t="shared" si="9"/>
        <v>2521.25</v>
      </c>
      <c r="BB15" s="389">
        <f t="shared" si="9"/>
        <v>2679.9749999999999</v>
      </c>
      <c r="BC15" s="389">
        <f t="shared" si="9"/>
        <v>2822.8040000000001</v>
      </c>
      <c r="BD15" s="389">
        <f t="shared" si="9"/>
        <v>2955.1210000000001</v>
      </c>
      <c r="BE15" s="389">
        <f t="shared" si="9"/>
        <v>3124.4597597447382</v>
      </c>
      <c r="BF15" s="389">
        <f t="shared" si="9"/>
        <v>3250.6787885787207</v>
      </c>
      <c r="BG15" s="389">
        <f t="shared" si="9"/>
        <v>3457.0445494205601</v>
      </c>
      <c r="BH15" s="389">
        <f t="shared" si="9"/>
        <v>3673.5859999999998</v>
      </c>
      <c r="BI15" s="389">
        <f t="shared" ref="BI15:CE15" si="10">SUM(BI16:BI18)</f>
        <v>3924.14037813</v>
      </c>
      <c r="BJ15" s="389">
        <f t="shared" si="10"/>
        <v>4149.40578293</v>
      </c>
      <c r="BK15" s="389">
        <f t="shared" si="10"/>
        <v>4444.4350972342991</v>
      </c>
      <c r="BL15" s="389">
        <f t="shared" si="10"/>
        <v>4734.8039219600005</v>
      </c>
      <c r="BM15" s="389">
        <f t="shared" si="10"/>
        <v>5106.2537628999999</v>
      </c>
      <c r="BN15" s="389">
        <f t="shared" si="10"/>
        <v>5227.7472379531791</v>
      </c>
      <c r="BO15" s="389">
        <f t="shared" si="10"/>
        <v>5339.4256940699997</v>
      </c>
      <c r="BP15" s="389">
        <f t="shared" si="10"/>
        <v>5475.6249157700013</v>
      </c>
      <c r="BQ15" s="389">
        <f t="shared" si="10"/>
        <v>5360.0751764300812</v>
      </c>
      <c r="BR15" s="389">
        <f t="shared" si="10"/>
        <v>5421.7736767999995</v>
      </c>
      <c r="BS15" s="389">
        <f t="shared" si="10"/>
        <v>5489.5433917499959</v>
      </c>
      <c r="BT15" s="389">
        <f t="shared" si="10"/>
        <v>5482.7675999399999</v>
      </c>
      <c r="BU15" s="389">
        <f t="shared" si="10"/>
        <v>5529.3185711499982</v>
      </c>
      <c r="BV15" s="389">
        <f t="shared" si="10"/>
        <v>5675.5506973500005</v>
      </c>
      <c r="BW15" s="389">
        <f t="shared" si="10"/>
        <v>5908.4831024900022</v>
      </c>
      <c r="BX15" s="389">
        <f t="shared" si="10"/>
        <v>5337.6142274424847</v>
      </c>
      <c r="BY15" s="389">
        <f t="shared" si="10"/>
        <v>5307.254480399999</v>
      </c>
      <c r="BZ15" s="389">
        <f t="shared" si="10"/>
        <v>5626.080581395996</v>
      </c>
      <c r="CA15" s="389">
        <f t="shared" si="10"/>
        <v>6431.6587629690457</v>
      </c>
      <c r="CB15" s="389">
        <f t="shared" si="10"/>
        <v>7063.2996763775445</v>
      </c>
      <c r="CC15" s="389">
        <f t="shared" si="10"/>
        <v>7309.506852696195</v>
      </c>
      <c r="CD15" s="389">
        <f t="shared" si="10"/>
        <v>7511.536954740388</v>
      </c>
      <c r="CE15" s="390">
        <f t="shared" si="10"/>
        <v>7741.4226832302247</v>
      </c>
    </row>
    <row r="16" spans="1:83" x14ac:dyDescent="0.35">
      <c r="B16" s="285" t="s">
        <v>599</v>
      </c>
      <c r="C16" s="391"/>
      <c r="D16" s="392">
        <v>0</v>
      </c>
      <c r="E16" s="392">
        <v>0</v>
      </c>
      <c r="F16" s="392">
        <v>0</v>
      </c>
      <c r="G16" s="392">
        <v>0</v>
      </c>
      <c r="H16" s="392">
        <v>0</v>
      </c>
      <c r="I16" s="392">
        <v>0</v>
      </c>
      <c r="J16" s="392">
        <v>0</v>
      </c>
      <c r="K16" s="392">
        <v>0</v>
      </c>
      <c r="L16" s="392">
        <v>0</v>
      </c>
      <c r="M16" s="392">
        <v>0</v>
      </c>
      <c r="N16" s="392">
        <v>0</v>
      </c>
      <c r="O16" s="392">
        <v>0</v>
      </c>
      <c r="P16" s="392">
        <v>0</v>
      </c>
      <c r="Q16" s="392">
        <v>0</v>
      </c>
      <c r="R16" s="392">
        <v>0</v>
      </c>
      <c r="S16" s="392">
        <v>0</v>
      </c>
      <c r="T16" s="392">
        <v>0</v>
      </c>
      <c r="U16" s="392">
        <v>0</v>
      </c>
      <c r="V16" s="392">
        <v>0</v>
      </c>
      <c r="W16" s="392">
        <v>0</v>
      </c>
      <c r="X16" s="392">
        <v>0</v>
      </c>
      <c r="Y16" s="392">
        <v>0</v>
      </c>
      <c r="Z16" s="392">
        <v>0</v>
      </c>
      <c r="AA16" s="392">
        <v>0</v>
      </c>
      <c r="AB16" s="392">
        <v>0</v>
      </c>
      <c r="AC16" s="392">
        <v>7.6447916666666655</v>
      </c>
      <c r="AD16" s="392">
        <v>13.060404095620544</v>
      </c>
      <c r="AE16" s="392">
        <v>19.217480173446685</v>
      </c>
      <c r="AF16" s="392">
        <v>24.278010196304265</v>
      </c>
      <c r="AG16" s="392">
        <v>30.829420382504928</v>
      </c>
      <c r="AH16" s="392">
        <v>29.110512129380052</v>
      </c>
      <c r="AI16" s="392">
        <v>33.549592894152475</v>
      </c>
      <c r="AJ16" s="392">
        <v>40.369007052134776</v>
      </c>
      <c r="AK16" s="392">
        <v>46.752225119122535</v>
      </c>
      <c r="AL16" s="392">
        <v>54.320191795418218</v>
      </c>
      <c r="AM16" s="392">
        <v>59.875101756018147</v>
      </c>
      <c r="AN16" s="392">
        <v>65.101994394921959</v>
      </c>
      <c r="AO16" s="392">
        <v>74.2190013532487</v>
      </c>
      <c r="AP16" s="392">
        <v>80.449906377863556</v>
      </c>
      <c r="AQ16" s="392">
        <v>90.01536154090887</v>
      </c>
      <c r="AR16" s="392">
        <v>97.347068426548574</v>
      </c>
      <c r="AS16" s="392">
        <v>106.17280948270272</v>
      </c>
      <c r="AT16" s="392">
        <v>124.86515488177545</v>
      </c>
      <c r="AU16" s="392">
        <v>152.5137354583984</v>
      </c>
      <c r="AV16" s="392">
        <v>0</v>
      </c>
      <c r="AW16" s="392">
        <v>0</v>
      </c>
      <c r="AX16" s="392">
        <v>0</v>
      </c>
      <c r="AY16" s="392">
        <v>0</v>
      </c>
      <c r="AZ16" s="392">
        <v>0</v>
      </c>
      <c r="BA16" s="392">
        <v>0</v>
      </c>
      <c r="BB16" s="392">
        <v>0</v>
      </c>
      <c r="BC16" s="392">
        <v>0</v>
      </c>
      <c r="BD16" s="392">
        <v>0</v>
      </c>
      <c r="BE16" s="392">
        <v>0</v>
      </c>
      <c r="BF16" s="392">
        <v>0</v>
      </c>
      <c r="BG16" s="392">
        <v>0</v>
      </c>
      <c r="BH16" s="392">
        <v>0</v>
      </c>
      <c r="BI16" s="392">
        <v>0</v>
      </c>
      <c r="BJ16" s="392">
        <v>0</v>
      </c>
      <c r="BK16" s="392">
        <v>0</v>
      </c>
      <c r="BL16" s="392">
        <v>0</v>
      </c>
      <c r="BM16" s="392">
        <v>0</v>
      </c>
      <c r="BN16" s="392">
        <v>0</v>
      </c>
      <c r="BO16" s="392">
        <v>0</v>
      </c>
      <c r="BP16" s="392">
        <v>0</v>
      </c>
      <c r="BQ16" s="392">
        <v>0</v>
      </c>
      <c r="BR16" s="392">
        <v>0</v>
      </c>
      <c r="BS16" s="392">
        <v>0</v>
      </c>
      <c r="BT16" s="392">
        <v>0</v>
      </c>
      <c r="BU16" s="392">
        <v>0</v>
      </c>
      <c r="BV16" s="392">
        <v>0</v>
      </c>
      <c r="BW16" s="392">
        <v>0</v>
      </c>
      <c r="BX16" s="392">
        <v>0</v>
      </c>
      <c r="BY16" s="392">
        <v>0</v>
      </c>
      <c r="BZ16" s="392">
        <v>0</v>
      </c>
      <c r="CA16" s="392">
        <v>0</v>
      </c>
      <c r="CB16" s="392">
        <v>0</v>
      </c>
      <c r="CC16" s="392">
        <v>0</v>
      </c>
      <c r="CD16" s="392">
        <v>0</v>
      </c>
      <c r="CE16" s="393">
        <v>0</v>
      </c>
    </row>
    <row r="17" spans="1:83" x14ac:dyDescent="0.35">
      <c r="B17" s="285" t="s">
        <v>412</v>
      </c>
      <c r="C17" s="391"/>
      <c r="D17" s="392">
        <v>0</v>
      </c>
      <c r="E17" s="392">
        <v>0</v>
      </c>
      <c r="F17" s="392">
        <v>0</v>
      </c>
      <c r="G17" s="392">
        <v>0</v>
      </c>
      <c r="H17" s="392">
        <v>0</v>
      </c>
      <c r="I17" s="392">
        <v>0</v>
      </c>
      <c r="J17" s="392">
        <v>0</v>
      </c>
      <c r="K17" s="392">
        <v>0</v>
      </c>
      <c r="L17" s="392">
        <v>0</v>
      </c>
      <c r="M17" s="392">
        <v>0</v>
      </c>
      <c r="N17" s="392">
        <v>0</v>
      </c>
      <c r="O17" s="392">
        <v>0</v>
      </c>
      <c r="P17" s="392">
        <v>0</v>
      </c>
      <c r="Q17" s="392">
        <v>0</v>
      </c>
      <c r="R17" s="392">
        <v>0</v>
      </c>
      <c r="S17" s="392">
        <v>0</v>
      </c>
      <c r="T17" s="392">
        <v>0</v>
      </c>
      <c r="U17" s="392">
        <v>0</v>
      </c>
      <c r="V17" s="392">
        <v>0</v>
      </c>
      <c r="W17" s="392">
        <v>0</v>
      </c>
      <c r="X17" s="392">
        <v>0</v>
      </c>
      <c r="Y17" s="392">
        <v>0</v>
      </c>
      <c r="Z17" s="392">
        <v>0</v>
      </c>
      <c r="AA17" s="392">
        <v>0</v>
      </c>
      <c r="AB17" s="392">
        <v>0</v>
      </c>
      <c r="AC17" s="392">
        <v>9.9755208333333325</v>
      </c>
      <c r="AD17" s="392">
        <v>18.142219792696004</v>
      </c>
      <c r="AE17" s="392">
        <v>27.405666970959093</v>
      </c>
      <c r="AF17" s="392">
        <v>36.975452651547229</v>
      </c>
      <c r="AG17" s="392">
        <v>47.030814376786886</v>
      </c>
      <c r="AH17" s="392">
        <v>47.094339622641513</v>
      </c>
      <c r="AI17" s="392">
        <v>56.833456698741671</v>
      </c>
      <c r="AJ17" s="392">
        <v>70.134664795816093</v>
      </c>
      <c r="AK17" s="392">
        <v>89.996179088375442</v>
      </c>
      <c r="AL17" s="392">
        <v>107.5668620138519</v>
      </c>
      <c r="AM17" s="392">
        <v>131.12117688103268</v>
      </c>
      <c r="AN17" s="392">
        <v>148.84093337854017</v>
      </c>
      <c r="AO17" s="392">
        <v>171.82790159378595</v>
      </c>
      <c r="AP17" s="392">
        <v>194.35447124132716</v>
      </c>
      <c r="AQ17" s="392">
        <v>218.41677683791443</v>
      </c>
      <c r="AR17" s="392">
        <v>236.30305082986754</v>
      </c>
      <c r="AS17" s="392">
        <v>267.54749990048106</v>
      </c>
      <c r="AT17" s="392">
        <v>311.34100986175179</v>
      </c>
      <c r="AU17" s="392">
        <v>365.16189983173882</v>
      </c>
      <c r="AV17" s="392">
        <v>0</v>
      </c>
      <c r="AW17" s="392">
        <v>0</v>
      </c>
      <c r="AX17" s="392">
        <v>0</v>
      </c>
      <c r="AY17" s="392">
        <v>0</v>
      </c>
      <c r="AZ17" s="392">
        <v>0</v>
      </c>
      <c r="BA17" s="392">
        <v>0</v>
      </c>
      <c r="BB17" s="392">
        <v>0</v>
      </c>
      <c r="BC17" s="392">
        <v>0</v>
      </c>
      <c r="BD17" s="392">
        <v>0</v>
      </c>
      <c r="BE17" s="392">
        <v>0</v>
      </c>
      <c r="BF17" s="392">
        <v>0</v>
      </c>
      <c r="BG17" s="392">
        <v>0</v>
      </c>
      <c r="BH17" s="392">
        <v>0</v>
      </c>
      <c r="BI17" s="392">
        <v>0</v>
      </c>
      <c r="BJ17" s="392">
        <v>0</v>
      </c>
      <c r="BK17" s="392">
        <v>0</v>
      </c>
      <c r="BL17" s="392">
        <v>0</v>
      </c>
      <c r="BM17" s="392">
        <v>0</v>
      </c>
      <c r="BN17" s="392">
        <v>0</v>
      </c>
      <c r="BO17" s="392">
        <v>0</v>
      </c>
      <c r="BP17" s="392">
        <v>0</v>
      </c>
      <c r="BQ17" s="392">
        <v>0</v>
      </c>
      <c r="BR17" s="392">
        <v>0</v>
      </c>
      <c r="BS17" s="392">
        <v>0</v>
      </c>
      <c r="BT17" s="392">
        <v>0</v>
      </c>
      <c r="BU17" s="392">
        <v>0</v>
      </c>
      <c r="BV17" s="392">
        <v>0</v>
      </c>
      <c r="BW17" s="392">
        <v>0</v>
      </c>
      <c r="BX17" s="392">
        <v>0</v>
      </c>
      <c r="BY17" s="392">
        <v>0</v>
      </c>
      <c r="BZ17" s="392">
        <v>0</v>
      </c>
      <c r="CA17" s="392">
        <v>0</v>
      </c>
      <c r="CB17" s="392">
        <v>0</v>
      </c>
      <c r="CC17" s="392">
        <v>0</v>
      </c>
      <c r="CD17" s="392">
        <v>0</v>
      </c>
      <c r="CE17" s="393">
        <v>0</v>
      </c>
    </row>
    <row r="18" spans="1:83" x14ac:dyDescent="0.35">
      <c r="B18" s="285" t="s">
        <v>411</v>
      </c>
      <c r="C18" s="391"/>
      <c r="D18" s="392">
        <v>0</v>
      </c>
      <c r="E18" s="392">
        <v>0</v>
      </c>
      <c r="F18" s="392">
        <v>0</v>
      </c>
      <c r="G18" s="392">
        <v>0</v>
      </c>
      <c r="H18" s="392">
        <v>0</v>
      </c>
      <c r="I18" s="392">
        <v>0</v>
      </c>
      <c r="J18" s="392">
        <v>0</v>
      </c>
      <c r="K18" s="392">
        <v>0</v>
      </c>
      <c r="L18" s="392">
        <v>0</v>
      </c>
      <c r="M18" s="392">
        <v>0</v>
      </c>
      <c r="N18" s="392">
        <v>0</v>
      </c>
      <c r="O18" s="392">
        <v>0</v>
      </c>
      <c r="P18" s="392">
        <v>0</v>
      </c>
      <c r="Q18" s="392">
        <v>0</v>
      </c>
      <c r="R18" s="392">
        <v>0</v>
      </c>
      <c r="S18" s="392">
        <v>0</v>
      </c>
      <c r="T18" s="392">
        <v>0</v>
      </c>
      <c r="U18" s="392">
        <v>0</v>
      </c>
      <c r="V18" s="392">
        <v>0</v>
      </c>
      <c r="W18" s="392">
        <v>0</v>
      </c>
      <c r="X18" s="392">
        <v>0</v>
      </c>
      <c r="Y18" s="392">
        <v>0</v>
      </c>
      <c r="Z18" s="392">
        <v>0</v>
      </c>
      <c r="AA18" s="392">
        <v>0</v>
      </c>
      <c r="AB18" s="392">
        <v>0</v>
      </c>
      <c r="AC18" s="392">
        <v>18.1796875</v>
      </c>
      <c r="AD18" s="392">
        <v>31.19737611168345</v>
      </c>
      <c r="AE18" s="392">
        <v>49.276852855594228</v>
      </c>
      <c r="AF18" s="392">
        <v>66.046537152148517</v>
      </c>
      <c r="AG18" s="392">
        <v>88.839765240708175</v>
      </c>
      <c r="AH18" s="392">
        <v>91.795148247978432</v>
      </c>
      <c r="AI18" s="392">
        <v>110.61695040710585</v>
      </c>
      <c r="AJ18" s="392">
        <v>149.4963281520491</v>
      </c>
      <c r="AK18" s="392">
        <v>193.25159579250203</v>
      </c>
      <c r="AL18" s="392">
        <v>241.11294619072987</v>
      </c>
      <c r="AM18" s="392">
        <v>304.00372136294919</v>
      </c>
      <c r="AN18" s="392">
        <v>362.05707222653785</v>
      </c>
      <c r="AO18" s="392">
        <v>439.95309705296535</v>
      </c>
      <c r="AP18" s="392">
        <v>504.19562238080925</v>
      </c>
      <c r="AQ18" s="392">
        <v>588.95286162117668</v>
      </c>
      <c r="AR18" s="392">
        <v>669.81688074358397</v>
      </c>
      <c r="AS18" s="392">
        <v>784.80669061681635</v>
      </c>
      <c r="AT18" s="392">
        <v>945.80283525647269</v>
      </c>
      <c r="AU18" s="392">
        <v>1188.5453647098627</v>
      </c>
      <c r="AV18" s="392">
        <v>1553.4739999999999</v>
      </c>
      <c r="AW18" s="392">
        <v>1795.461</v>
      </c>
      <c r="AX18" s="392">
        <v>1962.682</v>
      </c>
      <c r="AY18" s="392">
        <v>2194.1619999999998</v>
      </c>
      <c r="AZ18" s="392">
        <v>2392.893</v>
      </c>
      <c r="BA18" s="392">
        <v>2521.25</v>
      </c>
      <c r="BB18" s="392">
        <v>2679.9749999999999</v>
      </c>
      <c r="BC18" s="392">
        <v>2822.8040000000001</v>
      </c>
      <c r="BD18" s="392">
        <v>2955.1210000000001</v>
      </c>
      <c r="BE18" s="392">
        <v>3124.4597597447382</v>
      </c>
      <c r="BF18" s="392">
        <v>3250.6787885787207</v>
      </c>
      <c r="BG18" s="392">
        <v>3457.0445494205601</v>
      </c>
      <c r="BH18" s="392">
        <v>3673.5859999999998</v>
      </c>
      <c r="BI18" s="392">
        <v>3924.14037813</v>
      </c>
      <c r="BJ18" s="392">
        <v>4149.40578293</v>
      </c>
      <c r="BK18" s="392">
        <v>4444.4350972342991</v>
      </c>
      <c r="BL18" s="392">
        <v>4734.8039219600005</v>
      </c>
      <c r="BM18" s="392">
        <v>5106.2537628999999</v>
      </c>
      <c r="BN18" s="392">
        <v>5227.7472379531791</v>
      </c>
      <c r="BO18" s="392">
        <v>5339.4256940699997</v>
      </c>
      <c r="BP18" s="392">
        <v>5475.6249157700013</v>
      </c>
      <c r="BQ18" s="392">
        <v>5360.0751764300812</v>
      </c>
      <c r="BR18" s="392">
        <v>5421.7736767999995</v>
      </c>
      <c r="BS18" s="392">
        <v>5489.5433917499959</v>
      </c>
      <c r="BT18" s="392">
        <v>5482.7675999399999</v>
      </c>
      <c r="BU18" s="392">
        <v>5529.3185711499982</v>
      </c>
      <c r="BV18" s="392">
        <v>5675.5506973500005</v>
      </c>
      <c r="BW18" s="392">
        <v>5908.4831024900022</v>
      </c>
      <c r="BX18" s="392">
        <v>5337.6142274424847</v>
      </c>
      <c r="BY18" s="392">
        <v>5307.254480399999</v>
      </c>
      <c r="BZ18" s="392">
        <v>5626.080581395996</v>
      </c>
      <c r="CA18" s="392">
        <v>6431.6587629690457</v>
      </c>
      <c r="CB18" s="392">
        <v>7063.2996763775445</v>
      </c>
      <c r="CC18" s="392">
        <v>7309.506852696195</v>
      </c>
      <c r="CD18" s="392">
        <v>7511.536954740388</v>
      </c>
      <c r="CE18" s="393">
        <v>7741.4226832302247</v>
      </c>
    </row>
    <row r="19" spans="1:83" ht="25.5" customHeight="1" x14ac:dyDescent="0.35">
      <c r="B19" s="295" t="s">
        <v>600</v>
      </c>
      <c r="C19" s="391"/>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v>0</v>
      </c>
      <c r="AB19" s="392">
        <v>0</v>
      </c>
      <c r="AC19" s="392">
        <v>0</v>
      </c>
      <c r="AD19" s="392">
        <v>0</v>
      </c>
      <c r="AE19" s="392">
        <v>0</v>
      </c>
      <c r="AF19" s="392">
        <v>0</v>
      </c>
      <c r="AG19" s="392">
        <v>0</v>
      </c>
      <c r="AH19" s="392">
        <v>0</v>
      </c>
      <c r="AI19" s="392">
        <v>0</v>
      </c>
      <c r="AJ19" s="392">
        <v>0</v>
      </c>
      <c r="AK19" s="392">
        <v>0</v>
      </c>
      <c r="AL19" s="392">
        <v>0</v>
      </c>
      <c r="AM19" s="392">
        <v>0</v>
      </c>
      <c r="AN19" s="392">
        <v>0</v>
      </c>
      <c r="AO19" s="392">
        <v>0</v>
      </c>
      <c r="AP19" s="392">
        <v>0</v>
      </c>
      <c r="AQ19" s="392">
        <v>0</v>
      </c>
      <c r="AR19" s="392">
        <v>0</v>
      </c>
      <c r="AS19" s="392">
        <v>0</v>
      </c>
      <c r="AT19" s="392">
        <v>0</v>
      </c>
      <c r="AU19" s="392">
        <v>0</v>
      </c>
      <c r="AV19" s="392">
        <v>0</v>
      </c>
      <c r="AW19" s="392">
        <v>0</v>
      </c>
      <c r="AX19" s="392">
        <v>0</v>
      </c>
      <c r="AY19" s="392">
        <v>0</v>
      </c>
      <c r="AZ19" s="392">
        <v>0</v>
      </c>
      <c r="BA19" s="392">
        <v>0</v>
      </c>
      <c r="BB19" s="392">
        <v>0</v>
      </c>
      <c r="BC19" s="392">
        <v>0</v>
      </c>
      <c r="BD19" s="392">
        <v>0</v>
      </c>
      <c r="BE19" s="392">
        <v>0</v>
      </c>
      <c r="BF19" s="392">
        <v>0.98050926263664173</v>
      </c>
      <c r="BG19" s="392">
        <v>1.1474342087825007</v>
      </c>
      <c r="BH19" s="392">
        <v>1.2809975466972452</v>
      </c>
      <c r="BI19" s="392">
        <v>1.3551307785987141</v>
      </c>
      <c r="BJ19" s="392">
        <v>1.221531470376489</v>
      </c>
      <c r="BK19" s="392">
        <v>1.4007757285709026</v>
      </c>
      <c r="BL19" s="392">
        <v>1.8244595136349979</v>
      </c>
      <c r="BM19" s="392">
        <v>2.6194879647483651</v>
      </c>
      <c r="BN19" s="392">
        <v>2.9938302080290007</v>
      </c>
      <c r="BO19" s="392">
        <v>3.60291287894885</v>
      </c>
      <c r="BP19" s="392">
        <v>4.6984212498278017</v>
      </c>
      <c r="BQ19" s="392">
        <v>5.9388008020396468</v>
      </c>
      <c r="BR19" s="392">
        <v>7.1040986012377694</v>
      </c>
      <c r="BS19" s="392">
        <v>8.6052891119556101</v>
      </c>
      <c r="BT19" s="392">
        <v>9.7416304714027984</v>
      </c>
      <c r="BU19" s="392">
        <v>10.656895383790856</v>
      </c>
      <c r="BV19" s="392">
        <v>12.174471764948578</v>
      </c>
      <c r="BW19" s="392">
        <v>13.679666973198302</v>
      </c>
      <c r="BX19" s="392">
        <v>15.148717108950994</v>
      </c>
      <c r="BY19" s="392">
        <v>16.577291196058418</v>
      </c>
      <c r="BZ19" s="392">
        <v>17.573149438136955</v>
      </c>
      <c r="CA19" s="392">
        <v>20.089385308575409</v>
      </c>
      <c r="CB19" s="392">
        <v>22.062325440160699</v>
      </c>
      <c r="CC19" s="392">
        <v>22.83135735138082</v>
      </c>
      <c r="CD19" s="392">
        <v>23.462401489988544</v>
      </c>
      <c r="CE19" s="393">
        <v>24.180453107273497</v>
      </c>
    </row>
    <row r="20" spans="1:83" s="244" customFormat="1" ht="26.25" customHeight="1" x14ac:dyDescent="0.35">
      <c r="B20" s="345" t="s">
        <v>257</v>
      </c>
      <c r="C20" s="394"/>
      <c r="D20" s="389">
        <v>0</v>
      </c>
      <c r="E20" s="389">
        <v>0</v>
      </c>
      <c r="F20" s="389">
        <v>0</v>
      </c>
      <c r="G20" s="389">
        <v>0</v>
      </c>
      <c r="H20" s="389">
        <v>0</v>
      </c>
      <c r="I20" s="389">
        <v>0</v>
      </c>
      <c r="J20" s="389">
        <v>0</v>
      </c>
      <c r="K20" s="389">
        <v>0</v>
      </c>
      <c r="L20" s="389">
        <v>0</v>
      </c>
      <c r="M20" s="389">
        <v>0</v>
      </c>
      <c r="N20" s="389">
        <v>0</v>
      </c>
      <c r="O20" s="389">
        <v>0</v>
      </c>
      <c r="P20" s="389">
        <v>0</v>
      </c>
      <c r="Q20" s="389">
        <v>0</v>
      </c>
      <c r="R20" s="389">
        <v>0</v>
      </c>
      <c r="S20" s="389">
        <v>0</v>
      </c>
      <c r="T20" s="389">
        <v>0</v>
      </c>
      <c r="U20" s="389">
        <v>0</v>
      </c>
      <c r="V20" s="389">
        <v>0</v>
      </c>
      <c r="W20" s="389">
        <v>0</v>
      </c>
      <c r="X20" s="389">
        <v>0</v>
      </c>
      <c r="Y20" s="389">
        <v>0</v>
      </c>
      <c r="Z20" s="389">
        <v>0</v>
      </c>
      <c r="AA20" s="389">
        <v>0</v>
      </c>
      <c r="AB20" s="389">
        <v>0</v>
      </c>
      <c r="AC20" s="389">
        <v>0</v>
      </c>
      <c r="AD20" s="389">
        <v>0</v>
      </c>
      <c r="AE20" s="389">
        <v>0.2</v>
      </c>
      <c r="AF20" s="389">
        <f t="shared" ref="AF20:BK20" si="11">SUM(AF21:AF23)</f>
        <v>8.1999999999999993</v>
      </c>
      <c r="AG20" s="389">
        <f t="shared" si="11"/>
        <v>19.8</v>
      </c>
      <c r="AH20" s="389">
        <f t="shared" si="11"/>
        <v>47</v>
      </c>
      <c r="AI20" s="389">
        <f t="shared" si="11"/>
        <v>79</v>
      </c>
      <c r="AJ20" s="389">
        <f t="shared" si="11"/>
        <v>125.00000000000001</v>
      </c>
      <c r="AK20" s="389">
        <f t="shared" si="11"/>
        <v>173</v>
      </c>
      <c r="AL20" s="389">
        <f t="shared" si="11"/>
        <v>236</v>
      </c>
      <c r="AM20" s="389">
        <f t="shared" si="11"/>
        <v>304</v>
      </c>
      <c r="AN20" s="389">
        <f t="shared" si="11"/>
        <v>356</v>
      </c>
      <c r="AO20" s="389">
        <f t="shared" si="11"/>
        <v>422</v>
      </c>
      <c r="AP20" s="389">
        <f t="shared" si="11"/>
        <v>514</v>
      </c>
      <c r="AQ20" s="389">
        <f t="shared" si="11"/>
        <v>596.22199999999998</v>
      </c>
      <c r="AR20" s="389">
        <f t="shared" si="11"/>
        <v>675.34</v>
      </c>
      <c r="AS20" s="389">
        <f t="shared" si="11"/>
        <v>769.49900000000002</v>
      </c>
      <c r="AT20" s="389">
        <f t="shared" si="11"/>
        <v>883.25800000000027</v>
      </c>
      <c r="AU20" s="389">
        <f t="shared" si="11"/>
        <v>1061.8779999999999</v>
      </c>
      <c r="AV20" s="389">
        <f t="shared" si="11"/>
        <v>68.302000000000007</v>
      </c>
      <c r="AW20" s="389">
        <f t="shared" si="11"/>
        <v>0</v>
      </c>
      <c r="AX20" s="389">
        <f t="shared" si="11"/>
        <v>0</v>
      </c>
      <c r="AY20" s="389">
        <f t="shared" si="11"/>
        <v>0</v>
      </c>
      <c r="AZ20" s="389">
        <f t="shared" si="11"/>
        <v>0</v>
      </c>
      <c r="BA20" s="389">
        <f t="shared" si="11"/>
        <v>0</v>
      </c>
      <c r="BB20" s="389">
        <f t="shared" si="11"/>
        <v>0</v>
      </c>
      <c r="BC20" s="389">
        <f t="shared" si="11"/>
        <v>0</v>
      </c>
      <c r="BD20" s="389">
        <f t="shared" si="11"/>
        <v>0</v>
      </c>
      <c r="BE20" s="389">
        <f t="shared" si="11"/>
        <v>0</v>
      </c>
      <c r="BF20" s="389">
        <f t="shared" si="11"/>
        <v>0</v>
      </c>
      <c r="BG20" s="389">
        <f t="shared" si="11"/>
        <v>0</v>
      </c>
      <c r="BH20" s="389">
        <f t="shared" si="11"/>
        <v>0</v>
      </c>
      <c r="BI20" s="389">
        <f t="shared" si="11"/>
        <v>0</v>
      </c>
      <c r="BJ20" s="389">
        <f t="shared" si="11"/>
        <v>0</v>
      </c>
      <c r="BK20" s="389">
        <f t="shared" si="11"/>
        <v>0</v>
      </c>
      <c r="BL20" s="389">
        <f t="shared" ref="BL20:CE20" si="12">SUM(BL21:BL23)</f>
        <v>0</v>
      </c>
      <c r="BM20" s="389">
        <f t="shared" si="12"/>
        <v>0</v>
      </c>
      <c r="BN20" s="389">
        <f t="shared" si="12"/>
        <v>0</v>
      </c>
      <c r="BO20" s="389">
        <f t="shared" si="12"/>
        <v>0</v>
      </c>
      <c r="BP20" s="389">
        <f t="shared" si="12"/>
        <v>0</v>
      </c>
      <c r="BQ20" s="389">
        <f t="shared" si="12"/>
        <v>0</v>
      </c>
      <c r="BR20" s="389">
        <f t="shared" si="12"/>
        <v>0</v>
      </c>
      <c r="BS20" s="389">
        <f t="shared" si="12"/>
        <v>0</v>
      </c>
      <c r="BT20" s="389">
        <f t="shared" si="12"/>
        <v>0</v>
      </c>
      <c r="BU20" s="389">
        <f t="shared" si="12"/>
        <v>0</v>
      </c>
      <c r="BV20" s="389">
        <f t="shared" si="12"/>
        <v>0</v>
      </c>
      <c r="BW20" s="389">
        <f t="shared" si="12"/>
        <v>0</v>
      </c>
      <c r="BX20" s="389">
        <f t="shared" si="12"/>
        <v>0</v>
      </c>
      <c r="BY20" s="389">
        <f t="shared" si="12"/>
        <v>0</v>
      </c>
      <c r="BZ20" s="389">
        <f t="shared" si="12"/>
        <v>0</v>
      </c>
      <c r="CA20" s="389">
        <f t="shared" si="12"/>
        <v>0</v>
      </c>
      <c r="CB20" s="389">
        <f t="shared" si="12"/>
        <v>0</v>
      </c>
      <c r="CC20" s="389">
        <f t="shared" si="12"/>
        <v>0</v>
      </c>
      <c r="CD20" s="389">
        <f t="shared" si="12"/>
        <v>0</v>
      </c>
      <c r="CE20" s="390">
        <f t="shared" si="12"/>
        <v>0</v>
      </c>
    </row>
    <row r="21" spans="1:83" x14ac:dyDescent="0.35">
      <c r="B21" s="285" t="s">
        <v>599</v>
      </c>
      <c r="C21" s="391"/>
      <c r="D21" s="392">
        <v>0</v>
      </c>
      <c r="E21" s="392">
        <v>0</v>
      </c>
      <c r="F21" s="392">
        <v>0</v>
      </c>
      <c r="G21" s="392">
        <v>0</v>
      </c>
      <c r="H21" s="392">
        <v>0</v>
      </c>
      <c r="I21" s="392">
        <v>0</v>
      </c>
      <c r="J21" s="392">
        <v>0</v>
      </c>
      <c r="K21" s="392">
        <v>0</v>
      </c>
      <c r="L21" s="392">
        <v>0</v>
      </c>
      <c r="M21" s="392">
        <v>0</v>
      </c>
      <c r="N21" s="392">
        <v>0</v>
      </c>
      <c r="O21" s="392">
        <v>0</v>
      </c>
      <c r="P21" s="392">
        <v>0</v>
      </c>
      <c r="Q21" s="392">
        <v>0</v>
      </c>
      <c r="R21" s="392">
        <v>0</v>
      </c>
      <c r="S21" s="392">
        <v>0</v>
      </c>
      <c r="T21" s="392">
        <v>0</v>
      </c>
      <c r="U21" s="392">
        <v>0</v>
      </c>
      <c r="V21" s="392">
        <v>0</v>
      </c>
      <c r="W21" s="392">
        <v>0</v>
      </c>
      <c r="X21" s="392">
        <v>0</v>
      </c>
      <c r="Y21" s="392">
        <v>0</v>
      </c>
      <c r="Z21" s="392">
        <v>0</v>
      </c>
      <c r="AA21" s="392">
        <v>0</v>
      </c>
      <c r="AB21" s="392">
        <v>0</v>
      </c>
      <c r="AC21" s="392">
        <v>0</v>
      </c>
      <c r="AD21" s="392">
        <v>0</v>
      </c>
      <c r="AE21" s="392">
        <v>0</v>
      </c>
      <c r="AF21" s="392">
        <v>0.81776216467309248</v>
      </c>
      <c r="AG21" s="392">
        <v>4.0289296143389386</v>
      </c>
      <c r="AH21" s="392">
        <v>9.1014969282685811</v>
      </c>
      <c r="AI21" s="392">
        <v>11.640236243555856</v>
      </c>
      <c r="AJ21" s="392">
        <v>13.630234353478913</v>
      </c>
      <c r="AK21" s="392">
        <v>15.590189419879557</v>
      </c>
      <c r="AL21" s="392">
        <v>17.539349755901764</v>
      </c>
      <c r="AM21" s="392">
        <v>18.772171160752329</v>
      </c>
      <c r="AN21" s="392">
        <v>18.932891833284359</v>
      </c>
      <c r="AO21" s="392">
        <v>19.456935976129234</v>
      </c>
      <c r="AP21" s="392">
        <v>20.544119957107366</v>
      </c>
      <c r="AQ21" s="392">
        <v>21.373524682261195</v>
      </c>
      <c r="AR21" s="392">
        <v>22.393906028598739</v>
      </c>
      <c r="AS21" s="392">
        <v>23.906947632296195</v>
      </c>
      <c r="AT21" s="392">
        <v>26.429268414933048</v>
      </c>
      <c r="AU21" s="392">
        <v>30.590785383135724</v>
      </c>
      <c r="AV21" s="392">
        <v>1.9676571350371104</v>
      </c>
      <c r="AW21" s="392">
        <v>0</v>
      </c>
      <c r="AX21" s="392">
        <v>0</v>
      </c>
      <c r="AY21" s="392">
        <v>0</v>
      </c>
      <c r="AZ21" s="392">
        <v>0</v>
      </c>
      <c r="BA21" s="392">
        <v>0</v>
      </c>
      <c r="BB21" s="392">
        <v>0</v>
      </c>
      <c r="BC21" s="392">
        <v>0</v>
      </c>
      <c r="BD21" s="392">
        <v>0</v>
      </c>
      <c r="BE21" s="392">
        <v>0</v>
      </c>
      <c r="BF21" s="392">
        <v>0</v>
      </c>
      <c r="BG21" s="392">
        <v>0</v>
      </c>
      <c r="BH21" s="392">
        <v>0</v>
      </c>
      <c r="BI21" s="392">
        <v>0</v>
      </c>
      <c r="BJ21" s="392">
        <v>0</v>
      </c>
      <c r="BK21" s="392">
        <v>0</v>
      </c>
      <c r="BL21" s="392">
        <v>0</v>
      </c>
      <c r="BM21" s="392">
        <v>0</v>
      </c>
      <c r="BN21" s="392">
        <v>0</v>
      </c>
      <c r="BO21" s="392">
        <v>0</v>
      </c>
      <c r="BP21" s="392">
        <v>0</v>
      </c>
      <c r="BQ21" s="392">
        <v>0</v>
      </c>
      <c r="BR21" s="392">
        <v>0</v>
      </c>
      <c r="BS21" s="392">
        <v>0</v>
      </c>
      <c r="BT21" s="392">
        <v>0</v>
      </c>
      <c r="BU21" s="392">
        <v>0</v>
      </c>
      <c r="BV21" s="392">
        <v>0</v>
      </c>
      <c r="BW21" s="392">
        <v>0</v>
      </c>
      <c r="BX21" s="392">
        <v>0</v>
      </c>
      <c r="BY21" s="392">
        <v>0</v>
      </c>
      <c r="BZ21" s="392">
        <v>0</v>
      </c>
      <c r="CA21" s="392">
        <v>0</v>
      </c>
      <c r="CB21" s="392">
        <v>0</v>
      </c>
      <c r="CC21" s="392">
        <v>0</v>
      </c>
      <c r="CD21" s="392">
        <v>0</v>
      </c>
      <c r="CE21" s="393">
        <v>0</v>
      </c>
    </row>
    <row r="22" spans="1:83" x14ac:dyDescent="0.35">
      <c r="B22" s="285" t="s">
        <v>412</v>
      </c>
      <c r="C22" s="391"/>
      <c r="D22" s="392">
        <v>0</v>
      </c>
      <c r="E22" s="392">
        <v>0</v>
      </c>
      <c r="F22" s="392">
        <v>0</v>
      </c>
      <c r="G22" s="392">
        <v>0</v>
      </c>
      <c r="H22" s="392">
        <v>0</v>
      </c>
      <c r="I22" s="392">
        <v>0</v>
      </c>
      <c r="J22" s="392">
        <v>0</v>
      </c>
      <c r="K22" s="392">
        <v>0</v>
      </c>
      <c r="L22" s="392">
        <v>0</v>
      </c>
      <c r="M22" s="392">
        <v>0</v>
      </c>
      <c r="N22" s="392">
        <v>0</v>
      </c>
      <c r="O22" s="392">
        <v>0</v>
      </c>
      <c r="P22" s="392">
        <v>0</v>
      </c>
      <c r="Q22" s="392">
        <v>0</v>
      </c>
      <c r="R22" s="392">
        <v>0</v>
      </c>
      <c r="S22" s="392">
        <v>0</v>
      </c>
      <c r="T22" s="392">
        <v>0</v>
      </c>
      <c r="U22" s="392">
        <v>0</v>
      </c>
      <c r="V22" s="392">
        <v>0</v>
      </c>
      <c r="W22" s="392">
        <v>0</v>
      </c>
      <c r="X22" s="392">
        <v>0</v>
      </c>
      <c r="Y22" s="392">
        <v>0</v>
      </c>
      <c r="Z22" s="392">
        <v>0</v>
      </c>
      <c r="AA22" s="392">
        <v>0</v>
      </c>
      <c r="AB22" s="392">
        <v>0</v>
      </c>
      <c r="AC22" s="392">
        <v>0</v>
      </c>
      <c r="AD22" s="392">
        <v>0</v>
      </c>
      <c r="AE22" s="392">
        <v>0</v>
      </c>
      <c r="AF22" s="392">
        <v>7.3822378353269071</v>
      </c>
      <c r="AG22" s="392">
        <v>15.771070385661062</v>
      </c>
      <c r="AH22" s="392">
        <v>37.898503071731419</v>
      </c>
      <c r="AI22" s="392">
        <v>64.855703618254054</v>
      </c>
      <c r="AJ22" s="392">
        <v>96.569209265311542</v>
      </c>
      <c r="AK22" s="392">
        <v>127.84580671123882</v>
      </c>
      <c r="AL22" s="392">
        <v>169.68592537968243</v>
      </c>
      <c r="AM22" s="392">
        <v>214.43796792257592</v>
      </c>
      <c r="AN22" s="392">
        <v>245.28870869995595</v>
      </c>
      <c r="AO22" s="392">
        <v>282.49343254041281</v>
      </c>
      <c r="AP22" s="392">
        <v>335.26923366467042</v>
      </c>
      <c r="AQ22" s="392">
        <v>380.55923785764566</v>
      </c>
      <c r="AR22" s="392">
        <v>421.4691414374301</v>
      </c>
      <c r="AS22" s="392">
        <v>470.12556674757064</v>
      </c>
      <c r="AT22" s="392">
        <v>529.02542592395196</v>
      </c>
      <c r="AU22" s="392">
        <v>628.73314831467371</v>
      </c>
      <c r="AV22" s="392">
        <v>40.441304458882144</v>
      </c>
      <c r="AW22" s="392">
        <v>0</v>
      </c>
      <c r="AX22" s="392">
        <v>0</v>
      </c>
      <c r="AY22" s="392">
        <v>0</v>
      </c>
      <c r="AZ22" s="392">
        <v>0</v>
      </c>
      <c r="BA22" s="392">
        <v>0</v>
      </c>
      <c r="BB22" s="392">
        <v>0</v>
      </c>
      <c r="BC22" s="392">
        <v>0</v>
      </c>
      <c r="BD22" s="392">
        <v>0</v>
      </c>
      <c r="BE22" s="392">
        <v>0</v>
      </c>
      <c r="BF22" s="392">
        <v>0</v>
      </c>
      <c r="BG22" s="392">
        <v>0</v>
      </c>
      <c r="BH22" s="392">
        <v>0</v>
      </c>
      <c r="BI22" s="392">
        <v>0</v>
      </c>
      <c r="BJ22" s="392">
        <v>0</v>
      </c>
      <c r="BK22" s="392">
        <v>0</v>
      </c>
      <c r="BL22" s="392">
        <v>0</v>
      </c>
      <c r="BM22" s="392">
        <v>0</v>
      </c>
      <c r="BN22" s="392">
        <v>0</v>
      </c>
      <c r="BO22" s="392">
        <v>0</v>
      </c>
      <c r="BP22" s="392">
        <v>0</v>
      </c>
      <c r="BQ22" s="392">
        <v>0</v>
      </c>
      <c r="BR22" s="392">
        <v>0</v>
      </c>
      <c r="BS22" s="392">
        <v>0</v>
      </c>
      <c r="BT22" s="392">
        <v>0</v>
      </c>
      <c r="BU22" s="392">
        <v>0</v>
      </c>
      <c r="BV22" s="392">
        <v>0</v>
      </c>
      <c r="BW22" s="392">
        <v>0</v>
      </c>
      <c r="BX22" s="392">
        <v>0</v>
      </c>
      <c r="BY22" s="392">
        <v>0</v>
      </c>
      <c r="BZ22" s="392">
        <v>0</v>
      </c>
      <c r="CA22" s="392">
        <v>0</v>
      </c>
      <c r="CB22" s="392">
        <v>0</v>
      </c>
      <c r="CC22" s="392">
        <v>0</v>
      </c>
      <c r="CD22" s="392">
        <v>0</v>
      </c>
      <c r="CE22" s="393">
        <v>0</v>
      </c>
    </row>
    <row r="23" spans="1:83" s="320" customFormat="1" ht="25.5" customHeight="1" thickBot="1" x14ac:dyDescent="0.3">
      <c r="B23" s="395" t="s">
        <v>411</v>
      </c>
      <c r="C23" s="396"/>
      <c r="D23" s="397">
        <v>0</v>
      </c>
      <c r="E23" s="397">
        <v>0</v>
      </c>
      <c r="F23" s="397">
        <v>0</v>
      </c>
      <c r="G23" s="397">
        <v>0</v>
      </c>
      <c r="H23" s="397">
        <v>0</v>
      </c>
      <c r="I23" s="397">
        <v>0</v>
      </c>
      <c r="J23" s="397">
        <v>0</v>
      </c>
      <c r="K23" s="397">
        <v>0</v>
      </c>
      <c r="L23" s="397">
        <v>0</v>
      </c>
      <c r="M23" s="397">
        <v>0</v>
      </c>
      <c r="N23" s="397">
        <v>0</v>
      </c>
      <c r="O23" s="397">
        <v>0</v>
      </c>
      <c r="P23" s="397">
        <v>0</v>
      </c>
      <c r="Q23" s="397">
        <v>0</v>
      </c>
      <c r="R23" s="397">
        <v>0</v>
      </c>
      <c r="S23" s="397">
        <v>0</v>
      </c>
      <c r="T23" s="397">
        <v>0</v>
      </c>
      <c r="U23" s="397">
        <v>0</v>
      </c>
      <c r="V23" s="397">
        <v>0</v>
      </c>
      <c r="W23" s="397">
        <v>0</v>
      </c>
      <c r="X23" s="397">
        <v>0</v>
      </c>
      <c r="Y23" s="397">
        <v>0</v>
      </c>
      <c r="Z23" s="397">
        <v>0</v>
      </c>
      <c r="AA23" s="397">
        <v>0</v>
      </c>
      <c r="AB23" s="397">
        <v>0</v>
      </c>
      <c r="AC23" s="397">
        <v>0</v>
      </c>
      <c r="AD23" s="397">
        <v>0</v>
      </c>
      <c r="AE23" s="397">
        <v>0</v>
      </c>
      <c r="AF23" s="397">
        <v>0</v>
      </c>
      <c r="AG23" s="397">
        <v>0</v>
      </c>
      <c r="AH23" s="397">
        <v>0</v>
      </c>
      <c r="AI23" s="397">
        <v>2.5040601381900864</v>
      </c>
      <c r="AJ23" s="397">
        <v>14.800556381209555</v>
      </c>
      <c r="AK23" s="397">
        <v>29.564003868881628</v>
      </c>
      <c r="AL23" s="397">
        <v>48.774724864415802</v>
      </c>
      <c r="AM23" s="397">
        <v>70.789860916671742</v>
      </c>
      <c r="AN23" s="397">
        <v>91.778399466759709</v>
      </c>
      <c r="AO23" s="397">
        <v>120.04963148345799</v>
      </c>
      <c r="AP23" s="397">
        <v>158.18664637822221</v>
      </c>
      <c r="AQ23" s="397">
        <v>194.28923746009318</v>
      </c>
      <c r="AR23" s="397">
        <v>231.47695253397123</v>
      </c>
      <c r="AS23" s="397">
        <v>275.4664856201332</v>
      </c>
      <c r="AT23" s="397">
        <v>327.80330566111519</v>
      </c>
      <c r="AU23" s="397">
        <v>402.55406630219051</v>
      </c>
      <c r="AV23" s="397">
        <v>25.893038406080755</v>
      </c>
      <c r="AW23" s="397">
        <v>0</v>
      </c>
      <c r="AX23" s="397">
        <v>0</v>
      </c>
      <c r="AY23" s="397">
        <v>0</v>
      </c>
      <c r="AZ23" s="397">
        <v>0</v>
      </c>
      <c r="BA23" s="397">
        <v>0</v>
      </c>
      <c r="BB23" s="397">
        <v>0</v>
      </c>
      <c r="BC23" s="397">
        <v>0</v>
      </c>
      <c r="BD23" s="397">
        <v>0</v>
      </c>
      <c r="BE23" s="397">
        <v>0</v>
      </c>
      <c r="BF23" s="397">
        <v>0</v>
      </c>
      <c r="BG23" s="397">
        <v>0</v>
      </c>
      <c r="BH23" s="397">
        <v>0</v>
      </c>
      <c r="BI23" s="397">
        <v>0</v>
      </c>
      <c r="BJ23" s="397">
        <v>0</v>
      </c>
      <c r="BK23" s="397">
        <v>0</v>
      </c>
      <c r="BL23" s="397">
        <v>0</v>
      </c>
      <c r="BM23" s="397">
        <v>0</v>
      </c>
      <c r="BN23" s="397">
        <v>0</v>
      </c>
      <c r="BO23" s="397">
        <v>0</v>
      </c>
      <c r="BP23" s="397">
        <v>0</v>
      </c>
      <c r="BQ23" s="397">
        <v>0</v>
      </c>
      <c r="BR23" s="397">
        <v>0</v>
      </c>
      <c r="BS23" s="397">
        <v>0</v>
      </c>
      <c r="BT23" s="397">
        <v>0</v>
      </c>
      <c r="BU23" s="397">
        <v>0</v>
      </c>
      <c r="BV23" s="397">
        <v>0</v>
      </c>
      <c r="BW23" s="397">
        <v>0</v>
      </c>
      <c r="BX23" s="397">
        <v>0</v>
      </c>
      <c r="BY23" s="397">
        <v>0</v>
      </c>
      <c r="BZ23" s="397">
        <v>0</v>
      </c>
      <c r="CA23" s="397">
        <v>0</v>
      </c>
      <c r="CB23" s="397">
        <v>0</v>
      </c>
      <c r="CC23" s="397">
        <v>0</v>
      </c>
      <c r="CD23" s="397">
        <v>0</v>
      </c>
      <c r="CE23" s="398">
        <v>0</v>
      </c>
    </row>
    <row r="24" spans="1:83" ht="26.25" customHeight="1" x14ac:dyDescent="0.35">
      <c r="A24" s="351"/>
      <c r="B24" s="109" t="s">
        <v>598</v>
      </c>
      <c r="D24" s="51" t="s">
        <v>145</v>
      </c>
      <c r="E24" s="51" t="s">
        <v>146</v>
      </c>
      <c r="F24" s="51" t="s">
        <v>147</v>
      </c>
      <c r="G24" s="51" t="s">
        <v>148</v>
      </c>
      <c r="H24" s="51" t="s">
        <v>149</v>
      </c>
      <c r="I24" s="51" t="s">
        <v>150</v>
      </c>
      <c r="J24" s="51" t="s">
        <v>151</v>
      </c>
      <c r="K24" s="51" t="s">
        <v>152</v>
      </c>
      <c r="L24" s="51" t="s">
        <v>153</v>
      </c>
      <c r="M24" s="51" t="s">
        <v>154</v>
      </c>
      <c r="N24" s="51" t="s">
        <v>155</v>
      </c>
      <c r="O24" s="51" t="s">
        <v>156</v>
      </c>
      <c r="P24" s="51" t="s">
        <v>157</v>
      </c>
      <c r="Q24" s="51" t="s">
        <v>158</v>
      </c>
      <c r="R24" s="51" t="s">
        <v>159</v>
      </c>
      <c r="S24" s="51" t="s">
        <v>160</v>
      </c>
      <c r="T24" s="51" t="s">
        <v>161</v>
      </c>
      <c r="U24" s="51" t="s">
        <v>162</v>
      </c>
      <c r="V24" s="51" t="s">
        <v>163</v>
      </c>
      <c r="W24" s="51" t="s">
        <v>164</v>
      </c>
      <c r="X24" s="51" t="s">
        <v>165</v>
      </c>
      <c r="Y24" s="51" t="s">
        <v>166</v>
      </c>
      <c r="Z24" s="51" t="s">
        <v>167</v>
      </c>
      <c r="AA24" s="51" t="s">
        <v>168</v>
      </c>
      <c r="AB24" s="51" t="s">
        <v>169</v>
      </c>
      <c r="AC24" s="51" t="s">
        <v>170</v>
      </c>
      <c r="AD24" s="51" t="s">
        <v>171</v>
      </c>
      <c r="AE24" s="51" t="s">
        <v>172</v>
      </c>
      <c r="AF24" s="51" t="s">
        <v>173</v>
      </c>
      <c r="AG24" s="51" t="s">
        <v>174</v>
      </c>
      <c r="AH24" s="51" t="s">
        <v>175</v>
      </c>
      <c r="AI24" s="51" t="s">
        <v>176</v>
      </c>
      <c r="AJ24" s="51" t="s">
        <v>177</v>
      </c>
      <c r="AK24" s="51" t="s">
        <v>178</v>
      </c>
      <c r="AL24" s="51" t="s">
        <v>179</v>
      </c>
      <c r="AM24" s="51" t="s">
        <v>180</v>
      </c>
      <c r="AN24" s="51" t="s">
        <v>181</v>
      </c>
      <c r="AO24" s="51" t="s">
        <v>182</v>
      </c>
      <c r="AP24" s="51" t="s">
        <v>183</v>
      </c>
      <c r="AQ24" s="51" t="s">
        <v>184</v>
      </c>
      <c r="AR24" s="51" t="s">
        <v>185</v>
      </c>
      <c r="AS24" s="51" t="s">
        <v>186</v>
      </c>
      <c r="AT24" s="51" t="s">
        <v>187</v>
      </c>
      <c r="AU24" s="51" t="s">
        <v>188</v>
      </c>
      <c r="AV24" s="51" t="s">
        <v>189</v>
      </c>
      <c r="AW24" s="51" t="s">
        <v>190</v>
      </c>
      <c r="AX24" s="51" t="s">
        <v>191</v>
      </c>
      <c r="AY24" s="51" t="s">
        <v>90</v>
      </c>
      <c r="AZ24" s="51" t="s">
        <v>91</v>
      </c>
      <c r="BA24" s="51" t="s">
        <v>92</v>
      </c>
      <c r="BB24" s="51" t="s">
        <v>93</v>
      </c>
      <c r="BC24" s="51" t="s">
        <v>94</v>
      </c>
      <c r="BD24" s="51" t="s">
        <v>95</v>
      </c>
      <c r="BE24" s="51" t="s">
        <v>96</v>
      </c>
      <c r="BF24" s="51" t="s">
        <v>97</v>
      </c>
      <c r="BG24" s="51" t="s">
        <v>98</v>
      </c>
      <c r="BH24" s="51" t="s">
        <v>99</v>
      </c>
      <c r="BI24" s="51" t="s">
        <v>100</v>
      </c>
      <c r="BJ24" s="51" t="s">
        <v>101</v>
      </c>
      <c r="BK24" s="51" t="s">
        <v>102</v>
      </c>
      <c r="BL24" s="51" t="s">
        <v>103</v>
      </c>
      <c r="BM24" s="51" t="s">
        <v>104</v>
      </c>
      <c r="BN24" s="51" t="s">
        <v>105</v>
      </c>
      <c r="BO24" s="51" t="s">
        <v>106</v>
      </c>
      <c r="BP24" s="51" t="s">
        <v>107</v>
      </c>
      <c r="BQ24" s="51" t="s">
        <v>108</v>
      </c>
      <c r="BR24" s="51" t="s">
        <v>109</v>
      </c>
      <c r="BS24" s="51" t="s">
        <v>110</v>
      </c>
      <c r="BT24" s="51" t="s">
        <v>111</v>
      </c>
      <c r="BU24" s="51" t="s">
        <v>112</v>
      </c>
      <c r="BV24" s="51" t="s">
        <v>113</v>
      </c>
      <c r="BW24" s="51" t="s">
        <v>114</v>
      </c>
      <c r="BX24" s="51" t="s">
        <v>115</v>
      </c>
      <c r="BY24" s="51" t="s">
        <v>116</v>
      </c>
      <c r="BZ24" s="51" t="s">
        <v>117</v>
      </c>
      <c r="CA24" s="51" t="s">
        <v>118</v>
      </c>
      <c r="CB24" s="51" t="s">
        <v>119</v>
      </c>
      <c r="CC24" s="51" t="s">
        <v>120</v>
      </c>
      <c r="CD24" s="51" t="s">
        <v>121</v>
      </c>
      <c r="CE24" s="52" t="s">
        <v>122</v>
      </c>
    </row>
    <row r="25" spans="1:83" x14ac:dyDescent="0.35">
      <c r="A25" s="351"/>
      <c r="B25" s="331" t="s">
        <v>305</v>
      </c>
      <c r="C25" s="352"/>
      <c r="D25" s="278" t="s">
        <v>124</v>
      </c>
      <c r="E25" s="278" t="s">
        <v>124</v>
      </c>
      <c r="F25" s="278" t="s">
        <v>124</v>
      </c>
      <c r="G25" s="278" t="s">
        <v>124</v>
      </c>
      <c r="H25" s="278" t="s">
        <v>124</v>
      </c>
      <c r="I25" s="278" t="s">
        <v>124</v>
      </c>
      <c r="J25" s="278" t="s">
        <v>124</v>
      </c>
      <c r="K25" s="278" t="s">
        <v>124</v>
      </c>
      <c r="L25" s="278" t="s">
        <v>124</v>
      </c>
      <c r="M25" s="278" t="s">
        <v>124</v>
      </c>
      <c r="N25" s="278" t="s">
        <v>124</v>
      </c>
      <c r="O25" s="278" t="s">
        <v>124</v>
      </c>
      <c r="P25" s="278" t="s">
        <v>124</v>
      </c>
      <c r="Q25" s="278" t="s">
        <v>124</v>
      </c>
      <c r="R25" s="278" t="s">
        <v>124</v>
      </c>
      <c r="S25" s="278" t="s">
        <v>124</v>
      </c>
      <c r="T25" s="278" t="s">
        <v>124</v>
      </c>
      <c r="U25" s="278" t="s">
        <v>124</v>
      </c>
      <c r="V25" s="278" t="s">
        <v>124</v>
      </c>
      <c r="W25" s="278" t="s">
        <v>124</v>
      </c>
      <c r="X25" s="278" t="s">
        <v>124</v>
      </c>
      <c r="Y25" s="278" t="s">
        <v>124</v>
      </c>
      <c r="Z25" s="278" t="s">
        <v>124</v>
      </c>
      <c r="AA25" s="278" t="s">
        <v>124</v>
      </c>
      <c r="AB25" s="278" t="s">
        <v>124</v>
      </c>
      <c r="AC25" s="278" t="s">
        <v>124</v>
      </c>
      <c r="AD25" s="278" t="s">
        <v>124</v>
      </c>
      <c r="AE25" s="278" t="s">
        <v>124</v>
      </c>
      <c r="AF25" s="278" t="s">
        <v>124</v>
      </c>
      <c r="AG25" s="278" t="s">
        <v>124</v>
      </c>
      <c r="AH25" s="278" t="s">
        <v>124</v>
      </c>
      <c r="AI25" s="278" t="s">
        <v>124</v>
      </c>
      <c r="AJ25" s="278" t="s">
        <v>124</v>
      </c>
      <c r="AK25" s="278" t="s">
        <v>124</v>
      </c>
      <c r="AL25" s="278" t="s">
        <v>124</v>
      </c>
      <c r="AM25" s="278" t="s">
        <v>124</v>
      </c>
      <c r="AN25" s="278" t="s">
        <v>124</v>
      </c>
      <c r="AO25" s="278" t="s">
        <v>124</v>
      </c>
      <c r="AP25" s="278" t="s">
        <v>124</v>
      </c>
      <c r="AQ25" s="278" t="s">
        <v>124</v>
      </c>
      <c r="AR25" s="278" t="s">
        <v>124</v>
      </c>
      <c r="AS25" s="278" t="s">
        <v>124</v>
      </c>
      <c r="AT25" s="278" t="s">
        <v>124</v>
      </c>
      <c r="AU25" s="278" t="s">
        <v>124</v>
      </c>
      <c r="AV25" s="278" t="s">
        <v>124</v>
      </c>
      <c r="AW25" s="278" t="s">
        <v>124</v>
      </c>
      <c r="AX25" s="278" t="s">
        <v>124</v>
      </c>
      <c r="AY25" s="278" t="s">
        <v>124</v>
      </c>
      <c r="AZ25" s="278" t="s">
        <v>124</v>
      </c>
      <c r="BA25" s="278" t="s">
        <v>124</v>
      </c>
      <c r="BB25" s="278" t="s">
        <v>124</v>
      </c>
      <c r="BC25" s="278" t="s">
        <v>124</v>
      </c>
      <c r="BD25" s="278" t="s">
        <v>124</v>
      </c>
      <c r="BE25" s="278" t="s">
        <v>124</v>
      </c>
      <c r="BF25" s="278" t="s">
        <v>124</v>
      </c>
      <c r="BG25" s="278" t="s">
        <v>124</v>
      </c>
      <c r="BH25" s="278" t="s">
        <v>124</v>
      </c>
      <c r="BI25" s="278" t="s">
        <v>124</v>
      </c>
      <c r="BJ25" s="278" t="s">
        <v>124</v>
      </c>
      <c r="BK25" s="278" t="s">
        <v>124</v>
      </c>
      <c r="BL25" s="278" t="s">
        <v>124</v>
      </c>
      <c r="BM25" s="278" t="s">
        <v>124</v>
      </c>
      <c r="BN25" s="278" t="s">
        <v>124</v>
      </c>
      <c r="BO25" s="278" t="s">
        <v>124</v>
      </c>
      <c r="BP25" s="278" t="s">
        <v>124</v>
      </c>
      <c r="BQ25" s="278" t="s">
        <v>124</v>
      </c>
      <c r="BR25" s="278" t="s">
        <v>124</v>
      </c>
      <c r="BS25" s="278" t="s">
        <v>124</v>
      </c>
      <c r="BT25" s="278" t="s">
        <v>124</v>
      </c>
      <c r="BU25" s="278" t="s">
        <v>124</v>
      </c>
      <c r="BV25" s="278" t="s">
        <v>124</v>
      </c>
      <c r="BW25" s="278" t="s">
        <v>124</v>
      </c>
      <c r="BX25" s="278" t="s">
        <v>124</v>
      </c>
      <c r="BY25" s="278" t="s">
        <v>124</v>
      </c>
      <c r="BZ25" s="278" t="s">
        <v>125</v>
      </c>
      <c r="CA25" s="278" t="s">
        <v>125</v>
      </c>
      <c r="CB25" s="278" t="s">
        <v>125</v>
      </c>
      <c r="CC25" s="278" t="s">
        <v>125</v>
      </c>
      <c r="CD25" s="278" t="s">
        <v>125</v>
      </c>
      <c r="CE25" s="279" t="s">
        <v>125</v>
      </c>
    </row>
    <row r="26" spans="1:83" s="244" customFormat="1" ht="24" customHeight="1" x14ac:dyDescent="0.35">
      <c r="A26" s="399"/>
      <c r="B26" s="109" t="s">
        <v>137</v>
      </c>
      <c r="C26" s="388"/>
      <c r="D26" s="389">
        <v>0</v>
      </c>
      <c r="E26" s="389">
        <v>0</v>
      </c>
      <c r="F26" s="389">
        <v>0</v>
      </c>
      <c r="G26" s="389">
        <v>0</v>
      </c>
      <c r="H26" s="389">
        <v>0</v>
      </c>
      <c r="I26" s="389">
        <v>0</v>
      </c>
      <c r="J26" s="389">
        <v>0</v>
      </c>
      <c r="K26" s="389">
        <v>0</v>
      </c>
      <c r="L26" s="389">
        <v>0</v>
      </c>
      <c r="M26" s="389">
        <v>0</v>
      </c>
      <c r="N26" s="389">
        <v>0</v>
      </c>
      <c r="O26" s="389">
        <v>0</v>
      </c>
      <c r="P26" s="389">
        <v>0</v>
      </c>
      <c r="Q26" s="389">
        <v>0</v>
      </c>
      <c r="R26" s="389">
        <v>0</v>
      </c>
      <c r="S26" s="389">
        <v>0</v>
      </c>
      <c r="T26" s="389">
        <v>0</v>
      </c>
      <c r="U26" s="389">
        <v>0</v>
      </c>
      <c r="V26" s="389">
        <v>0</v>
      </c>
      <c r="W26" s="389">
        <v>0</v>
      </c>
      <c r="X26" s="389">
        <v>0</v>
      </c>
      <c r="Y26" s="389">
        <v>0</v>
      </c>
      <c r="Z26" s="389">
        <v>0</v>
      </c>
      <c r="AA26" s="389">
        <f t="shared" ref="AA26:BF26" si="13">SUM(AA27,AA32,AA36,AA37,AA42)</f>
        <v>89.544296421754751</v>
      </c>
      <c r="AB26" s="389">
        <f t="shared" si="13"/>
        <v>319.12700310088132</v>
      </c>
      <c r="AC26" s="389">
        <f t="shared" si="13"/>
        <v>452.56301365022466</v>
      </c>
      <c r="AD26" s="389">
        <f t="shared" si="13"/>
        <v>655.85051263371111</v>
      </c>
      <c r="AE26" s="389">
        <f t="shared" si="13"/>
        <v>811.33831209549828</v>
      </c>
      <c r="AF26" s="389">
        <f t="shared" si="13"/>
        <v>1004.1444209195097</v>
      </c>
      <c r="AG26" s="389">
        <f t="shared" si="13"/>
        <v>1213.6047634405932</v>
      </c>
      <c r="AH26" s="389">
        <f t="shared" si="13"/>
        <v>1255.695751517625</v>
      </c>
      <c r="AI26" s="389">
        <f t="shared" si="13"/>
        <v>1397.0204342058919</v>
      </c>
      <c r="AJ26" s="389">
        <f t="shared" si="13"/>
        <v>1609.702350072205</v>
      </c>
      <c r="AK26" s="389">
        <f t="shared" si="13"/>
        <v>1897.3641223379886</v>
      </c>
      <c r="AL26" s="389">
        <f t="shared" si="13"/>
        <v>2240.0976351301929</v>
      </c>
      <c r="AM26" s="389">
        <f t="shared" si="13"/>
        <v>2664.002918288601</v>
      </c>
      <c r="AN26" s="389">
        <f t="shared" si="13"/>
        <v>2931.1318774151332</v>
      </c>
      <c r="AO26" s="389">
        <f t="shared" si="13"/>
        <v>3289.109253482462</v>
      </c>
      <c r="AP26" s="389">
        <f t="shared" si="13"/>
        <v>3664.4291916238444</v>
      </c>
      <c r="AQ26" s="389">
        <f t="shared" si="13"/>
        <v>4000.7629668849445</v>
      </c>
      <c r="AR26" s="389">
        <f t="shared" si="13"/>
        <v>4197.6422231553406</v>
      </c>
      <c r="AS26" s="389">
        <f t="shared" si="13"/>
        <v>4453.5792153932816</v>
      </c>
      <c r="AT26" s="389">
        <f t="shared" si="13"/>
        <v>4823.2105661989053</v>
      </c>
      <c r="AU26" s="389">
        <f t="shared" si="13"/>
        <v>5546.9235244049469</v>
      </c>
      <c r="AV26" s="389">
        <f t="shared" si="13"/>
        <v>6991.529358356288</v>
      </c>
      <c r="AW26" s="389">
        <f t="shared" si="13"/>
        <v>8633.9081661775253</v>
      </c>
      <c r="AX26" s="389">
        <f t="shared" si="13"/>
        <v>9456.680189422972</v>
      </c>
      <c r="AY26" s="389">
        <f t="shared" si="13"/>
        <v>10766.410464952409</v>
      </c>
      <c r="AZ26" s="389">
        <f t="shared" si="13"/>
        <v>11880.855654170075</v>
      </c>
      <c r="BA26" s="389">
        <f t="shared" si="13"/>
        <v>12877.838019645536</v>
      </c>
      <c r="BB26" s="389">
        <f t="shared" si="13"/>
        <v>13537.172350214239</v>
      </c>
      <c r="BC26" s="389">
        <f t="shared" si="13"/>
        <v>14182.60921267895</v>
      </c>
      <c r="BD26" s="389">
        <f t="shared" si="13"/>
        <v>14858.691535125619</v>
      </c>
      <c r="BE26" s="389">
        <f t="shared" si="13"/>
        <v>15701.355524469336</v>
      </c>
      <c r="BF26" s="389">
        <f t="shared" si="13"/>
        <v>16296.324784888366</v>
      </c>
      <c r="BG26" s="389">
        <f t="shared" ref="BG26:CE26" si="14">SUM(BG27,BG32,BG36,BG37,BG42)</f>
        <v>17045.772040318017</v>
      </c>
      <c r="BH26" s="389">
        <f t="shared" si="14"/>
        <v>17614.543607743843</v>
      </c>
      <c r="BI26" s="389">
        <f t="shared" si="14"/>
        <v>18293.64671036302</v>
      </c>
      <c r="BJ26" s="389">
        <f t="shared" si="14"/>
        <v>18841.608916747409</v>
      </c>
      <c r="BK26" s="389">
        <f t="shared" si="14"/>
        <v>19799.288009223816</v>
      </c>
      <c r="BL26" s="389">
        <f t="shared" si="14"/>
        <v>20375.464906095542</v>
      </c>
      <c r="BM26" s="389">
        <f t="shared" si="14"/>
        <v>21825.705264987664</v>
      </c>
      <c r="BN26" s="389">
        <f t="shared" si="14"/>
        <v>22166.814401058979</v>
      </c>
      <c r="BO26" s="389">
        <f t="shared" si="14"/>
        <v>22800.506449414166</v>
      </c>
      <c r="BP26" s="389">
        <f t="shared" si="14"/>
        <v>23664.65530827663</v>
      </c>
      <c r="BQ26" s="389">
        <f t="shared" si="14"/>
        <v>23651.259164171894</v>
      </c>
      <c r="BR26" s="389">
        <f t="shared" si="14"/>
        <v>25216.392131181685</v>
      </c>
      <c r="BS26" s="389">
        <f t="shared" si="14"/>
        <v>26152.494660407014</v>
      </c>
      <c r="BT26" s="389">
        <f t="shared" si="14"/>
        <v>26133.284753902859</v>
      </c>
      <c r="BU26" s="389">
        <f t="shared" si="14"/>
        <v>27317.224693586253</v>
      </c>
      <c r="BV26" s="389">
        <f t="shared" si="14"/>
        <v>27842.397151116016</v>
      </c>
      <c r="BW26" s="389">
        <f t="shared" si="14"/>
        <v>28486.151290205376</v>
      </c>
      <c r="BX26" s="389">
        <f t="shared" si="14"/>
        <v>25933.892701825171</v>
      </c>
      <c r="BY26" s="389">
        <f t="shared" si="14"/>
        <v>27322.987995292995</v>
      </c>
      <c r="BZ26" s="389">
        <f t="shared" si="14"/>
        <v>29127.208537011193</v>
      </c>
      <c r="CA26" s="389">
        <f t="shared" si="14"/>
        <v>33579.210126340564</v>
      </c>
      <c r="CB26" s="389">
        <f t="shared" si="14"/>
        <v>36983.087792241357</v>
      </c>
      <c r="CC26" s="389">
        <f t="shared" si="14"/>
        <v>38761.505354044828</v>
      </c>
      <c r="CD26" s="389">
        <f t="shared" si="14"/>
        <v>40279.000780218281</v>
      </c>
      <c r="CE26" s="390">
        <f t="shared" si="14"/>
        <v>41868.686611919089</v>
      </c>
    </row>
    <row r="27" spans="1:83" s="244" customFormat="1" ht="26.25" customHeight="1" x14ac:dyDescent="0.35">
      <c r="B27" s="338" t="s">
        <v>233</v>
      </c>
      <c r="C27" s="109"/>
      <c r="D27" s="389">
        <v>0</v>
      </c>
      <c r="E27" s="389">
        <v>0</v>
      </c>
      <c r="F27" s="389">
        <v>0</v>
      </c>
      <c r="G27" s="389">
        <v>0</v>
      </c>
      <c r="H27" s="389">
        <v>0</v>
      </c>
      <c r="I27" s="389">
        <v>0</v>
      </c>
      <c r="J27" s="389">
        <v>0</v>
      </c>
      <c r="K27" s="389">
        <v>0</v>
      </c>
      <c r="L27" s="389">
        <v>0</v>
      </c>
      <c r="M27" s="389">
        <v>0</v>
      </c>
      <c r="N27" s="389">
        <v>0</v>
      </c>
      <c r="O27" s="389">
        <v>0</v>
      </c>
      <c r="P27" s="389">
        <v>0</v>
      </c>
      <c r="Q27" s="389">
        <v>0</v>
      </c>
      <c r="R27" s="389">
        <v>0</v>
      </c>
      <c r="S27" s="389">
        <v>0</v>
      </c>
      <c r="T27" s="389">
        <v>0</v>
      </c>
      <c r="U27" s="389">
        <v>0</v>
      </c>
      <c r="V27" s="389">
        <v>0</v>
      </c>
      <c r="W27" s="389">
        <v>0</v>
      </c>
      <c r="X27" s="389">
        <v>0</v>
      </c>
      <c r="Y27" s="389">
        <v>0</v>
      </c>
      <c r="Z27" s="389">
        <v>0</v>
      </c>
      <c r="AA27" s="389">
        <f t="shared" ref="AA27:BF27" si="15">SUM(AA28:AA30)</f>
        <v>0</v>
      </c>
      <c r="AB27" s="389">
        <f t="shared" si="15"/>
        <v>0</v>
      </c>
      <c r="AC27" s="389">
        <f t="shared" si="15"/>
        <v>0</v>
      </c>
      <c r="AD27" s="389">
        <f t="shared" si="15"/>
        <v>0</v>
      </c>
      <c r="AE27" s="389">
        <f t="shared" si="15"/>
        <v>0</v>
      </c>
      <c r="AF27" s="389">
        <f t="shared" si="15"/>
        <v>0</v>
      </c>
      <c r="AG27" s="389">
        <f t="shared" si="15"/>
        <v>0</v>
      </c>
      <c r="AH27" s="389">
        <f t="shared" si="15"/>
        <v>0</v>
      </c>
      <c r="AI27" s="389">
        <f t="shared" si="15"/>
        <v>0</v>
      </c>
      <c r="AJ27" s="389">
        <f t="shared" si="15"/>
        <v>0</v>
      </c>
      <c r="AK27" s="389">
        <f t="shared" si="15"/>
        <v>0</v>
      </c>
      <c r="AL27" s="389">
        <f t="shared" si="15"/>
        <v>0</v>
      </c>
      <c r="AM27" s="389">
        <f t="shared" si="15"/>
        <v>0</v>
      </c>
      <c r="AN27" s="389">
        <f t="shared" si="15"/>
        <v>0</v>
      </c>
      <c r="AO27" s="389">
        <f t="shared" si="15"/>
        <v>0</v>
      </c>
      <c r="AP27" s="389">
        <f t="shared" si="15"/>
        <v>0</v>
      </c>
      <c r="AQ27" s="389">
        <f t="shared" si="15"/>
        <v>0</v>
      </c>
      <c r="AR27" s="389">
        <f t="shared" si="15"/>
        <v>0</v>
      </c>
      <c r="AS27" s="389">
        <f t="shared" si="15"/>
        <v>0</v>
      </c>
      <c r="AT27" s="389">
        <f t="shared" si="15"/>
        <v>0</v>
      </c>
      <c r="AU27" s="389">
        <f t="shared" si="15"/>
        <v>0</v>
      </c>
      <c r="AV27" s="389">
        <f t="shared" si="15"/>
        <v>3837.4929879970655</v>
      </c>
      <c r="AW27" s="389">
        <f t="shared" si="15"/>
        <v>5240.1173656374585</v>
      </c>
      <c r="AX27" s="389">
        <f t="shared" si="15"/>
        <v>5808.2468567048263</v>
      </c>
      <c r="AY27" s="389">
        <f t="shared" si="15"/>
        <v>6826.5429346026049</v>
      </c>
      <c r="AZ27" s="389">
        <f t="shared" si="15"/>
        <v>7755.0677343043199</v>
      </c>
      <c r="BA27" s="389">
        <f t="shared" si="15"/>
        <v>8534.06022395119</v>
      </c>
      <c r="BB27" s="389">
        <f t="shared" si="15"/>
        <v>9000.0546087748535</v>
      </c>
      <c r="BC27" s="389">
        <f t="shared" si="15"/>
        <v>9463.0896938236729</v>
      </c>
      <c r="BD27" s="389">
        <f t="shared" si="15"/>
        <v>9979.2157642447473</v>
      </c>
      <c r="BE27" s="389">
        <f t="shared" si="15"/>
        <v>10646.158464680577</v>
      </c>
      <c r="BF27" s="389">
        <f t="shared" si="15"/>
        <v>11154.528329279674</v>
      </c>
      <c r="BG27" s="389">
        <f t="shared" ref="BG27:CE27" si="16">SUM(BG28:BG30)</f>
        <v>11707.671548950322</v>
      </c>
      <c r="BH27" s="389">
        <f t="shared" si="16"/>
        <v>12108.72188094637</v>
      </c>
      <c r="BI27" s="389">
        <f t="shared" si="16"/>
        <v>12570.133389398678</v>
      </c>
      <c r="BJ27" s="389">
        <f t="shared" si="16"/>
        <v>12965.445878730987</v>
      </c>
      <c r="BK27" s="389">
        <f t="shared" si="16"/>
        <v>13650.605748036502</v>
      </c>
      <c r="BL27" s="389">
        <f t="shared" si="16"/>
        <v>14053.460642138318</v>
      </c>
      <c r="BM27" s="389">
        <f t="shared" si="16"/>
        <v>15097.747284178407</v>
      </c>
      <c r="BN27" s="389">
        <f t="shared" si="16"/>
        <v>15391.788220844383</v>
      </c>
      <c r="BO27" s="389">
        <f t="shared" si="16"/>
        <v>16001.259624606388</v>
      </c>
      <c r="BP27" s="389">
        <f t="shared" si="16"/>
        <v>16810.729474311927</v>
      </c>
      <c r="BQ27" s="389">
        <f t="shared" si="16"/>
        <v>16875.911874244226</v>
      </c>
      <c r="BR27" s="389">
        <f t="shared" si="16"/>
        <v>16735.508865776228</v>
      </c>
      <c r="BS27" s="389">
        <f t="shared" si="16"/>
        <v>15923.264493510382</v>
      </c>
      <c r="BT27" s="389">
        <f t="shared" si="16"/>
        <v>13575.485167359959</v>
      </c>
      <c r="BU27" s="389">
        <f t="shared" si="16"/>
        <v>10877.897008704273</v>
      </c>
      <c r="BV27" s="389">
        <f t="shared" si="16"/>
        <v>9258.8954327064002</v>
      </c>
      <c r="BW27" s="389">
        <f t="shared" si="16"/>
        <v>8032.4501808007772</v>
      </c>
      <c r="BX27" s="389">
        <f t="shared" si="16"/>
        <v>6066.4543192124856</v>
      </c>
      <c r="BY27" s="389">
        <f t="shared" si="16"/>
        <v>5972.5626279297612</v>
      </c>
      <c r="BZ27" s="389">
        <f t="shared" si="16"/>
        <v>5925.1100485491024</v>
      </c>
      <c r="CA27" s="389">
        <f t="shared" si="16"/>
        <v>6333.6991477589399</v>
      </c>
      <c r="CB27" s="389">
        <f t="shared" si="16"/>
        <v>6663.0898477341816</v>
      </c>
      <c r="CC27" s="389">
        <f t="shared" si="16"/>
        <v>6581.8552933534265</v>
      </c>
      <c r="CD27" s="389">
        <f t="shared" si="16"/>
        <v>6421.5708630764975</v>
      </c>
      <c r="CE27" s="390">
        <f t="shared" si="16"/>
        <v>6352.6819679135124</v>
      </c>
    </row>
    <row r="28" spans="1:83" x14ac:dyDescent="0.35">
      <c r="B28" s="391" t="s">
        <v>599</v>
      </c>
      <c r="C28" s="391"/>
      <c r="D28" s="392">
        <v>0</v>
      </c>
      <c r="E28" s="392">
        <v>0</v>
      </c>
      <c r="F28" s="392">
        <v>0</v>
      </c>
      <c r="G28" s="392">
        <v>0</v>
      </c>
      <c r="H28" s="392">
        <v>0</v>
      </c>
      <c r="I28" s="392">
        <v>0</v>
      </c>
      <c r="J28" s="392">
        <v>0</v>
      </c>
      <c r="K28" s="392">
        <v>0</v>
      </c>
      <c r="L28" s="392">
        <v>0</v>
      </c>
      <c r="M28" s="392">
        <v>0</v>
      </c>
      <c r="N28" s="392">
        <v>0</v>
      </c>
      <c r="O28" s="392">
        <v>0</v>
      </c>
      <c r="P28" s="392">
        <v>0</v>
      </c>
      <c r="Q28" s="392">
        <v>0</v>
      </c>
      <c r="R28" s="392">
        <v>0</v>
      </c>
      <c r="S28" s="392">
        <v>0</v>
      </c>
      <c r="T28" s="392">
        <v>0</v>
      </c>
      <c r="U28" s="392">
        <v>0</v>
      </c>
      <c r="V28" s="392">
        <v>0</v>
      </c>
      <c r="W28" s="392">
        <v>0</v>
      </c>
      <c r="X28" s="392">
        <v>0</v>
      </c>
      <c r="Y28" s="392">
        <v>0</v>
      </c>
      <c r="Z28" s="392">
        <v>0</v>
      </c>
      <c r="AA28" s="392">
        <v>0</v>
      </c>
      <c r="AB28" s="392">
        <v>0</v>
      </c>
      <c r="AC28" s="392">
        <v>0</v>
      </c>
      <c r="AD28" s="392">
        <v>0</v>
      </c>
      <c r="AE28" s="392">
        <v>0</v>
      </c>
      <c r="AF28" s="392">
        <v>0</v>
      </c>
      <c r="AG28" s="392">
        <v>0</v>
      </c>
      <c r="AH28" s="392">
        <v>0</v>
      </c>
      <c r="AI28" s="392">
        <v>0</v>
      </c>
      <c r="AJ28" s="392">
        <v>0</v>
      </c>
      <c r="AK28" s="392">
        <v>0</v>
      </c>
      <c r="AL28" s="392">
        <v>0</v>
      </c>
      <c r="AM28" s="392">
        <v>0</v>
      </c>
      <c r="AN28" s="392">
        <v>0</v>
      </c>
      <c r="AO28" s="392">
        <v>0</v>
      </c>
      <c r="AP28" s="392">
        <v>0</v>
      </c>
      <c r="AQ28" s="392">
        <v>0</v>
      </c>
      <c r="AR28" s="392">
        <v>0</v>
      </c>
      <c r="AS28" s="392">
        <v>0</v>
      </c>
      <c r="AT28" s="392">
        <v>0</v>
      </c>
      <c r="AU28" s="392">
        <v>0</v>
      </c>
      <c r="AV28" s="392">
        <v>450.17177634416208</v>
      </c>
      <c r="AW28" s="392">
        <v>614.71198777932716</v>
      </c>
      <c r="AX28" s="392">
        <v>678.75099223657946</v>
      </c>
      <c r="AY28" s="392">
        <v>785.38639493372568</v>
      </c>
      <c r="AZ28" s="392">
        <v>764.26568302003523</v>
      </c>
      <c r="BA28" s="392">
        <v>841.81295400356862</v>
      </c>
      <c r="BB28" s="392">
        <v>894.87513943282875</v>
      </c>
      <c r="BC28" s="392">
        <v>946.92792591337411</v>
      </c>
      <c r="BD28" s="392">
        <v>1002.327101094575</v>
      </c>
      <c r="BE28" s="392">
        <v>1089.8841793655815</v>
      </c>
      <c r="BF28" s="392">
        <v>1205.6655754880662</v>
      </c>
      <c r="BG28" s="392">
        <v>1225.3341647845518</v>
      </c>
      <c r="BH28" s="392">
        <v>1262.1502942323809</v>
      </c>
      <c r="BI28" s="392">
        <v>1347.3473452700789</v>
      </c>
      <c r="BJ28" s="392">
        <v>1377.4719704493532</v>
      </c>
      <c r="BK28" s="392">
        <v>1438.5521771252859</v>
      </c>
      <c r="BL28" s="392">
        <v>1476.6721366856118</v>
      </c>
      <c r="BM28" s="392">
        <v>1570.7023698935775</v>
      </c>
      <c r="BN28" s="392">
        <v>1581.3536243597441</v>
      </c>
      <c r="BO28" s="392">
        <v>1674.1655381993205</v>
      </c>
      <c r="BP28" s="392">
        <v>1740.6800937902674</v>
      </c>
      <c r="BQ28" s="392">
        <v>1794.4442427575991</v>
      </c>
      <c r="BR28" s="392">
        <v>2082.8683892382655</v>
      </c>
      <c r="BS28" s="392">
        <v>2207.6839874678794</v>
      </c>
      <c r="BT28" s="392">
        <v>2236.6842290667901</v>
      </c>
      <c r="BU28" s="392">
        <v>2278.9857931821939</v>
      </c>
      <c r="BV28" s="392">
        <v>2408.8014976738868</v>
      </c>
      <c r="BW28" s="392">
        <v>2553.2353844618488</v>
      </c>
      <c r="BX28" s="392">
        <v>2344.6669614314637</v>
      </c>
      <c r="BY28" s="392">
        <v>2563.2517940549551</v>
      </c>
      <c r="BZ28" s="392">
        <v>2813.7896423854081</v>
      </c>
      <c r="CA28" s="392">
        <v>3281.7743186004313</v>
      </c>
      <c r="CB28" s="392">
        <v>3660.9132150472983</v>
      </c>
      <c r="CC28" s="392">
        <v>3841.1891275167422</v>
      </c>
      <c r="CD28" s="392">
        <v>3987.312118363785</v>
      </c>
      <c r="CE28" s="393">
        <v>4144.7336989419173</v>
      </c>
    </row>
    <row r="29" spans="1:83" x14ac:dyDescent="0.35">
      <c r="B29" s="391" t="s">
        <v>412</v>
      </c>
      <c r="C29" s="391"/>
      <c r="D29" s="392">
        <v>0</v>
      </c>
      <c r="E29" s="392">
        <v>0</v>
      </c>
      <c r="F29" s="392">
        <v>0</v>
      </c>
      <c r="G29" s="392">
        <v>0</v>
      </c>
      <c r="H29" s="392">
        <v>0</v>
      </c>
      <c r="I29" s="392">
        <v>0</v>
      </c>
      <c r="J29" s="392">
        <v>0</v>
      </c>
      <c r="K29" s="392">
        <v>0</v>
      </c>
      <c r="L29" s="392">
        <v>0</v>
      </c>
      <c r="M29" s="392">
        <v>0</v>
      </c>
      <c r="N29" s="392">
        <v>0</v>
      </c>
      <c r="O29" s="392">
        <v>0</v>
      </c>
      <c r="P29" s="392">
        <v>0</v>
      </c>
      <c r="Q29" s="392">
        <v>0</v>
      </c>
      <c r="R29" s="392">
        <v>0</v>
      </c>
      <c r="S29" s="392">
        <v>0</v>
      </c>
      <c r="T29" s="392">
        <v>0</v>
      </c>
      <c r="U29" s="392">
        <v>0</v>
      </c>
      <c r="V29" s="392">
        <v>0</v>
      </c>
      <c r="W29" s="392">
        <v>0</v>
      </c>
      <c r="X29" s="392">
        <v>0</v>
      </c>
      <c r="Y29" s="392">
        <v>0</v>
      </c>
      <c r="Z29" s="392">
        <v>0</v>
      </c>
      <c r="AA29" s="392">
        <v>0</v>
      </c>
      <c r="AB29" s="392">
        <v>0</v>
      </c>
      <c r="AC29" s="392">
        <v>0</v>
      </c>
      <c r="AD29" s="392">
        <v>0</v>
      </c>
      <c r="AE29" s="392">
        <v>0</v>
      </c>
      <c r="AF29" s="392">
        <v>0</v>
      </c>
      <c r="AG29" s="392">
        <v>0</v>
      </c>
      <c r="AH29" s="392">
        <v>0</v>
      </c>
      <c r="AI29" s="392">
        <v>0</v>
      </c>
      <c r="AJ29" s="392">
        <v>0</v>
      </c>
      <c r="AK29" s="392">
        <v>0</v>
      </c>
      <c r="AL29" s="392">
        <v>0</v>
      </c>
      <c r="AM29" s="392">
        <v>0</v>
      </c>
      <c r="AN29" s="392">
        <v>0</v>
      </c>
      <c r="AO29" s="392">
        <v>0</v>
      </c>
      <c r="AP29" s="392">
        <v>0</v>
      </c>
      <c r="AQ29" s="392">
        <v>0</v>
      </c>
      <c r="AR29" s="392">
        <v>0</v>
      </c>
      <c r="AS29" s="392">
        <v>0</v>
      </c>
      <c r="AT29" s="392">
        <v>0</v>
      </c>
      <c r="AU29" s="392">
        <v>0</v>
      </c>
      <c r="AV29" s="392">
        <v>2404.2064315198841</v>
      </c>
      <c r="AW29" s="392">
        <v>3282.9568449479193</v>
      </c>
      <c r="AX29" s="392">
        <v>3603.7727337402212</v>
      </c>
      <c r="AY29" s="392">
        <v>4231.2112842405259</v>
      </c>
      <c r="AZ29" s="392">
        <v>4900.175862724629</v>
      </c>
      <c r="BA29" s="392">
        <v>5326.1595115727932</v>
      </c>
      <c r="BB29" s="392">
        <v>5516.2240767958456</v>
      </c>
      <c r="BC29" s="392">
        <v>5698.9141611928217</v>
      </c>
      <c r="BD29" s="392">
        <v>5927.1856121261935</v>
      </c>
      <c r="BE29" s="392">
        <v>6248.0752947401506</v>
      </c>
      <c r="BF29" s="392">
        <v>6493.5140777675688</v>
      </c>
      <c r="BG29" s="392">
        <v>6776.5783860973443</v>
      </c>
      <c r="BH29" s="392">
        <v>6936.6364143084875</v>
      </c>
      <c r="BI29" s="392">
        <v>7102.6440292285042</v>
      </c>
      <c r="BJ29" s="392">
        <v>7254.9092357715581</v>
      </c>
      <c r="BK29" s="392">
        <v>7564.8448653836158</v>
      </c>
      <c r="BL29" s="392">
        <v>7743.835396970022</v>
      </c>
      <c r="BM29" s="392">
        <v>8270.9089534793729</v>
      </c>
      <c r="BN29" s="392">
        <v>8366.9644408426047</v>
      </c>
      <c r="BO29" s="392">
        <v>8786.2024970556922</v>
      </c>
      <c r="BP29" s="392">
        <v>9287.0142142401655</v>
      </c>
      <c r="BQ29" s="392">
        <v>9231.4086669056269</v>
      </c>
      <c r="BR29" s="392">
        <v>8576.1689603174163</v>
      </c>
      <c r="BS29" s="392">
        <v>7980.3139197689852</v>
      </c>
      <c r="BT29" s="392">
        <v>6058.4741299686493</v>
      </c>
      <c r="BU29" s="392">
        <v>4142.5469496981059</v>
      </c>
      <c r="BV29" s="392">
        <v>2833.1737507792809</v>
      </c>
      <c r="BW29" s="392">
        <v>1801.6420444247806</v>
      </c>
      <c r="BX29" s="392">
        <v>911.51941573120234</v>
      </c>
      <c r="BY29" s="392">
        <v>842.51430523280692</v>
      </c>
      <c r="BZ29" s="392">
        <v>774.39931855298175</v>
      </c>
      <c r="CA29" s="392">
        <v>759.85069104662693</v>
      </c>
      <c r="CB29" s="392">
        <v>754.6299217931803</v>
      </c>
      <c r="CC29" s="392">
        <v>763.75341084414958</v>
      </c>
      <c r="CD29" s="392">
        <v>709.8042788860356</v>
      </c>
      <c r="CE29" s="393">
        <v>675.72103213092362</v>
      </c>
    </row>
    <row r="30" spans="1:83" x14ac:dyDescent="0.35">
      <c r="B30" s="391" t="s">
        <v>411</v>
      </c>
      <c r="C30" s="391"/>
      <c r="D30" s="392">
        <v>0</v>
      </c>
      <c r="E30" s="392">
        <v>0</v>
      </c>
      <c r="F30" s="392">
        <v>0</v>
      </c>
      <c r="G30" s="392">
        <v>0</v>
      </c>
      <c r="H30" s="392">
        <v>0</v>
      </c>
      <c r="I30" s="392">
        <v>0</v>
      </c>
      <c r="J30" s="392">
        <v>0</v>
      </c>
      <c r="K30" s="392">
        <v>0</v>
      </c>
      <c r="L30" s="392">
        <v>0</v>
      </c>
      <c r="M30" s="392">
        <v>0</v>
      </c>
      <c r="N30" s="392">
        <v>0</v>
      </c>
      <c r="O30" s="392">
        <v>0</v>
      </c>
      <c r="P30" s="392">
        <v>0</v>
      </c>
      <c r="Q30" s="392">
        <v>0</v>
      </c>
      <c r="R30" s="392">
        <v>0</v>
      </c>
      <c r="S30" s="392">
        <v>0</v>
      </c>
      <c r="T30" s="392">
        <v>0</v>
      </c>
      <c r="U30" s="392">
        <v>0</v>
      </c>
      <c r="V30" s="392">
        <v>0</v>
      </c>
      <c r="W30" s="392">
        <v>0</v>
      </c>
      <c r="X30" s="392">
        <v>0</v>
      </c>
      <c r="Y30" s="392">
        <v>0</v>
      </c>
      <c r="Z30" s="392">
        <v>0</v>
      </c>
      <c r="AA30" s="392">
        <v>0</v>
      </c>
      <c r="AB30" s="392">
        <v>0</v>
      </c>
      <c r="AC30" s="392">
        <v>0</v>
      </c>
      <c r="AD30" s="392">
        <v>0</v>
      </c>
      <c r="AE30" s="392">
        <v>0</v>
      </c>
      <c r="AF30" s="392">
        <v>0</v>
      </c>
      <c r="AG30" s="392">
        <v>0</v>
      </c>
      <c r="AH30" s="392">
        <v>0</v>
      </c>
      <c r="AI30" s="392">
        <v>0</v>
      </c>
      <c r="AJ30" s="392">
        <v>0</v>
      </c>
      <c r="AK30" s="392">
        <v>0</v>
      </c>
      <c r="AL30" s="392">
        <v>0</v>
      </c>
      <c r="AM30" s="392">
        <v>0</v>
      </c>
      <c r="AN30" s="392">
        <v>0</v>
      </c>
      <c r="AO30" s="392">
        <v>0</v>
      </c>
      <c r="AP30" s="392">
        <v>0</v>
      </c>
      <c r="AQ30" s="392">
        <v>0</v>
      </c>
      <c r="AR30" s="392">
        <v>0</v>
      </c>
      <c r="AS30" s="392">
        <v>0</v>
      </c>
      <c r="AT30" s="392">
        <v>0</v>
      </c>
      <c r="AU30" s="392">
        <v>0</v>
      </c>
      <c r="AV30" s="392">
        <v>983.11478013301928</v>
      </c>
      <c r="AW30" s="392">
        <v>1342.448532910212</v>
      </c>
      <c r="AX30" s="392">
        <v>1525.7231307280256</v>
      </c>
      <c r="AY30" s="392">
        <v>1809.945255428353</v>
      </c>
      <c r="AZ30" s="392">
        <v>2090.6261885596559</v>
      </c>
      <c r="BA30" s="392">
        <v>2366.0877583748284</v>
      </c>
      <c r="BB30" s="392">
        <v>2588.9553925461792</v>
      </c>
      <c r="BC30" s="392">
        <v>2817.2476067174766</v>
      </c>
      <c r="BD30" s="392">
        <v>3049.7030510239788</v>
      </c>
      <c r="BE30" s="392">
        <v>3308.1989905748446</v>
      </c>
      <c r="BF30" s="392">
        <v>3455.3486760240385</v>
      </c>
      <c r="BG30" s="392">
        <v>3705.7589980684265</v>
      </c>
      <c r="BH30" s="392">
        <v>3909.9351724055018</v>
      </c>
      <c r="BI30" s="392">
        <v>4120.1420149000942</v>
      </c>
      <c r="BJ30" s="392">
        <v>4333.064672510076</v>
      </c>
      <c r="BK30" s="392">
        <v>4647.2087055276015</v>
      </c>
      <c r="BL30" s="392">
        <v>4832.9531084826849</v>
      </c>
      <c r="BM30" s="392">
        <v>5256.1359608054572</v>
      </c>
      <c r="BN30" s="392">
        <v>5443.4701556420332</v>
      </c>
      <c r="BO30" s="392">
        <v>5540.8915893513758</v>
      </c>
      <c r="BP30" s="392">
        <v>5783.0351662814919</v>
      </c>
      <c r="BQ30" s="392">
        <v>5850.0589645810005</v>
      </c>
      <c r="BR30" s="392">
        <v>6076.4715162205466</v>
      </c>
      <c r="BS30" s="392">
        <v>5735.2665862735166</v>
      </c>
      <c r="BT30" s="392">
        <v>5280.3268083245202</v>
      </c>
      <c r="BU30" s="392">
        <v>4456.3642658239723</v>
      </c>
      <c r="BV30" s="392">
        <v>4016.9201842532325</v>
      </c>
      <c r="BW30" s="392">
        <v>3677.5727519141474</v>
      </c>
      <c r="BX30" s="392">
        <v>2810.2679420498202</v>
      </c>
      <c r="BY30" s="392">
        <v>2566.796528641999</v>
      </c>
      <c r="BZ30" s="392">
        <v>2336.9210876107131</v>
      </c>
      <c r="CA30" s="392">
        <v>2292.074138111881</v>
      </c>
      <c r="CB30" s="392">
        <v>2247.5467108937028</v>
      </c>
      <c r="CC30" s="392">
        <v>1976.912754992534</v>
      </c>
      <c r="CD30" s="392">
        <v>1724.4544658266768</v>
      </c>
      <c r="CE30" s="393">
        <v>1532.2272368406709</v>
      </c>
    </row>
    <row r="31" spans="1:83" ht="26.25" customHeight="1" x14ac:dyDescent="0.35">
      <c r="B31" s="285" t="s">
        <v>600</v>
      </c>
      <c r="C31" s="391"/>
      <c r="D31" s="392">
        <v>0</v>
      </c>
      <c r="E31" s="392">
        <v>0</v>
      </c>
      <c r="F31" s="392">
        <v>0</v>
      </c>
      <c r="G31" s="392">
        <v>0</v>
      </c>
      <c r="H31" s="392">
        <v>0</v>
      </c>
      <c r="I31" s="392">
        <v>0</v>
      </c>
      <c r="J31" s="392">
        <v>0</v>
      </c>
      <c r="K31" s="392">
        <v>0</v>
      </c>
      <c r="L31" s="392">
        <v>0</v>
      </c>
      <c r="M31" s="392">
        <v>0</v>
      </c>
      <c r="N31" s="392">
        <v>0</v>
      </c>
      <c r="O31" s="392">
        <v>0</v>
      </c>
      <c r="P31" s="392">
        <v>0</v>
      </c>
      <c r="Q31" s="392">
        <v>0</v>
      </c>
      <c r="R31" s="392">
        <v>0</v>
      </c>
      <c r="S31" s="392">
        <v>0</v>
      </c>
      <c r="T31" s="392">
        <v>0</v>
      </c>
      <c r="U31" s="392">
        <v>0</v>
      </c>
      <c r="V31" s="392">
        <v>0</v>
      </c>
      <c r="W31" s="392">
        <v>0</v>
      </c>
      <c r="X31" s="392">
        <v>0</v>
      </c>
      <c r="Y31" s="392">
        <v>0</v>
      </c>
      <c r="Z31" s="392">
        <v>0</v>
      </c>
      <c r="AA31" s="392">
        <v>0</v>
      </c>
      <c r="AB31" s="392">
        <v>0</v>
      </c>
      <c r="AC31" s="392">
        <v>0</v>
      </c>
      <c r="AD31" s="392">
        <v>0</v>
      </c>
      <c r="AE31" s="392">
        <v>0</v>
      </c>
      <c r="AF31" s="392">
        <v>0</v>
      </c>
      <c r="AG31" s="392">
        <v>0</v>
      </c>
      <c r="AH31" s="392">
        <v>0</v>
      </c>
      <c r="AI31" s="392">
        <v>0</v>
      </c>
      <c r="AJ31" s="392">
        <v>0</v>
      </c>
      <c r="AK31" s="392">
        <v>0</v>
      </c>
      <c r="AL31" s="392">
        <v>0</v>
      </c>
      <c r="AM31" s="392">
        <v>0</v>
      </c>
      <c r="AN31" s="392">
        <v>0</v>
      </c>
      <c r="AO31" s="392">
        <v>0</v>
      </c>
      <c r="AP31" s="392">
        <v>0</v>
      </c>
      <c r="AQ31" s="392">
        <v>0</v>
      </c>
      <c r="AR31" s="392">
        <v>0</v>
      </c>
      <c r="AS31" s="392">
        <v>0</v>
      </c>
      <c r="AT31" s="392">
        <v>0</v>
      </c>
      <c r="AU31" s="392">
        <v>0</v>
      </c>
      <c r="AV31" s="392">
        <v>0</v>
      </c>
      <c r="AW31" s="392">
        <v>0</v>
      </c>
      <c r="AX31" s="392">
        <v>0</v>
      </c>
      <c r="AY31" s="392">
        <v>0</v>
      </c>
      <c r="AZ31" s="392">
        <v>0</v>
      </c>
      <c r="BA31" s="392">
        <v>0</v>
      </c>
      <c r="BB31" s="392">
        <v>0</v>
      </c>
      <c r="BC31" s="392">
        <v>0</v>
      </c>
      <c r="BD31" s="392">
        <v>0</v>
      </c>
      <c r="BE31" s="392">
        <v>0</v>
      </c>
      <c r="BF31" s="392">
        <v>7.1963137198109743</v>
      </c>
      <c r="BG31" s="392">
        <v>7.6971389526894125</v>
      </c>
      <c r="BH31" s="392">
        <v>8.3090325687157893</v>
      </c>
      <c r="BI31" s="392">
        <v>8.8735137360239076</v>
      </c>
      <c r="BJ31" s="392">
        <v>9.308246681559508</v>
      </c>
      <c r="BK31" s="392">
        <v>9.5635825976522106</v>
      </c>
      <c r="BL31" s="392">
        <v>11.461888961660081</v>
      </c>
      <c r="BM31" s="392">
        <v>12.589291421852476</v>
      </c>
      <c r="BN31" s="392">
        <v>13.188068829883031</v>
      </c>
      <c r="BO31" s="392">
        <v>14.587323289945102</v>
      </c>
      <c r="BP31" s="392">
        <v>16.117774042493295</v>
      </c>
      <c r="BQ31" s="392">
        <v>16.24529309727215</v>
      </c>
      <c r="BR31" s="392">
        <v>16.245469813522519</v>
      </c>
      <c r="BS31" s="392">
        <v>16.069399211814513</v>
      </c>
      <c r="BT31" s="392">
        <v>15.392587754203245</v>
      </c>
      <c r="BU31" s="392">
        <v>14.168282192336164</v>
      </c>
      <c r="BV31" s="392">
        <v>13.20367674057935</v>
      </c>
      <c r="BW31" s="392">
        <v>12.486316638350287</v>
      </c>
      <c r="BX31" s="392">
        <v>9.3860251276048388</v>
      </c>
      <c r="BY31" s="392">
        <v>8.9708538600417285</v>
      </c>
      <c r="BZ31" s="392">
        <v>8.8251890136262663</v>
      </c>
      <c r="CA31" s="392">
        <v>8.7176168901597801</v>
      </c>
      <c r="CB31" s="392">
        <v>8.7379755760640982</v>
      </c>
      <c r="CC31" s="392">
        <v>8.7042091407649593</v>
      </c>
      <c r="CD31" s="392">
        <v>8.6025348643512594</v>
      </c>
      <c r="CE31" s="393">
        <v>8.5383931227864913</v>
      </c>
    </row>
    <row r="32" spans="1:83" ht="26.25" customHeight="1" x14ac:dyDescent="0.35">
      <c r="B32" s="345" t="s">
        <v>263</v>
      </c>
      <c r="C32" s="391"/>
      <c r="D32" s="389">
        <v>0</v>
      </c>
      <c r="E32" s="389">
        <v>0</v>
      </c>
      <c r="F32" s="389">
        <v>0</v>
      </c>
      <c r="G32" s="389">
        <v>0</v>
      </c>
      <c r="H32" s="389">
        <v>0</v>
      </c>
      <c r="I32" s="389">
        <v>0</v>
      </c>
      <c r="J32" s="389">
        <v>0</v>
      </c>
      <c r="K32" s="389">
        <v>0</v>
      </c>
      <c r="L32" s="389">
        <v>0</v>
      </c>
      <c r="M32" s="389">
        <v>0</v>
      </c>
      <c r="N32" s="389">
        <v>0</v>
      </c>
      <c r="O32" s="389">
        <v>0</v>
      </c>
      <c r="P32" s="389">
        <v>0</v>
      </c>
      <c r="Q32" s="389">
        <v>0</v>
      </c>
      <c r="R32" s="389">
        <v>0</v>
      </c>
      <c r="S32" s="389">
        <v>0</v>
      </c>
      <c r="T32" s="389">
        <v>0</v>
      </c>
      <c r="U32" s="389">
        <v>0</v>
      </c>
      <c r="V32" s="389">
        <v>0</v>
      </c>
      <c r="W32" s="389">
        <v>0</v>
      </c>
      <c r="X32" s="389">
        <v>0</v>
      </c>
      <c r="Y32" s="389">
        <v>0</v>
      </c>
      <c r="Z32" s="389">
        <v>0</v>
      </c>
      <c r="AA32" s="389">
        <f t="shared" ref="AA32:BF32" si="17">SUM(AA33:AA34)</f>
        <v>0</v>
      </c>
      <c r="AB32" s="389">
        <f t="shared" si="17"/>
        <v>0</v>
      </c>
      <c r="AC32" s="389">
        <f t="shared" si="17"/>
        <v>0</v>
      </c>
      <c r="AD32" s="389">
        <f t="shared" si="17"/>
        <v>0</v>
      </c>
      <c r="AE32" s="389">
        <f t="shared" si="17"/>
        <v>0</v>
      </c>
      <c r="AF32" s="389">
        <f t="shared" si="17"/>
        <v>0</v>
      </c>
      <c r="AG32" s="389">
        <f t="shared" si="17"/>
        <v>0</v>
      </c>
      <c r="AH32" s="389">
        <f t="shared" si="17"/>
        <v>0</v>
      </c>
      <c r="AI32" s="389">
        <f t="shared" si="17"/>
        <v>0</v>
      </c>
      <c r="AJ32" s="389">
        <f t="shared" si="17"/>
        <v>0</v>
      </c>
      <c r="AK32" s="389">
        <f t="shared" si="17"/>
        <v>0</v>
      </c>
      <c r="AL32" s="389">
        <f t="shared" si="17"/>
        <v>0</v>
      </c>
      <c r="AM32" s="389">
        <f t="shared" si="17"/>
        <v>0</v>
      </c>
      <c r="AN32" s="389">
        <f t="shared" si="17"/>
        <v>0</v>
      </c>
      <c r="AO32" s="389">
        <f t="shared" si="17"/>
        <v>0</v>
      </c>
      <c r="AP32" s="389">
        <f t="shared" si="17"/>
        <v>0</v>
      </c>
      <c r="AQ32" s="389">
        <f t="shared" si="17"/>
        <v>0</v>
      </c>
      <c r="AR32" s="389">
        <f t="shared" si="17"/>
        <v>0</v>
      </c>
      <c r="AS32" s="389">
        <f t="shared" si="17"/>
        <v>0</v>
      </c>
      <c r="AT32" s="389">
        <f t="shared" si="17"/>
        <v>0</v>
      </c>
      <c r="AU32" s="389">
        <f t="shared" si="17"/>
        <v>0</v>
      </c>
      <c r="AV32" s="389">
        <f t="shared" si="17"/>
        <v>0</v>
      </c>
      <c r="AW32" s="389">
        <f t="shared" si="17"/>
        <v>0</v>
      </c>
      <c r="AX32" s="389">
        <f t="shared" si="17"/>
        <v>0</v>
      </c>
      <c r="AY32" s="389">
        <f t="shared" si="17"/>
        <v>0</v>
      </c>
      <c r="AZ32" s="389">
        <f t="shared" si="17"/>
        <v>0</v>
      </c>
      <c r="BA32" s="389">
        <f t="shared" si="17"/>
        <v>0</v>
      </c>
      <c r="BB32" s="389">
        <f t="shared" si="17"/>
        <v>0</v>
      </c>
      <c r="BC32" s="389">
        <f t="shared" si="17"/>
        <v>0</v>
      </c>
      <c r="BD32" s="389">
        <f t="shared" si="17"/>
        <v>0</v>
      </c>
      <c r="BE32" s="389">
        <f t="shared" si="17"/>
        <v>0</v>
      </c>
      <c r="BF32" s="389">
        <f t="shared" si="17"/>
        <v>0</v>
      </c>
      <c r="BG32" s="389">
        <f t="shared" ref="BG32:CE32" si="18">SUM(BG33:BG34)</f>
        <v>0</v>
      </c>
      <c r="BH32" s="389">
        <f t="shared" si="18"/>
        <v>0</v>
      </c>
      <c r="BI32" s="389">
        <f t="shared" si="18"/>
        <v>0</v>
      </c>
      <c r="BJ32" s="389">
        <f t="shared" si="18"/>
        <v>0</v>
      </c>
      <c r="BK32" s="389">
        <f t="shared" si="18"/>
        <v>0</v>
      </c>
      <c r="BL32" s="389">
        <f t="shared" si="18"/>
        <v>0</v>
      </c>
      <c r="BM32" s="389">
        <f t="shared" si="18"/>
        <v>0</v>
      </c>
      <c r="BN32" s="389">
        <f t="shared" si="18"/>
        <v>0</v>
      </c>
      <c r="BO32" s="389">
        <f t="shared" si="18"/>
        <v>0</v>
      </c>
      <c r="BP32" s="389">
        <f t="shared" si="18"/>
        <v>0</v>
      </c>
      <c r="BQ32" s="389">
        <f t="shared" si="18"/>
        <v>196.85179139221398</v>
      </c>
      <c r="BR32" s="389">
        <f t="shared" si="18"/>
        <v>1897.6461898453313</v>
      </c>
      <c r="BS32" s="389">
        <f t="shared" si="18"/>
        <v>3615.3811229137673</v>
      </c>
      <c r="BT32" s="389">
        <f t="shared" si="18"/>
        <v>6084.5064281063314</v>
      </c>
      <c r="BU32" s="389">
        <f t="shared" si="18"/>
        <v>10017.216983218863</v>
      </c>
      <c r="BV32" s="389">
        <f t="shared" si="18"/>
        <v>12106.438168796489</v>
      </c>
      <c r="BW32" s="389">
        <f t="shared" si="18"/>
        <v>13881.142679854978</v>
      </c>
      <c r="BX32" s="389">
        <f t="shared" si="18"/>
        <v>14285.803674679375</v>
      </c>
      <c r="BY32" s="389">
        <f t="shared" si="18"/>
        <v>15771.757348947069</v>
      </c>
      <c r="BZ32" s="389">
        <f t="shared" si="18"/>
        <v>17560.940488615201</v>
      </c>
      <c r="CA32" s="389">
        <f t="shared" si="18"/>
        <v>20997.887527733179</v>
      </c>
      <c r="CB32" s="389">
        <f t="shared" si="18"/>
        <v>23547.374938117908</v>
      </c>
      <c r="CC32" s="389">
        <f t="shared" si="18"/>
        <v>25207.163676498232</v>
      </c>
      <c r="CD32" s="389">
        <f t="shared" si="18"/>
        <v>26777.292997135071</v>
      </c>
      <c r="CE32" s="390">
        <f t="shared" si="18"/>
        <v>28346.919297876415</v>
      </c>
    </row>
    <row r="33" spans="1:83" x14ac:dyDescent="0.35">
      <c r="B33" s="285" t="s">
        <v>412</v>
      </c>
      <c r="C33" s="391"/>
      <c r="D33" s="392">
        <v>0</v>
      </c>
      <c r="E33" s="392">
        <v>0</v>
      </c>
      <c r="F33" s="392">
        <v>0</v>
      </c>
      <c r="G33" s="392">
        <v>0</v>
      </c>
      <c r="H33" s="392">
        <v>0</v>
      </c>
      <c r="I33" s="392">
        <v>0</v>
      </c>
      <c r="J33" s="392">
        <v>0</v>
      </c>
      <c r="K33" s="392">
        <v>0</v>
      </c>
      <c r="L33" s="392">
        <v>0</v>
      </c>
      <c r="M33" s="392">
        <v>0</v>
      </c>
      <c r="N33" s="392">
        <v>0</v>
      </c>
      <c r="O33" s="392">
        <v>0</v>
      </c>
      <c r="P33" s="392">
        <v>0</v>
      </c>
      <c r="Q33" s="392">
        <v>0</v>
      </c>
      <c r="R33" s="392">
        <v>0</v>
      </c>
      <c r="S33" s="392">
        <v>0</v>
      </c>
      <c r="T33" s="392">
        <v>0</v>
      </c>
      <c r="U33" s="392">
        <v>0</v>
      </c>
      <c r="V33" s="392">
        <v>0</v>
      </c>
      <c r="W33" s="392">
        <v>0</v>
      </c>
      <c r="X33" s="392">
        <v>0</v>
      </c>
      <c r="Y33" s="392">
        <v>0</v>
      </c>
      <c r="Z33" s="392">
        <v>0</v>
      </c>
      <c r="AA33" s="392">
        <v>0</v>
      </c>
      <c r="AB33" s="392">
        <v>0</v>
      </c>
      <c r="AC33" s="392">
        <v>0</v>
      </c>
      <c r="AD33" s="392">
        <v>0</v>
      </c>
      <c r="AE33" s="392">
        <v>0</v>
      </c>
      <c r="AF33" s="392">
        <v>0</v>
      </c>
      <c r="AG33" s="392">
        <v>0</v>
      </c>
      <c r="AH33" s="392">
        <v>0</v>
      </c>
      <c r="AI33" s="392">
        <v>0</v>
      </c>
      <c r="AJ33" s="392">
        <v>0</v>
      </c>
      <c r="AK33" s="392">
        <v>0</v>
      </c>
      <c r="AL33" s="392">
        <v>0</v>
      </c>
      <c r="AM33" s="392">
        <v>0</v>
      </c>
      <c r="AN33" s="392">
        <v>0</v>
      </c>
      <c r="AO33" s="392">
        <v>0</v>
      </c>
      <c r="AP33" s="392">
        <v>0</v>
      </c>
      <c r="AQ33" s="392">
        <v>0</v>
      </c>
      <c r="AR33" s="392">
        <v>0</v>
      </c>
      <c r="AS33" s="392">
        <v>0</v>
      </c>
      <c r="AT33" s="392">
        <v>0</v>
      </c>
      <c r="AU33" s="392">
        <v>0</v>
      </c>
      <c r="AV33" s="392">
        <v>0</v>
      </c>
      <c r="AW33" s="392">
        <v>0</v>
      </c>
      <c r="AX33" s="392">
        <v>0</v>
      </c>
      <c r="AY33" s="392">
        <v>0</v>
      </c>
      <c r="AZ33" s="392">
        <v>0</v>
      </c>
      <c r="BA33" s="392">
        <v>0</v>
      </c>
      <c r="BB33" s="392">
        <v>0</v>
      </c>
      <c r="BC33" s="392">
        <v>0</v>
      </c>
      <c r="BD33" s="392">
        <v>0</v>
      </c>
      <c r="BE33" s="392">
        <v>0</v>
      </c>
      <c r="BF33" s="392">
        <v>0</v>
      </c>
      <c r="BG33" s="392">
        <v>0</v>
      </c>
      <c r="BH33" s="392">
        <v>0</v>
      </c>
      <c r="BI33" s="392">
        <v>0</v>
      </c>
      <c r="BJ33" s="392">
        <v>0</v>
      </c>
      <c r="BK33" s="392">
        <v>0</v>
      </c>
      <c r="BL33" s="392">
        <v>0</v>
      </c>
      <c r="BM33" s="392">
        <v>0</v>
      </c>
      <c r="BN33" s="392">
        <v>0</v>
      </c>
      <c r="BO33" s="392">
        <v>0</v>
      </c>
      <c r="BP33" s="392">
        <v>0</v>
      </c>
      <c r="BQ33" s="392">
        <v>178.62174425084604</v>
      </c>
      <c r="BR33" s="392">
        <v>1741.9350504453687</v>
      </c>
      <c r="BS33" s="392">
        <v>3464.7571979093345</v>
      </c>
      <c r="BT33" s="392">
        <v>5578.992946193549</v>
      </c>
      <c r="BU33" s="392">
        <v>8961.6250631246276</v>
      </c>
      <c r="BV33" s="392">
        <v>10833.035075069603</v>
      </c>
      <c r="BW33" s="392">
        <v>12153.593945217339</v>
      </c>
      <c r="BX33" s="392">
        <v>12309.825610470216</v>
      </c>
      <c r="BY33" s="392">
        <v>13432.620993912997</v>
      </c>
      <c r="BZ33" s="392">
        <v>14733.638432903099</v>
      </c>
      <c r="CA33" s="392">
        <v>17369.076160832861</v>
      </c>
      <c r="CB33" s="392">
        <v>19233.453231917287</v>
      </c>
      <c r="CC33" s="392">
        <v>20323.498254810616</v>
      </c>
      <c r="CD33" s="392">
        <v>21478.469670657956</v>
      </c>
      <c r="CE33" s="393">
        <v>22805.984961909358</v>
      </c>
    </row>
    <row r="34" spans="1:83" x14ac:dyDescent="0.35">
      <c r="B34" s="285" t="s">
        <v>411</v>
      </c>
      <c r="C34" s="391"/>
      <c r="D34" s="392">
        <v>0</v>
      </c>
      <c r="E34" s="392">
        <v>0</v>
      </c>
      <c r="F34" s="392">
        <v>0</v>
      </c>
      <c r="G34" s="392">
        <v>0</v>
      </c>
      <c r="H34" s="392">
        <v>0</v>
      </c>
      <c r="I34" s="392">
        <v>0</v>
      </c>
      <c r="J34" s="392">
        <v>0</v>
      </c>
      <c r="K34" s="392">
        <v>0</v>
      </c>
      <c r="L34" s="392">
        <v>0</v>
      </c>
      <c r="M34" s="392">
        <v>0</v>
      </c>
      <c r="N34" s="392">
        <v>0</v>
      </c>
      <c r="O34" s="392">
        <v>0</v>
      </c>
      <c r="P34" s="392">
        <v>0</v>
      </c>
      <c r="Q34" s="392">
        <v>0</v>
      </c>
      <c r="R34" s="392">
        <v>0</v>
      </c>
      <c r="S34" s="392">
        <v>0</v>
      </c>
      <c r="T34" s="392">
        <v>0</v>
      </c>
      <c r="U34" s="392">
        <v>0</v>
      </c>
      <c r="V34" s="392">
        <v>0</v>
      </c>
      <c r="W34" s="392">
        <v>0</v>
      </c>
      <c r="X34" s="392">
        <v>0</v>
      </c>
      <c r="Y34" s="392">
        <v>0</v>
      </c>
      <c r="Z34" s="392">
        <v>0</v>
      </c>
      <c r="AA34" s="392">
        <v>0</v>
      </c>
      <c r="AB34" s="392">
        <v>0</v>
      </c>
      <c r="AC34" s="392">
        <v>0</v>
      </c>
      <c r="AD34" s="392">
        <v>0</v>
      </c>
      <c r="AE34" s="392">
        <v>0</v>
      </c>
      <c r="AF34" s="392">
        <v>0</v>
      </c>
      <c r="AG34" s="392">
        <v>0</v>
      </c>
      <c r="AH34" s="392">
        <v>0</v>
      </c>
      <c r="AI34" s="392">
        <v>0</v>
      </c>
      <c r="AJ34" s="392">
        <v>0</v>
      </c>
      <c r="AK34" s="392">
        <v>0</v>
      </c>
      <c r="AL34" s="392">
        <v>0</v>
      </c>
      <c r="AM34" s="392">
        <v>0</v>
      </c>
      <c r="AN34" s="392">
        <v>0</v>
      </c>
      <c r="AO34" s="392">
        <v>0</v>
      </c>
      <c r="AP34" s="392">
        <v>0</v>
      </c>
      <c r="AQ34" s="392">
        <v>0</v>
      </c>
      <c r="AR34" s="392">
        <v>0</v>
      </c>
      <c r="AS34" s="392">
        <v>0</v>
      </c>
      <c r="AT34" s="392">
        <v>0</v>
      </c>
      <c r="AU34" s="392">
        <v>0</v>
      </c>
      <c r="AV34" s="392">
        <v>0</v>
      </c>
      <c r="AW34" s="392">
        <v>0</v>
      </c>
      <c r="AX34" s="392">
        <v>0</v>
      </c>
      <c r="AY34" s="392">
        <v>0</v>
      </c>
      <c r="AZ34" s="392">
        <v>0</v>
      </c>
      <c r="BA34" s="392">
        <v>0</v>
      </c>
      <c r="BB34" s="392">
        <v>0</v>
      </c>
      <c r="BC34" s="392">
        <v>0</v>
      </c>
      <c r="BD34" s="392">
        <v>0</v>
      </c>
      <c r="BE34" s="392">
        <v>0</v>
      </c>
      <c r="BF34" s="392">
        <v>0</v>
      </c>
      <c r="BG34" s="392">
        <v>0</v>
      </c>
      <c r="BH34" s="392">
        <v>0</v>
      </c>
      <c r="BI34" s="392">
        <v>0</v>
      </c>
      <c r="BJ34" s="392">
        <v>0</v>
      </c>
      <c r="BK34" s="392">
        <v>0</v>
      </c>
      <c r="BL34" s="392">
        <v>0</v>
      </c>
      <c r="BM34" s="392">
        <v>0</v>
      </c>
      <c r="BN34" s="392">
        <v>0</v>
      </c>
      <c r="BO34" s="392">
        <v>0</v>
      </c>
      <c r="BP34" s="392">
        <v>0</v>
      </c>
      <c r="BQ34" s="392">
        <v>18.230047141367947</v>
      </c>
      <c r="BR34" s="392">
        <v>155.71113939996266</v>
      </c>
      <c r="BS34" s="392">
        <v>150.62392500443278</v>
      </c>
      <c r="BT34" s="392">
        <v>505.51348191278259</v>
      </c>
      <c r="BU34" s="392">
        <v>1055.5919200942358</v>
      </c>
      <c r="BV34" s="392">
        <v>1273.4030937268844</v>
      </c>
      <c r="BW34" s="392">
        <v>1727.5487346376387</v>
      </c>
      <c r="BX34" s="392">
        <v>1975.9780642091587</v>
      </c>
      <c r="BY34" s="392">
        <v>2339.136355034072</v>
      </c>
      <c r="BZ34" s="392">
        <v>2827.3020557121004</v>
      </c>
      <c r="CA34" s="392">
        <v>3628.8113669003178</v>
      </c>
      <c r="CB34" s="392">
        <v>4313.9217062006201</v>
      </c>
      <c r="CC34" s="392">
        <v>4883.6654216876168</v>
      </c>
      <c r="CD34" s="392">
        <v>5298.8233264771161</v>
      </c>
      <c r="CE34" s="393">
        <v>5540.9343359670556</v>
      </c>
    </row>
    <row r="35" spans="1:83" ht="25.5" customHeight="1" x14ac:dyDescent="0.35">
      <c r="A35" s="388"/>
      <c r="B35" s="295" t="s">
        <v>600</v>
      </c>
      <c r="C35" s="391"/>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c r="AQ35" s="392"/>
      <c r="AR35" s="392"/>
      <c r="AS35" s="392"/>
      <c r="AT35" s="392"/>
      <c r="AU35" s="392"/>
      <c r="AV35" s="392"/>
      <c r="AW35" s="392"/>
      <c r="AX35" s="392"/>
      <c r="AY35" s="392"/>
      <c r="AZ35" s="392"/>
      <c r="BA35" s="392"/>
      <c r="BB35" s="392"/>
      <c r="BC35" s="392"/>
      <c r="BD35" s="392"/>
      <c r="BE35" s="392"/>
      <c r="BF35" s="392"/>
      <c r="BG35" s="392"/>
      <c r="BH35" s="392"/>
      <c r="BI35" s="392"/>
      <c r="BJ35" s="392"/>
      <c r="BK35" s="392"/>
      <c r="BL35" s="392"/>
      <c r="BM35" s="392"/>
      <c r="BN35" s="392"/>
      <c r="BO35" s="392"/>
      <c r="BP35" s="392"/>
      <c r="BQ35" s="392">
        <v>5.9208692875628847E-2</v>
      </c>
      <c r="BR35" s="392">
        <v>0.36825619222715761</v>
      </c>
      <c r="BS35" s="392">
        <v>0.94462950904500975</v>
      </c>
      <c r="BT35" s="392">
        <v>1.7995008549700815</v>
      </c>
      <c r="BU35" s="392">
        <v>3.1352283750889516</v>
      </c>
      <c r="BV35" s="392">
        <v>4.8420261764732757</v>
      </c>
      <c r="BW35" s="392">
        <v>6.5652407301013689</v>
      </c>
      <c r="BX35" s="392">
        <v>7.5478495494804383</v>
      </c>
      <c r="BY35" s="392">
        <v>9.1676311674912228</v>
      </c>
      <c r="BZ35" s="392">
        <v>10.966930014642209</v>
      </c>
      <c r="CA35" s="392">
        <v>13.162899696028946</v>
      </c>
      <c r="CB35" s="392">
        <v>15.236096316003692</v>
      </c>
      <c r="CC35" s="392">
        <v>17.671283537741306</v>
      </c>
      <c r="CD35" s="392">
        <v>20.263709146574346</v>
      </c>
      <c r="CE35" s="393">
        <v>22.778101828781107</v>
      </c>
    </row>
    <row r="36" spans="1:83" s="244" customFormat="1" ht="25.5" customHeight="1" x14ac:dyDescent="0.35">
      <c r="A36" s="388"/>
      <c r="B36" s="345" t="s">
        <v>221</v>
      </c>
      <c r="C36" s="394"/>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89"/>
      <c r="AE36" s="389"/>
      <c r="AF36" s="389"/>
      <c r="AG36" s="389"/>
      <c r="AH36" s="389"/>
      <c r="AI36" s="389"/>
      <c r="AJ36" s="389"/>
      <c r="AK36" s="389"/>
      <c r="AL36" s="389"/>
      <c r="AM36" s="389"/>
      <c r="AN36" s="389"/>
      <c r="AO36" s="389"/>
      <c r="AP36" s="389"/>
      <c r="AQ36" s="389"/>
      <c r="AR36" s="389"/>
      <c r="AS36" s="389"/>
      <c r="AT36" s="389"/>
      <c r="AU36" s="389"/>
      <c r="AV36" s="389"/>
      <c r="AW36" s="389"/>
      <c r="AX36" s="389"/>
      <c r="AY36" s="389"/>
      <c r="AZ36" s="389"/>
      <c r="BA36" s="389"/>
      <c r="BB36" s="389"/>
      <c r="BC36" s="389"/>
      <c r="BD36" s="389"/>
      <c r="BE36" s="389"/>
      <c r="BF36" s="389"/>
      <c r="BG36" s="389"/>
      <c r="BH36" s="389"/>
      <c r="BI36" s="389"/>
      <c r="BJ36" s="389"/>
      <c r="BK36" s="389"/>
      <c r="BL36" s="389"/>
      <c r="BM36" s="389"/>
      <c r="BN36" s="389"/>
      <c r="BO36" s="389"/>
      <c r="BP36" s="389"/>
      <c r="BQ36" s="389">
        <v>5.8480558104702531</v>
      </c>
      <c r="BR36" s="389">
        <v>7.3258184170544594</v>
      </c>
      <c r="BS36" s="389">
        <v>8.3456891626263605</v>
      </c>
      <c r="BT36" s="389">
        <v>8.6643623256476747</v>
      </c>
      <c r="BU36" s="389">
        <v>9.5343708072337581</v>
      </c>
      <c r="BV36" s="389">
        <v>10.423425155298554</v>
      </c>
      <c r="BW36" s="389">
        <v>11.149429055462679</v>
      </c>
      <c r="BX36" s="389">
        <v>11.145624127548977</v>
      </c>
      <c r="BY36" s="389">
        <v>13.515153246356183</v>
      </c>
      <c r="BZ36" s="389">
        <v>15.077418450894319</v>
      </c>
      <c r="CA36" s="389">
        <v>17.35979804117353</v>
      </c>
      <c r="CB36" s="389">
        <v>19.327349162540731</v>
      </c>
      <c r="CC36" s="389">
        <v>20.768159026518902</v>
      </c>
      <c r="CD36" s="389">
        <v>22.087097283531826</v>
      </c>
      <c r="CE36" s="390">
        <v>23.420486410193071</v>
      </c>
    </row>
    <row r="37" spans="1:83" s="244" customFormat="1" ht="26.25" customHeight="1" x14ac:dyDescent="0.35">
      <c r="B37" s="338" t="s">
        <v>223</v>
      </c>
      <c r="C37" s="394"/>
      <c r="D37" s="389">
        <v>0</v>
      </c>
      <c r="E37" s="389">
        <v>0</v>
      </c>
      <c r="F37" s="389">
        <v>0</v>
      </c>
      <c r="G37" s="389">
        <v>0</v>
      </c>
      <c r="H37" s="389">
        <v>0</v>
      </c>
      <c r="I37" s="389">
        <v>0</v>
      </c>
      <c r="J37" s="389">
        <v>0</v>
      </c>
      <c r="K37" s="389">
        <v>0</v>
      </c>
      <c r="L37" s="389">
        <v>0</v>
      </c>
      <c r="M37" s="389">
        <v>0</v>
      </c>
      <c r="N37" s="389">
        <v>0</v>
      </c>
      <c r="O37" s="389">
        <v>0</v>
      </c>
      <c r="P37" s="389">
        <v>0</v>
      </c>
      <c r="Q37" s="389">
        <v>0</v>
      </c>
      <c r="R37" s="389">
        <v>0</v>
      </c>
      <c r="S37" s="389">
        <v>0</v>
      </c>
      <c r="T37" s="389">
        <v>0</v>
      </c>
      <c r="U37" s="389">
        <v>0</v>
      </c>
      <c r="V37" s="389">
        <v>0</v>
      </c>
      <c r="W37" s="389">
        <v>0</v>
      </c>
      <c r="X37" s="389">
        <v>0</v>
      </c>
      <c r="Y37" s="389">
        <v>0</v>
      </c>
      <c r="Z37" s="389">
        <v>0</v>
      </c>
      <c r="AA37" s="389">
        <v>89.544296421754751</v>
      </c>
      <c r="AB37" s="389">
        <v>319.12700310088132</v>
      </c>
      <c r="AC37" s="389">
        <f t="shared" ref="AC37:BH37" si="19">SUM(AC38:AC40)</f>
        <v>452.56301365022466</v>
      </c>
      <c r="AD37" s="389">
        <f t="shared" si="19"/>
        <v>655.85051263371111</v>
      </c>
      <c r="AE37" s="389">
        <f t="shared" si="19"/>
        <v>809.64978282995094</v>
      </c>
      <c r="AF37" s="389">
        <f t="shared" si="19"/>
        <v>943.3770094690301</v>
      </c>
      <c r="AG37" s="389">
        <f t="shared" si="19"/>
        <v>1084.7609333273292</v>
      </c>
      <c r="AH37" s="389">
        <f t="shared" si="19"/>
        <v>981.19481979051625</v>
      </c>
      <c r="AI37" s="389">
        <f t="shared" si="19"/>
        <v>1002.8610974120868</v>
      </c>
      <c r="AJ37" s="389">
        <f t="shared" si="19"/>
        <v>1087.0717169318787</v>
      </c>
      <c r="AK37" s="389">
        <f t="shared" si="19"/>
        <v>1244.7915713151815</v>
      </c>
      <c r="AL37" s="389">
        <f t="shared" si="19"/>
        <v>1412.7689310758494</v>
      </c>
      <c r="AM37" s="389">
        <f t="shared" si="19"/>
        <v>1650.4148242213487</v>
      </c>
      <c r="AN37" s="389">
        <f t="shared" si="19"/>
        <v>1811.514980033387</v>
      </c>
      <c r="AO37" s="389">
        <f t="shared" si="19"/>
        <v>2036.3979674088168</v>
      </c>
      <c r="AP37" s="389">
        <f t="shared" si="19"/>
        <v>2207.7264812644817</v>
      </c>
      <c r="AQ37" s="389">
        <f t="shared" si="19"/>
        <v>2403.7278045952153</v>
      </c>
      <c r="AR37" s="389">
        <f t="shared" si="19"/>
        <v>2509.0409134242468</v>
      </c>
      <c r="AS37" s="389">
        <f t="shared" si="19"/>
        <v>2676.1007204632783</v>
      </c>
      <c r="AT37" s="389">
        <f t="shared" si="19"/>
        <v>2942.576045729701</v>
      </c>
      <c r="AU37" s="389">
        <f t="shared" si="19"/>
        <v>3419.0530767626924</v>
      </c>
      <c r="AV37" s="389">
        <f t="shared" si="19"/>
        <v>3021.2023709855262</v>
      </c>
      <c r="AW37" s="389">
        <f t="shared" si="19"/>
        <v>3393.7908005400664</v>
      </c>
      <c r="AX37" s="389">
        <f t="shared" si="19"/>
        <v>3648.4333327181448</v>
      </c>
      <c r="AY37" s="389">
        <f t="shared" si="19"/>
        <v>3939.8675303498035</v>
      </c>
      <c r="AZ37" s="389">
        <f t="shared" si="19"/>
        <v>4125.7879198657547</v>
      </c>
      <c r="BA37" s="389">
        <f t="shared" si="19"/>
        <v>4343.7777956943455</v>
      </c>
      <c r="BB37" s="389">
        <f t="shared" si="19"/>
        <v>4537.117741439386</v>
      </c>
      <c r="BC37" s="389">
        <f t="shared" si="19"/>
        <v>4719.5195188552771</v>
      </c>
      <c r="BD37" s="389">
        <f t="shared" si="19"/>
        <v>4879.475770880872</v>
      </c>
      <c r="BE37" s="389">
        <f t="shared" si="19"/>
        <v>5055.1970597887594</v>
      </c>
      <c r="BF37" s="389">
        <f t="shared" si="19"/>
        <v>5141.7964556086918</v>
      </c>
      <c r="BG37" s="389">
        <f t="shared" si="19"/>
        <v>5338.1004913676961</v>
      </c>
      <c r="BH37" s="389">
        <f t="shared" si="19"/>
        <v>5505.8217267974724</v>
      </c>
      <c r="BI37" s="389">
        <f t="shared" ref="BI37:CE37" si="20">SUM(BI38:BI40)</f>
        <v>5723.5133209643418</v>
      </c>
      <c r="BJ37" s="389">
        <f t="shared" si="20"/>
        <v>5876.1630380164224</v>
      </c>
      <c r="BK37" s="389">
        <f t="shared" si="20"/>
        <v>6148.682261187314</v>
      </c>
      <c r="BL37" s="389">
        <f t="shared" si="20"/>
        <v>6322.004263957223</v>
      </c>
      <c r="BM37" s="389">
        <f t="shared" si="20"/>
        <v>6727.9579808092576</v>
      </c>
      <c r="BN37" s="389">
        <f t="shared" si="20"/>
        <v>6775.026180214596</v>
      </c>
      <c r="BO37" s="389">
        <f t="shared" si="20"/>
        <v>6799.2468248077785</v>
      </c>
      <c r="BP37" s="389">
        <f t="shared" si="20"/>
        <v>6853.9258339647031</v>
      </c>
      <c r="BQ37" s="389">
        <f t="shared" si="20"/>
        <v>6572.6474427249823</v>
      </c>
      <c r="BR37" s="389">
        <f t="shared" si="20"/>
        <v>6575.9112571430715</v>
      </c>
      <c r="BS37" s="389">
        <f t="shared" si="20"/>
        <v>6605.5033548202382</v>
      </c>
      <c r="BT37" s="389">
        <f t="shared" si="20"/>
        <v>6464.6287961109228</v>
      </c>
      <c r="BU37" s="389">
        <f t="shared" si="20"/>
        <v>6412.5763308558844</v>
      </c>
      <c r="BV37" s="389">
        <f t="shared" si="20"/>
        <v>6466.6401244578274</v>
      </c>
      <c r="BW37" s="389">
        <f t="shared" si="20"/>
        <v>6561.4090004941563</v>
      </c>
      <c r="BX37" s="389">
        <f t="shared" si="20"/>
        <v>5570.4890838057609</v>
      </c>
      <c r="BY37" s="389">
        <f t="shared" si="20"/>
        <v>5565.1528651698072</v>
      </c>
      <c r="BZ37" s="389">
        <f t="shared" si="20"/>
        <v>5626.080581395996</v>
      </c>
      <c r="CA37" s="389">
        <f t="shared" si="20"/>
        <v>6230.2636528072699</v>
      </c>
      <c r="CB37" s="389">
        <f t="shared" si="20"/>
        <v>6753.2956572267258</v>
      </c>
      <c r="CC37" s="389">
        <f t="shared" si="20"/>
        <v>6951.7182251666509</v>
      </c>
      <c r="CD37" s="389">
        <f t="shared" si="20"/>
        <v>7058.049822723181</v>
      </c>
      <c r="CE37" s="390">
        <f t="shared" si="20"/>
        <v>7145.6648597189687</v>
      </c>
    </row>
    <row r="38" spans="1:83" x14ac:dyDescent="0.35">
      <c r="B38" s="285" t="s">
        <v>599</v>
      </c>
      <c r="C38" s="391"/>
      <c r="D38" s="392">
        <v>0</v>
      </c>
      <c r="E38" s="392">
        <v>0</v>
      </c>
      <c r="F38" s="392">
        <v>0</v>
      </c>
      <c r="G38" s="392">
        <v>0</v>
      </c>
      <c r="H38" s="392">
        <v>0</v>
      </c>
      <c r="I38" s="392">
        <v>0</v>
      </c>
      <c r="J38" s="392">
        <v>0</v>
      </c>
      <c r="K38" s="392">
        <v>0</v>
      </c>
      <c r="L38" s="392">
        <v>0</v>
      </c>
      <c r="M38" s="392">
        <v>0</v>
      </c>
      <c r="N38" s="392">
        <v>0</v>
      </c>
      <c r="O38" s="392">
        <v>0</v>
      </c>
      <c r="P38" s="392">
        <v>0</v>
      </c>
      <c r="Q38" s="392">
        <v>0</v>
      </c>
      <c r="R38" s="392">
        <v>0</v>
      </c>
      <c r="S38" s="392">
        <v>0</v>
      </c>
      <c r="T38" s="392">
        <v>0</v>
      </c>
      <c r="U38" s="392">
        <v>0</v>
      </c>
      <c r="V38" s="392">
        <v>0</v>
      </c>
      <c r="W38" s="392">
        <v>0</v>
      </c>
      <c r="X38" s="392">
        <v>0</v>
      </c>
      <c r="Y38" s="392">
        <v>0</v>
      </c>
      <c r="Z38" s="392">
        <v>0</v>
      </c>
      <c r="AA38" s="392">
        <v>0</v>
      </c>
      <c r="AB38" s="392">
        <v>0</v>
      </c>
      <c r="AC38" s="392">
        <v>96.641060206558379</v>
      </c>
      <c r="AD38" s="392">
        <v>137.27039617493838</v>
      </c>
      <c r="AE38" s="392">
        <v>162.24638841470278</v>
      </c>
      <c r="AF38" s="392">
        <v>179.91607741436084</v>
      </c>
      <c r="AG38" s="392">
        <v>200.6151819320134</v>
      </c>
      <c r="AH38" s="392">
        <v>170.01835537378986</v>
      </c>
      <c r="AI38" s="392">
        <v>167.39095297292786</v>
      </c>
      <c r="AJ38" s="392">
        <v>168.78463771922799</v>
      </c>
      <c r="AK38" s="392">
        <v>176.35386596519282</v>
      </c>
      <c r="AL38" s="392">
        <v>190.42649950036756</v>
      </c>
      <c r="AM38" s="392">
        <v>199.63384957554354</v>
      </c>
      <c r="AN38" s="392">
        <v>204.74520499383809</v>
      </c>
      <c r="AO38" s="392">
        <v>220.31985932779574</v>
      </c>
      <c r="AP38" s="392">
        <v>227.99921530893155</v>
      </c>
      <c r="AQ38" s="392">
        <v>241.11437942084333</v>
      </c>
      <c r="AR38" s="392">
        <v>243.40389617607761</v>
      </c>
      <c r="AS38" s="392">
        <v>245.25033249140597</v>
      </c>
      <c r="AT38" s="392">
        <v>265.86311210812772</v>
      </c>
      <c r="AU38" s="392">
        <v>305.61841430131761</v>
      </c>
      <c r="AV38" s="392">
        <v>0</v>
      </c>
      <c r="AW38" s="392">
        <v>0</v>
      </c>
      <c r="AX38" s="392">
        <v>0</v>
      </c>
      <c r="AY38" s="392">
        <v>0</v>
      </c>
      <c r="AZ38" s="392">
        <v>0</v>
      </c>
      <c r="BA38" s="392">
        <v>0</v>
      </c>
      <c r="BB38" s="392">
        <v>0</v>
      </c>
      <c r="BC38" s="392">
        <v>0</v>
      </c>
      <c r="BD38" s="392">
        <v>0</v>
      </c>
      <c r="BE38" s="392">
        <v>0</v>
      </c>
      <c r="BF38" s="392">
        <v>0</v>
      </c>
      <c r="BG38" s="392">
        <v>0</v>
      </c>
      <c r="BH38" s="392">
        <v>0</v>
      </c>
      <c r="BI38" s="392">
        <v>0</v>
      </c>
      <c r="BJ38" s="392">
        <v>0</v>
      </c>
      <c r="BK38" s="392">
        <v>0</v>
      </c>
      <c r="BL38" s="392">
        <v>0</v>
      </c>
      <c r="BM38" s="392">
        <v>0</v>
      </c>
      <c r="BN38" s="392">
        <v>0</v>
      </c>
      <c r="BO38" s="392">
        <v>0</v>
      </c>
      <c r="BP38" s="392">
        <v>0</v>
      </c>
      <c r="BQ38" s="392">
        <v>0</v>
      </c>
      <c r="BR38" s="392">
        <v>0</v>
      </c>
      <c r="BS38" s="392">
        <v>0</v>
      </c>
      <c r="BT38" s="392">
        <v>0</v>
      </c>
      <c r="BU38" s="392">
        <v>0</v>
      </c>
      <c r="BV38" s="392">
        <v>0</v>
      </c>
      <c r="BW38" s="392">
        <v>0</v>
      </c>
      <c r="BX38" s="392">
        <v>0</v>
      </c>
      <c r="BY38" s="392">
        <v>0</v>
      </c>
      <c r="BZ38" s="392">
        <v>0</v>
      </c>
      <c r="CA38" s="392">
        <v>0</v>
      </c>
      <c r="CB38" s="392">
        <v>0</v>
      </c>
      <c r="CC38" s="392">
        <v>0</v>
      </c>
      <c r="CD38" s="392">
        <v>0</v>
      </c>
      <c r="CE38" s="393">
        <v>0</v>
      </c>
    </row>
    <row r="39" spans="1:83" x14ac:dyDescent="0.35">
      <c r="B39" s="285" t="s">
        <v>412</v>
      </c>
      <c r="C39" s="391"/>
      <c r="D39" s="392">
        <v>0</v>
      </c>
      <c r="E39" s="392">
        <v>0</v>
      </c>
      <c r="F39" s="392">
        <v>0</v>
      </c>
      <c r="G39" s="392">
        <v>0</v>
      </c>
      <c r="H39" s="392">
        <v>0</v>
      </c>
      <c r="I39" s="392">
        <v>0</v>
      </c>
      <c r="J39" s="392">
        <v>0</v>
      </c>
      <c r="K39" s="392">
        <v>0</v>
      </c>
      <c r="L39" s="392">
        <v>0</v>
      </c>
      <c r="M39" s="392">
        <v>0</v>
      </c>
      <c r="N39" s="392">
        <v>0</v>
      </c>
      <c r="O39" s="392">
        <v>0</v>
      </c>
      <c r="P39" s="392">
        <v>0</v>
      </c>
      <c r="Q39" s="392">
        <v>0</v>
      </c>
      <c r="R39" s="392">
        <v>0</v>
      </c>
      <c r="S39" s="392">
        <v>0</v>
      </c>
      <c r="T39" s="392">
        <v>0</v>
      </c>
      <c r="U39" s="392">
        <v>0</v>
      </c>
      <c r="V39" s="392">
        <v>0</v>
      </c>
      <c r="W39" s="392">
        <v>0</v>
      </c>
      <c r="X39" s="392">
        <v>0</v>
      </c>
      <c r="Y39" s="392">
        <v>0</v>
      </c>
      <c r="Z39" s="392">
        <v>0</v>
      </c>
      <c r="AA39" s="392">
        <v>0</v>
      </c>
      <c r="AB39" s="392">
        <v>0</v>
      </c>
      <c r="AC39" s="392">
        <v>126.10479807441155</v>
      </c>
      <c r="AD39" s="392">
        <v>190.6824383229669</v>
      </c>
      <c r="AE39" s="392">
        <v>231.37635361154315</v>
      </c>
      <c r="AF39" s="392">
        <v>274.01250546881653</v>
      </c>
      <c r="AG39" s="392">
        <v>306.04193220460536</v>
      </c>
      <c r="AH39" s="392">
        <v>275.05191713804231</v>
      </c>
      <c r="AI39" s="392">
        <v>283.56250126677804</v>
      </c>
      <c r="AJ39" s="392">
        <v>293.2361941385754</v>
      </c>
      <c r="AK39" s="392">
        <v>339.47419751448888</v>
      </c>
      <c r="AL39" s="392">
        <v>377.08962944539195</v>
      </c>
      <c r="AM39" s="392">
        <v>437.18047291677965</v>
      </c>
      <c r="AN39" s="392">
        <v>468.10343829405713</v>
      </c>
      <c r="AO39" s="392">
        <v>510.0728710637141</v>
      </c>
      <c r="AP39" s="392">
        <v>550.81067126012078</v>
      </c>
      <c r="AQ39" s="392">
        <v>585.04931492655123</v>
      </c>
      <c r="AR39" s="392">
        <v>590.84556093933043</v>
      </c>
      <c r="AS39" s="392">
        <v>618.01240475347242</v>
      </c>
      <c r="AT39" s="392">
        <v>662.90783755567827</v>
      </c>
      <c r="AU39" s="392">
        <v>731.73868867879185</v>
      </c>
      <c r="AV39" s="392">
        <v>0</v>
      </c>
      <c r="AW39" s="392">
        <v>0</v>
      </c>
      <c r="AX39" s="392">
        <v>0</v>
      </c>
      <c r="AY39" s="392">
        <v>0</v>
      </c>
      <c r="AZ39" s="392">
        <v>0</v>
      </c>
      <c r="BA39" s="392">
        <v>0</v>
      </c>
      <c r="BB39" s="392">
        <v>0</v>
      </c>
      <c r="BC39" s="392">
        <v>0</v>
      </c>
      <c r="BD39" s="392">
        <v>0</v>
      </c>
      <c r="BE39" s="392">
        <v>0</v>
      </c>
      <c r="BF39" s="392">
        <v>0</v>
      </c>
      <c r="BG39" s="392">
        <v>0</v>
      </c>
      <c r="BH39" s="392">
        <v>0</v>
      </c>
      <c r="BI39" s="392">
        <v>0</v>
      </c>
      <c r="BJ39" s="392">
        <v>0</v>
      </c>
      <c r="BK39" s="392">
        <v>0</v>
      </c>
      <c r="BL39" s="392">
        <v>0</v>
      </c>
      <c r="BM39" s="392">
        <v>0</v>
      </c>
      <c r="BN39" s="392">
        <v>0</v>
      </c>
      <c r="BO39" s="392">
        <v>0</v>
      </c>
      <c r="BP39" s="392">
        <v>0</v>
      </c>
      <c r="BQ39" s="392">
        <v>0</v>
      </c>
      <c r="BR39" s="392">
        <v>0</v>
      </c>
      <c r="BS39" s="392">
        <v>0</v>
      </c>
      <c r="BT39" s="392">
        <v>0</v>
      </c>
      <c r="BU39" s="392">
        <v>0</v>
      </c>
      <c r="BV39" s="392">
        <v>0</v>
      </c>
      <c r="BW39" s="392">
        <v>0</v>
      </c>
      <c r="BX39" s="392">
        <v>0</v>
      </c>
      <c r="BY39" s="392">
        <v>0</v>
      </c>
      <c r="BZ39" s="392">
        <v>0</v>
      </c>
      <c r="CA39" s="392">
        <v>0</v>
      </c>
      <c r="CB39" s="392">
        <v>0</v>
      </c>
      <c r="CC39" s="392">
        <v>0</v>
      </c>
      <c r="CD39" s="392">
        <v>0</v>
      </c>
      <c r="CE39" s="393">
        <v>0</v>
      </c>
    </row>
    <row r="40" spans="1:83" x14ac:dyDescent="0.35">
      <c r="B40" s="285" t="s">
        <v>411</v>
      </c>
      <c r="C40" s="391"/>
      <c r="D40" s="392">
        <v>0</v>
      </c>
      <c r="E40" s="392">
        <v>0</v>
      </c>
      <c r="F40" s="392">
        <v>0</v>
      </c>
      <c r="G40" s="392">
        <v>0</v>
      </c>
      <c r="H40" s="392">
        <v>0</v>
      </c>
      <c r="I40" s="392">
        <v>0</v>
      </c>
      <c r="J40" s="392">
        <v>0</v>
      </c>
      <c r="K40" s="392">
        <v>0</v>
      </c>
      <c r="L40" s="392">
        <v>0</v>
      </c>
      <c r="M40" s="392">
        <v>0</v>
      </c>
      <c r="N40" s="392">
        <v>0</v>
      </c>
      <c r="O40" s="392">
        <v>0</v>
      </c>
      <c r="P40" s="392">
        <v>0</v>
      </c>
      <c r="Q40" s="392">
        <v>0</v>
      </c>
      <c r="R40" s="392">
        <v>0</v>
      </c>
      <c r="S40" s="392">
        <v>0</v>
      </c>
      <c r="T40" s="392">
        <v>0</v>
      </c>
      <c r="U40" s="392">
        <v>0</v>
      </c>
      <c r="V40" s="392">
        <v>0</v>
      </c>
      <c r="W40" s="392">
        <v>0</v>
      </c>
      <c r="X40" s="392">
        <v>0</v>
      </c>
      <c r="Y40" s="392">
        <v>0</v>
      </c>
      <c r="Z40" s="392">
        <v>0</v>
      </c>
      <c r="AA40" s="392">
        <v>0</v>
      </c>
      <c r="AB40" s="392">
        <v>0</v>
      </c>
      <c r="AC40" s="392">
        <v>229.81715536925472</v>
      </c>
      <c r="AD40" s="392">
        <v>327.89767813580585</v>
      </c>
      <c r="AE40" s="392">
        <v>416.02704080370506</v>
      </c>
      <c r="AF40" s="392">
        <v>489.44842658585276</v>
      </c>
      <c r="AG40" s="392">
        <v>578.1038191907104</v>
      </c>
      <c r="AH40" s="392">
        <v>536.12454727868408</v>
      </c>
      <c r="AI40" s="392">
        <v>551.90764317238086</v>
      </c>
      <c r="AJ40" s="392">
        <v>625.05088507407538</v>
      </c>
      <c r="AK40" s="392">
        <v>728.96350783549963</v>
      </c>
      <c r="AL40" s="392">
        <v>845.25280213008989</v>
      </c>
      <c r="AM40" s="392">
        <v>1013.6005017290255</v>
      </c>
      <c r="AN40" s="392">
        <v>1138.6663367454919</v>
      </c>
      <c r="AO40" s="392">
        <v>1306.0052370173069</v>
      </c>
      <c r="AP40" s="392">
        <v>1428.9165946954292</v>
      </c>
      <c r="AQ40" s="392">
        <v>1577.564110247821</v>
      </c>
      <c r="AR40" s="392">
        <v>1674.7914563088389</v>
      </c>
      <c r="AS40" s="392">
        <v>1812.8379832183998</v>
      </c>
      <c r="AT40" s="392">
        <v>2013.8050960658948</v>
      </c>
      <c r="AU40" s="392">
        <v>2381.6959737825832</v>
      </c>
      <c r="AV40" s="392">
        <v>3021.2023709855262</v>
      </c>
      <c r="AW40" s="392">
        <v>3393.7908005400664</v>
      </c>
      <c r="AX40" s="392">
        <v>3648.4333327181448</v>
      </c>
      <c r="AY40" s="392">
        <v>3939.8675303498035</v>
      </c>
      <c r="AZ40" s="392">
        <v>4125.7879198657547</v>
      </c>
      <c r="BA40" s="392">
        <v>4343.7777956943455</v>
      </c>
      <c r="BB40" s="392">
        <v>4537.117741439386</v>
      </c>
      <c r="BC40" s="392">
        <v>4719.5195188552771</v>
      </c>
      <c r="BD40" s="392">
        <v>4879.475770880872</v>
      </c>
      <c r="BE40" s="392">
        <v>5055.1970597887594</v>
      </c>
      <c r="BF40" s="392">
        <v>5141.7964556086918</v>
      </c>
      <c r="BG40" s="392">
        <v>5338.1004913676961</v>
      </c>
      <c r="BH40" s="392">
        <v>5505.8217267974724</v>
      </c>
      <c r="BI40" s="392">
        <v>5723.5133209643418</v>
      </c>
      <c r="BJ40" s="392">
        <v>5876.1630380164224</v>
      </c>
      <c r="BK40" s="392">
        <v>6148.682261187314</v>
      </c>
      <c r="BL40" s="392">
        <v>6322.004263957223</v>
      </c>
      <c r="BM40" s="392">
        <v>6727.9579808092576</v>
      </c>
      <c r="BN40" s="392">
        <v>6775.026180214596</v>
      </c>
      <c r="BO40" s="392">
        <v>6799.2468248077785</v>
      </c>
      <c r="BP40" s="392">
        <v>6853.9258339647031</v>
      </c>
      <c r="BQ40" s="392">
        <v>6572.6474427249823</v>
      </c>
      <c r="BR40" s="392">
        <v>6575.9112571430715</v>
      </c>
      <c r="BS40" s="392">
        <v>6605.5033548202382</v>
      </c>
      <c r="BT40" s="392">
        <v>6464.6287961109228</v>
      </c>
      <c r="BU40" s="392">
        <v>6412.5763308558844</v>
      </c>
      <c r="BV40" s="392">
        <v>6466.6401244578274</v>
      </c>
      <c r="BW40" s="392">
        <v>6561.4090004941563</v>
      </c>
      <c r="BX40" s="392">
        <v>5570.4890838057609</v>
      </c>
      <c r="BY40" s="392">
        <v>5565.1528651698072</v>
      </c>
      <c r="BZ40" s="392">
        <v>5626.080581395996</v>
      </c>
      <c r="CA40" s="392">
        <v>6230.2636528072699</v>
      </c>
      <c r="CB40" s="392">
        <v>6753.2956572267258</v>
      </c>
      <c r="CC40" s="392">
        <v>6951.7182251666509</v>
      </c>
      <c r="CD40" s="392">
        <v>7058.049822723181</v>
      </c>
      <c r="CE40" s="393">
        <v>7145.6648597189687</v>
      </c>
    </row>
    <row r="41" spans="1:83" ht="25.5" customHeight="1" x14ac:dyDescent="0.35">
      <c r="B41" s="295" t="s">
        <v>600</v>
      </c>
      <c r="C41" s="391"/>
      <c r="D41" s="392">
        <v>0</v>
      </c>
      <c r="E41" s="392">
        <v>0</v>
      </c>
      <c r="F41" s="392">
        <v>0</v>
      </c>
      <c r="G41" s="392">
        <v>0</v>
      </c>
      <c r="H41" s="392">
        <v>0</v>
      </c>
      <c r="I41" s="392">
        <v>0</v>
      </c>
      <c r="J41" s="392">
        <v>0</v>
      </c>
      <c r="K41" s="392">
        <v>0</v>
      </c>
      <c r="L41" s="392">
        <v>0</v>
      </c>
      <c r="M41" s="392">
        <v>0</v>
      </c>
      <c r="N41" s="392">
        <v>0</v>
      </c>
      <c r="O41" s="392">
        <v>0</v>
      </c>
      <c r="P41" s="392">
        <v>0</v>
      </c>
      <c r="Q41" s="392">
        <v>0</v>
      </c>
      <c r="R41" s="392">
        <v>0</v>
      </c>
      <c r="S41" s="392">
        <v>0</v>
      </c>
      <c r="T41" s="392">
        <v>0</v>
      </c>
      <c r="U41" s="392">
        <v>0</v>
      </c>
      <c r="V41" s="392">
        <v>0</v>
      </c>
      <c r="W41" s="392">
        <v>0</v>
      </c>
      <c r="X41" s="392">
        <v>0</v>
      </c>
      <c r="Y41" s="392">
        <v>0</v>
      </c>
      <c r="Z41" s="392">
        <v>0</v>
      </c>
      <c r="AA41" s="392">
        <v>0</v>
      </c>
      <c r="AB41" s="392">
        <v>0</v>
      </c>
      <c r="AC41" s="392">
        <v>0</v>
      </c>
      <c r="AD41" s="392">
        <v>0</v>
      </c>
      <c r="AE41" s="392">
        <v>0</v>
      </c>
      <c r="AF41" s="392">
        <v>0</v>
      </c>
      <c r="AG41" s="392">
        <v>0</v>
      </c>
      <c r="AH41" s="392">
        <v>0</v>
      </c>
      <c r="AI41" s="392">
        <v>0</v>
      </c>
      <c r="AJ41" s="392">
        <v>0</v>
      </c>
      <c r="AK41" s="392">
        <v>0</v>
      </c>
      <c r="AL41" s="392">
        <v>0</v>
      </c>
      <c r="AM41" s="392">
        <v>0</v>
      </c>
      <c r="AN41" s="392">
        <v>0</v>
      </c>
      <c r="AO41" s="392">
        <v>0</v>
      </c>
      <c r="AP41" s="392">
        <v>0</v>
      </c>
      <c r="AQ41" s="392">
        <v>0</v>
      </c>
      <c r="AR41" s="392">
        <v>0</v>
      </c>
      <c r="AS41" s="392">
        <v>0</v>
      </c>
      <c r="AT41" s="392">
        <v>0</v>
      </c>
      <c r="AU41" s="392">
        <v>0</v>
      </c>
      <c r="AV41" s="392">
        <v>0</v>
      </c>
      <c r="AW41" s="392">
        <v>0</v>
      </c>
      <c r="AX41" s="392">
        <v>0</v>
      </c>
      <c r="AY41" s="392">
        <v>0</v>
      </c>
      <c r="AZ41" s="392">
        <v>0</v>
      </c>
      <c r="BA41" s="392">
        <v>0</v>
      </c>
      <c r="BB41" s="392">
        <v>0</v>
      </c>
      <c r="BC41" s="392">
        <v>0</v>
      </c>
      <c r="BD41" s="392">
        <v>0</v>
      </c>
      <c r="BE41" s="392">
        <v>0</v>
      </c>
      <c r="BF41" s="392">
        <v>1.5509311682932789</v>
      </c>
      <c r="BG41" s="392">
        <v>1.7717790517743286</v>
      </c>
      <c r="BH41" s="392">
        <v>1.9199071764156201</v>
      </c>
      <c r="BI41" s="392">
        <v>1.97651162180253</v>
      </c>
      <c r="BJ41" s="392">
        <v>1.7298665041459667</v>
      </c>
      <c r="BK41" s="392">
        <v>1.9379121723535417</v>
      </c>
      <c r="BL41" s="392">
        <v>2.4360545895305226</v>
      </c>
      <c r="BM41" s="392">
        <v>3.4514158082213009</v>
      </c>
      <c r="BN41" s="392">
        <v>3.8799270728428152</v>
      </c>
      <c r="BO41" s="392">
        <v>4.5879642036143791</v>
      </c>
      <c r="BP41" s="392">
        <v>5.8810877805561033</v>
      </c>
      <c r="BQ41" s="392">
        <v>7.2822941133404315</v>
      </c>
      <c r="BR41" s="392">
        <v>8.6163541210938437</v>
      </c>
      <c r="BS41" s="392">
        <v>10.354643736607803</v>
      </c>
      <c r="BT41" s="392">
        <v>11.486174403451155</v>
      </c>
      <c r="BU41" s="392">
        <v>12.359236354198972</v>
      </c>
      <c r="BV41" s="392">
        <v>13.871416503433688</v>
      </c>
      <c r="BW41" s="392">
        <v>15.191359346340427</v>
      </c>
      <c r="BX41" s="392">
        <v>15.80964072960111</v>
      </c>
      <c r="BY41" s="392">
        <v>17.382840777129196</v>
      </c>
      <c r="BZ41" s="392">
        <v>17.573149438136955</v>
      </c>
      <c r="CA41" s="392">
        <v>19.460324576902636</v>
      </c>
      <c r="CB41" s="392">
        <v>21.09402310674324</v>
      </c>
      <c r="CC41" s="392">
        <v>21.713799056955807</v>
      </c>
      <c r="CD41" s="392">
        <v>22.045927441329763</v>
      </c>
      <c r="CE41" s="393">
        <v>22.319594360222851</v>
      </c>
    </row>
    <row r="42" spans="1:83" s="244" customFormat="1" ht="26.25" customHeight="1" x14ac:dyDescent="0.35">
      <c r="B42" s="345" t="s">
        <v>257</v>
      </c>
      <c r="C42" s="394"/>
      <c r="D42" s="389">
        <v>0</v>
      </c>
      <c r="E42" s="389">
        <v>0</v>
      </c>
      <c r="F42" s="389">
        <v>0</v>
      </c>
      <c r="G42" s="389">
        <v>0</v>
      </c>
      <c r="H42" s="389">
        <v>0</v>
      </c>
      <c r="I42" s="389">
        <v>0</v>
      </c>
      <c r="J42" s="389">
        <v>0</v>
      </c>
      <c r="K42" s="389">
        <v>0</v>
      </c>
      <c r="L42" s="389">
        <v>0</v>
      </c>
      <c r="M42" s="389">
        <v>0</v>
      </c>
      <c r="N42" s="389">
        <v>0</v>
      </c>
      <c r="O42" s="389">
        <v>0</v>
      </c>
      <c r="P42" s="389">
        <v>0</v>
      </c>
      <c r="Q42" s="389">
        <v>0</v>
      </c>
      <c r="R42" s="389">
        <v>0</v>
      </c>
      <c r="S42" s="389">
        <v>0</v>
      </c>
      <c r="T42" s="389">
        <v>0</v>
      </c>
      <c r="U42" s="389">
        <v>0</v>
      </c>
      <c r="V42" s="389">
        <v>0</v>
      </c>
      <c r="W42" s="389">
        <v>0</v>
      </c>
      <c r="X42" s="389">
        <v>0</v>
      </c>
      <c r="Y42" s="389">
        <v>0</v>
      </c>
      <c r="Z42" s="389">
        <v>0</v>
      </c>
      <c r="AA42" s="389">
        <v>0</v>
      </c>
      <c r="AB42" s="389">
        <v>0</v>
      </c>
      <c r="AC42" s="389">
        <v>0</v>
      </c>
      <c r="AD42" s="389">
        <v>0</v>
      </c>
      <c r="AE42" s="389">
        <v>1.688529265547343</v>
      </c>
      <c r="AF42" s="389">
        <f t="shared" ref="AF42:BK42" si="21">SUM(AF43:AF45)</f>
        <v>60.767411450479543</v>
      </c>
      <c r="AG42" s="389">
        <f t="shared" si="21"/>
        <v>128.84383011326406</v>
      </c>
      <c r="AH42" s="389">
        <f t="shared" si="21"/>
        <v>274.50093172710871</v>
      </c>
      <c r="AI42" s="389">
        <f t="shared" si="21"/>
        <v>394.15933679380521</v>
      </c>
      <c r="AJ42" s="389">
        <f t="shared" si="21"/>
        <v>522.63063314032638</v>
      </c>
      <c r="AK42" s="389">
        <f t="shared" si="21"/>
        <v>652.57255102280715</v>
      </c>
      <c r="AL42" s="389">
        <f t="shared" si="21"/>
        <v>827.32870405434358</v>
      </c>
      <c r="AM42" s="389">
        <f t="shared" si="21"/>
        <v>1013.5880940672525</v>
      </c>
      <c r="AN42" s="389">
        <f t="shared" si="21"/>
        <v>1119.6168973817464</v>
      </c>
      <c r="AO42" s="389">
        <f t="shared" si="21"/>
        <v>1252.7112860736454</v>
      </c>
      <c r="AP42" s="389">
        <f t="shared" si="21"/>
        <v>1456.7027103593628</v>
      </c>
      <c r="AQ42" s="389">
        <f t="shared" si="21"/>
        <v>1597.0351622897292</v>
      </c>
      <c r="AR42" s="389">
        <f t="shared" si="21"/>
        <v>1688.6013097310934</v>
      </c>
      <c r="AS42" s="389">
        <f t="shared" si="21"/>
        <v>1777.4784949300033</v>
      </c>
      <c r="AT42" s="389">
        <f t="shared" si="21"/>
        <v>1880.6345204692043</v>
      </c>
      <c r="AU42" s="389">
        <f t="shared" si="21"/>
        <v>2127.8704476422545</v>
      </c>
      <c r="AV42" s="389">
        <f t="shared" si="21"/>
        <v>132.83399937369626</v>
      </c>
      <c r="AW42" s="389">
        <f t="shared" si="21"/>
        <v>0</v>
      </c>
      <c r="AX42" s="389">
        <f t="shared" si="21"/>
        <v>0</v>
      </c>
      <c r="AY42" s="389">
        <f t="shared" si="21"/>
        <v>0</v>
      </c>
      <c r="AZ42" s="389">
        <f t="shared" si="21"/>
        <v>0</v>
      </c>
      <c r="BA42" s="389">
        <f t="shared" si="21"/>
        <v>0</v>
      </c>
      <c r="BB42" s="389">
        <f t="shared" si="21"/>
        <v>0</v>
      </c>
      <c r="BC42" s="389">
        <f t="shared" si="21"/>
        <v>0</v>
      </c>
      <c r="BD42" s="389">
        <f t="shared" si="21"/>
        <v>0</v>
      </c>
      <c r="BE42" s="389">
        <f t="shared" si="21"/>
        <v>0</v>
      </c>
      <c r="BF42" s="389">
        <f t="shared" si="21"/>
        <v>0</v>
      </c>
      <c r="BG42" s="389">
        <f t="shared" si="21"/>
        <v>0</v>
      </c>
      <c r="BH42" s="389">
        <f t="shared" si="21"/>
        <v>0</v>
      </c>
      <c r="BI42" s="389">
        <f t="shared" si="21"/>
        <v>0</v>
      </c>
      <c r="BJ42" s="389">
        <f t="shared" si="21"/>
        <v>0</v>
      </c>
      <c r="BK42" s="389">
        <f t="shared" si="21"/>
        <v>0</v>
      </c>
      <c r="BL42" s="389">
        <f t="shared" ref="BL42:CE42" si="22">SUM(BL43:BL45)</f>
        <v>0</v>
      </c>
      <c r="BM42" s="389">
        <f t="shared" si="22"/>
        <v>0</v>
      </c>
      <c r="BN42" s="389">
        <f t="shared" si="22"/>
        <v>0</v>
      </c>
      <c r="BO42" s="389">
        <f t="shared" si="22"/>
        <v>0</v>
      </c>
      <c r="BP42" s="389">
        <f t="shared" si="22"/>
        <v>0</v>
      </c>
      <c r="BQ42" s="389">
        <f t="shared" si="22"/>
        <v>0</v>
      </c>
      <c r="BR42" s="389">
        <f t="shared" si="22"/>
        <v>0</v>
      </c>
      <c r="BS42" s="389">
        <f t="shared" si="22"/>
        <v>0</v>
      </c>
      <c r="BT42" s="389">
        <f t="shared" si="22"/>
        <v>0</v>
      </c>
      <c r="BU42" s="389">
        <f t="shared" si="22"/>
        <v>0</v>
      </c>
      <c r="BV42" s="389">
        <f t="shared" si="22"/>
        <v>0</v>
      </c>
      <c r="BW42" s="389">
        <f t="shared" si="22"/>
        <v>0</v>
      </c>
      <c r="BX42" s="389">
        <f t="shared" si="22"/>
        <v>0</v>
      </c>
      <c r="BY42" s="389">
        <f t="shared" si="22"/>
        <v>0</v>
      </c>
      <c r="BZ42" s="389">
        <f t="shared" si="22"/>
        <v>0</v>
      </c>
      <c r="CA42" s="389">
        <f t="shared" si="22"/>
        <v>0</v>
      </c>
      <c r="CB42" s="389">
        <f t="shared" si="22"/>
        <v>0</v>
      </c>
      <c r="CC42" s="389">
        <f t="shared" si="22"/>
        <v>0</v>
      </c>
      <c r="CD42" s="389">
        <f t="shared" si="22"/>
        <v>0</v>
      </c>
      <c r="CE42" s="390">
        <f t="shared" si="22"/>
        <v>0</v>
      </c>
    </row>
    <row r="43" spans="1:83" x14ac:dyDescent="0.35">
      <c r="B43" s="285" t="s">
        <v>599</v>
      </c>
      <c r="C43" s="391"/>
      <c r="D43" s="392">
        <v>0</v>
      </c>
      <c r="E43" s="392">
        <v>0</v>
      </c>
      <c r="F43" s="392">
        <v>0</v>
      </c>
      <c r="G43" s="392">
        <v>0</v>
      </c>
      <c r="H43" s="392">
        <v>0</v>
      </c>
      <c r="I43" s="392">
        <v>0</v>
      </c>
      <c r="J43" s="392">
        <v>0</v>
      </c>
      <c r="K43" s="392">
        <v>0</v>
      </c>
      <c r="L43" s="392">
        <v>0</v>
      </c>
      <c r="M43" s="392">
        <v>0</v>
      </c>
      <c r="N43" s="392">
        <v>0</v>
      </c>
      <c r="O43" s="392">
        <v>0</v>
      </c>
      <c r="P43" s="392">
        <v>0</v>
      </c>
      <c r="Q43" s="392">
        <v>0</v>
      </c>
      <c r="R43" s="392">
        <v>0</v>
      </c>
      <c r="S43" s="392">
        <v>0</v>
      </c>
      <c r="T43" s="392">
        <v>0</v>
      </c>
      <c r="U43" s="392">
        <v>0</v>
      </c>
      <c r="V43" s="392">
        <v>0</v>
      </c>
      <c r="W43" s="392">
        <v>0</v>
      </c>
      <c r="X43" s="392">
        <v>0</v>
      </c>
      <c r="Y43" s="392">
        <v>0</v>
      </c>
      <c r="Z43" s="392">
        <v>0</v>
      </c>
      <c r="AA43" s="392">
        <v>0</v>
      </c>
      <c r="AB43" s="392">
        <v>0</v>
      </c>
      <c r="AC43" s="392">
        <v>0</v>
      </c>
      <c r="AD43" s="392">
        <v>0</v>
      </c>
      <c r="AE43" s="392">
        <v>0</v>
      </c>
      <c r="AF43" s="392">
        <v>6.0601573084542224</v>
      </c>
      <c r="AG43" s="392">
        <v>26.217309230716399</v>
      </c>
      <c r="AH43" s="392">
        <v>53.15679546640731</v>
      </c>
      <c r="AI43" s="392">
        <v>58.077313897255586</v>
      </c>
      <c r="AJ43" s="392">
        <v>56.988624080077692</v>
      </c>
      <c r="AK43" s="392">
        <v>58.807686015373299</v>
      </c>
      <c r="AL43" s="392">
        <v>61.486472472483364</v>
      </c>
      <c r="AM43" s="392">
        <v>62.589635487931567</v>
      </c>
      <c r="AN43" s="392">
        <v>59.543779811365269</v>
      </c>
      <c r="AO43" s="392">
        <v>57.758112060922819</v>
      </c>
      <c r="AP43" s="392">
        <v>58.223103547599557</v>
      </c>
      <c r="AQ43" s="392">
        <v>57.250940856993772</v>
      </c>
      <c r="AR43" s="392">
        <v>55.993098365100323</v>
      </c>
      <c r="AS43" s="392">
        <v>55.223054605430605</v>
      </c>
      <c r="AT43" s="392">
        <v>56.273245792134901</v>
      </c>
      <c r="AU43" s="392">
        <v>61.300100564227854</v>
      </c>
      <c r="AV43" s="392">
        <v>3.8267073679126304</v>
      </c>
      <c r="AW43" s="392">
        <v>0</v>
      </c>
      <c r="AX43" s="392">
        <v>0</v>
      </c>
      <c r="AY43" s="392">
        <v>0</v>
      </c>
      <c r="AZ43" s="392">
        <v>0</v>
      </c>
      <c r="BA43" s="392">
        <v>0</v>
      </c>
      <c r="BB43" s="392">
        <v>0</v>
      </c>
      <c r="BC43" s="392">
        <v>0</v>
      </c>
      <c r="BD43" s="392">
        <v>0</v>
      </c>
      <c r="BE43" s="392">
        <v>0</v>
      </c>
      <c r="BF43" s="392">
        <v>0</v>
      </c>
      <c r="BG43" s="392">
        <v>0</v>
      </c>
      <c r="BH43" s="392">
        <v>0</v>
      </c>
      <c r="BI43" s="392">
        <v>0</v>
      </c>
      <c r="BJ43" s="392">
        <v>0</v>
      </c>
      <c r="BK43" s="392">
        <v>0</v>
      </c>
      <c r="BL43" s="392">
        <v>0</v>
      </c>
      <c r="BM43" s="392">
        <v>0</v>
      </c>
      <c r="BN43" s="392">
        <v>0</v>
      </c>
      <c r="BO43" s="392">
        <v>0</v>
      </c>
      <c r="BP43" s="392">
        <v>0</v>
      </c>
      <c r="BQ43" s="392">
        <v>0</v>
      </c>
      <c r="BR43" s="392">
        <v>0</v>
      </c>
      <c r="BS43" s="392">
        <v>0</v>
      </c>
      <c r="BT43" s="392">
        <v>0</v>
      </c>
      <c r="BU43" s="392">
        <v>0</v>
      </c>
      <c r="BV43" s="392">
        <v>0</v>
      </c>
      <c r="BW43" s="392">
        <v>0</v>
      </c>
      <c r="BX43" s="392">
        <v>0</v>
      </c>
      <c r="BY43" s="392">
        <v>0</v>
      </c>
      <c r="BZ43" s="392">
        <v>0</v>
      </c>
      <c r="CA43" s="392">
        <v>0</v>
      </c>
      <c r="CB43" s="392">
        <v>0</v>
      </c>
      <c r="CC43" s="392">
        <v>0</v>
      </c>
      <c r="CD43" s="392">
        <v>0</v>
      </c>
      <c r="CE43" s="393">
        <v>0</v>
      </c>
    </row>
    <row r="44" spans="1:83" x14ac:dyDescent="0.35">
      <c r="B44" s="285" t="s">
        <v>412</v>
      </c>
      <c r="C44" s="391"/>
      <c r="D44" s="392">
        <v>0</v>
      </c>
      <c r="E44" s="392">
        <v>0</v>
      </c>
      <c r="F44" s="392">
        <v>0</v>
      </c>
      <c r="G44" s="392">
        <v>0</v>
      </c>
      <c r="H44" s="392">
        <v>0</v>
      </c>
      <c r="I44" s="392">
        <v>0</v>
      </c>
      <c r="J44" s="392">
        <v>0</v>
      </c>
      <c r="K44" s="392">
        <v>0</v>
      </c>
      <c r="L44" s="392">
        <v>0</v>
      </c>
      <c r="M44" s="392">
        <v>0</v>
      </c>
      <c r="N44" s="392">
        <v>0</v>
      </c>
      <c r="O44" s="392">
        <v>0</v>
      </c>
      <c r="P44" s="392">
        <v>0</v>
      </c>
      <c r="Q44" s="392">
        <v>0</v>
      </c>
      <c r="R44" s="392">
        <v>0</v>
      </c>
      <c r="S44" s="392">
        <v>0</v>
      </c>
      <c r="T44" s="392">
        <v>0</v>
      </c>
      <c r="U44" s="392">
        <v>0</v>
      </c>
      <c r="V44" s="392">
        <v>0</v>
      </c>
      <c r="W44" s="392">
        <v>0</v>
      </c>
      <c r="X44" s="392">
        <v>0</v>
      </c>
      <c r="Y44" s="392">
        <v>0</v>
      </c>
      <c r="Z44" s="392">
        <v>0</v>
      </c>
      <c r="AA44" s="392">
        <v>0</v>
      </c>
      <c r="AB44" s="392">
        <v>0</v>
      </c>
      <c r="AC44" s="392">
        <v>0</v>
      </c>
      <c r="AD44" s="392">
        <v>0</v>
      </c>
      <c r="AE44" s="392">
        <v>0</v>
      </c>
      <c r="AF44" s="392">
        <v>54.70725414202532</v>
      </c>
      <c r="AG44" s="392">
        <v>102.62652088254767</v>
      </c>
      <c r="AH44" s="392">
        <v>221.34413626070142</v>
      </c>
      <c r="AI44" s="392">
        <v>323.58836867679258</v>
      </c>
      <c r="AJ44" s="392">
        <v>403.76021584152352</v>
      </c>
      <c r="AK44" s="392">
        <v>482.24661400648461</v>
      </c>
      <c r="AL44" s="392">
        <v>594.85608788404545</v>
      </c>
      <c r="AM44" s="392">
        <v>714.9729315865078</v>
      </c>
      <c r="AN44" s="392">
        <v>771.4308511163473</v>
      </c>
      <c r="AO44" s="392">
        <v>838.58462366127742</v>
      </c>
      <c r="AP44" s="392">
        <v>950.17043069928388</v>
      </c>
      <c r="AQ44" s="392">
        <v>1019.3627276297098</v>
      </c>
      <c r="AR44" s="392">
        <v>1053.8296920698963</v>
      </c>
      <c r="AS44" s="392">
        <v>1085.9508391961349</v>
      </c>
      <c r="AT44" s="392">
        <v>1126.401887329079</v>
      </c>
      <c r="AU44" s="392">
        <v>1259.9024424198153</v>
      </c>
      <c r="AV44" s="392">
        <v>78.650408643416156</v>
      </c>
      <c r="AW44" s="392">
        <v>0</v>
      </c>
      <c r="AX44" s="392">
        <v>0</v>
      </c>
      <c r="AY44" s="392">
        <v>0</v>
      </c>
      <c r="AZ44" s="392">
        <v>0</v>
      </c>
      <c r="BA44" s="392">
        <v>0</v>
      </c>
      <c r="BB44" s="392">
        <v>0</v>
      </c>
      <c r="BC44" s="392">
        <v>0</v>
      </c>
      <c r="BD44" s="392">
        <v>0</v>
      </c>
      <c r="BE44" s="392">
        <v>0</v>
      </c>
      <c r="BF44" s="392">
        <v>0</v>
      </c>
      <c r="BG44" s="392">
        <v>0</v>
      </c>
      <c r="BH44" s="392">
        <v>0</v>
      </c>
      <c r="BI44" s="392">
        <v>0</v>
      </c>
      <c r="BJ44" s="392">
        <v>0</v>
      </c>
      <c r="BK44" s="392">
        <v>0</v>
      </c>
      <c r="BL44" s="392">
        <v>0</v>
      </c>
      <c r="BM44" s="392">
        <v>0</v>
      </c>
      <c r="BN44" s="392">
        <v>0</v>
      </c>
      <c r="BO44" s="392">
        <v>0</v>
      </c>
      <c r="BP44" s="392">
        <v>0</v>
      </c>
      <c r="BQ44" s="392">
        <v>0</v>
      </c>
      <c r="BR44" s="392">
        <v>0</v>
      </c>
      <c r="BS44" s="392">
        <v>0</v>
      </c>
      <c r="BT44" s="392">
        <v>0</v>
      </c>
      <c r="BU44" s="392">
        <v>0</v>
      </c>
      <c r="BV44" s="392">
        <v>0</v>
      </c>
      <c r="BW44" s="392">
        <v>0</v>
      </c>
      <c r="BX44" s="392">
        <v>0</v>
      </c>
      <c r="BY44" s="392">
        <v>0</v>
      </c>
      <c r="BZ44" s="392">
        <v>0</v>
      </c>
      <c r="CA44" s="392">
        <v>0</v>
      </c>
      <c r="CB44" s="392">
        <v>0</v>
      </c>
      <c r="CC44" s="392">
        <v>0</v>
      </c>
      <c r="CD44" s="392">
        <v>0</v>
      </c>
      <c r="CE44" s="393">
        <v>0</v>
      </c>
    </row>
    <row r="45" spans="1:83" s="320" customFormat="1" ht="25.5" customHeight="1" thickBot="1" x14ac:dyDescent="0.3">
      <c r="B45" s="395" t="s">
        <v>411</v>
      </c>
      <c r="C45" s="396"/>
      <c r="D45" s="397">
        <v>0</v>
      </c>
      <c r="E45" s="397">
        <v>0</v>
      </c>
      <c r="F45" s="397">
        <v>0</v>
      </c>
      <c r="G45" s="397">
        <v>0</v>
      </c>
      <c r="H45" s="397">
        <v>0</v>
      </c>
      <c r="I45" s="397">
        <v>0</v>
      </c>
      <c r="J45" s="397">
        <v>0</v>
      </c>
      <c r="K45" s="397">
        <v>0</v>
      </c>
      <c r="L45" s="397">
        <v>0</v>
      </c>
      <c r="M45" s="397">
        <v>0</v>
      </c>
      <c r="N45" s="397">
        <v>0</v>
      </c>
      <c r="O45" s="397">
        <v>0</v>
      </c>
      <c r="P45" s="397">
        <v>0</v>
      </c>
      <c r="Q45" s="397">
        <v>0</v>
      </c>
      <c r="R45" s="397">
        <v>0</v>
      </c>
      <c r="S45" s="397">
        <v>0</v>
      </c>
      <c r="T45" s="397">
        <v>0</v>
      </c>
      <c r="U45" s="397">
        <v>0</v>
      </c>
      <c r="V45" s="397">
        <v>0</v>
      </c>
      <c r="W45" s="397">
        <v>0</v>
      </c>
      <c r="X45" s="397">
        <v>0</v>
      </c>
      <c r="Y45" s="397">
        <v>0</v>
      </c>
      <c r="Z45" s="397">
        <v>0</v>
      </c>
      <c r="AA45" s="397">
        <v>0</v>
      </c>
      <c r="AB45" s="397">
        <v>0</v>
      </c>
      <c r="AC45" s="397">
        <v>0</v>
      </c>
      <c r="AD45" s="397">
        <v>0</v>
      </c>
      <c r="AE45" s="397">
        <v>0</v>
      </c>
      <c r="AF45" s="397">
        <v>0</v>
      </c>
      <c r="AG45" s="397">
        <v>0</v>
      </c>
      <c r="AH45" s="397">
        <v>0</v>
      </c>
      <c r="AI45" s="397">
        <v>12.493654219757072</v>
      </c>
      <c r="AJ45" s="397">
        <v>61.881793218725178</v>
      </c>
      <c r="AK45" s="397">
        <v>111.51825100094928</v>
      </c>
      <c r="AL45" s="397">
        <v>170.98614369781481</v>
      </c>
      <c r="AM45" s="397">
        <v>236.02552699281316</v>
      </c>
      <c r="AN45" s="397">
        <v>288.64226645403375</v>
      </c>
      <c r="AO45" s="397">
        <v>356.36855035144509</v>
      </c>
      <c r="AP45" s="397">
        <v>448.30917611247929</v>
      </c>
      <c r="AQ45" s="397">
        <v>520.42149380302578</v>
      </c>
      <c r="AR45" s="397">
        <v>578.77851929609653</v>
      </c>
      <c r="AS45" s="397">
        <v>636.30460112843775</v>
      </c>
      <c r="AT45" s="397">
        <v>697.95938734799029</v>
      </c>
      <c r="AU45" s="397">
        <v>806.667904658211</v>
      </c>
      <c r="AV45" s="397">
        <v>50.356883362367483</v>
      </c>
      <c r="AW45" s="397">
        <v>0</v>
      </c>
      <c r="AX45" s="397">
        <v>0</v>
      </c>
      <c r="AY45" s="397">
        <v>0</v>
      </c>
      <c r="AZ45" s="397">
        <v>0</v>
      </c>
      <c r="BA45" s="397">
        <v>0</v>
      </c>
      <c r="BB45" s="397">
        <v>0</v>
      </c>
      <c r="BC45" s="397">
        <v>0</v>
      </c>
      <c r="BD45" s="397">
        <v>0</v>
      </c>
      <c r="BE45" s="397">
        <v>0</v>
      </c>
      <c r="BF45" s="397">
        <v>0</v>
      </c>
      <c r="BG45" s="397">
        <v>0</v>
      </c>
      <c r="BH45" s="397">
        <v>0</v>
      </c>
      <c r="BI45" s="397">
        <v>0</v>
      </c>
      <c r="BJ45" s="397">
        <v>0</v>
      </c>
      <c r="BK45" s="397">
        <v>0</v>
      </c>
      <c r="BL45" s="397">
        <v>0</v>
      </c>
      <c r="BM45" s="397">
        <v>0</v>
      </c>
      <c r="BN45" s="397">
        <v>0</v>
      </c>
      <c r="BO45" s="397">
        <v>0</v>
      </c>
      <c r="BP45" s="397">
        <v>0</v>
      </c>
      <c r="BQ45" s="397">
        <v>0</v>
      </c>
      <c r="BR45" s="397">
        <v>0</v>
      </c>
      <c r="BS45" s="397">
        <v>0</v>
      </c>
      <c r="BT45" s="397">
        <v>0</v>
      </c>
      <c r="BU45" s="397">
        <v>0</v>
      </c>
      <c r="BV45" s="397">
        <v>0</v>
      </c>
      <c r="BW45" s="397">
        <v>0</v>
      </c>
      <c r="BX45" s="397">
        <v>0</v>
      </c>
      <c r="BY45" s="397">
        <v>0</v>
      </c>
      <c r="BZ45" s="397">
        <v>0</v>
      </c>
      <c r="CA45" s="397">
        <v>0</v>
      </c>
      <c r="CB45" s="397">
        <v>0</v>
      </c>
      <c r="CC45" s="397">
        <v>0</v>
      </c>
      <c r="CD45" s="397">
        <v>0</v>
      </c>
      <c r="CE45" s="398">
        <v>0</v>
      </c>
    </row>
    <row r="46" spans="1:83" ht="39.75" customHeight="1" x14ac:dyDescent="0.35">
      <c r="A46" s="353"/>
      <c r="B46" s="354" t="s">
        <v>601</v>
      </c>
      <c r="C46" s="370"/>
      <c r="D46" s="356" t="s">
        <v>483</v>
      </c>
      <c r="E46" s="356" t="s">
        <v>484</v>
      </c>
      <c r="F46" s="356" t="s">
        <v>485</v>
      </c>
      <c r="G46" s="356" t="s">
        <v>486</v>
      </c>
      <c r="H46" s="356" t="s">
        <v>487</v>
      </c>
      <c r="I46" s="356" t="s">
        <v>488</v>
      </c>
      <c r="J46" s="356" t="s">
        <v>489</v>
      </c>
      <c r="K46" s="356" t="s">
        <v>490</v>
      </c>
      <c r="L46" s="356" t="s">
        <v>491</v>
      </c>
      <c r="M46" s="356" t="s">
        <v>492</v>
      </c>
      <c r="N46" s="356" t="s">
        <v>493</v>
      </c>
      <c r="O46" s="356" t="s">
        <v>494</v>
      </c>
      <c r="P46" s="356" t="s">
        <v>495</v>
      </c>
      <c r="Q46" s="356" t="s">
        <v>496</v>
      </c>
      <c r="R46" s="356" t="s">
        <v>497</v>
      </c>
      <c r="S46" s="356" t="s">
        <v>498</v>
      </c>
      <c r="T46" s="356" t="s">
        <v>499</v>
      </c>
      <c r="U46" s="356" t="s">
        <v>500</v>
      </c>
      <c r="V46" s="356" t="s">
        <v>501</v>
      </c>
      <c r="W46" s="356" t="s">
        <v>502</v>
      </c>
      <c r="X46" s="356" t="s">
        <v>503</v>
      </c>
      <c r="Y46" s="356" t="s">
        <v>504</v>
      </c>
      <c r="Z46" s="356" t="s">
        <v>505</v>
      </c>
      <c r="AA46" s="356" t="s">
        <v>506</v>
      </c>
      <c r="AB46" s="356" t="s">
        <v>507</v>
      </c>
      <c r="AC46" s="356" t="s">
        <v>508</v>
      </c>
      <c r="AD46" s="356" t="s">
        <v>509</v>
      </c>
      <c r="AE46" s="356" t="s">
        <v>510</v>
      </c>
      <c r="AF46" s="356" t="s">
        <v>511</v>
      </c>
      <c r="AG46" s="356" t="s">
        <v>512</v>
      </c>
      <c r="AH46" s="356" t="s">
        <v>513</v>
      </c>
      <c r="AI46" s="356" t="s">
        <v>514</v>
      </c>
      <c r="AJ46" s="356" t="s">
        <v>515</v>
      </c>
      <c r="AK46" s="356" t="s">
        <v>516</v>
      </c>
      <c r="AL46" s="356" t="s">
        <v>517</v>
      </c>
      <c r="AM46" s="356" t="s">
        <v>518</v>
      </c>
      <c r="AN46" s="356" t="s">
        <v>519</v>
      </c>
      <c r="AO46" s="356" t="s">
        <v>520</v>
      </c>
      <c r="AP46" s="356" t="s">
        <v>521</v>
      </c>
      <c r="AQ46" s="356" t="s">
        <v>522</v>
      </c>
      <c r="AR46" s="356" t="s">
        <v>523</v>
      </c>
      <c r="AS46" s="356" t="s">
        <v>524</v>
      </c>
      <c r="AT46" s="356" t="s">
        <v>525</v>
      </c>
      <c r="AU46" s="356" t="s">
        <v>526</v>
      </c>
      <c r="AV46" s="356" t="s">
        <v>527</v>
      </c>
      <c r="AW46" s="356" t="s">
        <v>528</v>
      </c>
      <c r="AX46" s="356" t="s">
        <v>529</v>
      </c>
      <c r="AY46" s="356" t="s">
        <v>530</v>
      </c>
      <c r="AZ46" s="356" t="s">
        <v>531</v>
      </c>
      <c r="BA46" s="356" t="s">
        <v>532</v>
      </c>
      <c r="BB46" s="356" t="s">
        <v>533</v>
      </c>
      <c r="BC46" s="356" t="s">
        <v>534</v>
      </c>
      <c r="BD46" s="356" t="s">
        <v>535</v>
      </c>
      <c r="BE46" s="356" t="s">
        <v>536</v>
      </c>
      <c r="BF46" s="356" t="s">
        <v>537</v>
      </c>
      <c r="BG46" s="356" t="s">
        <v>538</v>
      </c>
      <c r="BH46" s="356" t="s">
        <v>539</v>
      </c>
      <c r="BI46" s="356" t="s">
        <v>540</v>
      </c>
      <c r="BJ46" s="356" t="s">
        <v>541</v>
      </c>
      <c r="BK46" s="356" t="s">
        <v>542</v>
      </c>
      <c r="BL46" s="356" t="s">
        <v>543</v>
      </c>
      <c r="BM46" s="356" t="s">
        <v>544</v>
      </c>
      <c r="BN46" s="356" t="s">
        <v>545</v>
      </c>
      <c r="BO46" s="356" t="s">
        <v>546</v>
      </c>
      <c r="BP46" s="356" t="s">
        <v>547</v>
      </c>
      <c r="BQ46" s="356" t="s">
        <v>548</v>
      </c>
      <c r="BR46" s="356" t="s">
        <v>549</v>
      </c>
      <c r="BS46" s="356" t="s">
        <v>550</v>
      </c>
      <c r="BT46" s="356" t="s">
        <v>551</v>
      </c>
      <c r="BU46" s="356" t="s">
        <v>552</v>
      </c>
      <c r="BV46" s="356" t="s">
        <v>553</v>
      </c>
      <c r="BW46" s="356" t="s">
        <v>554</v>
      </c>
      <c r="BX46" s="356" t="s">
        <v>555</v>
      </c>
      <c r="BY46" s="356" t="s">
        <v>556</v>
      </c>
      <c r="BZ46" s="356" t="s">
        <v>557</v>
      </c>
      <c r="CA46" s="356" t="s">
        <v>558</v>
      </c>
      <c r="CB46" s="356" t="s">
        <v>559</v>
      </c>
      <c r="CC46" s="356" t="s">
        <v>560</v>
      </c>
      <c r="CD46" s="356" t="s">
        <v>561</v>
      </c>
      <c r="CE46" s="357" t="s">
        <v>562</v>
      </c>
    </row>
    <row r="47" spans="1:83" ht="26.25" customHeight="1" x14ac:dyDescent="0.35">
      <c r="A47" s="399"/>
      <c r="B47" s="109" t="s">
        <v>137</v>
      </c>
      <c r="C47" s="391"/>
      <c r="D47" s="400"/>
      <c r="E47" s="400"/>
      <c r="F47" s="400"/>
      <c r="G47" s="400"/>
      <c r="H47" s="400"/>
      <c r="I47" s="400"/>
      <c r="J47" s="400"/>
      <c r="K47" s="400"/>
      <c r="L47" s="400"/>
      <c r="M47" s="400"/>
      <c r="N47" s="400"/>
      <c r="O47" s="400"/>
      <c r="P47" s="400"/>
      <c r="Q47" s="400"/>
      <c r="R47" s="400"/>
      <c r="S47" s="400"/>
      <c r="T47" s="400"/>
      <c r="U47" s="400"/>
      <c r="V47" s="400"/>
      <c r="W47" s="400"/>
      <c r="X47" s="400"/>
      <c r="Y47" s="400"/>
      <c r="Z47" s="400"/>
      <c r="AA47" s="400"/>
      <c r="AB47" s="400"/>
      <c r="AC47" s="400"/>
      <c r="AD47" s="400"/>
      <c r="AE47" s="400"/>
      <c r="AF47" s="400"/>
      <c r="AG47" s="400"/>
      <c r="AH47" s="400"/>
      <c r="AI47" s="400"/>
      <c r="AJ47" s="400"/>
      <c r="AK47" s="400"/>
      <c r="AL47" s="400"/>
      <c r="AM47" s="400"/>
      <c r="AN47" s="400"/>
      <c r="AO47" s="400"/>
      <c r="AP47" s="400"/>
      <c r="AQ47" s="400"/>
      <c r="AR47" s="400"/>
      <c r="AS47" s="400"/>
      <c r="AT47" s="400"/>
      <c r="AU47" s="400"/>
      <c r="AV47" s="389"/>
      <c r="AW47" s="389"/>
      <c r="AX47" s="389"/>
      <c r="AY47" s="389">
        <v>2937</v>
      </c>
      <c r="AZ47" s="389">
        <v>3144</v>
      </c>
      <c r="BA47" s="389">
        <v>3369</v>
      </c>
      <c r="BB47" s="389">
        <v>3496</v>
      </c>
      <c r="BC47" s="389">
        <v>3599</v>
      </c>
      <c r="BD47" s="389">
        <v>3719</v>
      </c>
      <c r="BE47" s="389">
        <v>3863</v>
      </c>
      <c r="BF47" s="389">
        <v>4000</v>
      </c>
      <c r="BG47" s="389">
        <v>4154</v>
      </c>
      <c r="BH47" s="389">
        <v>4290</v>
      </c>
      <c r="BI47" s="389">
        <v>4406</v>
      </c>
      <c r="BJ47" s="389">
        <v>4518</v>
      </c>
      <c r="BK47" s="389">
        <v>4641</v>
      </c>
      <c r="BL47" s="389">
        <v>4771</v>
      </c>
      <c r="BM47" s="389">
        <v>4909</v>
      </c>
      <c r="BN47" s="389">
        <v>4987</v>
      </c>
      <c r="BO47" s="389">
        <v>5009</v>
      </c>
      <c r="BP47" s="389">
        <v>5017</v>
      </c>
      <c r="BQ47" s="389">
        <v>4962</v>
      </c>
      <c r="BR47" s="389">
        <v>5032</v>
      </c>
      <c r="BS47" s="389">
        <v>5212</v>
      </c>
      <c r="BT47" s="389">
        <v>5278</v>
      </c>
      <c r="BU47" s="389">
        <v>5263</v>
      </c>
      <c r="BV47" s="389">
        <v>5278</v>
      </c>
      <c r="BW47" s="389">
        <v>5355</v>
      </c>
      <c r="BX47" s="389">
        <v>4948</v>
      </c>
      <c r="BY47" s="389">
        <v>5110</v>
      </c>
      <c r="BZ47" s="389">
        <v>5462</v>
      </c>
      <c r="CA47" s="389">
        <v>5823</v>
      </c>
      <c r="CB47" s="389">
        <v>6094</v>
      </c>
      <c r="CC47" s="389">
        <v>6377</v>
      </c>
      <c r="CD47" s="389">
        <v>6671</v>
      </c>
      <c r="CE47" s="390">
        <v>6934</v>
      </c>
    </row>
    <row r="48" spans="1:83" x14ac:dyDescent="0.35">
      <c r="A48" s="399"/>
      <c r="B48" s="391" t="s">
        <v>313</v>
      </c>
      <c r="C48" s="391"/>
      <c r="D48" s="400"/>
      <c r="E48" s="400"/>
      <c r="F48" s="400"/>
      <c r="G48" s="400"/>
      <c r="H48" s="400"/>
      <c r="I48" s="400"/>
      <c r="J48" s="400"/>
      <c r="K48" s="400"/>
      <c r="L48" s="400"/>
      <c r="M48" s="400"/>
      <c r="N48" s="400"/>
      <c r="O48" s="400"/>
      <c r="P48" s="400"/>
      <c r="Q48" s="400"/>
      <c r="R48" s="400"/>
      <c r="S48" s="400"/>
      <c r="T48" s="400"/>
      <c r="U48" s="400"/>
      <c r="V48" s="400"/>
      <c r="W48" s="400"/>
      <c r="X48" s="400"/>
      <c r="Y48" s="400"/>
      <c r="Z48" s="400"/>
      <c r="AA48" s="400"/>
      <c r="AB48" s="400"/>
      <c r="AC48" s="400"/>
      <c r="AD48" s="400"/>
      <c r="AE48" s="400"/>
      <c r="AF48" s="400"/>
      <c r="AG48" s="400"/>
      <c r="AH48" s="400"/>
      <c r="AI48" s="400"/>
      <c r="AJ48" s="400"/>
      <c r="AK48" s="400"/>
      <c r="AL48" s="400"/>
      <c r="AM48" s="400"/>
      <c r="AN48" s="400"/>
      <c r="AO48" s="400"/>
      <c r="AP48" s="400"/>
      <c r="AQ48" s="400"/>
      <c r="AR48" s="400"/>
      <c r="AS48" s="400"/>
      <c r="AT48" s="400"/>
      <c r="AU48" s="400"/>
      <c r="AV48" s="392">
        <v>1873</v>
      </c>
      <c r="AW48" s="392">
        <v>2243</v>
      </c>
      <c r="AX48" s="392">
        <v>2501</v>
      </c>
      <c r="AY48" s="392">
        <v>2770</v>
      </c>
      <c r="AZ48" s="392">
        <v>2987</v>
      </c>
      <c r="BA48" s="392">
        <v>3202</v>
      </c>
      <c r="BB48" s="392">
        <v>3318</v>
      </c>
      <c r="BC48" s="392">
        <v>3406</v>
      </c>
      <c r="BD48" s="392">
        <v>3515</v>
      </c>
      <c r="BE48" s="392">
        <v>3646</v>
      </c>
      <c r="BF48" s="392">
        <v>3775</v>
      </c>
      <c r="BG48" s="392">
        <v>3931</v>
      </c>
      <c r="BH48" s="392">
        <v>4082</v>
      </c>
      <c r="BI48" s="392">
        <v>4202</v>
      </c>
      <c r="BJ48" s="392">
        <v>4319</v>
      </c>
      <c r="BK48" s="392">
        <v>4446</v>
      </c>
      <c r="BL48" s="392">
        <v>4577</v>
      </c>
      <c r="BM48" s="392">
        <v>4713</v>
      </c>
      <c r="BN48" s="392">
        <v>4796</v>
      </c>
      <c r="BO48" s="392">
        <v>4821</v>
      </c>
      <c r="BP48" s="392">
        <v>4831</v>
      </c>
      <c r="BQ48" s="392">
        <v>4780</v>
      </c>
      <c r="BR48" s="392">
        <v>4845</v>
      </c>
      <c r="BS48" s="392">
        <v>5036</v>
      </c>
      <c r="BT48" s="392">
        <v>5094</v>
      </c>
      <c r="BU48" s="392">
        <v>5081</v>
      </c>
      <c r="BV48" s="392">
        <v>5099</v>
      </c>
      <c r="BW48" s="392">
        <v>5164</v>
      </c>
      <c r="BX48" s="392">
        <v>4817</v>
      </c>
      <c r="BY48" s="392">
        <v>4976</v>
      </c>
      <c r="BZ48" s="392">
        <v>5325</v>
      </c>
      <c r="CA48" s="392">
        <v>5678</v>
      </c>
      <c r="CB48" s="392">
        <v>5944</v>
      </c>
      <c r="CC48" s="392">
        <v>6223</v>
      </c>
      <c r="CD48" s="392">
        <v>6510</v>
      </c>
      <c r="CE48" s="393">
        <v>6769</v>
      </c>
    </row>
    <row r="49" spans="1:83" x14ac:dyDescent="0.35">
      <c r="A49" s="399"/>
      <c r="B49" s="391" t="s">
        <v>314</v>
      </c>
      <c r="C49" s="391"/>
      <c r="D49" s="400"/>
      <c r="E49" s="400"/>
      <c r="F49" s="400"/>
      <c r="G49" s="400"/>
      <c r="H49" s="400"/>
      <c r="I49" s="400"/>
      <c r="J49" s="400"/>
      <c r="K49" s="400"/>
      <c r="L49" s="400"/>
      <c r="M49" s="400"/>
      <c r="N49" s="400"/>
      <c r="O49" s="400"/>
      <c r="P49" s="400"/>
      <c r="Q49" s="400"/>
      <c r="R49" s="400"/>
      <c r="S49" s="400"/>
      <c r="T49" s="400"/>
      <c r="U49" s="400"/>
      <c r="V49" s="400"/>
      <c r="W49" s="400"/>
      <c r="X49" s="400"/>
      <c r="Y49" s="400"/>
      <c r="Z49" s="400"/>
      <c r="AA49" s="400"/>
      <c r="AB49" s="400"/>
      <c r="AC49" s="400"/>
      <c r="AD49" s="400"/>
      <c r="AE49" s="400"/>
      <c r="AF49" s="400"/>
      <c r="AG49" s="400"/>
      <c r="AH49" s="400"/>
      <c r="AI49" s="400"/>
      <c r="AJ49" s="400"/>
      <c r="AK49" s="400"/>
      <c r="AL49" s="400"/>
      <c r="AM49" s="400"/>
      <c r="AN49" s="400"/>
      <c r="AO49" s="400"/>
      <c r="AP49" s="400"/>
      <c r="AQ49" s="400"/>
      <c r="AR49" s="400"/>
      <c r="AS49" s="400"/>
      <c r="AT49" s="400"/>
      <c r="AU49" s="400"/>
      <c r="AV49" s="389"/>
      <c r="AW49" s="389"/>
      <c r="AX49" s="389"/>
      <c r="AY49" s="392">
        <v>167</v>
      </c>
      <c r="AZ49" s="392">
        <v>157</v>
      </c>
      <c r="BA49" s="392">
        <v>167</v>
      </c>
      <c r="BB49" s="392">
        <v>178</v>
      </c>
      <c r="BC49" s="392">
        <v>193</v>
      </c>
      <c r="BD49" s="392">
        <v>204</v>
      </c>
      <c r="BE49" s="392">
        <v>217</v>
      </c>
      <c r="BF49" s="392">
        <v>225</v>
      </c>
      <c r="BG49" s="392">
        <v>223</v>
      </c>
      <c r="BH49" s="392">
        <v>208</v>
      </c>
      <c r="BI49" s="392">
        <v>204</v>
      </c>
      <c r="BJ49" s="392">
        <v>199</v>
      </c>
      <c r="BK49" s="392">
        <v>195</v>
      </c>
      <c r="BL49" s="392">
        <v>193</v>
      </c>
      <c r="BM49" s="392">
        <v>196</v>
      </c>
      <c r="BN49" s="392">
        <v>192</v>
      </c>
      <c r="BO49" s="392">
        <v>188</v>
      </c>
      <c r="BP49" s="392">
        <v>187</v>
      </c>
      <c r="BQ49" s="392">
        <v>181</v>
      </c>
      <c r="BR49" s="392">
        <v>187</v>
      </c>
      <c r="BS49" s="392">
        <v>177</v>
      </c>
      <c r="BT49" s="392">
        <v>184</v>
      </c>
      <c r="BU49" s="392">
        <v>181</v>
      </c>
      <c r="BV49" s="392">
        <v>178</v>
      </c>
      <c r="BW49" s="392">
        <v>191</v>
      </c>
      <c r="BX49" s="392">
        <v>131</v>
      </c>
      <c r="BY49" s="392">
        <v>134</v>
      </c>
      <c r="BZ49" s="392">
        <v>137</v>
      </c>
      <c r="CA49" s="392">
        <v>145</v>
      </c>
      <c r="CB49" s="392">
        <v>150</v>
      </c>
      <c r="CC49" s="392">
        <v>155</v>
      </c>
      <c r="CD49" s="392">
        <v>160</v>
      </c>
      <c r="CE49" s="393">
        <v>165</v>
      </c>
    </row>
    <row r="50" spans="1:83" s="244" customFormat="1" ht="26.25" customHeight="1" x14ac:dyDescent="0.35">
      <c r="B50" s="313" t="s">
        <v>233</v>
      </c>
      <c r="C50" s="401"/>
      <c r="D50" s="389">
        <v>0</v>
      </c>
      <c r="E50" s="389">
        <v>0</v>
      </c>
      <c r="F50" s="389">
        <v>0</v>
      </c>
      <c r="G50" s="389">
        <v>0</v>
      </c>
      <c r="H50" s="389">
        <v>0</v>
      </c>
      <c r="I50" s="389">
        <v>0</v>
      </c>
      <c r="J50" s="389">
        <v>0</v>
      </c>
      <c r="K50" s="389">
        <v>0</v>
      </c>
      <c r="L50" s="389">
        <v>0</v>
      </c>
      <c r="M50" s="389">
        <v>0</v>
      </c>
      <c r="N50" s="389">
        <v>0</v>
      </c>
      <c r="O50" s="389">
        <v>0</v>
      </c>
      <c r="P50" s="389">
        <v>0</v>
      </c>
      <c r="Q50" s="389">
        <v>0</v>
      </c>
      <c r="R50" s="389">
        <v>0</v>
      </c>
      <c r="S50" s="389">
        <v>0</v>
      </c>
      <c r="T50" s="389">
        <v>0</v>
      </c>
      <c r="U50" s="389">
        <v>0</v>
      </c>
      <c r="V50" s="389">
        <v>0</v>
      </c>
      <c r="W50" s="389">
        <v>0</v>
      </c>
      <c r="X50" s="389">
        <v>0</v>
      </c>
      <c r="Y50" s="389">
        <v>0</v>
      </c>
      <c r="Z50" s="389">
        <v>0</v>
      </c>
      <c r="AA50" s="389">
        <v>0</v>
      </c>
      <c r="AB50" s="389">
        <v>0</v>
      </c>
      <c r="AC50" s="389">
        <v>0</v>
      </c>
      <c r="AD50" s="389">
        <v>0</v>
      </c>
      <c r="AE50" s="389">
        <v>0</v>
      </c>
      <c r="AF50" s="389">
        <v>0</v>
      </c>
      <c r="AG50" s="389">
        <v>0</v>
      </c>
      <c r="AH50" s="389">
        <v>0</v>
      </c>
      <c r="AI50" s="389">
        <v>0</v>
      </c>
      <c r="AJ50" s="389">
        <v>0</v>
      </c>
      <c r="AK50" s="389">
        <v>0</v>
      </c>
      <c r="AL50" s="389">
        <v>0</v>
      </c>
      <c r="AM50" s="389">
        <v>0</v>
      </c>
      <c r="AN50" s="389">
        <v>0</v>
      </c>
      <c r="AO50" s="389">
        <v>0</v>
      </c>
      <c r="AP50" s="389">
        <v>0</v>
      </c>
      <c r="AQ50" s="389">
        <v>0</v>
      </c>
      <c r="AR50" s="389">
        <v>0</v>
      </c>
      <c r="AS50" s="389">
        <v>0</v>
      </c>
      <c r="AT50" s="389">
        <v>0</v>
      </c>
      <c r="AU50" s="389">
        <v>0</v>
      </c>
      <c r="AV50" s="389">
        <v>1045</v>
      </c>
      <c r="AW50" s="389">
        <v>1286</v>
      </c>
      <c r="AX50" s="389">
        <v>1466</v>
      </c>
      <c r="AY50" s="389">
        <v>1669</v>
      </c>
      <c r="AZ50" s="389">
        <v>1846</v>
      </c>
      <c r="BA50" s="389">
        <v>2004</v>
      </c>
      <c r="BB50" s="389">
        <v>2092</v>
      </c>
      <c r="BC50" s="389">
        <v>2165</v>
      </c>
      <c r="BD50" s="389">
        <v>2255</v>
      </c>
      <c r="BE50" s="389">
        <v>2368</v>
      </c>
      <c r="BF50" s="389">
        <v>2490</v>
      </c>
      <c r="BG50" s="389">
        <v>2607</v>
      </c>
      <c r="BH50" s="389">
        <v>2701</v>
      </c>
      <c r="BI50" s="389">
        <v>2777</v>
      </c>
      <c r="BJ50" s="389">
        <v>2852</v>
      </c>
      <c r="BK50" s="389">
        <v>2941</v>
      </c>
      <c r="BL50" s="389">
        <v>3034</v>
      </c>
      <c r="BM50" s="389">
        <v>3133</v>
      </c>
      <c r="BN50" s="389">
        <v>3205</v>
      </c>
      <c r="BO50" s="389">
        <v>3253</v>
      </c>
      <c r="BP50" s="389">
        <v>3307</v>
      </c>
      <c r="BQ50" s="389">
        <v>3307</v>
      </c>
      <c r="BR50" s="389">
        <v>3214</v>
      </c>
      <c r="BS50" s="389">
        <v>3015</v>
      </c>
      <c r="BT50" s="389">
        <v>2628</v>
      </c>
      <c r="BU50" s="389">
        <v>2126</v>
      </c>
      <c r="BV50" s="389">
        <v>1789</v>
      </c>
      <c r="BW50" s="389">
        <v>1554</v>
      </c>
      <c r="BX50" s="389">
        <v>1232</v>
      </c>
      <c r="BY50" s="389">
        <v>1206</v>
      </c>
      <c r="BZ50" s="389">
        <v>1207</v>
      </c>
      <c r="CA50" s="389">
        <v>1200</v>
      </c>
      <c r="CB50" s="389">
        <v>1200</v>
      </c>
      <c r="CC50" s="389">
        <v>1187</v>
      </c>
      <c r="CD50" s="389">
        <v>1168</v>
      </c>
      <c r="CE50" s="390">
        <v>1156</v>
      </c>
    </row>
    <row r="51" spans="1:83" s="244" customFormat="1" x14ac:dyDescent="0.35">
      <c r="B51" s="391" t="s">
        <v>313</v>
      </c>
      <c r="C51" s="401"/>
      <c r="D51" s="392">
        <v>0</v>
      </c>
      <c r="E51" s="392">
        <v>0</v>
      </c>
      <c r="F51" s="392">
        <v>0</v>
      </c>
      <c r="G51" s="392">
        <v>0</v>
      </c>
      <c r="H51" s="392">
        <v>0</v>
      </c>
      <c r="I51" s="392">
        <v>0</v>
      </c>
      <c r="J51" s="392">
        <v>0</v>
      </c>
      <c r="K51" s="392">
        <v>0</v>
      </c>
      <c r="L51" s="392">
        <v>0</v>
      </c>
      <c r="M51" s="392">
        <v>0</v>
      </c>
      <c r="N51" s="392">
        <v>0</v>
      </c>
      <c r="O51" s="392">
        <v>0</v>
      </c>
      <c r="P51" s="392">
        <v>0</v>
      </c>
      <c r="Q51" s="392">
        <v>0</v>
      </c>
      <c r="R51" s="392">
        <v>0</v>
      </c>
      <c r="S51" s="392">
        <v>0</v>
      </c>
      <c r="T51" s="392">
        <v>0</v>
      </c>
      <c r="U51" s="392">
        <v>0</v>
      </c>
      <c r="V51" s="392">
        <v>0</v>
      </c>
      <c r="W51" s="392">
        <v>0</v>
      </c>
      <c r="X51" s="392">
        <v>0</v>
      </c>
      <c r="Y51" s="392">
        <v>0</v>
      </c>
      <c r="Z51" s="392">
        <v>0</v>
      </c>
      <c r="AA51" s="392">
        <v>0</v>
      </c>
      <c r="AB51" s="392">
        <v>0</v>
      </c>
      <c r="AC51" s="392">
        <v>0</v>
      </c>
      <c r="AD51" s="392">
        <v>0</v>
      </c>
      <c r="AE51" s="392">
        <v>0</v>
      </c>
      <c r="AF51" s="392">
        <v>0</v>
      </c>
      <c r="AG51" s="392">
        <v>0</v>
      </c>
      <c r="AH51" s="392">
        <v>0</v>
      </c>
      <c r="AI51" s="392">
        <v>0</v>
      </c>
      <c r="AJ51" s="392">
        <v>0</v>
      </c>
      <c r="AK51" s="392">
        <v>0</v>
      </c>
      <c r="AL51" s="392">
        <v>0</v>
      </c>
      <c r="AM51" s="392">
        <v>0</v>
      </c>
      <c r="AN51" s="392">
        <v>0</v>
      </c>
      <c r="AO51" s="392">
        <v>0</v>
      </c>
      <c r="AP51" s="392">
        <v>0</v>
      </c>
      <c r="AQ51" s="392">
        <v>0</v>
      </c>
      <c r="AR51" s="392">
        <v>0</v>
      </c>
      <c r="AS51" s="392">
        <v>0</v>
      </c>
      <c r="AT51" s="392">
        <v>0</v>
      </c>
      <c r="AU51" s="392">
        <v>0</v>
      </c>
      <c r="AV51" s="392">
        <v>983</v>
      </c>
      <c r="AW51" s="392">
        <v>1281</v>
      </c>
      <c r="AX51" s="392">
        <v>1455</v>
      </c>
      <c r="AY51" s="392">
        <v>1655</v>
      </c>
      <c r="AZ51" s="392">
        <v>1835</v>
      </c>
      <c r="BA51" s="392">
        <v>1995</v>
      </c>
      <c r="BB51" s="392">
        <v>2080</v>
      </c>
      <c r="BC51" s="392">
        <v>2150</v>
      </c>
      <c r="BD51" s="392">
        <v>2239</v>
      </c>
      <c r="BE51" s="392">
        <v>2350</v>
      </c>
      <c r="BF51" s="392">
        <v>2471</v>
      </c>
      <c r="BG51" s="392">
        <v>2588</v>
      </c>
      <c r="BH51" s="392">
        <v>2682</v>
      </c>
      <c r="BI51" s="392">
        <v>2757</v>
      </c>
      <c r="BJ51" s="392">
        <v>2830</v>
      </c>
      <c r="BK51" s="392">
        <v>2918</v>
      </c>
      <c r="BL51" s="392">
        <v>3009</v>
      </c>
      <c r="BM51" s="392">
        <v>3106</v>
      </c>
      <c r="BN51" s="392">
        <v>3177</v>
      </c>
      <c r="BO51" s="392">
        <v>3224</v>
      </c>
      <c r="BP51" s="392">
        <v>3278</v>
      </c>
      <c r="BQ51" s="392">
        <v>3277</v>
      </c>
      <c r="BR51" s="392">
        <v>3185</v>
      </c>
      <c r="BS51" s="392">
        <v>2989</v>
      </c>
      <c r="BT51" s="392">
        <v>2604</v>
      </c>
      <c r="BU51" s="392">
        <v>2105</v>
      </c>
      <c r="BV51" s="392">
        <v>1771</v>
      </c>
      <c r="BW51" s="392">
        <v>1539</v>
      </c>
      <c r="BX51" s="392">
        <v>1219</v>
      </c>
      <c r="BY51" s="392">
        <v>1195</v>
      </c>
      <c r="BZ51" s="392">
        <v>1197</v>
      </c>
      <c r="CA51" s="392">
        <v>1190</v>
      </c>
      <c r="CB51" s="392">
        <v>1192</v>
      </c>
      <c r="CC51" s="392">
        <v>1182</v>
      </c>
      <c r="CD51" s="392">
        <v>1163</v>
      </c>
      <c r="CE51" s="393">
        <v>1152</v>
      </c>
    </row>
    <row r="52" spans="1:83" x14ac:dyDescent="0.35">
      <c r="B52" s="391" t="s">
        <v>364</v>
      </c>
      <c r="C52" s="323"/>
      <c r="D52" s="392">
        <v>0</v>
      </c>
      <c r="E52" s="392">
        <v>0</v>
      </c>
      <c r="F52" s="392">
        <v>0</v>
      </c>
      <c r="G52" s="392">
        <v>0</v>
      </c>
      <c r="H52" s="392">
        <v>0</v>
      </c>
      <c r="I52" s="392">
        <v>0</v>
      </c>
      <c r="J52" s="392">
        <v>0</v>
      </c>
      <c r="K52" s="392">
        <v>0</v>
      </c>
      <c r="L52" s="392">
        <v>0</v>
      </c>
      <c r="M52" s="392">
        <v>0</v>
      </c>
      <c r="N52" s="392">
        <v>0</v>
      </c>
      <c r="O52" s="392">
        <v>0</v>
      </c>
      <c r="P52" s="392">
        <v>0</v>
      </c>
      <c r="Q52" s="392">
        <v>0</v>
      </c>
      <c r="R52" s="392">
        <v>0</v>
      </c>
      <c r="S52" s="392">
        <v>0</v>
      </c>
      <c r="T52" s="392">
        <v>0</v>
      </c>
      <c r="U52" s="392">
        <v>0</v>
      </c>
      <c r="V52" s="392">
        <v>0</v>
      </c>
      <c r="W52" s="392">
        <v>0</v>
      </c>
      <c r="X52" s="392">
        <v>0</v>
      </c>
      <c r="Y52" s="392">
        <v>0</v>
      </c>
      <c r="Z52" s="392">
        <v>0</v>
      </c>
      <c r="AA52" s="392">
        <v>0</v>
      </c>
      <c r="AB52" s="392">
        <v>0</v>
      </c>
      <c r="AC52" s="392">
        <v>0</v>
      </c>
      <c r="AD52" s="392">
        <v>0</v>
      </c>
      <c r="AE52" s="392">
        <v>0</v>
      </c>
      <c r="AF52" s="392">
        <v>0</v>
      </c>
      <c r="AG52" s="392">
        <v>0</v>
      </c>
      <c r="AH52" s="392">
        <v>0</v>
      </c>
      <c r="AI52" s="392">
        <v>0</v>
      </c>
      <c r="AJ52" s="392">
        <v>0</v>
      </c>
      <c r="AK52" s="392">
        <v>0</v>
      </c>
      <c r="AL52" s="392">
        <v>0</v>
      </c>
      <c r="AM52" s="392">
        <v>0</v>
      </c>
      <c r="AN52" s="392">
        <v>0</v>
      </c>
      <c r="AO52" s="392">
        <v>0</v>
      </c>
      <c r="AP52" s="392">
        <v>0</v>
      </c>
      <c r="AQ52" s="392">
        <v>0</v>
      </c>
      <c r="AR52" s="392">
        <v>0</v>
      </c>
      <c r="AS52" s="392">
        <v>0</v>
      </c>
      <c r="AT52" s="392">
        <v>0</v>
      </c>
      <c r="AU52" s="392">
        <v>0</v>
      </c>
      <c r="AV52" s="392">
        <v>99</v>
      </c>
      <c r="AW52" s="392">
        <v>128</v>
      </c>
      <c r="AX52" s="392">
        <v>145</v>
      </c>
      <c r="AY52" s="392">
        <v>164</v>
      </c>
      <c r="AZ52" s="392">
        <v>181</v>
      </c>
      <c r="BA52" s="392">
        <v>197</v>
      </c>
      <c r="BB52" s="392">
        <v>207</v>
      </c>
      <c r="BC52" s="392">
        <v>216</v>
      </c>
      <c r="BD52" s="392">
        <v>226</v>
      </c>
      <c r="BE52" s="392">
        <v>239</v>
      </c>
      <c r="BF52" s="392">
        <v>258</v>
      </c>
      <c r="BG52" s="392">
        <v>270</v>
      </c>
      <c r="BH52" s="392">
        <v>279</v>
      </c>
      <c r="BI52" s="392">
        <v>286</v>
      </c>
      <c r="BJ52" s="392">
        <v>292</v>
      </c>
      <c r="BK52" s="392">
        <v>300</v>
      </c>
      <c r="BL52" s="392">
        <v>310</v>
      </c>
      <c r="BM52" s="392">
        <v>322</v>
      </c>
      <c r="BN52" s="392">
        <v>331</v>
      </c>
      <c r="BO52" s="392">
        <v>339</v>
      </c>
      <c r="BP52" s="392">
        <v>350</v>
      </c>
      <c r="BQ52" s="392">
        <v>362</v>
      </c>
      <c r="BR52" s="392">
        <v>381</v>
      </c>
      <c r="BS52" s="392">
        <v>406</v>
      </c>
      <c r="BT52" s="392">
        <v>426</v>
      </c>
      <c r="BU52" s="392">
        <v>449</v>
      </c>
      <c r="BV52" s="392">
        <v>473</v>
      </c>
      <c r="BW52" s="392">
        <v>506</v>
      </c>
      <c r="BX52" s="392">
        <v>494</v>
      </c>
      <c r="BY52" s="392">
        <v>529</v>
      </c>
      <c r="BZ52" s="392">
        <v>582</v>
      </c>
      <c r="CA52" s="392">
        <v>623</v>
      </c>
      <c r="CB52" s="392">
        <v>657</v>
      </c>
      <c r="CC52" s="392">
        <v>688</v>
      </c>
      <c r="CD52" s="392">
        <v>717</v>
      </c>
      <c r="CE52" s="393">
        <v>743</v>
      </c>
    </row>
    <row r="53" spans="1:83" x14ac:dyDescent="0.35">
      <c r="B53" s="391" t="s">
        <v>365</v>
      </c>
      <c r="C53" s="323"/>
      <c r="D53" s="392">
        <v>0</v>
      </c>
      <c r="E53" s="392">
        <v>0</v>
      </c>
      <c r="F53" s="392">
        <v>0</v>
      </c>
      <c r="G53" s="392">
        <v>0</v>
      </c>
      <c r="H53" s="392">
        <v>0</v>
      </c>
      <c r="I53" s="392">
        <v>0</v>
      </c>
      <c r="J53" s="392">
        <v>0</v>
      </c>
      <c r="K53" s="392">
        <v>0</v>
      </c>
      <c r="L53" s="392">
        <v>0</v>
      </c>
      <c r="M53" s="392">
        <v>0</v>
      </c>
      <c r="N53" s="392">
        <v>0</v>
      </c>
      <c r="O53" s="392">
        <v>0</v>
      </c>
      <c r="P53" s="392">
        <v>0</v>
      </c>
      <c r="Q53" s="392">
        <v>0</v>
      </c>
      <c r="R53" s="392">
        <v>0</v>
      </c>
      <c r="S53" s="392">
        <v>0</v>
      </c>
      <c r="T53" s="392">
        <v>0</v>
      </c>
      <c r="U53" s="392">
        <v>0</v>
      </c>
      <c r="V53" s="392">
        <v>0</v>
      </c>
      <c r="W53" s="392">
        <v>0</v>
      </c>
      <c r="X53" s="392">
        <v>0</v>
      </c>
      <c r="Y53" s="392">
        <v>0</v>
      </c>
      <c r="Z53" s="392">
        <v>0</v>
      </c>
      <c r="AA53" s="392">
        <v>0</v>
      </c>
      <c r="AB53" s="392">
        <v>0</v>
      </c>
      <c r="AC53" s="392">
        <v>0</v>
      </c>
      <c r="AD53" s="392">
        <v>0</v>
      </c>
      <c r="AE53" s="392">
        <v>0</v>
      </c>
      <c r="AF53" s="392">
        <v>0</v>
      </c>
      <c r="AG53" s="392">
        <v>0</v>
      </c>
      <c r="AH53" s="392">
        <v>0</v>
      </c>
      <c r="AI53" s="392">
        <v>0</v>
      </c>
      <c r="AJ53" s="392">
        <v>0</v>
      </c>
      <c r="AK53" s="392">
        <v>0</v>
      </c>
      <c r="AL53" s="392">
        <v>0</v>
      </c>
      <c r="AM53" s="392">
        <v>0</v>
      </c>
      <c r="AN53" s="392">
        <v>0</v>
      </c>
      <c r="AO53" s="392">
        <v>0</v>
      </c>
      <c r="AP53" s="392">
        <v>0</v>
      </c>
      <c r="AQ53" s="392">
        <v>0</v>
      </c>
      <c r="AR53" s="392">
        <v>0</v>
      </c>
      <c r="AS53" s="392">
        <v>0</v>
      </c>
      <c r="AT53" s="392">
        <v>0</v>
      </c>
      <c r="AU53" s="392">
        <v>0</v>
      </c>
      <c r="AV53" s="392">
        <v>591</v>
      </c>
      <c r="AW53" s="392">
        <v>796</v>
      </c>
      <c r="AX53" s="392">
        <v>908</v>
      </c>
      <c r="AY53" s="392">
        <v>1039</v>
      </c>
      <c r="AZ53" s="392">
        <v>1151</v>
      </c>
      <c r="BA53" s="392">
        <v>1243</v>
      </c>
      <c r="BB53" s="392">
        <v>1278</v>
      </c>
      <c r="BC53" s="392">
        <v>1302</v>
      </c>
      <c r="BD53" s="392">
        <v>1339</v>
      </c>
      <c r="BE53" s="392">
        <v>1396</v>
      </c>
      <c r="BF53" s="392">
        <v>1477</v>
      </c>
      <c r="BG53" s="392">
        <v>1539</v>
      </c>
      <c r="BH53" s="392">
        <v>1582</v>
      </c>
      <c r="BI53" s="392">
        <v>1612</v>
      </c>
      <c r="BJ53" s="392">
        <v>1641</v>
      </c>
      <c r="BK53" s="392">
        <v>1676</v>
      </c>
      <c r="BL53" s="392">
        <v>1715</v>
      </c>
      <c r="BM53" s="392">
        <v>1761</v>
      </c>
      <c r="BN53" s="392">
        <v>1800</v>
      </c>
      <c r="BO53" s="392">
        <v>1828</v>
      </c>
      <c r="BP53" s="392">
        <v>1858</v>
      </c>
      <c r="BQ53" s="392">
        <v>1846</v>
      </c>
      <c r="BR53" s="392">
        <v>1742</v>
      </c>
      <c r="BS53" s="392">
        <v>1555</v>
      </c>
      <c r="BT53" s="392">
        <v>1227</v>
      </c>
      <c r="BU53" s="392">
        <v>829</v>
      </c>
      <c r="BV53" s="392">
        <v>563</v>
      </c>
      <c r="BW53" s="392">
        <v>369</v>
      </c>
      <c r="BX53" s="392">
        <v>198</v>
      </c>
      <c r="BY53" s="392">
        <v>180</v>
      </c>
      <c r="BZ53" s="392">
        <v>168</v>
      </c>
      <c r="CA53" s="392">
        <v>156</v>
      </c>
      <c r="CB53" s="392">
        <v>159</v>
      </c>
      <c r="CC53" s="392">
        <v>159</v>
      </c>
      <c r="CD53" s="392">
        <v>148</v>
      </c>
      <c r="CE53" s="393">
        <v>143</v>
      </c>
    </row>
    <row r="54" spans="1:83" x14ac:dyDescent="0.35">
      <c r="B54" s="391" t="s">
        <v>366</v>
      </c>
      <c r="C54" s="323"/>
      <c r="D54" s="392">
        <v>0</v>
      </c>
      <c r="E54" s="392">
        <v>0</v>
      </c>
      <c r="F54" s="392">
        <v>0</v>
      </c>
      <c r="G54" s="392">
        <v>0</v>
      </c>
      <c r="H54" s="392">
        <v>0</v>
      </c>
      <c r="I54" s="392">
        <v>0</v>
      </c>
      <c r="J54" s="392">
        <v>0</v>
      </c>
      <c r="K54" s="392">
        <v>0</v>
      </c>
      <c r="L54" s="392">
        <v>0</v>
      </c>
      <c r="M54" s="392">
        <v>0</v>
      </c>
      <c r="N54" s="392">
        <v>0</v>
      </c>
      <c r="O54" s="392">
        <v>0</v>
      </c>
      <c r="P54" s="392">
        <v>0</v>
      </c>
      <c r="Q54" s="392">
        <v>0</v>
      </c>
      <c r="R54" s="392">
        <v>0</v>
      </c>
      <c r="S54" s="392">
        <v>0</v>
      </c>
      <c r="T54" s="392">
        <v>0</v>
      </c>
      <c r="U54" s="392">
        <v>0</v>
      </c>
      <c r="V54" s="392">
        <v>0</v>
      </c>
      <c r="W54" s="392">
        <v>0</v>
      </c>
      <c r="X54" s="392">
        <v>0</v>
      </c>
      <c r="Y54" s="392">
        <v>0</v>
      </c>
      <c r="Z54" s="392">
        <v>0</v>
      </c>
      <c r="AA54" s="392">
        <v>0</v>
      </c>
      <c r="AB54" s="392">
        <v>0</v>
      </c>
      <c r="AC54" s="392">
        <v>0</v>
      </c>
      <c r="AD54" s="392">
        <v>0</v>
      </c>
      <c r="AE54" s="392">
        <v>0</v>
      </c>
      <c r="AF54" s="392">
        <v>0</v>
      </c>
      <c r="AG54" s="392">
        <v>0</v>
      </c>
      <c r="AH54" s="392">
        <v>0</v>
      </c>
      <c r="AI54" s="392">
        <v>0</v>
      </c>
      <c r="AJ54" s="392">
        <v>0</v>
      </c>
      <c r="AK54" s="392">
        <v>0</v>
      </c>
      <c r="AL54" s="392">
        <v>0</v>
      </c>
      <c r="AM54" s="392">
        <v>0</v>
      </c>
      <c r="AN54" s="392">
        <v>0</v>
      </c>
      <c r="AO54" s="392">
        <v>0</v>
      </c>
      <c r="AP54" s="392">
        <v>0</v>
      </c>
      <c r="AQ54" s="392">
        <v>0</v>
      </c>
      <c r="AR54" s="392">
        <v>0</v>
      </c>
      <c r="AS54" s="392">
        <v>0</v>
      </c>
      <c r="AT54" s="392">
        <v>0</v>
      </c>
      <c r="AU54" s="392">
        <v>0</v>
      </c>
      <c r="AV54" s="392">
        <v>292</v>
      </c>
      <c r="AW54" s="392">
        <v>357</v>
      </c>
      <c r="AX54" s="392">
        <v>402</v>
      </c>
      <c r="AY54" s="392">
        <v>452</v>
      </c>
      <c r="AZ54" s="392">
        <v>503</v>
      </c>
      <c r="BA54" s="392">
        <v>555</v>
      </c>
      <c r="BB54" s="392">
        <v>595</v>
      </c>
      <c r="BC54" s="392">
        <v>632</v>
      </c>
      <c r="BD54" s="392">
        <v>674</v>
      </c>
      <c r="BE54" s="392">
        <v>715</v>
      </c>
      <c r="BF54" s="392">
        <v>736</v>
      </c>
      <c r="BG54" s="392">
        <v>779</v>
      </c>
      <c r="BH54" s="392">
        <v>821</v>
      </c>
      <c r="BI54" s="392">
        <v>859</v>
      </c>
      <c r="BJ54" s="392">
        <v>897</v>
      </c>
      <c r="BK54" s="392">
        <v>942</v>
      </c>
      <c r="BL54" s="392">
        <v>984</v>
      </c>
      <c r="BM54" s="392">
        <v>1023</v>
      </c>
      <c r="BN54" s="392">
        <v>1046</v>
      </c>
      <c r="BO54" s="392">
        <v>1057</v>
      </c>
      <c r="BP54" s="392">
        <v>1070</v>
      </c>
      <c r="BQ54" s="392">
        <v>1069</v>
      </c>
      <c r="BR54" s="392">
        <v>1062</v>
      </c>
      <c r="BS54" s="392">
        <v>1028</v>
      </c>
      <c r="BT54" s="392">
        <v>951</v>
      </c>
      <c r="BU54" s="392">
        <v>827</v>
      </c>
      <c r="BV54" s="392">
        <v>735</v>
      </c>
      <c r="BW54" s="392">
        <v>665</v>
      </c>
      <c r="BX54" s="392">
        <v>528</v>
      </c>
      <c r="BY54" s="392">
        <v>486</v>
      </c>
      <c r="BZ54" s="392">
        <v>446</v>
      </c>
      <c r="CA54" s="392">
        <v>410</v>
      </c>
      <c r="CB54" s="392">
        <v>376</v>
      </c>
      <c r="CC54" s="392">
        <v>336</v>
      </c>
      <c r="CD54" s="392">
        <v>298</v>
      </c>
      <c r="CE54" s="393">
        <v>266</v>
      </c>
    </row>
    <row r="55" spans="1:83" x14ac:dyDescent="0.35">
      <c r="B55" s="391" t="s">
        <v>314</v>
      </c>
      <c r="C55" s="323"/>
      <c r="D55" s="392">
        <v>0</v>
      </c>
      <c r="E55" s="392">
        <v>0</v>
      </c>
      <c r="F55" s="392">
        <v>0</v>
      </c>
      <c r="G55" s="392">
        <v>0</v>
      </c>
      <c r="H55" s="392">
        <v>0</v>
      </c>
      <c r="I55" s="392">
        <v>0</v>
      </c>
      <c r="J55" s="392">
        <v>0</v>
      </c>
      <c r="K55" s="392">
        <v>0</v>
      </c>
      <c r="L55" s="392">
        <v>0</v>
      </c>
      <c r="M55" s="392">
        <v>0</v>
      </c>
      <c r="N55" s="392">
        <v>0</v>
      </c>
      <c r="O55" s="392">
        <v>0</v>
      </c>
      <c r="P55" s="392">
        <v>0</v>
      </c>
      <c r="Q55" s="392">
        <v>0</v>
      </c>
      <c r="R55" s="392">
        <v>0</v>
      </c>
      <c r="S55" s="392">
        <v>0</v>
      </c>
      <c r="T55" s="392">
        <v>0</v>
      </c>
      <c r="U55" s="392">
        <v>0</v>
      </c>
      <c r="V55" s="392">
        <v>0</v>
      </c>
      <c r="W55" s="392">
        <v>0</v>
      </c>
      <c r="X55" s="392">
        <v>0</v>
      </c>
      <c r="Y55" s="392">
        <v>0</v>
      </c>
      <c r="Z55" s="392">
        <v>0</v>
      </c>
      <c r="AA55" s="392">
        <v>0</v>
      </c>
      <c r="AB55" s="392">
        <v>0</v>
      </c>
      <c r="AC55" s="392">
        <v>0</v>
      </c>
      <c r="AD55" s="392">
        <v>0</v>
      </c>
      <c r="AE55" s="392">
        <v>0</v>
      </c>
      <c r="AF55" s="392">
        <v>0</v>
      </c>
      <c r="AG55" s="392">
        <v>0</v>
      </c>
      <c r="AH55" s="392">
        <v>0</v>
      </c>
      <c r="AI55" s="392">
        <v>0</v>
      </c>
      <c r="AJ55" s="392">
        <v>0</v>
      </c>
      <c r="AK55" s="392">
        <v>0</v>
      </c>
      <c r="AL55" s="392">
        <v>0</v>
      </c>
      <c r="AM55" s="392">
        <v>0</v>
      </c>
      <c r="AN55" s="392">
        <v>0</v>
      </c>
      <c r="AO55" s="392">
        <v>0</v>
      </c>
      <c r="AP55" s="392">
        <v>0</v>
      </c>
      <c r="AQ55" s="392">
        <v>0</v>
      </c>
      <c r="AR55" s="392">
        <v>0</v>
      </c>
      <c r="AS55" s="392">
        <v>0</v>
      </c>
      <c r="AT55" s="392">
        <v>0</v>
      </c>
      <c r="AU55" s="392">
        <v>0</v>
      </c>
      <c r="AV55" s="392">
        <v>62</v>
      </c>
      <c r="AW55" s="392">
        <v>5</v>
      </c>
      <c r="AX55" s="392">
        <v>11</v>
      </c>
      <c r="AY55" s="392">
        <v>14</v>
      </c>
      <c r="AZ55" s="392">
        <v>11</v>
      </c>
      <c r="BA55" s="392">
        <v>9</v>
      </c>
      <c r="BB55" s="392">
        <v>12</v>
      </c>
      <c r="BC55" s="392">
        <v>15</v>
      </c>
      <c r="BD55" s="392">
        <v>16</v>
      </c>
      <c r="BE55" s="392">
        <v>18</v>
      </c>
      <c r="BF55" s="392">
        <v>19</v>
      </c>
      <c r="BG55" s="392">
        <v>19</v>
      </c>
      <c r="BH55" s="392">
        <v>19</v>
      </c>
      <c r="BI55" s="392">
        <v>20</v>
      </c>
      <c r="BJ55" s="392">
        <v>22</v>
      </c>
      <c r="BK55" s="392">
        <v>23</v>
      </c>
      <c r="BL55" s="392">
        <v>24</v>
      </c>
      <c r="BM55" s="392">
        <v>27</v>
      </c>
      <c r="BN55" s="392">
        <v>28</v>
      </c>
      <c r="BO55" s="392">
        <v>29</v>
      </c>
      <c r="BP55" s="392">
        <v>29</v>
      </c>
      <c r="BQ55" s="392">
        <v>30</v>
      </c>
      <c r="BR55" s="392">
        <v>30</v>
      </c>
      <c r="BS55" s="392">
        <v>26</v>
      </c>
      <c r="BT55" s="392">
        <v>24</v>
      </c>
      <c r="BU55" s="392">
        <v>20</v>
      </c>
      <c r="BV55" s="392">
        <v>17</v>
      </c>
      <c r="BW55" s="392">
        <v>15</v>
      </c>
      <c r="BX55" s="392">
        <v>13</v>
      </c>
      <c r="BY55" s="392">
        <v>12</v>
      </c>
      <c r="BZ55" s="392">
        <v>11</v>
      </c>
      <c r="CA55" s="392">
        <v>10</v>
      </c>
      <c r="CB55" s="392">
        <v>8</v>
      </c>
      <c r="CC55" s="392">
        <v>5</v>
      </c>
      <c r="CD55" s="392">
        <v>5</v>
      </c>
      <c r="CE55" s="393">
        <v>4</v>
      </c>
    </row>
    <row r="56" spans="1:83" x14ac:dyDescent="0.35">
      <c r="A56" s="388"/>
      <c r="B56" s="391" t="s">
        <v>364</v>
      </c>
      <c r="C56" s="323"/>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v>0</v>
      </c>
      <c r="BR56" s="392">
        <v>0</v>
      </c>
      <c r="BS56" s="392">
        <v>0</v>
      </c>
      <c r="BT56" s="392">
        <v>0</v>
      </c>
      <c r="BU56" s="392">
        <v>0</v>
      </c>
      <c r="BV56" s="392">
        <v>1</v>
      </c>
      <c r="BW56" s="392">
        <v>0</v>
      </c>
      <c r="BX56" s="392">
        <v>0</v>
      </c>
      <c r="BY56" s="392">
        <v>0</v>
      </c>
      <c r="BZ56" s="392">
        <v>0</v>
      </c>
      <c r="CA56" s="392">
        <v>0</v>
      </c>
      <c r="CB56" s="392">
        <v>0</v>
      </c>
      <c r="CC56" s="392">
        <v>0</v>
      </c>
      <c r="CD56" s="392">
        <v>0</v>
      </c>
      <c r="CE56" s="393">
        <v>0</v>
      </c>
    </row>
    <row r="57" spans="1:83" x14ac:dyDescent="0.35">
      <c r="A57" s="388"/>
      <c r="B57" s="391" t="s">
        <v>365</v>
      </c>
      <c r="C57" s="323"/>
      <c r="D57" s="392"/>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392"/>
      <c r="BK57" s="392"/>
      <c r="BL57" s="392"/>
      <c r="BM57" s="392"/>
      <c r="BN57" s="392"/>
      <c r="BO57" s="392"/>
      <c r="BP57" s="392"/>
      <c r="BQ57" s="392">
        <v>20</v>
      </c>
      <c r="BR57" s="392">
        <v>19</v>
      </c>
      <c r="BS57" s="392">
        <v>8</v>
      </c>
      <c r="BT57" s="392">
        <v>9</v>
      </c>
      <c r="BU57" s="392">
        <v>8</v>
      </c>
      <c r="BV57" s="392">
        <v>7</v>
      </c>
      <c r="BW57" s="392">
        <v>7</v>
      </c>
      <c r="BX57" s="392">
        <v>7</v>
      </c>
      <c r="BY57" s="392">
        <v>6</v>
      </c>
      <c r="BZ57" s="392">
        <v>5</v>
      </c>
      <c r="CA57" s="392">
        <v>5</v>
      </c>
      <c r="CB57" s="392">
        <v>3</v>
      </c>
      <c r="CC57" s="392">
        <v>1</v>
      </c>
      <c r="CD57" s="392">
        <v>1</v>
      </c>
      <c r="CE57" s="393">
        <v>1</v>
      </c>
    </row>
    <row r="58" spans="1:83" x14ac:dyDescent="0.35">
      <c r="A58" s="388"/>
      <c r="B58" s="391" t="s">
        <v>366</v>
      </c>
      <c r="C58" s="323"/>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c r="BK58" s="392"/>
      <c r="BL58" s="392"/>
      <c r="BM58" s="392"/>
      <c r="BN58" s="392"/>
      <c r="BO58" s="392"/>
      <c r="BP58" s="392"/>
      <c r="BQ58" s="392">
        <v>10</v>
      </c>
      <c r="BR58" s="392">
        <v>10</v>
      </c>
      <c r="BS58" s="392">
        <v>18</v>
      </c>
      <c r="BT58" s="392">
        <v>15</v>
      </c>
      <c r="BU58" s="392">
        <v>12</v>
      </c>
      <c r="BV58" s="392">
        <v>10</v>
      </c>
      <c r="BW58" s="392">
        <v>8</v>
      </c>
      <c r="BX58" s="392">
        <v>6</v>
      </c>
      <c r="BY58" s="392">
        <v>5</v>
      </c>
      <c r="BZ58" s="392">
        <v>5</v>
      </c>
      <c r="CA58" s="392">
        <v>5</v>
      </c>
      <c r="CB58" s="392">
        <v>4</v>
      </c>
      <c r="CC58" s="392">
        <v>3</v>
      </c>
      <c r="CD58" s="392">
        <v>3</v>
      </c>
      <c r="CE58" s="393">
        <v>3</v>
      </c>
    </row>
    <row r="59" spans="1:83" ht="25.5" customHeight="1" x14ac:dyDescent="0.35">
      <c r="A59" s="388"/>
      <c r="B59" s="402" t="s">
        <v>600</v>
      </c>
      <c r="C59" s="323"/>
      <c r="D59" s="392"/>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c r="AG59" s="392"/>
      <c r="AH59" s="392"/>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v>2</v>
      </c>
      <c r="BH59" s="392">
        <v>2</v>
      </c>
      <c r="BI59" s="392">
        <v>2</v>
      </c>
      <c r="BJ59" s="392">
        <v>2</v>
      </c>
      <c r="BK59" s="392">
        <v>2</v>
      </c>
      <c r="BL59" s="392">
        <v>3</v>
      </c>
      <c r="BM59" s="392">
        <v>3</v>
      </c>
      <c r="BN59" s="392">
        <v>3</v>
      </c>
      <c r="BO59" s="392">
        <v>4</v>
      </c>
      <c r="BP59" s="392">
        <v>4</v>
      </c>
      <c r="BQ59" s="392">
        <v>4</v>
      </c>
      <c r="BR59" s="392">
        <v>4</v>
      </c>
      <c r="BS59" s="392">
        <v>4</v>
      </c>
      <c r="BT59" s="392">
        <v>4</v>
      </c>
      <c r="BU59" s="392">
        <v>4</v>
      </c>
      <c r="BV59" s="392">
        <v>4</v>
      </c>
      <c r="BW59" s="392">
        <v>3</v>
      </c>
      <c r="BX59" s="392">
        <v>3</v>
      </c>
      <c r="BY59" s="392">
        <v>3</v>
      </c>
      <c r="BZ59" s="392">
        <v>3</v>
      </c>
      <c r="CA59" s="392">
        <v>3</v>
      </c>
      <c r="CB59" s="392">
        <v>3</v>
      </c>
      <c r="CC59" s="392">
        <v>3</v>
      </c>
      <c r="CD59" s="392">
        <v>3</v>
      </c>
      <c r="CE59" s="393">
        <v>3</v>
      </c>
    </row>
    <row r="60" spans="1:83" ht="24" customHeight="1" x14ac:dyDescent="0.35">
      <c r="B60" s="345" t="s">
        <v>263</v>
      </c>
      <c r="C60" s="323"/>
      <c r="D60" s="389">
        <v>0</v>
      </c>
      <c r="E60" s="389">
        <v>0</v>
      </c>
      <c r="F60" s="389">
        <v>0</v>
      </c>
      <c r="G60" s="389">
        <v>0</v>
      </c>
      <c r="H60" s="389">
        <v>0</v>
      </c>
      <c r="I60" s="389">
        <v>0</v>
      </c>
      <c r="J60" s="389">
        <v>0</v>
      </c>
      <c r="K60" s="389">
        <v>0</v>
      </c>
      <c r="L60" s="389">
        <v>0</v>
      </c>
      <c r="M60" s="389">
        <v>0</v>
      </c>
      <c r="N60" s="389">
        <v>0</v>
      </c>
      <c r="O60" s="389">
        <v>0</v>
      </c>
      <c r="P60" s="389">
        <v>0</v>
      </c>
      <c r="Q60" s="389">
        <v>0</v>
      </c>
      <c r="R60" s="389">
        <v>0</v>
      </c>
      <c r="S60" s="389">
        <v>0</v>
      </c>
      <c r="T60" s="389">
        <v>0</v>
      </c>
      <c r="U60" s="389">
        <v>0</v>
      </c>
      <c r="V60" s="389">
        <v>0</v>
      </c>
      <c r="W60" s="389">
        <v>0</v>
      </c>
      <c r="X60" s="389">
        <v>0</v>
      </c>
      <c r="Y60" s="389">
        <v>0</v>
      </c>
      <c r="Z60" s="389">
        <v>0</v>
      </c>
      <c r="AA60" s="389">
        <v>0</v>
      </c>
      <c r="AB60" s="389">
        <v>0</v>
      </c>
      <c r="AC60" s="389">
        <v>0</v>
      </c>
      <c r="AD60" s="389">
        <v>0</v>
      </c>
      <c r="AE60" s="389">
        <v>0</v>
      </c>
      <c r="AF60" s="389">
        <v>0</v>
      </c>
      <c r="AG60" s="389">
        <v>0</v>
      </c>
      <c r="AH60" s="389">
        <v>0</v>
      </c>
      <c r="AI60" s="389">
        <v>0</v>
      </c>
      <c r="AJ60" s="389">
        <v>0</v>
      </c>
      <c r="AK60" s="389">
        <v>0</v>
      </c>
      <c r="AL60" s="389">
        <v>0</v>
      </c>
      <c r="AM60" s="389">
        <v>0</v>
      </c>
      <c r="AN60" s="389">
        <v>0</v>
      </c>
      <c r="AO60" s="389">
        <v>0</v>
      </c>
      <c r="AP60" s="389">
        <v>0</v>
      </c>
      <c r="AQ60" s="389">
        <v>0</v>
      </c>
      <c r="AR60" s="389">
        <v>0</v>
      </c>
      <c r="AS60" s="389">
        <v>0</v>
      </c>
      <c r="AT60" s="389">
        <v>0</v>
      </c>
      <c r="AU60" s="389">
        <v>0</v>
      </c>
      <c r="AV60" s="389">
        <v>0</v>
      </c>
      <c r="AW60" s="389">
        <v>0</v>
      </c>
      <c r="AX60" s="389">
        <v>0</v>
      </c>
      <c r="AY60" s="389">
        <v>0</v>
      </c>
      <c r="AZ60" s="389">
        <v>0</v>
      </c>
      <c r="BA60" s="389">
        <v>0</v>
      </c>
      <c r="BB60" s="389">
        <v>0</v>
      </c>
      <c r="BC60" s="389">
        <v>0</v>
      </c>
      <c r="BD60" s="389">
        <v>0</v>
      </c>
      <c r="BE60" s="389">
        <v>0</v>
      </c>
      <c r="BF60" s="389">
        <v>0</v>
      </c>
      <c r="BG60" s="389">
        <v>0</v>
      </c>
      <c r="BH60" s="389">
        <v>0</v>
      </c>
      <c r="BI60" s="389">
        <v>0</v>
      </c>
      <c r="BJ60" s="389">
        <v>0</v>
      </c>
      <c r="BK60" s="389">
        <v>0</v>
      </c>
      <c r="BL60" s="389">
        <v>0</v>
      </c>
      <c r="BM60" s="389">
        <v>0</v>
      </c>
      <c r="BN60" s="389">
        <v>0</v>
      </c>
      <c r="BO60" s="389">
        <v>0</v>
      </c>
      <c r="BP60" s="389">
        <v>0</v>
      </c>
      <c r="BQ60" s="389">
        <v>13</v>
      </c>
      <c r="BR60" s="389">
        <v>200</v>
      </c>
      <c r="BS60" s="389">
        <v>594</v>
      </c>
      <c r="BT60" s="389">
        <v>1056</v>
      </c>
      <c r="BU60" s="389">
        <v>1558</v>
      </c>
      <c r="BV60" s="389">
        <v>1919</v>
      </c>
      <c r="BW60" s="389">
        <v>2215</v>
      </c>
      <c r="BX60" s="389">
        <v>2334</v>
      </c>
      <c r="BY60" s="389">
        <v>2529</v>
      </c>
      <c r="BZ60" s="389">
        <v>2842</v>
      </c>
      <c r="CA60" s="389">
        <v>3163</v>
      </c>
      <c r="CB60" s="389">
        <v>3386</v>
      </c>
      <c r="CC60" s="389">
        <v>3637</v>
      </c>
      <c r="CD60" s="389">
        <v>3909</v>
      </c>
      <c r="CE60" s="390">
        <v>4157</v>
      </c>
    </row>
    <row r="61" spans="1:83" x14ac:dyDescent="0.35">
      <c r="B61" s="391" t="s">
        <v>313</v>
      </c>
      <c r="C61" s="323"/>
      <c r="D61" s="392">
        <v>0</v>
      </c>
      <c r="E61" s="392">
        <v>0</v>
      </c>
      <c r="F61" s="392">
        <v>0</v>
      </c>
      <c r="G61" s="392">
        <v>0</v>
      </c>
      <c r="H61" s="392">
        <v>0</v>
      </c>
      <c r="I61" s="392">
        <v>0</v>
      </c>
      <c r="J61" s="392">
        <v>0</v>
      </c>
      <c r="K61" s="392">
        <v>0</v>
      </c>
      <c r="L61" s="392">
        <v>0</v>
      </c>
      <c r="M61" s="392">
        <v>0</v>
      </c>
      <c r="N61" s="392">
        <v>0</v>
      </c>
      <c r="O61" s="392">
        <v>0</v>
      </c>
      <c r="P61" s="392">
        <v>0</v>
      </c>
      <c r="Q61" s="392">
        <v>0</v>
      </c>
      <c r="R61" s="392">
        <v>0</v>
      </c>
      <c r="S61" s="392">
        <v>0</v>
      </c>
      <c r="T61" s="392">
        <v>0</v>
      </c>
      <c r="U61" s="392">
        <v>0</v>
      </c>
      <c r="V61" s="392">
        <v>0</v>
      </c>
      <c r="W61" s="392">
        <v>0</v>
      </c>
      <c r="X61" s="392">
        <v>0</v>
      </c>
      <c r="Y61" s="392">
        <v>0</v>
      </c>
      <c r="Z61" s="392">
        <v>0</v>
      </c>
      <c r="AA61" s="392">
        <v>0</v>
      </c>
      <c r="AB61" s="392">
        <v>0</v>
      </c>
      <c r="AC61" s="392">
        <v>0</v>
      </c>
      <c r="AD61" s="392">
        <v>0</v>
      </c>
      <c r="AE61" s="392">
        <v>0</v>
      </c>
      <c r="AF61" s="392">
        <v>0</v>
      </c>
      <c r="AG61" s="392">
        <v>0</v>
      </c>
      <c r="AH61" s="392">
        <v>0</v>
      </c>
      <c r="AI61" s="392">
        <v>0</v>
      </c>
      <c r="AJ61" s="392">
        <v>0</v>
      </c>
      <c r="AK61" s="392">
        <v>0</v>
      </c>
      <c r="AL61" s="392">
        <v>0</v>
      </c>
      <c r="AM61" s="392">
        <v>0</v>
      </c>
      <c r="AN61" s="392">
        <v>0</v>
      </c>
      <c r="AO61" s="392">
        <v>0</v>
      </c>
      <c r="AP61" s="392">
        <v>0</v>
      </c>
      <c r="AQ61" s="392">
        <v>0</v>
      </c>
      <c r="AR61" s="392">
        <v>0</v>
      </c>
      <c r="AS61" s="392">
        <v>0</v>
      </c>
      <c r="AT61" s="392">
        <v>0</v>
      </c>
      <c r="AU61" s="392">
        <v>0</v>
      </c>
      <c r="AV61" s="392">
        <v>0</v>
      </c>
      <c r="AW61" s="392">
        <v>0</v>
      </c>
      <c r="AX61" s="392">
        <v>0</v>
      </c>
      <c r="AY61" s="392">
        <v>0</v>
      </c>
      <c r="AZ61" s="392">
        <v>0</v>
      </c>
      <c r="BA61" s="392">
        <v>0</v>
      </c>
      <c r="BB61" s="392">
        <v>0</v>
      </c>
      <c r="BC61" s="392">
        <v>0</v>
      </c>
      <c r="BD61" s="392">
        <v>0</v>
      </c>
      <c r="BE61" s="392">
        <v>0</v>
      </c>
      <c r="BF61" s="392">
        <v>0</v>
      </c>
      <c r="BG61" s="392">
        <v>0</v>
      </c>
      <c r="BH61" s="392">
        <v>0</v>
      </c>
      <c r="BI61" s="392">
        <v>0</v>
      </c>
      <c r="BJ61" s="392">
        <v>0</v>
      </c>
      <c r="BK61" s="392">
        <v>0</v>
      </c>
      <c r="BL61" s="392">
        <v>0</v>
      </c>
      <c r="BM61" s="392">
        <v>0</v>
      </c>
      <c r="BN61" s="392">
        <v>0</v>
      </c>
      <c r="BO61" s="392">
        <v>0</v>
      </c>
      <c r="BP61" s="392">
        <v>0</v>
      </c>
      <c r="BQ61" s="392">
        <v>13</v>
      </c>
      <c r="BR61" s="392">
        <v>198</v>
      </c>
      <c r="BS61" s="392">
        <v>588</v>
      </c>
      <c r="BT61" s="392">
        <v>1045</v>
      </c>
      <c r="BU61" s="392">
        <v>1541</v>
      </c>
      <c r="BV61" s="392">
        <v>1898</v>
      </c>
      <c r="BW61" s="392">
        <v>2190</v>
      </c>
      <c r="BX61" s="392">
        <v>2308</v>
      </c>
      <c r="BY61" s="392">
        <v>2501</v>
      </c>
      <c r="BZ61" s="392">
        <v>2811</v>
      </c>
      <c r="CA61" s="392">
        <v>3128</v>
      </c>
      <c r="CB61" s="392">
        <v>3349</v>
      </c>
      <c r="CC61" s="392">
        <v>3596</v>
      </c>
      <c r="CD61" s="392">
        <v>3865</v>
      </c>
      <c r="CE61" s="393">
        <v>4110</v>
      </c>
    </row>
    <row r="62" spans="1:83" x14ac:dyDescent="0.35">
      <c r="B62" s="391" t="s">
        <v>365</v>
      </c>
      <c r="C62" s="323"/>
      <c r="D62" s="392">
        <v>0</v>
      </c>
      <c r="E62" s="392">
        <v>0</v>
      </c>
      <c r="F62" s="392">
        <v>0</v>
      </c>
      <c r="G62" s="392">
        <v>0</v>
      </c>
      <c r="H62" s="392">
        <v>0</v>
      </c>
      <c r="I62" s="392">
        <v>0</v>
      </c>
      <c r="J62" s="392">
        <v>0</v>
      </c>
      <c r="K62" s="392">
        <v>0</v>
      </c>
      <c r="L62" s="392">
        <v>0</v>
      </c>
      <c r="M62" s="392">
        <v>0</v>
      </c>
      <c r="N62" s="392">
        <v>0</v>
      </c>
      <c r="O62" s="392">
        <v>0</v>
      </c>
      <c r="P62" s="392">
        <v>0</v>
      </c>
      <c r="Q62" s="392">
        <v>0</v>
      </c>
      <c r="R62" s="392">
        <v>0</v>
      </c>
      <c r="S62" s="392">
        <v>0</v>
      </c>
      <c r="T62" s="392">
        <v>0</v>
      </c>
      <c r="U62" s="392">
        <v>0</v>
      </c>
      <c r="V62" s="392">
        <v>0</v>
      </c>
      <c r="W62" s="392">
        <v>0</v>
      </c>
      <c r="X62" s="392">
        <v>0</v>
      </c>
      <c r="Y62" s="392">
        <v>0</v>
      </c>
      <c r="Z62" s="392">
        <v>0</v>
      </c>
      <c r="AA62" s="392">
        <v>0</v>
      </c>
      <c r="AB62" s="392">
        <v>0</v>
      </c>
      <c r="AC62" s="392">
        <v>0</v>
      </c>
      <c r="AD62" s="392">
        <v>0</v>
      </c>
      <c r="AE62" s="392">
        <v>0</v>
      </c>
      <c r="AF62" s="392">
        <v>0</v>
      </c>
      <c r="AG62" s="392">
        <v>0</v>
      </c>
      <c r="AH62" s="392">
        <v>0</v>
      </c>
      <c r="AI62" s="392">
        <v>0</v>
      </c>
      <c r="AJ62" s="392">
        <v>0</v>
      </c>
      <c r="AK62" s="392">
        <v>0</v>
      </c>
      <c r="AL62" s="392">
        <v>0</v>
      </c>
      <c r="AM62" s="392">
        <v>0</v>
      </c>
      <c r="AN62" s="392">
        <v>0</v>
      </c>
      <c r="AO62" s="392">
        <v>0</v>
      </c>
      <c r="AP62" s="392">
        <v>0</v>
      </c>
      <c r="AQ62" s="392">
        <v>0</v>
      </c>
      <c r="AR62" s="392">
        <v>0</v>
      </c>
      <c r="AS62" s="392">
        <v>0</v>
      </c>
      <c r="AT62" s="392">
        <v>0</v>
      </c>
      <c r="AU62" s="392">
        <v>0</v>
      </c>
      <c r="AV62" s="392">
        <v>0</v>
      </c>
      <c r="AW62" s="392">
        <v>0</v>
      </c>
      <c r="AX62" s="392">
        <v>0</v>
      </c>
      <c r="AY62" s="392">
        <v>0</v>
      </c>
      <c r="AZ62" s="392">
        <v>0</v>
      </c>
      <c r="BA62" s="392">
        <v>0</v>
      </c>
      <c r="BB62" s="392">
        <v>0</v>
      </c>
      <c r="BC62" s="392">
        <v>0</v>
      </c>
      <c r="BD62" s="392">
        <v>0</v>
      </c>
      <c r="BE62" s="392">
        <v>0</v>
      </c>
      <c r="BF62" s="392">
        <v>0</v>
      </c>
      <c r="BG62" s="392">
        <v>0</v>
      </c>
      <c r="BH62" s="392">
        <v>0</v>
      </c>
      <c r="BI62" s="392">
        <v>0</v>
      </c>
      <c r="BJ62" s="392">
        <v>0</v>
      </c>
      <c r="BK62" s="392">
        <v>0</v>
      </c>
      <c r="BL62" s="392">
        <v>0</v>
      </c>
      <c r="BM62" s="392">
        <v>0</v>
      </c>
      <c r="BN62" s="392">
        <v>0</v>
      </c>
      <c r="BO62" s="392">
        <v>0</v>
      </c>
      <c r="BP62" s="392">
        <v>0</v>
      </c>
      <c r="BQ62" s="392">
        <v>12</v>
      </c>
      <c r="BR62" s="392">
        <v>182</v>
      </c>
      <c r="BS62" s="392">
        <v>564</v>
      </c>
      <c r="BT62" s="392">
        <v>958</v>
      </c>
      <c r="BU62" s="392">
        <v>1379</v>
      </c>
      <c r="BV62" s="392">
        <v>1699</v>
      </c>
      <c r="BW62" s="392">
        <v>1916</v>
      </c>
      <c r="BX62" s="392">
        <v>1989</v>
      </c>
      <c r="BY62" s="392">
        <v>2130</v>
      </c>
      <c r="BZ62" s="392">
        <v>2358</v>
      </c>
      <c r="CA62" s="392">
        <v>2589</v>
      </c>
      <c r="CB62" s="392">
        <v>2736</v>
      </c>
      <c r="CC62" s="392">
        <v>2900</v>
      </c>
      <c r="CD62" s="392">
        <v>3100</v>
      </c>
      <c r="CE62" s="393">
        <v>3305</v>
      </c>
    </row>
    <row r="63" spans="1:83" x14ac:dyDescent="0.35">
      <c r="B63" s="391" t="s">
        <v>366</v>
      </c>
      <c r="C63" s="323"/>
      <c r="D63" s="392">
        <v>0</v>
      </c>
      <c r="E63" s="392">
        <v>0</v>
      </c>
      <c r="F63" s="392">
        <v>0</v>
      </c>
      <c r="G63" s="392">
        <v>0</v>
      </c>
      <c r="H63" s="392">
        <v>0</v>
      </c>
      <c r="I63" s="392">
        <v>0</v>
      </c>
      <c r="J63" s="392">
        <v>0</v>
      </c>
      <c r="K63" s="392">
        <v>0</v>
      </c>
      <c r="L63" s="392">
        <v>0</v>
      </c>
      <c r="M63" s="392">
        <v>0</v>
      </c>
      <c r="N63" s="392">
        <v>0</v>
      </c>
      <c r="O63" s="392">
        <v>0</v>
      </c>
      <c r="P63" s="392">
        <v>0</v>
      </c>
      <c r="Q63" s="392">
        <v>0</v>
      </c>
      <c r="R63" s="392">
        <v>0</v>
      </c>
      <c r="S63" s="392">
        <v>0</v>
      </c>
      <c r="T63" s="392">
        <v>0</v>
      </c>
      <c r="U63" s="392">
        <v>0</v>
      </c>
      <c r="V63" s="392">
        <v>0</v>
      </c>
      <c r="W63" s="392">
        <v>0</v>
      </c>
      <c r="X63" s="392">
        <v>0</v>
      </c>
      <c r="Y63" s="392">
        <v>0</v>
      </c>
      <c r="Z63" s="392">
        <v>0</v>
      </c>
      <c r="AA63" s="392">
        <v>0</v>
      </c>
      <c r="AB63" s="392">
        <v>0</v>
      </c>
      <c r="AC63" s="392">
        <v>0</v>
      </c>
      <c r="AD63" s="392">
        <v>0</v>
      </c>
      <c r="AE63" s="392">
        <v>0</v>
      </c>
      <c r="AF63" s="392">
        <v>0</v>
      </c>
      <c r="AG63" s="392">
        <v>0</v>
      </c>
      <c r="AH63" s="392">
        <v>0</v>
      </c>
      <c r="AI63" s="392">
        <v>0</v>
      </c>
      <c r="AJ63" s="392">
        <v>0</v>
      </c>
      <c r="AK63" s="392">
        <v>0</v>
      </c>
      <c r="AL63" s="392">
        <v>0</v>
      </c>
      <c r="AM63" s="392">
        <v>0</v>
      </c>
      <c r="AN63" s="392">
        <v>0</v>
      </c>
      <c r="AO63" s="392">
        <v>0</v>
      </c>
      <c r="AP63" s="392">
        <v>0</v>
      </c>
      <c r="AQ63" s="392">
        <v>0</v>
      </c>
      <c r="AR63" s="392">
        <v>0</v>
      </c>
      <c r="AS63" s="392">
        <v>0</v>
      </c>
      <c r="AT63" s="392">
        <v>0</v>
      </c>
      <c r="AU63" s="392">
        <v>0</v>
      </c>
      <c r="AV63" s="392">
        <v>0</v>
      </c>
      <c r="AW63" s="392">
        <v>0</v>
      </c>
      <c r="AX63" s="392">
        <v>0</v>
      </c>
      <c r="AY63" s="392">
        <v>0</v>
      </c>
      <c r="AZ63" s="392">
        <v>0</v>
      </c>
      <c r="BA63" s="392">
        <v>0</v>
      </c>
      <c r="BB63" s="392">
        <v>0</v>
      </c>
      <c r="BC63" s="392">
        <v>0</v>
      </c>
      <c r="BD63" s="392">
        <v>0</v>
      </c>
      <c r="BE63" s="392">
        <v>0</v>
      </c>
      <c r="BF63" s="392">
        <v>0</v>
      </c>
      <c r="BG63" s="392">
        <v>0</v>
      </c>
      <c r="BH63" s="392">
        <v>0</v>
      </c>
      <c r="BI63" s="392">
        <v>0</v>
      </c>
      <c r="BJ63" s="392">
        <v>0</v>
      </c>
      <c r="BK63" s="392">
        <v>0</v>
      </c>
      <c r="BL63" s="392">
        <v>0</v>
      </c>
      <c r="BM63" s="392">
        <v>0</v>
      </c>
      <c r="BN63" s="392">
        <v>0</v>
      </c>
      <c r="BO63" s="392">
        <v>0</v>
      </c>
      <c r="BP63" s="392">
        <v>0</v>
      </c>
      <c r="BQ63" s="392">
        <v>1</v>
      </c>
      <c r="BR63" s="392">
        <v>16</v>
      </c>
      <c r="BS63" s="392">
        <v>24</v>
      </c>
      <c r="BT63" s="392">
        <v>87</v>
      </c>
      <c r="BU63" s="392">
        <v>162</v>
      </c>
      <c r="BV63" s="392">
        <v>200</v>
      </c>
      <c r="BW63" s="392">
        <v>274</v>
      </c>
      <c r="BX63" s="392">
        <v>319</v>
      </c>
      <c r="BY63" s="392">
        <v>371</v>
      </c>
      <c r="BZ63" s="392">
        <v>452</v>
      </c>
      <c r="CA63" s="392">
        <v>540</v>
      </c>
      <c r="CB63" s="392">
        <v>613</v>
      </c>
      <c r="CC63" s="392">
        <v>697</v>
      </c>
      <c r="CD63" s="392">
        <v>764</v>
      </c>
      <c r="CE63" s="393">
        <v>805</v>
      </c>
    </row>
    <row r="64" spans="1:83" x14ac:dyDescent="0.35">
      <c r="B64" s="391" t="s">
        <v>314</v>
      </c>
      <c r="C64" s="323"/>
      <c r="D64" s="392">
        <v>0</v>
      </c>
      <c r="E64" s="392">
        <v>0</v>
      </c>
      <c r="F64" s="392">
        <v>0</v>
      </c>
      <c r="G64" s="392">
        <v>0</v>
      </c>
      <c r="H64" s="392">
        <v>0</v>
      </c>
      <c r="I64" s="392">
        <v>0</v>
      </c>
      <c r="J64" s="392">
        <v>0</v>
      </c>
      <c r="K64" s="392">
        <v>0</v>
      </c>
      <c r="L64" s="392">
        <v>0</v>
      </c>
      <c r="M64" s="392">
        <v>0</v>
      </c>
      <c r="N64" s="392">
        <v>0</v>
      </c>
      <c r="O64" s="392">
        <v>0</v>
      </c>
      <c r="P64" s="392">
        <v>0</v>
      </c>
      <c r="Q64" s="392">
        <v>0</v>
      </c>
      <c r="R64" s="392">
        <v>0</v>
      </c>
      <c r="S64" s="392">
        <v>0</v>
      </c>
      <c r="T64" s="392">
        <v>0</v>
      </c>
      <c r="U64" s="392">
        <v>0</v>
      </c>
      <c r="V64" s="392">
        <v>0</v>
      </c>
      <c r="W64" s="392">
        <v>0</v>
      </c>
      <c r="X64" s="392">
        <v>0</v>
      </c>
      <c r="Y64" s="392">
        <v>0</v>
      </c>
      <c r="Z64" s="392">
        <v>0</v>
      </c>
      <c r="AA64" s="392">
        <v>0</v>
      </c>
      <c r="AB64" s="392">
        <v>0</v>
      </c>
      <c r="AC64" s="392">
        <v>0</v>
      </c>
      <c r="AD64" s="392">
        <v>0</v>
      </c>
      <c r="AE64" s="392">
        <v>0</v>
      </c>
      <c r="AF64" s="392">
        <v>0</v>
      </c>
      <c r="AG64" s="392">
        <v>0</v>
      </c>
      <c r="AH64" s="392">
        <v>0</v>
      </c>
      <c r="AI64" s="392">
        <v>0</v>
      </c>
      <c r="AJ64" s="392">
        <v>0</v>
      </c>
      <c r="AK64" s="392">
        <v>0</v>
      </c>
      <c r="AL64" s="392">
        <v>0</v>
      </c>
      <c r="AM64" s="392">
        <v>0</v>
      </c>
      <c r="AN64" s="392">
        <v>0</v>
      </c>
      <c r="AO64" s="392">
        <v>0</v>
      </c>
      <c r="AP64" s="392">
        <v>0</v>
      </c>
      <c r="AQ64" s="392">
        <v>0</v>
      </c>
      <c r="AR64" s="392">
        <v>0</v>
      </c>
      <c r="AS64" s="392">
        <v>0</v>
      </c>
      <c r="AT64" s="392">
        <v>0</v>
      </c>
      <c r="AU64" s="392">
        <v>0</v>
      </c>
      <c r="AV64" s="392">
        <v>0</v>
      </c>
      <c r="AW64" s="392">
        <v>0</v>
      </c>
      <c r="AX64" s="392">
        <v>0</v>
      </c>
      <c r="AY64" s="392">
        <v>0</v>
      </c>
      <c r="AZ64" s="392">
        <v>0</v>
      </c>
      <c r="BA64" s="392">
        <v>0</v>
      </c>
      <c r="BB64" s="392">
        <v>0</v>
      </c>
      <c r="BC64" s="392">
        <v>0</v>
      </c>
      <c r="BD64" s="392">
        <v>0</v>
      </c>
      <c r="BE64" s="392">
        <v>0</v>
      </c>
      <c r="BF64" s="392">
        <v>0</v>
      </c>
      <c r="BG64" s="392">
        <v>0</v>
      </c>
      <c r="BH64" s="392">
        <v>0</v>
      </c>
      <c r="BI64" s="392">
        <v>0</v>
      </c>
      <c r="BJ64" s="392">
        <v>0</v>
      </c>
      <c r="BK64" s="392">
        <v>0</v>
      </c>
      <c r="BL64" s="392">
        <v>0</v>
      </c>
      <c r="BM64" s="392">
        <v>0</v>
      </c>
      <c r="BN64" s="392">
        <v>0</v>
      </c>
      <c r="BO64" s="392">
        <v>0</v>
      </c>
      <c r="BP64" s="392">
        <v>0</v>
      </c>
      <c r="BQ64" s="392">
        <v>0</v>
      </c>
      <c r="BR64" s="392">
        <v>2</v>
      </c>
      <c r="BS64" s="392">
        <v>6</v>
      </c>
      <c r="BT64" s="392">
        <v>12</v>
      </c>
      <c r="BU64" s="392">
        <v>17</v>
      </c>
      <c r="BV64" s="392">
        <v>21</v>
      </c>
      <c r="BW64" s="392">
        <v>24</v>
      </c>
      <c r="BX64" s="392">
        <v>25</v>
      </c>
      <c r="BY64" s="392">
        <v>28</v>
      </c>
      <c r="BZ64" s="392">
        <v>31</v>
      </c>
      <c r="CA64" s="392">
        <v>35</v>
      </c>
      <c r="CB64" s="392">
        <v>38</v>
      </c>
      <c r="CC64" s="392">
        <v>41</v>
      </c>
      <c r="CD64" s="392">
        <v>44</v>
      </c>
      <c r="CE64" s="393">
        <v>47</v>
      </c>
    </row>
    <row r="65" spans="1:83" x14ac:dyDescent="0.35">
      <c r="A65" s="388"/>
      <c r="B65" s="391" t="s">
        <v>365</v>
      </c>
      <c r="C65" s="323"/>
      <c r="D65" s="392"/>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2"/>
      <c r="AV65" s="392"/>
      <c r="AW65" s="392"/>
      <c r="AX65" s="392"/>
      <c r="AY65" s="392"/>
      <c r="AZ65" s="392"/>
      <c r="BA65" s="392"/>
      <c r="BB65" s="392"/>
      <c r="BC65" s="392"/>
      <c r="BD65" s="392"/>
      <c r="BE65" s="392"/>
      <c r="BF65" s="392"/>
      <c r="BG65" s="392"/>
      <c r="BH65" s="392"/>
      <c r="BI65" s="392"/>
      <c r="BJ65" s="392"/>
      <c r="BK65" s="392"/>
      <c r="BL65" s="392"/>
      <c r="BM65" s="392"/>
      <c r="BN65" s="392"/>
      <c r="BO65" s="392"/>
      <c r="BP65" s="392"/>
      <c r="BQ65" s="392">
        <v>0</v>
      </c>
      <c r="BR65" s="392">
        <v>2</v>
      </c>
      <c r="BS65" s="392">
        <v>6</v>
      </c>
      <c r="BT65" s="392">
        <v>11</v>
      </c>
      <c r="BU65" s="392">
        <v>15</v>
      </c>
      <c r="BV65" s="392">
        <v>19</v>
      </c>
      <c r="BW65" s="392">
        <v>21</v>
      </c>
      <c r="BX65" s="392">
        <v>22</v>
      </c>
      <c r="BY65" s="392">
        <v>23</v>
      </c>
      <c r="BZ65" s="392">
        <v>26</v>
      </c>
      <c r="CA65" s="392">
        <v>28</v>
      </c>
      <c r="CB65" s="392">
        <v>31</v>
      </c>
      <c r="CC65" s="392">
        <v>33</v>
      </c>
      <c r="CD65" s="392">
        <v>35</v>
      </c>
      <c r="CE65" s="393">
        <v>37</v>
      </c>
    </row>
    <row r="66" spans="1:83" x14ac:dyDescent="0.35">
      <c r="A66" s="388"/>
      <c r="B66" s="391" t="s">
        <v>366</v>
      </c>
      <c r="C66" s="323"/>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U66" s="392"/>
      <c r="AV66" s="392"/>
      <c r="AW66" s="392"/>
      <c r="AX66" s="392"/>
      <c r="AY66" s="392"/>
      <c r="AZ66" s="392"/>
      <c r="BA66" s="392"/>
      <c r="BB66" s="392"/>
      <c r="BC66" s="392"/>
      <c r="BD66" s="392"/>
      <c r="BE66" s="392"/>
      <c r="BF66" s="392"/>
      <c r="BG66" s="392"/>
      <c r="BH66" s="392"/>
      <c r="BI66" s="392"/>
      <c r="BJ66" s="392"/>
      <c r="BK66" s="392"/>
      <c r="BL66" s="392"/>
      <c r="BM66" s="392"/>
      <c r="BN66" s="392"/>
      <c r="BO66" s="392"/>
      <c r="BP66" s="392"/>
      <c r="BQ66" s="392">
        <v>0</v>
      </c>
      <c r="BR66" s="392">
        <v>0</v>
      </c>
      <c r="BS66" s="392">
        <v>0</v>
      </c>
      <c r="BT66" s="392">
        <v>1</v>
      </c>
      <c r="BU66" s="392">
        <v>2</v>
      </c>
      <c r="BV66" s="392">
        <v>2</v>
      </c>
      <c r="BW66" s="392">
        <v>3</v>
      </c>
      <c r="BX66" s="392">
        <v>4</v>
      </c>
      <c r="BY66" s="392">
        <v>4</v>
      </c>
      <c r="BZ66" s="392">
        <v>5</v>
      </c>
      <c r="CA66" s="392">
        <v>6</v>
      </c>
      <c r="CB66" s="392">
        <v>7</v>
      </c>
      <c r="CC66" s="392">
        <v>8</v>
      </c>
      <c r="CD66" s="392">
        <v>9</v>
      </c>
      <c r="CE66" s="393">
        <v>9</v>
      </c>
    </row>
    <row r="67" spans="1:83" ht="27" customHeight="1" x14ac:dyDescent="0.35">
      <c r="A67" s="388"/>
      <c r="B67" s="402" t="s">
        <v>600</v>
      </c>
      <c r="C67" s="323"/>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2"/>
      <c r="AV67" s="392"/>
      <c r="AW67" s="392"/>
      <c r="AX67" s="392"/>
      <c r="AY67" s="392"/>
      <c r="AZ67" s="392"/>
      <c r="BA67" s="392"/>
      <c r="BB67" s="392"/>
      <c r="BC67" s="392"/>
      <c r="BD67" s="392"/>
      <c r="BE67" s="392"/>
      <c r="BF67" s="392"/>
      <c r="BG67" s="392"/>
      <c r="BH67" s="392"/>
      <c r="BI67" s="392"/>
      <c r="BJ67" s="392"/>
      <c r="BK67" s="392"/>
      <c r="BL67" s="392"/>
      <c r="BM67" s="392"/>
      <c r="BN67" s="392"/>
      <c r="BO67" s="392"/>
      <c r="BP67" s="392"/>
      <c r="BQ67" s="392">
        <v>0</v>
      </c>
      <c r="BR67" s="392">
        <v>0</v>
      </c>
      <c r="BS67" s="392">
        <v>0</v>
      </c>
      <c r="BT67" s="392">
        <v>0</v>
      </c>
      <c r="BU67" s="392">
        <v>1</v>
      </c>
      <c r="BV67" s="392">
        <v>1</v>
      </c>
      <c r="BW67" s="392">
        <v>1</v>
      </c>
      <c r="BX67" s="392">
        <v>2</v>
      </c>
      <c r="BY67" s="392">
        <v>2</v>
      </c>
      <c r="BZ67" s="392">
        <v>2</v>
      </c>
      <c r="CA67" s="392">
        <v>3</v>
      </c>
      <c r="CB67" s="392">
        <v>3</v>
      </c>
      <c r="CC67" s="392">
        <v>4</v>
      </c>
      <c r="CD67" s="392">
        <v>5</v>
      </c>
      <c r="CE67" s="393">
        <v>5</v>
      </c>
    </row>
    <row r="68" spans="1:83" ht="25.5" customHeight="1" x14ac:dyDescent="0.35">
      <c r="A68" s="388"/>
      <c r="B68" s="345" t="s">
        <v>221</v>
      </c>
      <c r="C68" s="323"/>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392"/>
      <c r="BK68" s="392"/>
      <c r="BL68" s="392"/>
      <c r="BM68" s="392"/>
      <c r="BN68" s="392"/>
      <c r="BO68" s="392"/>
      <c r="BP68" s="392"/>
      <c r="BQ68" s="389">
        <v>1</v>
      </c>
      <c r="BR68" s="389">
        <v>1</v>
      </c>
      <c r="BS68" s="389">
        <v>1</v>
      </c>
      <c r="BT68" s="389">
        <v>1</v>
      </c>
      <c r="BU68" s="389">
        <v>1</v>
      </c>
      <c r="BV68" s="389">
        <v>1</v>
      </c>
      <c r="BW68" s="389">
        <v>1</v>
      </c>
      <c r="BX68" s="389">
        <v>1</v>
      </c>
      <c r="BY68" s="389">
        <v>1</v>
      </c>
      <c r="BZ68" s="389">
        <v>1</v>
      </c>
      <c r="CA68" s="389">
        <v>1</v>
      </c>
      <c r="CB68" s="389">
        <v>2</v>
      </c>
      <c r="CC68" s="389">
        <v>2</v>
      </c>
      <c r="CD68" s="389">
        <v>2</v>
      </c>
      <c r="CE68" s="390">
        <v>2</v>
      </c>
    </row>
    <row r="69" spans="1:83" s="244" customFormat="1" ht="26.25" customHeight="1" x14ac:dyDescent="0.35">
      <c r="B69" s="345" t="s">
        <v>223</v>
      </c>
      <c r="D69" s="392">
        <v>0</v>
      </c>
      <c r="E69" s="392">
        <v>0</v>
      </c>
      <c r="F69" s="392">
        <v>0</v>
      </c>
      <c r="G69" s="392">
        <v>0</v>
      </c>
      <c r="H69" s="392">
        <v>0</v>
      </c>
      <c r="I69" s="392">
        <v>0</v>
      </c>
      <c r="J69" s="392">
        <v>0</v>
      </c>
      <c r="K69" s="392">
        <v>0</v>
      </c>
      <c r="L69" s="392">
        <v>0</v>
      </c>
      <c r="M69" s="392">
        <v>0</v>
      </c>
      <c r="N69" s="392">
        <v>0</v>
      </c>
      <c r="O69" s="392">
        <v>0</v>
      </c>
      <c r="P69" s="392">
        <v>0</v>
      </c>
      <c r="Q69" s="392">
        <v>0</v>
      </c>
      <c r="R69" s="392">
        <v>0</v>
      </c>
      <c r="S69" s="392">
        <v>0</v>
      </c>
      <c r="T69" s="392">
        <v>0</v>
      </c>
      <c r="U69" s="392">
        <v>0</v>
      </c>
      <c r="V69" s="392">
        <v>0</v>
      </c>
      <c r="W69" s="392">
        <v>0</v>
      </c>
      <c r="X69" s="392">
        <v>0</v>
      </c>
      <c r="Y69" s="392">
        <v>0</v>
      </c>
      <c r="Z69" s="392">
        <v>0</v>
      </c>
      <c r="AA69" s="392">
        <v>0</v>
      </c>
      <c r="AB69" s="392">
        <v>0</v>
      </c>
      <c r="AC69" s="392">
        <v>0</v>
      </c>
      <c r="AD69" s="392">
        <v>0</v>
      </c>
      <c r="AE69" s="392">
        <v>0</v>
      </c>
      <c r="AF69" s="392">
        <v>0</v>
      </c>
      <c r="AG69" s="392">
        <v>0</v>
      </c>
      <c r="AH69" s="392">
        <v>0</v>
      </c>
      <c r="AI69" s="392">
        <v>0</v>
      </c>
      <c r="AJ69" s="392">
        <v>0</v>
      </c>
      <c r="AK69" s="392">
        <v>0</v>
      </c>
      <c r="AL69" s="392">
        <v>0</v>
      </c>
      <c r="AM69" s="392">
        <v>0</v>
      </c>
      <c r="AN69" s="392">
        <v>0</v>
      </c>
      <c r="AO69" s="392">
        <v>0</v>
      </c>
      <c r="AP69" s="392">
        <v>0</v>
      </c>
      <c r="AQ69" s="392">
        <v>0</v>
      </c>
      <c r="AR69" s="392">
        <v>0</v>
      </c>
      <c r="AS69" s="392">
        <v>0</v>
      </c>
      <c r="AT69" s="392">
        <v>0</v>
      </c>
      <c r="AU69" s="392">
        <v>0</v>
      </c>
      <c r="AV69" s="392">
        <v>0</v>
      </c>
      <c r="AW69" s="392">
        <v>0</v>
      </c>
      <c r="AX69" s="392">
        <v>0</v>
      </c>
      <c r="AY69" s="389">
        <v>1268</v>
      </c>
      <c r="AZ69" s="389">
        <v>1298</v>
      </c>
      <c r="BA69" s="389">
        <v>1365</v>
      </c>
      <c r="BB69" s="389">
        <v>1404</v>
      </c>
      <c r="BC69" s="389">
        <v>1434</v>
      </c>
      <c r="BD69" s="389">
        <v>1464</v>
      </c>
      <c r="BE69" s="389">
        <v>1495</v>
      </c>
      <c r="BF69" s="389">
        <v>1510</v>
      </c>
      <c r="BG69" s="389">
        <v>1547</v>
      </c>
      <c r="BH69" s="389">
        <v>1589</v>
      </c>
      <c r="BI69" s="389">
        <v>1629</v>
      </c>
      <c r="BJ69" s="389">
        <v>1666</v>
      </c>
      <c r="BK69" s="389">
        <v>1700</v>
      </c>
      <c r="BL69" s="389">
        <v>1737</v>
      </c>
      <c r="BM69" s="389">
        <v>1776</v>
      </c>
      <c r="BN69" s="389">
        <v>1782</v>
      </c>
      <c r="BO69" s="389">
        <v>1756</v>
      </c>
      <c r="BP69" s="389">
        <v>1710</v>
      </c>
      <c r="BQ69" s="389">
        <v>1641</v>
      </c>
      <c r="BR69" s="389">
        <v>1617</v>
      </c>
      <c r="BS69" s="389">
        <v>1603</v>
      </c>
      <c r="BT69" s="389">
        <v>1594</v>
      </c>
      <c r="BU69" s="389">
        <v>1578</v>
      </c>
      <c r="BV69" s="389">
        <v>1570</v>
      </c>
      <c r="BW69" s="389">
        <v>1587</v>
      </c>
      <c r="BX69" s="389">
        <v>1382</v>
      </c>
      <c r="BY69" s="389">
        <v>1375</v>
      </c>
      <c r="BZ69" s="389">
        <v>1413</v>
      </c>
      <c r="CA69" s="389">
        <v>1460</v>
      </c>
      <c r="CB69" s="389">
        <v>1507</v>
      </c>
      <c r="CC69" s="389">
        <v>1553</v>
      </c>
      <c r="CD69" s="389">
        <v>1594</v>
      </c>
      <c r="CE69" s="390">
        <v>1622</v>
      </c>
    </row>
    <row r="70" spans="1:83" s="244" customFormat="1" x14ac:dyDescent="0.35">
      <c r="B70" s="391" t="s">
        <v>313</v>
      </c>
      <c r="D70" s="392">
        <v>0</v>
      </c>
      <c r="E70" s="392">
        <v>0</v>
      </c>
      <c r="F70" s="392">
        <v>0</v>
      </c>
      <c r="G70" s="392">
        <v>0</v>
      </c>
      <c r="H70" s="392">
        <v>0</v>
      </c>
      <c r="I70" s="392">
        <v>0</v>
      </c>
      <c r="J70" s="392">
        <v>0</v>
      </c>
      <c r="K70" s="392">
        <v>0</v>
      </c>
      <c r="L70" s="392">
        <v>0</v>
      </c>
      <c r="M70" s="392">
        <v>0</v>
      </c>
      <c r="N70" s="392">
        <v>0</v>
      </c>
      <c r="O70" s="392">
        <v>0</v>
      </c>
      <c r="P70" s="392">
        <v>0</v>
      </c>
      <c r="Q70" s="392">
        <v>0</v>
      </c>
      <c r="R70" s="392">
        <v>0</v>
      </c>
      <c r="S70" s="392">
        <v>0</v>
      </c>
      <c r="T70" s="392">
        <v>0</v>
      </c>
      <c r="U70" s="392">
        <v>0</v>
      </c>
      <c r="V70" s="392">
        <v>0</v>
      </c>
      <c r="W70" s="392">
        <v>0</v>
      </c>
      <c r="X70" s="392">
        <v>0</v>
      </c>
      <c r="Y70" s="392">
        <v>0</v>
      </c>
      <c r="Z70" s="392">
        <v>0</v>
      </c>
      <c r="AA70" s="392">
        <v>0</v>
      </c>
      <c r="AB70" s="392">
        <v>0</v>
      </c>
      <c r="AC70" s="392">
        <v>143</v>
      </c>
      <c r="AD70" s="392">
        <v>170</v>
      </c>
      <c r="AE70" s="392">
        <v>193</v>
      </c>
      <c r="AF70" s="392">
        <v>217</v>
      </c>
      <c r="AG70" s="392">
        <v>243</v>
      </c>
      <c r="AH70" s="392">
        <v>264</v>
      </c>
      <c r="AI70" s="392">
        <v>278</v>
      </c>
      <c r="AJ70" s="392">
        <v>314</v>
      </c>
      <c r="AK70" s="392">
        <v>350</v>
      </c>
      <c r="AL70" s="392">
        <v>388</v>
      </c>
      <c r="AM70" s="392">
        <v>441</v>
      </c>
      <c r="AN70" s="392">
        <v>507</v>
      </c>
      <c r="AO70" s="392">
        <v>562</v>
      </c>
      <c r="AP70" s="392">
        <v>611</v>
      </c>
      <c r="AQ70" s="392">
        <v>677</v>
      </c>
      <c r="AR70" s="392">
        <v>737</v>
      </c>
      <c r="AS70" s="392">
        <v>798</v>
      </c>
      <c r="AT70" s="392">
        <v>875</v>
      </c>
      <c r="AU70" s="392">
        <v>988</v>
      </c>
      <c r="AV70" s="392">
        <v>890</v>
      </c>
      <c r="AW70" s="392">
        <v>962</v>
      </c>
      <c r="AX70" s="392">
        <v>1046</v>
      </c>
      <c r="AY70" s="392">
        <v>1115</v>
      </c>
      <c r="AZ70" s="392">
        <v>1152</v>
      </c>
      <c r="BA70" s="392">
        <v>1207</v>
      </c>
      <c r="BB70" s="392">
        <v>1238</v>
      </c>
      <c r="BC70" s="392">
        <v>1256</v>
      </c>
      <c r="BD70" s="392">
        <v>1276</v>
      </c>
      <c r="BE70" s="392">
        <v>1296</v>
      </c>
      <c r="BF70" s="392">
        <v>1304</v>
      </c>
      <c r="BG70" s="392">
        <v>1343</v>
      </c>
      <c r="BH70" s="392">
        <v>1400</v>
      </c>
      <c r="BI70" s="392">
        <v>1445</v>
      </c>
      <c r="BJ70" s="392">
        <v>1489</v>
      </c>
      <c r="BK70" s="392">
        <v>1528</v>
      </c>
      <c r="BL70" s="392">
        <v>1568</v>
      </c>
      <c r="BM70" s="392">
        <v>1607</v>
      </c>
      <c r="BN70" s="392">
        <v>1619</v>
      </c>
      <c r="BO70" s="392">
        <v>1597</v>
      </c>
      <c r="BP70" s="392">
        <v>1553</v>
      </c>
      <c r="BQ70" s="392">
        <v>1490</v>
      </c>
      <c r="BR70" s="392">
        <v>1462</v>
      </c>
      <c r="BS70" s="392">
        <v>1459</v>
      </c>
      <c r="BT70" s="392">
        <v>1445</v>
      </c>
      <c r="BU70" s="392">
        <v>1435</v>
      </c>
      <c r="BV70" s="392">
        <v>1430</v>
      </c>
      <c r="BW70" s="392">
        <v>1435</v>
      </c>
      <c r="BX70" s="392">
        <v>1290</v>
      </c>
      <c r="BY70" s="392">
        <v>1280</v>
      </c>
      <c r="BZ70" s="392">
        <v>1318</v>
      </c>
      <c r="CA70" s="392">
        <v>1360</v>
      </c>
      <c r="CB70" s="392">
        <v>1403</v>
      </c>
      <c r="CC70" s="392">
        <v>1444</v>
      </c>
      <c r="CD70" s="392">
        <v>1483</v>
      </c>
      <c r="CE70" s="393">
        <v>1507</v>
      </c>
    </row>
    <row r="71" spans="1:83" x14ac:dyDescent="0.35">
      <c r="B71" s="285" t="s">
        <v>599</v>
      </c>
      <c r="D71" s="392">
        <v>0</v>
      </c>
      <c r="E71" s="392">
        <v>0</v>
      </c>
      <c r="F71" s="392">
        <v>0</v>
      </c>
      <c r="G71" s="392">
        <v>0</v>
      </c>
      <c r="H71" s="392">
        <v>0</v>
      </c>
      <c r="I71" s="392">
        <v>0</v>
      </c>
      <c r="J71" s="392">
        <v>0</v>
      </c>
      <c r="K71" s="392">
        <v>0</v>
      </c>
      <c r="L71" s="392">
        <v>0</v>
      </c>
      <c r="M71" s="392">
        <v>0</v>
      </c>
      <c r="N71" s="392">
        <v>0</v>
      </c>
      <c r="O71" s="392">
        <v>0</v>
      </c>
      <c r="P71" s="392">
        <v>0</v>
      </c>
      <c r="Q71" s="392">
        <v>0</v>
      </c>
      <c r="R71" s="392">
        <v>0</v>
      </c>
      <c r="S71" s="392">
        <v>0</v>
      </c>
      <c r="T71" s="392">
        <v>0</v>
      </c>
      <c r="U71" s="392">
        <v>0</v>
      </c>
      <c r="V71" s="392">
        <v>0</v>
      </c>
      <c r="W71" s="392">
        <v>0</v>
      </c>
      <c r="X71" s="392">
        <v>0</v>
      </c>
      <c r="Y71" s="392">
        <v>0</v>
      </c>
      <c r="Z71" s="392">
        <v>0</v>
      </c>
      <c r="AA71" s="392">
        <v>0</v>
      </c>
      <c r="AB71" s="392">
        <v>0</v>
      </c>
      <c r="AC71" s="392">
        <v>30</v>
      </c>
      <c r="AD71" s="392">
        <v>35</v>
      </c>
      <c r="AE71" s="392">
        <v>39</v>
      </c>
      <c r="AF71" s="392">
        <v>41</v>
      </c>
      <c r="AG71" s="392">
        <v>45</v>
      </c>
      <c r="AH71" s="392">
        <v>46</v>
      </c>
      <c r="AI71" s="392">
        <v>47</v>
      </c>
      <c r="AJ71" s="392">
        <v>49</v>
      </c>
      <c r="AK71" s="392">
        <v>50</v>
      </c>
      <c r="AL71" s="392">
        <v>53</v>
      </c>
      <c r="AM71" s="392">
        <v>54</v>
      </c>
      <c r="AN71" s="392">
        <v>58</v>
      </c>
      <c r="AO71" s="392">
        <v>61</v>
      </c>
      <c r="AP71" s="392">
        <v>64</v>
      </c>
      <c r="AQ71" s="392">
        <v>68</v>
      </c>
      <c r="AR71" s="392">
        <v>72</v>
      </c>
      <c r="AS71" s="392">
        <v>74</v>
      </c>
      <c r="AT71" s="392">
        <v>80</v>
      </c>
      <c r="AU71" s="392">
        <v>90</v>
      </c>
      <c r="AV71" s="392">
        <v>0</v>
      </c>
      <c r="AW71" s="392">
        <v>0</v>
      </c>
      <c r="AX71" s="392">
        <v>0</v>
      </c>
      <c r="AY71" s="392">
        <v>0</v>
      </c>
      <c r="AZ71" s="392">
        <v>0</v>
      </c>
      <c r="BA71" s="392">
        <v>0</v>
      </c>
      <c r="BB71" s="392">
        <v>0</v>
      </c>
      <c r="BC71" s="392">
        <v>0</v>
      </c>
      <c r="BD71" s="392">
        <v>0</v>
      </c>
      <c r="BE71" s="392">
        <v>0</v>
      </c>
      <c r="BF71" s="392">
        <v>0</v>
      </c>
      <c r="BG71" s="392">
        <v>0</v>
      </c>
      <c r="BH71" s="392">
        <v>0</v>
      </c>
      <c r="BI71" s="392">
        <v>0</v>
      </c>
      <c r="BJ71" s="392">
        <v>0</v>
      </c>
      <c r="BK71" s="392">
        <v>0</v>
      </c>
      <c r="BL71" s="392">
        <v>0</v>
      </c>
      <c r="BM71" s="392">
        <v>0</v>
      </c>
      <c r="BN71" s="392">
        <v>0</v>
      </c>
      <c r="BO71" s="392">
        <v>0</v>
      </c>
      <c r="BP71" s="392">
        <v>0</v>
      </c>
      <c r="BQ71" s="392">
        <v>0</v>
      </c>
      <c r="BR71" s="392">
        <v>0</v>
      </c>
      <c r="BS71" s="392">
        <v>0</v>
      </c>
      <c r="BT71" s="392">
        <v>0</v>
      </c>
      <c r="BU71" s="392">
        <v>0</v>
      </c>
      <c r="BV71" s="392">
        <v>0</v>
      </c>
      <c r="BW71" s="392">
        <v>0</v>
      </c>
      <c r="BX71" s="392">
        <v>0</v>
      </c>
      <c r="BY71" s="392">
        <v>0</v>
      </c>
      <c r="BZ71" s="392">
        <v>0</v>
      </c>
      <c r="CA71" s="392">
        <v>0</v>
      </c>
      <c r="CB71" s="392">
        <v>0</v>
      </c>
      <c r="CC71" s="392">
        <v>0</v>
      </c>
      <c r="CD71" s="392">
        <v>0</v>
      </c>
      <c r="CE71" s="393">
        <v>0</v>
      </c>
    </row>
    <row r="72" spans="1:83" x14ac:dyDescent="0.35">
      <c r="B72" s="285" t="s">
        <v>412</v>
      </c>
      <c r="D72" s="392">
        <v>0</v>
      </c>
      <c r="E72" s="392">
        <v>0</v>
      </c>
      <c r="F72" s="392">
        <v>0</v>
      </c>
      <c r="G72" s="392">
        <v>0</v>
      </c>
      <c r="H72" s="392">
        <v>0</v>
      </c>
      <c r="I72" s="392">
        <v>0</v>
      </c>
      <c r="J72" s="392">
        <v>0</v>
      </c>
      <c r="K72" s="392">
        <v>0</v>
      </c>
      <c r="L72" s="392">
        <v>0</v>
      </c>
      <c r="M72" s="392">
        <v>0</v>
      </c>
      <c r="N72" s="392">
        <v>0</v>
      </c>
      <c r="O72" s="392">
        <v>0</v>
      </c>
      <c r="P72" s="392">
        <v>0</v>
      </c>
      <c r="Q72" s="392">
        <v>0</v>
      </c>
      <c r="R72" s="392">
        <v>0</v>
      </c>
      <c r="S72" s="392">
        <v>0</v>
      </c>
      <c r="T72" s="392">
        <v>0</v>
      </c>
      <c r="U72" s="392">
        <v>0</v>
      </c>
      <c r="V72" s="392">
        <v>0</v>
      </c>
      <c r="W72" s="392">
        <v>0</v>
      </c>
      <c r="X72" s="392">
        <v>0</v>
      </c>
      <c r="Y72" s="392">
        <v>0</v>
      </c>
      <c r="Z72" s="392">
        <v>0</v>
      </c>
      <c r="AA72" s="392">
        <v>0</v>
      </c>
      <c r="AB72" s="392">
        <v>0</v>
      </c>
      <c r="AC72" s="392">
        <v>41</v>
      </c>
      <c r="AD72" s="392">
        <v>51</v>
      </c>
      <c r="AE72" s="392">
        <v>56</v>
      </c>
      <c r="AF72" s="392">
        <v>64</v>
      </c>
      <c r="AG72" s="392">
        <v>70</v>
      </c>
      <c r="AH72" s="392">
        <v>76</v>
      </c>
      <c r="AI72" s="392">
        <v>80</v>
      </c>
      <c r="AJ72" s="392">
        <v>86</v>
      </c>
      <c r="AK72" s="392">
        <v>97</v>
      </c>
      <c r="AL72" s="392">
        <v>105</v>
      </c>
      <c r="AM72" s="392">
        <v>118</v>
      </c>
      <c r="AN72" s="392">
        <v>132</v>
      </c>
      <c r="AO72" s="392">
        <v>142</v>
      </c>
      <c r="AP72" s="392">
        <v>154</v>
      </c>
      <c r="AQ72" s="392">
        <v>166</v>
      </c>
      <c r="AR72" s="392">
        <v>176</v>
      </c>
      <c r="AS72" s="392">
        <v>186</v>
      </c>
      <c r="AT72" s="392">
        <v>199</v>
      </c>
      <c r="AU72" s="392">
        <v>212</v>
      </c>
      <c r="AV72" s="392">
        <v>0</v>
      </c>
      <c r="AW72" s="392">
        <v>0</v>
      </c>
      <c r="AX72" s="392">
        <v>0</v>
      </c>
      <c r="AY72" s="392">
        <v>0</v>
      </c>
      <c r="AZ72" s="392">
        <v>0</v>
      </c>
      <c r="BA72" s="392">
        <v>0</v>
      </c>
      <c r="BB72" s="392">
        <v>0</v>
      </c>
      <c r="BC72" s="392">
        <v>0</v>
      </c>
      <c r="BD72" s="392">
        <v>0</v>
      </c>
      <c r="BE72" s="392">
        <v>0</v>
      </c>
      <c r="BF72" s="392">
        <v>0</v>
      </c>
      <c r="BG72" s="392">
        <v>0</v>
      </c>
      <c r="BH72" s="392">
        <v>0</v>
      </c>
      <c r="BI72" s="392">
        <v>0</v>
      </c>
      <c r="BJ72" s="392">
        <v>0</v>
      </c>
      <c r="BK72" s="392">
        <v>0</v>
      </c>
      <c r="BL72" s="392">
        <v>0</v>
      </c>
      <c r="BM72" s="392">
        <v>0</v>
      </c>
      <c r="BN72" s="392">
        <v>0</v>
      </c>
      <c r="BO72" s="392">
        <v>0</v>
      </c>
      <c r="BP72" s="392">
        <v>0</v>
      </c>
      <c r="BQ72" s="392">
        <v>0</v>
      </c>
      <c r="BR72" s="392">
        <v>0</v>
      </c>
      <c r="BS72" s="392">
        <v>0</v>
      </c>
      <c r="BT72" s="392">
        <v>0</v>
      </c>
      <c r="BU72" s="392">
        <v>0</v>
      </c>
      <c r="BV72" s="392">
        <v>0</v>
      </c>
      <c r="BW72" s="392">
        <v>0</v>
      </c>
      <c r="BX72" s="392">
        <v>0</v>
      </c>
      <c r="BY72" s="392">
        <v>0</v>
      </c>
      <c r="BZ72" s="392">
        <v>0</v>
      </c>
      <c r="CA72" s="392">
        <v>0</v>
      </c>
      <c r="CB72" s="392">
        <v>0</v>
      </c>
      <c r="CC72" s="392">
        <v>0</v>
      </c>
      <c r="CD72" s="392">
        <v>0</v>
      </c>
      <c r="CE72" s="393">
        <v>0</v>
      </c>
    </row>
    <row r="73" spans="1:83" x14ac:dyDescent="0.35">
      <c r="B73" s="285" t="s">
        <v>411</v>
      </c>
      <c r="D73" s="392">
        <v>0</v>
      </c>
      <c r="E73" s="392">
        <v>0</v>
      </c>
      <c r="F73" s="392">
        <v>0</v>
      </c>
      <c r="G73" s="392">
        <v>0</v>
      </c>
      <c r="H73" s="392">
        <v>0</v>
      </c>
      <c r="I73" s="392">
        <v>0</v>
      </c>
      <c r="J73" s="392">
        <v>0</v>
      </c>
      <c r="K73" s="392">
        <v>0</v>
      </c>
      <c r="L73" s="392">
        <v>0</v>
      </c>
      <c r="M73" s="392">
        <v>0</v>
      </c>
      <c r="N73" s="392">
        <v>0</v>
      </c>
      <c r="O73" s="392">
        <v>0</v>
      </c>
      <c r="P73" s="392">
        <v>0</v>
      </c>
      <c r="Q73" s="392">
        <v>0</v>
      </c>
      <c r="R73" s="392">
        <v>0</v>
      </c>
      <c r="S73" s="392">
        <v>0</v>
      </c>
      <c r="T73" s="392">
        <v>0</v>
      </c>
      <c r="U73" s="392">
        <v>0</v>
      </c>
      <c r="V73" s="392">
        <v>0</v>
      </c>
      <c r="W73" s="392">
        <v>0</v>
      </c>
      <c r="X73" s="392">
        <v>0</v>
      </c>
      <c r="Y73" s="392">
        <v>0</v>
      </c>
      <c r="Z73" s="392">
        <v>0</v>
      </c>
      <c r="AA73" s="392">
        <v>0</v>
      </c>
      <c r="AB73" s="392">
        <v>0</v>
      </c>
      <c r="AC73" s="392">
        <v>72</v>
      </c>
      <c r="AD73" s="392">
        <v>84</v>
      </c>
      <c r="AE73" s="392">
        <v>99</v>
      </c>
      <c r="AF73" s="392">
        <v>112</v>
      </c>
      <c r="AG73" s="392">
        <v>129</v>
      </c>
      <c r="AH73" s="392">
        <v>143</v>
      </c>
      <c r="AI73" s="392">
        <v>151</v>
      </c>
      <c r="AJ73" s="392">
        <v>179</v>
      </c>
      <c r="AK73" s="392">
        <v>203</v>
      </c>
      <c r="AL73" s="392">
        <v>230</v>
      </c>
      <c r="AM73" s="392">
        <v>269</v>
      </c>
      <c r="AN73" s="392">
        <v>317</v>
      </c>
      <c r="AO73" s="392">
        <v>359</v>
      </c>
      <c r="AP73" s="392">
        <v>394</v>
      </c>
      <c r="AQ73" s="392">
        <v>443</v>
      </c>
      <c r="AR73" s="392">
        <v>490</v>
      </c>
      <c r="AS73" s="392">
        <v>538</v>
      </c>
      <c r="AT73" s="392">
        <v>596</v>
      </c>
      <c r="AU73" s="392">
        <v>686</v>
      </c>
      <c r="AV73" s="392">
        <v>890</v>
      </c>
      <c r="AW73" s="392">
        <v>962</v>
      </c>
      <c r="AX73" s="392">
        <v>1046</v>
      </c>
      <c r="AY73" s="392">
        <v>1115</v>
      </c>
      <c r="AZ73" s="392">
        <v>1152</v>
      </c>
      <c r="BA73" s="392">
        <v>1207</v>
      </c>
      <c r="BB73" s="392">
        <v>1238</v>
      </c>
      <c r="BC73" s="392">
        <v>1256</v>
      </c>
      <c r="BD73" s="392">
        <v>1276</v>
      </c>
      <c r="BE73" s="392">
        <v>1296</v>
      </c>
      <c r="BF73" s="392">
        <v>1304</v>
      </c>
      <c r="BG73" s="392">
        <v>1343</v>
      </c>
      <c r="BH73" s="392">
        <v>1400</v>
      </c>
      <c r="BI73" s="392">
        <v>1445</v>
      </c>
      <c r="BJ73" s="392">
        <v>1489</v>
      </c>
      <c r="BK73" s="392">
        <v>1528</v>
      </c>
      <c r="BL73" s="392">
        <v>1568</v>
      </c>
      <c r="BM73" s="392">
        <v>1607</v>
      </c>
      <c r="BN73" s="392">
        <v>1619</v>
      </c>
      <c r="BO73" s="392">
        <v>1597</v>
      </c>
      <c r="BP73" s="392">
        <v>1553</v>
      </c>
      <c r="BQ73" s="392">
        <v>1490</v>
      </c>
      <c r="BR73" s="392">
        <v>1462</v>
      </c>
      <c r="BS73" s="392">
        <v>1459</v>
      </c>
      <c r="BT73" s="392">
        <v>1445</v>
      </c>
      <c r="BU73" s="392">
        <v>1435</v>
      </c>
      <c r="BV73" s="392">
        <v>1430</v>
      </c>
      <c r="BW73" s="392">
        <v>1435</v>
      </c>
      <c r="BX73" s="392">
        <v>1290</v>
      </c>
      <c r="BY73" s="392">
        <v>1280</v>
      </c>
      <c r="BZ73" s="392">
        <v>1318</v>
      </c>
      <c r="CA73" s="392">
        <v>1360</v>
      </c>
      <c r="CB73" s="392">
        <v>1403</v>
      </c>
      <c r="CC73" s="392">
        <v>1444</v>
      </c>
      <c r="CD73" s="392">
        <v>1483</v>
      </c>
      <c r="CE73" s="393">
        <v>1507</v>
      </c>
    </row>
    <row r="74" spans="1:83" x14ac:dyDescent="0.35">
      <c r="B74" s="391" t="s">
        <v>314</v>
      </c>
      <c r="D74" s="392">
        <v>0</v>
      </c>
      <c r="E74" s="392">
        <v>0</v>
      </c>
      <c r="F74" s="392">
        <v>0</v>
      </c>
      <c r="G74" s="392">
        <v>0</v>
      </c>
      <c r="H74" s="392">
        <v>0</v>
      </c>
      <c r="I74" s="392">
        <v>0</v>
      </c>
      <c r="J74" s="392">
        <v>0</v>
      </c>
      <c r="K74" s="392">
        <v>0</v>
      </c>
      <c r="L74" s="392">
        <v>0</v>
      </c>
      <c r="M74" s="392">
        <v>0</v>
      </c>
      <c r="N74" s="392">
        <v>0</v>
      </c>
      <c r="O74" s="392">
        <v>0</v>
      </c>
      <c r="P74" s="392">
        <v>0</v>
      </c>
      <c r="Q74" s="392">
        <v>0</v>
      </c>
      <c r="R74" s="392">
        <v>0</v>
      </c>
      <c r="S74" s="392">
        <v>0</v>
      </c>
      <c r="T74" s="392">
        <v>0</v>
      </c>
      <c r="U74" s="392">
        <v>0</v>
      </c>
      <c r="V74" s="392">
        <v>0</v>
      </c>
      <c r="W74" s="392">
        <v>0</v>
      </c>
      <c r="X74" s="392">
        <v>0</v>
      </c>
      <c r="Y74" s="392">
        <v>0</v>
      </c>
      <c r="Z74" s="392">
        <v>0</v>
      </c>
      <c r="AA74" s="392">
        <v>0</v>
      </c>
      <c r="AB74" s="392">
        <v>0</v>
      </c>
      <c r="AC74" s="392">
        <v>0</v>
      </c>
      <c r="AD74" s="392">
        <v>0</v>
      </c>
      <c r="AE74" s="392">
        <v>0</v>
      </c>
      <c r="AF74" s="392">
        <v>0</v>
      </c>
      <c r="AG74" s="392">
        <v>0</v>
      </c>
      <c r="AH74" s="392">
        <v>0</v>
      </c>
      <c r="AI74" s="392">
        <v>0</v>
      </c>
      <c r="AJ74" s="392">
        <v>0</v>
      </c>
      <c r="AK74" s="392">
        <v>0</v>
      </c>
      <c r="AL74" s="392">
        <v>0</v>
      </c>
      <c r="AM74" s="392">
        <v>0</v>
      </c>
      <c r="AN74" s="392">
        <v>0</v>
      </c>
      <c r="AO74" s="392">
        <v>0</v>
      </c>
      <c r="AP74" s="392">
        <v>0</v>
      </c>
      <c r="AQ74" s="392">
        <v>0</v>
      </c>
      <c r="AR74" s="392">
        <v>0</v>
      </c>
      <c r="AS74" s="392">
        <v>0</v>
      </c>
      <c r="AT74" s="392">
        <v>0</v>
      </c>
      <c r="AU74" s="392">
        <v>0</v>
      </c>
      <c r="AV74" s="392">
        <v>0</v>
      </c>
      <c r="AW74" s="392">
        <v>0</v>
      </c>
      <c r="AX74" s="392">
        <v>0</v>
      </c>
      <c r="AY74" s="392">
        <v>153</v>
      </c>
      <c r="AZ74" s="392">
        <v>146</v>
      </c>
      <c r="BA74" s="392">
        <v>158</v>
      </c>
      <c r="BB74" s="392">
        <v>166</v>
      </c>
      <c r="BC74" s="392">
        <v>178</v>
      </c>
      <c r="BD74" s="392">
        <v>188</v>
      </c>
      <c r="BE74" s="392">
        <v>199</v>
      </c>
      <c r="BF74" s="392">
        <v>206</v>
      </c>
      <c r="BG74" s="392">
        <v>204</v>
      </c>
      <c r="BH74" s="392">
        <v>189</v>
      </c>
      <c r="BI74" s="392">
        <v>184</v>
      </c>
      <c r="BJ74" s="392">
        <v>177</v>
      </c>
      <c r="BK74" s="392">
        <v>172</v>
      </c>
      <c r="BL74" s="392">
        <v>169</v>
      </c>
      <c r="BM74" s="392">
        <v>169</v>
      </c>
      <c r="BN74" s="392">
        <v>163</v>
      </c>
      <c r="BO74" s="392">
        <v>160</v>
      </c>
      <c r="BP74" s="392">
        <v>158</v>
      </c>
      <c r="BQ74" s="392">
        <v>151</v>
      </c>
      <c r="BR74" s="392">
        <v>155</v>
      </c>
      <c r="BS74" s="392">
        <v>144</v>
      </c>
      <c r="BT74" s="392">
        <v>149</v>
      </c>
      <c r="BU74" s="392">
        <v>144</v>
      </c>
      <c r="BV74" s="392">
        <v>140</v>
      </c>
      <c r="BW74" s="392">
        <v>152</v>
      </c>
      <c r="BX74" s="392">
        <v>92</v>
      </c>
      <c r="BY74" s="392">
        <v>95</v>
      </c>
      <c r="BZ74" s="392">
        <v>96</v>
      </c>
      <c r="CA74" s="392">
        <v>100</v>
      </c>
      <c r="CB74" s="392">
        <v>105</v>
      </c>
      <c r="CC74" s="392">
        <v>108</v>
      </c>
      <c r="CD74" s="392">
        <v>112</v>
      </c>
      <c r="CE74" s="393">
        <v>114</v>
      </c>
    </row>
    <row r="75" spans="1:83" ht="25.5" customHeight="1" x14ac:dyDescent="0.35">
      <c r="B75" s="295" t="s">
        <v>600</v>
      </c>
      <c r="D75" s="392"/>
      <c r="E75" s="392"/>
      <c r="F75" s="392"/>
      <c r="G75" s="392"/>
      <c r="H75" s="392"/>
      <c r="I75" s="392"/>
      <c r="J75" s="392"/>
      <c r="K75" s="392"/>
      <c r="L75" s="392"/>
      <c r="M75" s="392"/>
      <c r="N75" s="392"/>
      <c r="O75" s="392"/>
      <c r="P75" s="392"/>
      <c r="Q75" s="392"/>
      <c r="R75" s="392"/>
      <c r="S75" s="392"/>
      <c r="T75" s="392"/>
      <c r="U75" s="392"/>
      <c r="V75" s="392"/>
      <c r="W75" s="392"/>
      <c r="X75" s="392"/>
      <c r="Y75" s="392"/>
      <c r="Z75" s="392"/>
      <c r="AA75" s="392"/>
      <c r="AB75" s="392"/>
      <c r="AC75" s="392"/>
      <c r="AD75" s="392"/>
      <c r="AE75" s="392"/>
      <c r="AF75" s="392"/>
      <c r="AG75" s="392"/>
      <c r="AH75" s="392"/>
      <c r="AI75" s="392"/>
      <c r="AJ75" s="392"/>
      <c r="AK75" s="392"/>
      <c r="AL75" s="392"/>
      <c r="AM75" s="392"/>
      <c r="AN75" s="392"/>
      <c r="AO75" s="392"/>
      <c r="AP75" s="392"/>
      <c r="AQ75" s="392"/>
      <c r="AR75" s="392"/>
      <c r="AS75" s="392"/>
      <c r="AT75" s="392"/>
      <c r="AU75" s="392"/>
      <c r="AV75" s="392"/>
      <c r="AW75" s="392"/>
      <c r="AX75" s="392"/>
      <c r="AY75" s="392"/>
      <c r="AZ75" s="392"/>
      <c r="BA75" s="392"/>
      <c r="BB75" s="392"/>
      <c r="BC75" s="392"/>
      <c r="BD75" s="392"/>
      <c r="BE75" s="392"/>
      <c r="BF75" s="392"/>
      <c r="BG75" s="392">
        <v>0</v>
      </c>
      <c r="BH75" s="392">
        <v>0</v>
      </c>
      <c r="BI75" s="392">
        <v>0</v>
      </c>
      <c r="BJ75" s="392">
        <v>0</v>
      </c>
      <c r="BK75" s="392">
        <v>0</v>
      </c>
      <c r="BL75" s="392">
        <v>0</v>
      </c>
      <c r="BM75" s="392">
        <v>1</v>
      </c>
      <c r="BN75" s="392">
        <v>1</v>
      </c>
      <c r="BO75" s="392">
        <v>1</v>
      </c>
      <c r="BP75" s="392">
        <v>1</v>
      </c>
      <c r="BQ75" s="392">
        <v>2</v>
      </c>
      <c r="BR75" s="392">
        <v>2</v>
      </c>
      <c r="BS75" s="392">
        <v>2</v>
      </c>
      <c r="BT75" s="392">
        <v>3</v>
      </c>
      <c r="BU75" s="392">
        <v>3</v>
      </c>
      <c r="BV75" s="392">
        <v>3</v>
      </c>
      <c r="BW75" s="392">
        <v>3</v>
      </c>
      <c r="BX75" s="392">
        <v>4</v>
      </c>
      <c r="BY75" s="392">
        <v>4</v>
      </c>
      <c r="BZ75" s="392">
        <v>5</v>
      </c>
      <c r="CA75" s="392">
        <v>5</v>
      </c>
      <c r="CB75" s="392">
        <v>5</v>
      </c>
      <c r="CC75" s="392">
        <v>5</v>
      </c>
      <c r="CD75" s="392">
        <v>5</v>
      </c>
      <c r="CE75" s="393">
        <v>5</v>
      </c>
    </row>
    <row r="76" spans="1:83" s="244" customFormat="1" ht="26.25" customHeight="1" x14ac:dyDescent="0.35">
      <c r="B76" s="345" t="s">
        <v>257</v>
      </c>
      <c r="D76" s="392">
        <v>0</v>
      </c>
      <c r="E76" s="392">
        <v>0</v>
      </c>
      <c r="F76" s="392">
        <v>0</v>
      </c>
      <c r="G76" s="392">
        <v>0</v>
      </c>
      <c r="H76" s="392">
        <v>0</v>
      </c>
      <c r="I76" s="392">
        <v>0</v>
      </c>
      <c r="J76" s="392">
        <v>0</v>
      </c>
      <c r="K76" s="392">
        <v>0</v>
      </c>
      <c r="L76" s="392">
        <v>0</v>
      </c>
      <c r="M76" s="392">
        <v>0</v>
      </c>
      <c r="N76" s="392">
        <v>0</v>
      </c>
      <c r="O76" s="392">
        <v>0</v>
      </c>
      <c r="P76" s="392">
        <v>0</v>
      </c>
      <c r="Q76" s="392">
        <v>0</v>
      </c>
      <c r="R76" s="392">
        <v>0</v>
      </c>
      <c r="S76" s="392">
        <v>0</v>
      </c>
      <c r="T76" s="392">
        <v>0</v>
      </c>
      <c r="U76" s="392">
        <v>0</v>
      </c>
      <c r="V76" s="392">
        <v>0</v>
      </c>
      <c r="W76" s="392">
        <v>0</v>
      </c>
      <c r="X76" s="392">
        <v>0</v>
      </c>
      <c r="Y76" s="392">
        <v>0</v>
      </c>
      <c r="Z76" s="392">
        <v>0</v>
      </c>
      <c r="AA76" s="392">
        <v>0</v>
      </c>
      <c r="AB76" s="392">
        <v>0</v>
      </c>
      <c r="AC76" s="392">
        <v>0</v>
      </c>
      <c r="AD76" s="392">
        <v>0</v>
      </c>
      <c r="AE76" s="392">
        <v>0</v>
      </c>
      <c r="AF76" s="392">
        <v>34</v>
      </c>
      <c r="AG76" s="392">
        <v>55</v>
      </c>
      <c r="AH76" s="392">
        <v>75</v>
      </c>
      <c r="AI76" s="392">
        <v>105</v>
      </c>
      <c r="AJ76" s="392">
        <v>147</v>
      </c>
      <c r="AK76" s="392">
        <v>177</v>
      </c>
      <c r="AL76" s="392">
        <v>214</v>
      </c>
      <c r="AM76" s="392">
        <v>263</v>
      </c>
      <c r="AN76" s="392">
        <v>314</v>
      </c>
      <c r="AO76" s="392">
        <v>367</v>
      </c>
      <c r="AP76" s="392">
        <v>422</v>
      </c>
      <c r="AQ76" s="392">
        <v>474</v>
      </c>
      <c r="AR76" s="392">
        <v>520</v>
      </c>
      <c r="AS76" s="392">
        <v>565</v>
      </c>
      <c r="AT76" s="392">
        <v>607</v>
      </c>
      <c r="AU76" s="392">
        <v>654</v>
      </c>
      <c r="AV76" s="392">
        <v>0</v>
      </c>
      <c r="AW76" s="392">
        <v>0</v>
      </c>
      <c r="AX76" s="392">
        <v>0</v>
      </c>
      <c r="AY76" s="392">
        <v>0</v>
      </c>
      <c r="AZ76" s="392">
        <v>0</v>
      </c>
      <c r="BA76" s="392">
        <v>0</v>
      </c>
      <c r="BB76" s="392">
        <v>0</v>
      </c>
      <c r="BC76" s="392">
        <v>0</v>
      </c>
      <c r="BD76" s="392">
        <v>0</v>
      </c>
      <c r="BE76" s="392">
        <v>0</v>
      </c>
      <c r="BF76" s="392">
        <v>0</v>
      </c>
      <c r="BG76" s="392">
        <v>0</v>
      </c>
      <c r="BH76" s="392">
        <v>0</v>
      </c>
      <c r="BI76" s="392">
        <v>0</v>
      </c>
      <c r="BJ76" s="392">
        <v>0</v>
      </c>
      <c r="BK76" s="392">
        <v>0</v>
      </c>
      <c r="BL76" s="392">
        <v>0</v>
      </c>
      <c r="BM76" s="392">
        <v>0</v>
      </c>
      <c r="BN76" s="392">
        <v>0</v>
      </c>
      <c r="BO76" s="392">
        <v>0</v>
      </c>
      <c r="BP76" s="392">
        <v>0</v>
      </c>
      <c r="BQ76" s="392">
        <v>0</v>
      </c>
      <c r="BR76" s="392">
        <v>0</v>
      </c>
      <c r="BS76" s="392">
        <v>0</v>
      </c>
      <c r="BT76" s="392">
        <v>0</v>
      </c>
      <c r="BU76" s="392">
        <v>0</v>
      </c>
      <c r="BV76" s="392">
        <v>0</v>
      </c>
      <c r="BW76" s="392">
        <v>0</v>
      </c>
      <c r="BX76" s="392">
        <v>0</v>
      </c>
      <c r="BY76" s="392">
        <v>0</v>
      </c>
      <c r="BZ76" s="392">
        <v>0</v>
      </c>
      <c r="CA76" s="392">
        <v>0</v>
      </c>
      <c r="CB76" s="392">
        <v>0</v>
      </c>
      <c r="CC76" s="392">
        <v>0</v>
      </c>
      <c r="CD76" s="392">
        <v>0</v>
      </c>
      <c r="CE76" s="393">
        <v>0</v>
      </c>
    </row>
    <row r="77" spans="1:83" x14ac:dyDescent="0.35">
      <c r="B77" s="391" t="s">
        <v>599</v>
      </c>
      <c r="D77" s="392">
        <v>0</v>
      </c>
      <c r="E77" s="392">
        <v>0</v>
      </c>
      <c r="F77" s="392">
        <v>0</v>
      </c>
      <c r="G77" s="392">
        <v>0</v>
      </c>
      <c r="H77" s="392">
        <v>0</v>
      </c>
      <c r="I77" s="392">
        <v>0</v>
      </c>
      <c r="J77" s="392">
        <v>0</v>
      </c>
      <c r="K77" s="392">
        <v>0</v>
      </c>
      <c r="L77" s="392">
        <v>0</v>
      </c>
      <c r="M77" s="392">
        <v>0</v>
      </c>
      <c r="N77" s="392">
        <v>0</v>
      </c>
      <c r="O77" s="392">
        <v>0</v>
      </c>
      <c r="P77" s="392">
        <v>0</v>
      </c>
      <c r="Q77" s="392">
        <v>0</v>
      </c>
      <c r="R77" s="392">
        <v>0</v>
      </c>
      <c r="S77" s="392">
        <v>0</v>
      </c>
      <c r="T77" s="392">
        <v>0</v>
      </c>
      <c r="U77" s="392">
        <v>0</v>
      </c>
      <c r="V77" s="392">
        <v>0</v>
      </c>
      <c r="W77" s="392">
        <v>0</v>
      </c>
      <c r="X77" s="392">
        <v>0</v>
      </c>
      <c r="Y77" s="392">
        <v>0</v>
      </c>
      <c r="Z77" s="392">
        <v>0</v>
      </c>
      <c r="AA77" s="392">
        <v>0</v>
      </c>
      <c r="AB77" s="392">
        <v>0</v>
      </c>
      <c r="AC77" s="392">
        <v>0</v>
      </c>
      <c r="AD77" s="392">
        <v>0</v>
      </c>
      <c r="AE77" s="392">
        <v>0</v>
      </c>
      <c r="AF77" s="392">
        <v>3</v>
      </c>
      <c r="AG77" s="392">
        <v>11</v>
      </c>
      <c r="AH77" s="392">
        <v>15</v>
      </c>
      <c r="AI77" s="392">
        <v>15</v>
      </c>
      <c r="AJ77" s="392">
        <v>16</v>
      </c>
      <c r="AK77" s="392">
        <v>16</v>
      </c>
      <c r="AL77" s="392">
        <v>16</v>
      </c>
      <c r="AM77" s="392">
        <v>16</v>
      </c>
      <c r="AN77" s="392">
        <v>17</v>
      </c>
      <c r="AO77" s="392">
        <v>17</v>
      </c>
      <c r="AP77" s="392">
        <v>17</v>
      </c>
      <c r="AQ77" s="392">
        <v>17</v>
      </c>
      <c r="AR77" s="392">
        <v>17</v>
      </c>
      <c r="AS77" s="392">
        <v>18</v>
      </c>
      <c r="AT77" s="392">
        <v>18</v>
      </c>
      <c r="AU77" s="392">
        <v>19</v>
      </c>
      <c r="AV77" s="392">
        <v>0</v>
      </c>
      <c r="AW77" s="392">
        <v>0</v>
      </c>
      <c r="AX77" s="392">
        <v>0</v>
      </c>
      <c r="AY77" s="392">
        <v>0</v>
      </c>
      <c r="AZ77" s="392">
        <v>0</v>
      </c>
      <c r="BA77" s="392">
        <v>0</v>
      </c>
      <c r="BB77" s="392">
        <v>0</v>
      </c>
      <c r="BC77" s="392">
        <v>0</v>
      </c>
      <c r="BD77" s="392">
        <v>0</v>
      </c>
      <c r="BE77" s="392">
        <v>0</v>
      </c>
      <c r="BF77" s="392">
        <v>0</v>
      </c>
      <c r="BG77" s="392">
        <v>0</v>
      </c>
      <c r="BH77" s="392">
        <v>0</v>
      </c>
      <c r="BI77" s="392">
        <v>0</v>
      </c>
      <c r="BJ77" s="392">
        <v>0</v>
      </c>
      <c r="BK77" s="392">
        <v>0</v>
      </c>
      <c r="BL77" s="392">
        <v>0</v>
      </c>
      <c r="BM77" s="392">
        <v>0</v>
      </c>
      <c r="BN77" s="392">
        <v>0</v>
      </c>
      <c r="BO77" s="392">
        <v>0</v>
      </c>
      <c r="BP77" s="392">
        <v>0</v>
      </c>
      <c r="BQ77" s="392">
        <v>0</v>
      </c>
      <c r="BR77" s="392">
        <v>0</v>
      </c>
      <c r="BS77" s="392">
        <v>0</v>
      </c>
      <c r="BT77" s="392">
        <v>0</v>
      </c>
      <c r="BU77" s="392">
        <v>0</v>
      </c>
      <c r="BV77" s="392">
        <v>0</v>
      </c>
      <c r="BW77" s="392">
        <v>0</v>
      </c>
      <c r="BX77" s="392">
        <v>0</v>
      </c>
      <c r="BY77" s="392">
        <v>0</v>
      </c>
      <c r="BZ77" s="392">
        <v>0</v>
      </c>
      <c r="CA77" s="392">
        <v>0</v>
      </c>
      <c r="CB77" s="392">
        <v>0</v>
      </c>
      <c r="CC77" s="392">
        <v>0</v>
      </c>
      <c r="CD77" s="392">
        <v>0</v>
      </c>
      <c r="CE77" s="393">
        <v>0</v>
      </c>
    </row>
    <row r="78" spans="1:83" x14ac:dyDescent="0.35">
      <c r="B78" s="391" t="s">
        <v>412</v>
      </c>
      <c r="D78" s="392">
        <v>0</v>
      </c>
      <c r="E78" s="392">
        <v>0</v>
      </c>
      <c r="F78" s="392">
        <v>0</v>
      </c>
      <c r="G78" s="392">
        <v>0</v>
      </c>
      <c r="H78" s="392">
        <v>0</v>
      </c>
      <c r="I78" s="392">
        <v>0</v>
      </c>
      <c r="J78" s="392">
        <v>0</v>
      </c>
      <c r="K78" s="392">
        <v>0</v>
      </c>
      <c r="L78" s="392">
        <v>0</v>
      </c>
      <c r="M78" s="392">
        <v>0</v>
      </c>
      <c r="N78" s="392">
        <v>0</v>
      </c>
      <c r="O78" s="392">
        <v>0</v>
      </c>
      <c r="P78" s="392">
        <v>0</v>
      </c>
      <c r="Q78" s="392">
        <v>0</v>
      </c>
      <c r="R78" s="392">
        <v>0</v>
      </c>
      <c r="S78" s="392">
        <v>0</v>
      </c>
      <c r="T78" s="392">
        <v>0</v>
      </c>
      <c r="U78" s="392">
        <v>0</v>
      </c>
      <c r="V78" s="392">
        <v>0</v>
      </c>
      <c r="W78" s="392">
        <v>0</v>
      </c>
      <c r="X78" s="392">
        <v>0</v>
      </c>
      <c r="Y78" s="392">
        <v>0</v>
      </c>
      <c r="Z78" s="392">
        <v>0</v>
      </c>
      <c r="AA78" s="392">
        <v>0</v>
      </c>
      <c r="AB78" s="392">
        <v>0</v>
      </c>
      <c r="AC78" s="392">
        <v>0</v>
      </c>
      <c r="AD78" s="392">
        <v>0</v>
      </c>
      <c r="AE78" s="392">
        <v>0</v>
      </c>
      <c r="AF78" s="392">
        <v>31</v>
      </c>
      <c r="AG78" s="392">
        <v>44</v>
      </c>
      <c r="AH78" s="392">
        <v>61</v>
      </c>
      <c r="AI78" s="392">
        <v>86</v>
      </c>
      <c r="AJ78" s="392">
        <v>114</v>
      </c>
      <c r="AK78" s="392">
        <v>131</v>
      </c>
      <c r="AL78" s="392">
        <v>154</v>
      </c>
      <c r="AM78" s="392">
        <v>185</v>
      </c>
      <c r="AN78" s="392">
        <v>216</v>
      </c>
      <c r="AO78" s="392">
        <v>246</v>
      </c>
      <c r="AP78" s="392">
        <v>275</v>
      </c>
      <c r="AQ78" s="392">
        <v>303</v>
      </c>
      <c r="AR78" s="392">
        <v>325</v>
      </c>
      <c r="AS78" s="392">
        <v>345</v>
      </c>
      <c r="AT78" s="392">
        <v>364</v>
      </c>
      <c r="AU78" s="392">
        <v>387</v>
      </c>
      <c r="AV78" s="392">
        <v>0</v>
      </c>
      <c r="AW78" s="392">
        <v>0</v>
      </c>
      <c r="AX78" s="392">
        <v>0</v>
      </c>
      <c r="AY78" s="392">
        <v>0</v>
      </c>
      <c r="AZ78" s="392">
        <v>0</v>
      </c>
      <c r="BA78" s="392">
        <v>0</v>
      </c>
      <c r="BB78" s="392">
        <v>0</v>
      </c>
      <c r="BC78" s="392">
        <v>0</v>
      </c>
      <c r="BD78" s="392">
        <v>0</v>
      </c>
      <c r="BE78" s="392">
        <v>0</v>
      </c>
      <c r="BF78" s="392">
        <v>0</v>
      </c>
      <c r="BG78" s="392">
        <v>0</v>
      </c>
      <c r="BH78" s="392">
        <v>0</v>
      </c>
      <c r="BI78" s="392">
        <v>0</v>
      </c>
      <c r="BJ78" s="392">
        <v>0</v>
      </c>
      <c r="BK78" s="392">
        <v>0</v>
      </c>
      <c r="BL78" s="392">
        <v>0</v>
      </c>
      <c r="BM78" s="392">
        <v>0</v>
      </c>
      <c r="BN78" s="392">
        <v>0</v>
      </c>
      <c r="BO78" s="392">
        <v>0</v>
      </c>
      <c r="BP78" s="392">
        <v>0</v>
      </c>
      <c r="BQ78" s="392">
        <v>0</v>
      </c>
      <c r="BR78" s="392">
        <v>0</v>
      </c>
      <c r="BS78" s="392">
        <v>0</v>
      </c>
      <c r="BT78" s="392">
        <v>0</v>
      </c>
      <c r="BU78" s="392">
        <v>0</v>
      </c>
      <c r="BV78" s="392">
        <v>0</v>
      </c>
      <c r="BW78" s="392">
        <v>0</v>
      </c>
      <c r="BX78" s="392">
        <v>0</v>
      </c>
      <c r="BY78" s="392">
        <v>0</v>
      </c>
      <c r="BZ78" s="392">
        <v>0</v>
      </c>
      <c r="CA78" s="392">
        <v>0</v>
      </c>
      <c r="CB78" s="392">
        <v>0</v>
      </c>
      <c r="CC78" s="392">
        <v>0</v>
      </c>
      <c r="CD78" s="392">
        <v>0</v>
      </c>
      <c r="CE78" s="393">
        <v>0</v>
      </c>
    </row>
    <row r="79" spans="1:83" x14ac:dyDescent="0.35">
      <c r="B79" s="391" t="s">
        <v>411</v>
      </c>
      <c r="D79" s="392">
        <v>0</v>
      </c>
      <c r="E79" s="392">
        <v>0</v>
      </c>
      <c r="F79" s="392">
        <v>0</v>
      </c>
      <c r="G79" s="392">
        <v>0</v>
      </c>
      <c r="H79" s="392">
        <v>0</v>
      </c>
      <c r="I79" s="392">
        <v>0</v>
      </c>
      <c r="J79" s="392">
        <v>0</v>
      </c>
      <c r="K79" s="392">
        <v>0</v>
      </c>
      <c r="L79" s="392">
        <v>0</v>
      </c>
      <c r="M79" s="392">
        <v>0</v>
      </c>
      <c r="N79" s="392">
        <v>0</v>
      </c>
      <c r="O79" s="392">
        <v>0</v>
      </c>
      <c r="P79" s="392">
        <v>0</v>
      </c>
      <c r="Q79" s="392">
        <v>0</v>
      </c>
      <c r="R79" s="392">
        <v>0</v>
      </c>
      <c r="S79" s="392">
        <v>0</v>
      </c>
      <c r="T79" s="392">
        <v>0</v>
      </c>
      <c r="U79" s="392">
        <v>0</v>
      </c>
      <c r="V79" s="392">
        <v>0</v>
      </c>
      <c r="W79" s="392">
        <v>0</v>
      </c>
      <c r="X79" s="392">
        <v>0</v>
      </c>
      <c r="Y79" s="392">
        <v>0</v>
      </c>
      <c r="Z79" s="392">
        <v>0</v>
      </c>
      <c r="AA79" s="392">
        <v>0</v>
      </c>
      <c r="AB79" s="392">
        <v>0</v>
      </c>
      <c r="AC79" s="392">
        <v>0</v>
      </c>
      <c r="AD79" s="392">
        <v>0</v>
      </c>
      <c r="AE79" s="392">
        <v>0</v>
      </c>
      <c r="AF79" s="392">
        <v>0</v>
      </c>
      <c r="AG79" s="392">
        <v>0</v>
      </c>
      <c r="AH79" s="392">
        <v>0</v>
      </c>
      <c r="AI79" s="392">
        <v>3</v>
      </c>
      <c r="AJ79" s="392">
        <v>17</v>
      </c>
      <c r="AK79" s="392">
        <v>30</v>
      </c>
      <c r="AL79" s="392">
        <v>44</v>
      </c>
      <c r="AM79" s="392">
        <v>61</v>
      </c>
      <c r="AN79" s="392">
        <v>81</v>
      </c>
      <c r="AO79" s="392">
        <v>104</v>
      </c>
      <c r="AP79" s="392">
        <v>130</v>
      </c>
      <c r="AQ79" s="392">
        <v>155</v>
      </c>
      <c r="AR79" s="392">
        <v>178</v>
      </c>
      <c r="AS79" s="392">
        <v>202</v>
      </c>
      <c r="AT79" s="392">
        <v>225</v>
      </c>
      <c r="AU79" s="392">
        <v>248</v>
      </c>
      <c r="AV79" s="392">
        <v>0</v>
      </c>
      <c r="AW79" s="392">
        <v>0</v>
      </c>
      <c r="AX79" s="392">
        <v>0</v>
      </c>
      <c r="AY79" s="392">
        <v>0</v>
      </c>
      <c r="AZ79" s="392">
        <v>0</v>
      </c>
      <c r="BA79" s="392">
        <v>0</v>
      </c>
      <c r="BB79" s="392">
        <v>0</v>
      </c>
      <c r="BC79" s="392">
        <v>0</v>
      </c>
      <c r="BD79" s="392">
        <v>0</v>
      </c>
      <c r="BE79" s="392">
        <v>0</v>
      </c>
      <c r="BF79" s="392">
        <v>0</v>
      </c>
      <c r="BG79" s="392">
        <v>0</v>
      </c>
      <c r="BH79" s="392">
        <v>0</v>
      </c>
      <c r="BI79" s="392">
        <v>0</v>
      </c>
      <c r="BJ79" s="392">
        <v>0</v>
      </c>
      <c r="BK79" s="392">
        <v>0</v>
      </c>
      <c r="BL79" s="392">
        <v>0</v>
      </c>
      <c r="BM79" s="392">
        <v>0</v>
      </c>
      <c r="BN79" s="392">
        <v>0</v>
      </c>
      <c r="BO79" s="392">
        <v>0</v>
      </c>
      <c r="BP79" s="392">
        <v>0</v>
      </c>
      <c r="BQ79" s="392">
        <v>0</v>
      </c>
      <c r="BR79" s="392">
        <v>0</v>
      </c>
      <c r="BS79" s="392">
        <v>0</v>
      </c>
      <c r="BT79" s="392">
        <v>0</v>
      </c>
      <c r="BU79" s="392">
        <v>0</v>
      </c>
      <c r="BV79" s="392">
        <v>0</v>
      </c>
      <c r="BW79" s="392">
        <v>0</v>
      </c>
      <c r="BX79" s="392">
        <v>0</v>
      </c>
      <c r="BY79" s="392">
        <v>0</v>
      </c>
      <c r="BZ79" s="392">
        <v>0</v>
      </c>
      <c r="CA79" s="392">
        <v>0</v>
      </c>
      <c r="CB79" s="392">
        <v>0</v>
      </c>
      <c r="CC79" s="392">
        <v>0</v>
      </c>
      <c r="CD79" s="392">
        <v>0</v>
      </c>
      <c r="CE79" s="393">
        <v>0</v>
      </c>
    </row>
    <row r="80" spans="1:83" ht="16" thickBot="1" x14ac:dyDescent="0.4">
      <c r="A80" s="362"/>
      <c r="B80" s="403"/>
      <c r="C80" s="362"/>
      <c r="D80" s="404"/>
      <c r="E80" s="404"/>
      <c r="F80" s="404"/>
      <c r="G80" s="404"/>
      <c r="H80" s="404"/>
      <c r="I80" s="404"/>
      <c r="J80" s="404"/>
      <c r="K80" s="404"/>
      <c r="L80" s="404"/>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404"/>
      <c r="CB80" s="404"/>
      <c r="CC80" s="404"/>
      <c r="CD80" s="404"/>
      <c r="CE80" s="405"/>
    </row>
  </sheetData>
  <hyperlinks>
    <hyperlink ref="A1" location="Contents!A1" display="Contents page" xr:uid="{00000000-0004-0000-1300-000000000000}"/>
    <hyperlink ref="B1" location="Notes!A1" display="Information relating to this table can be found in the 'Notes' tab" xr:uid="{00000000-0004-0000-13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E178"/>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199"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65"/>
      <c r="BR1" s="365"/>
      <c r="BS1" s="365"/>
      <c r="BT1" s="365"/>
      <c r="BU1" s="365"/>
      <c r="BV1" s="365"/>
      <c r="BW1" s="365"/>
      <c r="BX1" s="365"/>
      <c r="BY1" s="365"/>
      <c r="BZ1" s="365"/>
      <c r="CA1" s="365"/>
      <c r="CB1" s="365"/>
      <c r="CC1" s="365"/>
      <c r="CD1" s="365"/>
      <c r="CE1" s="365"/>
    </row>
    <row r="2" spans="1:83" s="407" customFormat="1" x14ac:dyDescent="0.35">
      <c r="A2" s="48" t="s">
        <v>45</v>
      </c>
      <c r="B2" s="17" t="s">
        <v>602</v>
      </c>
      <c r="C2" s="387"/>
      <c r="D2" s="50"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407" customFormat="1" x14ac:dyDescent="0.35">
      <c r="A3" s="113">
        <v>2022</v>
      </c>
      <c r="B3" s="308" t="s">
        <v>219</v>
      </c>
      <c r="C3" s="326"/>
      <c r="D3" s="56"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s="244" customFormat="1" ht="24" customHeight="1" x14ac:dyDescent="0.35">
      <c r="A4" s="408"/>
      <c r="B4" s="109" t="s">
        <v>137</v>
      </c>
      <c r="C4" s="109"/>
      <c r="D4" s="409">
        <v>0</v>
      </c>
      <c r="E4" s="410">
        <v>0</v>
      </c>
      <c r="F4" s="410">
        <v>0</v>
      </c>
      <c r="G4" s="410">
        <v>0</v>
      </c>
      <c r="H4" s="410">
        <v>0</v>
      </c>
      <c r="I4" s="410">
        <v>0</v>
      </c>
      <c r="J4" s="410">
        <v>0</v>
      </c>
      <c r="K4" s="410">
        <v>0</v>
      </c>
      <c r="L4" s="410">
        <v>0</v>
      </c>
      <c r="M4" s="410">
        <v>0</v>
      </c>
      <c r="N4" s="410">
        <v>0</v>
      </c>
      <c r="O4" s="410">
        <v>0</v>
      </c>
      <c r="P4" s="410">
        <v>0</v>
      </c>
      <c r="Q4" s="410">
        <v>0</v>
      </c>
      <c r="R4" s="410">
        <v>0</v>
      </c>
      <c r="S4" s="410">
        <v>0</v>
      </c>
      <c r="T4" s="410">
        <v>0</v>
      </c>
      <c r="U4" s="410">
        <v>0</v>
      </c>
      <c r="V4" s="410">
        <v>0</v>
      </c>
      <c r="W4" s="410">
        <v>0</v>
      </c>
      <c r="X4" s="410">
        <v>0</v>
      </c>
      <c r="Y4" s="410">
        <v>0</v>
      </c>
      <c r="Z4" s="410">
        <v>22</v>
      </c>
      <c r="AA4" s="410">
        <v>20</v>
      </c>
      <c r="AB4" s="410">
        <v>105</v>
      </c>
      <c r="AC4" s="410">
        <v>225</v>
      </c>
      <c r="AD4" s="410">
        <v>138</v>
      </c>
      <c r="AE4" s="410">
        <v>194</v>
      </c>
      <c r="AF4" s="410">
        <v>201</v>
      </c>
      <c r="AG4" s="410">
        <v>684</v>
      </c>
      <c r="AH4" s="410">
        <v>721</v>
      </c>
      <c r="AI4" s="410">
        <v>793</v>
      </c>
      <c r="AJ4" s="410">
        <v>1024</v>
      </c>
      <c r="AK4" s="410">
        <v>1655.6</v>
      </c>
      <c r="AL4" s="410">
        <v>2128</v>
      </c>
      <c r="AM4" s="410">
        <v>2516</v>
      </c>
      <c r="AN4" s="410">
        <v>2833</v>
      </c>
      <c r="AO4" s="410">
        <v>3177</v>
      </c>
      <c r="AP4" s="410">
        <v>3415</v>
      </c>
      <c r="AQ4" s="410">
        <v>3536</v>
      </c>
      <c r="AR4" s="410">
        <v>3723.4489999999996</v>
      </c>
      <c r="AS4" s="410">
        <v>4232.5369999999994</v>
      </c>
      <c r="AT4" s="410">
        <v>5095.3410000000003</v>
      </c>
      <c r="AU4" s="410">
        <v>6358.652</v>
      </c>
      <c r="AV4" s="410">
        <v>7812.0959999999995</v>
      </c>
      <c r="AW4" s="410">
        <v>9216.8450000000012</v>
      </c>
      <c r="AX4" s="410">
        <v>10103.235919999999</v>
      </c>
      <c r="AY4" s="410">
        <v>10874.666694000003</v>
      </c>
      <c r="AZ4" s="410">
        <v>11379.761964999998</v>
      </c>
      <c r="BA4" s="410">
        <v>11176.396122999999</v>
      </c>
      <c r="BB4" s="410">
        <v>11064.804220000002</v>
      </c>
      <c r="BC4" s="410">
        <v>11064.103816674598</v>
      </c>
      <c r="BD4" s="410">
        <v>11162.3689748</v>
      </c>
      <c r="BE4" s="410">
        <v>11588.695131</v>
      </c>
      <c r="BF4" s="410">
        <v>12636.220416</v>
      </c>
      <c r="BG4" s="410">
        <v>12347.373120710001</v>
      </c>
      <c r="BH4" s="410">
        <v>13157.570061439999</v>
      </c>
      <c r="BI4" s="410">
        <v>13928.205135</v>
      </c>
      <c r="BJ4" s="410">
        <v>14840.547586000004</v>
      </c>
      <c r="BK4" s="410">
        <v>15731.800594999997</v>
      </c>
      <c r="BL4" s="410">
        <f t="shared" ref="BL4:CE4" si="0">SUM(BL5:BL8)</f>
        <v>17103.441162000006</v>
      </c>
      <c r="BM4" s="410">
        <f t="shared" si="0"/>
        <v>19989.231178000002</v>
      </c>
      <c r="BN4" s="410">
        <f t="shared" si="0"/>
        <v>21426.990300999998</v>
      </c>
      <c r="BO4" s="410">
        <f t="shared" si="0"/>
        <v>22820.290123000006</v>
      </c>
      <c r="BP4" s="410">
        <f t="shared" si="0"/>
        <v>23899.631612000001</v>
      </c>
      <c r="BQ4" s="410">
        <f t="shared" si="0"/>
        <v>24169.807673000003</v>
      </c>
      <c r="BR4" s="410">
        <f t="shared" si="0"/>
        <v>24316.565554999994</v>
      </c>
      <c r="BS4" s="410">
        <f t="shared" si="0"/>
        <v>24243.713647000004</v>
      </c>
      <c r="BT4" s="410">
        <f t="shared" si="0"/>
        <v>23440.599919000008</v>
      </c>
      <c r="BU4" s="410">
        <f t="shared" si="0"/>
        <v>22301.220213999997</v>
      </c>
      <c r="BV4" s="410">
        <f t="shared" si="0"/>
        <v>20729.821950999998</v>
      </c>
      <c r="BW4" s="410">
        <f t="shared" si="0"/>
        <v>24315.937890703026</v>
      </c>
      <c r="BX4" s="410">
        <f t="shared" si="0"/>
        <v>29024.526675746842</v>
      </c>
      <c r="BY4" s="410">
        <f t="shared" si="0"/>
        <v>29601.816866921974</v>
      </c>
      <c r="BZ4" s="410">
        <f t="shared" si="0"/>
        <v>28795.612501098276</v>
      </c>
      <c r="CA4" s="410">
        <f t="shared" si="0"/>
        <v>30151.651780946238</v>
      </c>
      <c r="CB4" s="410">
        <f t="shared" si="0"/>
        <v>32717.358932407416</v>
      </c>
      <c r="CC4" s="410">
        <f t="shared" si="0"/>
        <v>32725.813189842967</v>
      </c>
      <c r="CD4" s="410">
        <f t="shared" si="0"/>
        <v>32125.27739929259</v>
      </c>
      <c r="CE4" s="411">
        <f t="shared" si="0"/>
        <v>32836.851265629535</v>
      </c>
    </row>
    <row r="5" spans="1:83" s="244" customFormat="1" x14ac:dyDescent="0.35">
      <c r="A5" s="412"/>
      <c r="B5" s="74" t="s">
        <v>603</v>
      </c>
      <c r="C5" s="109"/>
      <c r="D5" s="41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6">
        <v>15141.776923958705</v>
      </c>
      <c r="BM5" s="346">
        <v>16923.255930776253</v>
      </c>
      <c r="BN5" s="346">
        <v>18018.287469340114</v>
      </c>
      <c r="BO5" s="346">
        <v>19055.311208911484</v>
      </c>
      <c r="BP5" s="346">
        <v>19879.676398880401</v>
      </c>
      <c r="BQ5" s="346">
        <v>20522.749055613676</v>
      </c>
      <c r="BR5" s="346">
        <v>21398.772408641653</v>
      </c>
      <c r="BS5" s="346">
        <v>21750.305519860998</v>
      </c>
      <c r="BT5" s="346">
        <v>21298.013079496453</v>
      </c>
      <c r="BU5" s="346">
        <v>20268.515139952928</v>
      </c>
      <c r="BV5" s="346">
        <v>19121.662095377484</v>
      </c>
      <c r="BW5" s="346">
        <v>17369.646274280014</v>
      </c>
      <c r="BX5" s="346">
        <v>16449.301638250701</v>
      </c>
      <c r="BY5" s="346">
        <v>15258.390839600537</v>
      </c>
      <c r="BZ5" s="346">
        <v>14145.846713473959</v>
      </c>
      <c r="CA5" s="346">
        <v>13716.229423061692</v>
      </c>
      <c r="CB5" s="346">
        <v>13665.284341447117</v>
      </c>
      <c r="CC5" s="346">
        <v>11962.069121706867</v>
      </c>
      <c r="CD5" s="346">
        <v>10405.211899711039</v>
      </c>
      <c r="CE5" s="347">
        <v>10028.879635733749</v>
      </c>
    </row>
    <row r="6" spans="1:83" s="244" customFormat="1" x14ac:dyDescent="0.35">
      <c r="A6" s="412"/>
      <c r="B6" s="74" t="s">
        <v>604</v>
      </c>
      <c r="C6" s="109"/>
      <c r="D6" s="41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6">
        <v>1613.425236041295</v>
      </c>
      <c r="BM6" s="346">
        <v>2679.944486223746</v>
      </c>
      <c r="BN6" s="346">
        <v>3009.2036966598816</v>
      </c>
      <c r="BO6" s="346">
        <v>3331.7742650885075</v>
      </c>
      <c r="BP6" s="346">
        <v>3573.0294971195967</v>
      </c>
      <c r="BQ6" s="346">
        <v>3176.1656353863264</v>
      </c>
      <c r="BR6" s="346">
        <v>2353.825090358343</v>
      </c>
      <c r="BS6" s="346">
        <v>1865.1421391390063</v>
      </c>
      <c r="BT6" s="346">
        <v>1596.4824745035512</v>
      </c>
      <c r="BU6" s="346">
        <v>1407.9342720470704</v>
      </c>
      <c r="BV6" s="346">
        <v>1075.1419406225161</v>
      </c>
      <c r="BW6" s="346">
        <v>514.99666971998101</v>
      </c>
      <c r="BX6" s="346">
        <v>428.95151674929912</v>
      </c>
      <c r="BY6" s="346">
        <v>364.88163655379901</v>
      </c>
      <c r="BZ6" s="346">
        <v>155.890818146323</v>
      </c>
      <c r="CA6" s="346">
        <v>85.424974090730529</v>
      </c>
      <c r="CB6" s="346">
        <v>15.789605310566298</v>
      </c>
      <c r="CC6" s="346">
        <v>6.6203982476865946</v>
      </c>
      <c r="CD6" s="346">
        <v>0.22165438564133999</v>
      </c>
      <c r="CE6" s="347">
        <v>0</v>
      </c>
    </row>
    <row r="7" spans="1:83" s="244" customFormat="1" x14ac:dyDescent="0.35">
      <c r="A7" s="412"/>
      <c r="B7" s="74" t="s">
        <v>246</v>
      </c>
      <c r="C7" s="109"/>
      <c r="D7" s="41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6">
        <v>348.23900200000571</v>
      </c>
      <c r="BM7" s="346">
        <v>386.0307610000018</v>
      </c>
      <c r="BN7" s="346">
        <v>399.49913500000184</v>
      </c>
      <c r="BO7" s="346">
        <v>433.20464900001389</v>
      </c>
      <c r="BP7" s="346">
        <v>446.92571600000156</v>
      </c>
      <c r="BQ7" s="346">
        <v>470.89298200000121</v>
      </c>
      <c r="BR7" s="346">
        <v>563.96805599999789</v>
      </c>
      <c r="BS7" s="346">
        <v>628.2659879999992</v>
      </c>
      <c r="BT7" s="346">
        <v>546.10436500000287</v>
      </c>
      <c r="BU7" s="346">
        <v>624.77080199999909</v>
      </c>
      <c r="BV7" s="346">
        <v>533.01791499999558</v>
      </c>
      <c r="BW7" s="346">
        <v>500.34562100000039</v>
      </c>
      <c r="BX7" s="346">
        <v>456.04254800000126</v>
      </c>
      <c r="BY7" s="346">
        <v>502.48501104114439</v>
      </c>
      <c r="BZ7" s="346">
        <v>475.26575455106831</v>
      </c>
      <c r="CA7" s="346">
        <v>474.39523338623997</v>
      </c>
      <c r="CB7" s="346">
        <v>480.34179551340515</v>
      </c>
      <c r="CC7" s="346">
        <v>432.07278890791372</v>
      </c>
      <c r="CD7" s="346">
        <v>392.91921996046824</v>
      </c>
      <c r="CE7" s="347">
        <v>388.46687556613324</v>
      </c>
    </row>
    <row r="8" spans="1:83" s="244" customFormat="1" x14ac:dyDescent="0.35">
      <c r="A8" s="412"/>
      <c r="B8" s="414" t="s">
        <v>605</v>
      </c>
      <c r="C8" s="109"/>
      <c r="D8" s="413"/>
      <c r="E8" s="343"/>
      <c r="F8" s="343"/>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343"/>
      <c r="AU8" s="343"/>
      <c r="AV8" s="343"/>
      <c r="AW8" s="343"/>
      <c r="AX8" s="343"/>
      <c r="AY8" s="343"/>
      <c r="AZ8" s="343"/>
      <c r="BA8" s="343"/>
      <c r="BB8" s="343"/>
      <c r="BC8" s="343"/>
      <c r="BD8" s="343"/>
      <c r="BE8" s="343"/>
      <c r="BF8" s="343"/>
      <c r="BG8" s="343"/>
      <c r="BH8" s="343"/>
      <c r="BI8" s="343"/>
      <c r="BJ8" s="343"/>
      <c r="BK8" s="343"/>
      <c r="BL8" s="346"/>
      <c r="BM8" s="346"/>
      <c r="BN8" s="346"/>
      <c r="BO8" s="346"/>
      <c r="BP8" s="346"/>
      <c r="BQ8" s="346"/>
      <c r="BR8" s="346"/>
      <c r="BS8" s="346"/>
      <c r="BT8" s="346"/>
      <c r="BU8" s="346"/>
      <c r="BV8" s="346"/>
      <c r="BW8" s="346">
        <v>5930.949325703029</v>
      </c>
      <c r="BX8" s="346">
        <v>11690.23097274684</v>
      </c>
      <c r="BY8" s="346">
        <v>13476.059379726492</v>
      </c>
      <c r="BZ8" s="346">
        <v>14018.609214926926</v>
      </c>
      <c r="CA8" s="346">
        <v>15875.602150407578</v>
      </c>
      <c r="CB8" s="346">
        <v>18555.943190136328</v>
      </c>
      <c r="CC8" s="346">
        <v>20325.0508809805</v>
      </c>
      <c r="CD8" s="346">
        <v>21326.924625235442</v>
      </c>
      <c r="CE8" s="347">
        <v>22419.504754329657</v>
      </c>
    </row>
    <row r="9" spans="1:83" s="53" customFormat="1" ht="26.25" customHeight="1" x14ac:dyDescent="0.35">
      <c r="A9" s="68"/>
      <c r="B9" s="76" t="s">
        <v>606</v>
      </c>
      <c r="D9" s="415"/>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416"/>
      <c r="BZ9" s="199"/>
      <c r="CA9" s="199"/>
      <c r="CB9" s="199"/>
      <c r="CC9" s="199"/>
      <c r="CD9" s="199"/>
      <c r="CE9" s="222"/>
    </row>
    <row r="10" spans="1:83" s="53" customFormat="1" x14ac:dyDescent="0.35">
      <c r="A10" s="68"/>
      <c r="B10" s="417" t="s">
        <v>607</v>
      </c>
      <c r="D10" s="418" t="s">
        <v>447</v>
      </c>
      <c r="E10" s="346" t="s">
        <v>447</v>
      </c>
      <c r="F10" s="346" t="s">
        <v>447</v>
      </c>
      <c r="G10" s="346" t="s">
        <v>447</v>
      </c>
      <c r="H10" s="346" t="s">
        <v>447</v>
      </c>
      <c r="I10" s="346" t="s">
        <v>447</v>
      </c>
      <c r="J10" s="346" t="s">
        <v>447</v>
      </c>
      <c r="K10" s="346" t="s">
        <v>447</v>
      </c>
      <c r="L10" s="346" t="s">
        <v>447</v>
      </c>
      <c r="M10" s="346" t="s">
        <v>447</v>
      </c>
      <c r="N10" s="346" t="s">
        <v>447</v>
      </c>
      <c r="O10" s="346" t="s">
        <v>447</v>
      </c>
      <c r="P10" s="346" t="s">
        <v>447</v>
      </c>
      <c r="Q10" s="346" t="s">
        <v>447</v>
      </c>
      <c r="R10" s="346" t="s">
        <v>447</v>
      </c>
      <c r="S10" s="346" t="s">
        <v>447</v>
      </c>
      <c r="T10" s="346" t="s">
        <v>447</v>
      </c>
      <c r="U10" s="346" t="s">
        <v>447</v>
      </c>
      <c r="V10" s="346" t="s">
        <v>447</v>
      </c>
      <c r="W10" s="346" t="s">
        <v>447</v>
      </c>
      <c r="X10" s="346" t="s">
        <v>447</v>
      </c>
      <c r="Y10" s="346" t="s">
        <v>447</v>
      </c>
      <c r="Z10" s="346">
        <v>22</v>
      </c>
      <c r="AA10" s="346">
        <v>20</v>
      </c>
      <c r="AB10" s="346">
        <v>90</v>
      </c>
      <c r="AC10" s="346">
        <v>196</v>
      </c>
      <c r="AD10" s="346">
        <v>122</v>
      </c>
      <c r="AE10" s="346">
        <v>162</v>
      </c>
      <c r="AF10" s="346">
        <v>174</v>
      </c>
      <c r="AG10" s="346">
        <v>541</v>
      </c>
      <c r="AH10" s="346">
        <v>574</v>
      </c>
      <c r="AI10" s="346">
        <v>636</v>
      </c>
      <c r="AJ10" s="346">
        <v>841</v>
      </c>
      <c r="AK10" s="346">
        <v>1385.6</v>
      </c>
      <c r="AL10" s="346">
        <v>1777</v>
      </c>
      <c r="AM10" s="346">
        <v>1980</v>
      </c>
      <c r="AN10" s="346">
        <v>2146</v>
      </c>
      <c r="AO10" s="346">
        <v>2296</v>
      </c>
      <c r="AP10" s="346">
        <v>2419</v>
      </c>
      <c r="AQ10" s="346">
        <v>2506</v>
      </c>
      <c r="AR10" s="346">
        <v>2652.7289999999998</v>
      </c>
      <c r="AS10" s="346">
        <v>2867.1709999999998</v>
      </c>
      <c r="AT10" s="346">
        <v>3328.549</v>
      </c>
      <c r="AU10" s="346">
        <v>3945.2429999999999</v>
      </c>
      <c r="AV10" s="346">
        <v>4566.0839999999998</v>
      </c>
      <c r="AW10" s="346">
        <v>5028.2650000000003</v>
      </c>
      <c r="AX10" s="346">
        <v>5228.0419039999988</v>
      </c>
      <c r="AY10" s="346">
        <v>5429.9853480000011</v>
      </c>
      <c r="AZ10" s="346">
        <v>5569.4310189999987</v>
      </c>
      <c r="BA10" s="346">
        <v>5497.5839939999996</v>
      </c>
      <c r="BB10" s="346">
        <v>5404.9490960500016</v>
      </c>
      <c r="BC10" s="346">
        <v>5344.729778154182</v>
      </c>
      <c r="BD10" s="346">
        <v>5258.2568189613457</v>
      </c>
      <c r="BE10" s="346">
        <v>5282.4738553494062</v>
      </c>
      <c r="BF10" s="346">
        <v>5405.2261763595543</v>
      </c>
      <c r="BG10" s="346">
        <v>5029.8907191137514</v>
      </c>
      <c r="BH10" s="346">
        <v>5200.1683993846509</v>
      </c>
      <c r="BI10" s="346">
        <v>5262.5853160000006</v>
      </c>
      <c r="BJ10" s="346">
        <v>5369.7323449999994</v>
      </c>
      <c r="BK10" s="346">
        <v>5453.8794029999999</v>
      </c>
      <c r="BL10" s="346">
        <v>5368.0309110000007</v>
      </c>
      <c r="BM10" s="346">
        <v>5469.598512999999</v>
      </c>
      <c r="BN10" s="346">
        <v>5405.463205</v>
      </c>
      <c r="BO10" s="346">
        <v>5577.661986000001</v>
      </c>
      <c r="BP10" s="346">
        <v>5877.8337030000002</v>
      </c>
      <c r="BQ10" s="346">
        <v>5949.4745670000002</v>
      </c>
      <c r="BR10" s="346">
        <v>5996.8369509999993</v>
      </c>
      <c r="BS10" s="346">
        <v>5971.5869619999994</v>
      </c>
      <c r="BT10" s="346">
        <v>5801.1453980000015</v>
      </c>
      <c r="BU10" s="346">
        <v>5485.4757249999984</v>
      </c>
      <c r="BV10" s="346">
        <v>5177.6325700000007</v>
      </c>
      <c r="BW10" s="346">
        <v>4802.5128439999999</v>
      </c>
      <c r="BX10" s="346">
        <v>4627.005678999999</v>
      </c>
      <c r="BY10" s="346">
        <v>4369.628143656877</v>
      </c>
      <c r="BZ10" s="346">
        <v>4259.8721169422506</v>
      </c>
      <c r="CA10" s="346">
        <v>4261.5175171893998</v>
      </c>
      <c r="CB10" s="346">
        <v>4442.5846506925209</v>
      </c>
      <c r="CC10" s="346">
        <v>4222.2699537847193</v>
      </c>
      <c r="CD10" s="346">
        <v>4144.8461857241891</v>
      </c>
      <c r="CE10" s="347">
        <v>4065.2569849605652</v>
      </c>
    </row>
    <row r="11" spans="1:83" s="53" customFormat="1" x14ac:dyDescent="0.35">
      <c r="A11" s="68"/>
      <c r="B11" s="417" t="s">
        <v>608</v>
      </c>
      <c r="D11" s="418" t="s">
        <v>447</v>
      </c>
      <c r="E11" s="346" t="s">
        <v>447</v>
      </c>
      <c r="F11" s="346" t="s">
        <v>447</v>
      </c>
      <c r="G11" s="346" t="s">
        <v>447</v>
      </c>
      <c r="H11" s="346" t="s">
        <v>447</v>
      </c>
      <c r="I11" s="346" t="s">
        <v>447</v>
      </c>
      <c r="J11" s="346" t="s">
        <v>447</v>
      </c>
      <c r="K11" s="346" t="s">
        <v>447</v>
      </c>
      <c r="L11" s="346" t="s">
        <v>447</v>
      </c>
      <c r="M11" s="346" t="s">
        <v>447</v>
      </c>
      <c r="N11" s="346" t="s">
        <v>447</v>
      </c>
      <c r="O11" s="346" t="s">
        <v>447</v>
      </c>
      <c r="P11" s="346" t="s">
        <v>447</v>
      </c>
      <c r="Q11" s="346" t="s">
        <v>447</v>
      </c>
      <c r="R11" s="346" t="s">
        <v>447</v>
      </c>
      <c r="S11" s="346" t="s">
        <v>447</v>
      </c>
      <c r="T11" s="346" t="s">
        <v>447</v>
      </c>
      <c r="U11" s="346" t="s">
        <v>447</v>
      </c>
      <c r="V11" s="346" t="s">
        <v>447</v>
      </c>
      <c r="W11" s="346" t="s">
        <v>447</v>
      </c>
      <c r="X11" s="346" t="s">
        <v>447</v>
      </c>
      <c r="Y11" s="346" t="s">
        <v>447</v>
      </c>
      <c r="Z11" s="346" t="s">
        <v>447</v>
      </c>
      <c r="AA11" s="346" t="s">
        <v>447</v>
      </c>
      <c r="AB11" s="346" t="s">
        <v>447</v>
      </c>
      <c r="AC11" s="346" t="s">
        <v>447</v>
      </c>
      <c r="AD11" s="346" t="s">
        <v>447</v>
      </c>
      <c r="AE11" s="346" t="s">
        <v>447</v>
      </c>
      <c r="AF11" s="346" t="s">
        <v>447</v>
      </c>
      <c r="AG11" s="346" t="s">
        <v>447</v>
      </c>
      <c r="AH11" s="346" t="s">
        <v>447</v>
      </c>
      <c r="AI11" s="346" t="s">
        <v>447</v>
      </c>
      <c r="AJ11" s="346" t="s">
        <v>447</v>
      </c>
      <c r="AK11" s="346" t="s">
        <v>447</v>
      </c>
      <c r="AL11" s="346" t="s">
        <v>447</v>
      </c>
      <c r="AM11" s="346" t="s">
        <v>447</v>
      </c>
      <c r="AN11" s="346" t="s">
        <v>447</v>
      </c>
      <c r="AO11" s="346" t="s">
        <v>447</v>
      </c>
      <c r="AP11" s="346" t="s">
        <v>447</v>
      </c>
      <c r="AQ11" s="346" t="s">
        <v>447</v>
      </c>
      <c r="AR11" s="346" t="s">
        <v>447</v>
      </c>
      <c r="AS11" s="346" t="s">
        <v>447</v>
      </c>
      <c r="AT11" s="346" t="s">
        <v>447</v>
      </c>
      <c r="AU11" s="346" t="s">
        <v>447</v>
      </c>
      <c r="AV11" s="346" t="s">
        <v>447</v>
      </c>
      <c r="AW11" s="346" t="s">
        <v>447</v>
      </c>
      <c r="AX11" s="346">
        <v>1308.5634420000383</v>
      </c>
      <c r="AY11" s="346">
        <v>1640.2769817999344</v>
      </c>
      <c r="AZ11" s="346">
        <v>1990.7376319759783</v>
      </c>
      <c r="BA11" s="346">
        <v>2242.2150966862773</v>
      </c>
      <c r="BB11" s="346">
        <v>2480.1925472964745</v>
      </c>
      <c r="BC11" s="346">
        <v>2753.0026466072081</v>
      </c>
      <c r="BD11" s="346">
        <v>3053.0684534672382</v>
      </c>
      <c r="BE11" s="346">
        <v>3481.9717405472043</v>
      </c>
      <c r="BF11" s="346">
        <v>4199.332684970158</v>
      </c>
      <c r="BG11" s="346">
        <v>4292.258269780411</v>
      </c>
      <c r="BH11" s="346">
        <v>4603.3960303730873</v>
      </c>
      <c r="BI11" s="346">
        <v>4949.5769554409108</v>
      </c>
      <c r="BJ11" s="346">
        <v>5195.0334294040358</v>
      </c>
      <c r="BK11" s="346">
        <v>5579.7007413789333</v>
      </c>
      <c r="BL11" s="346">
        <v>6111.8128355627241</v>
      </c>
      <c r="BM11" s="346">
        <v>6947.1654035862148</v>
      </c>
      <c r="BN11" s="346">
        <v>7349.7853795119054</v>
      </c>
      <c r="BO11" s="346">
        <v>8026.1615392231415</v>
      </c>
      <c r="BP11" s="346">
        <v>8749.8103466936554</v>
      </c>
      <c r="BQ11" s="346">
        <v>8945.1177198424903</v>
      </c>
      <c r="BR11" s="346">
        <v>9221.9510450522685</v>
      </c>
      <c r="BS11" s="346">
        <v>9488.978110994547</v>
      </c>
      <c r="BT11" s="346">
        <v>9348.6610615558184</v>
      </c>
      <c r="BU11" s="346">
        <v>9106.6553628610582</v>
      </c>
      <c r="BV11" s="346">
        <v>8681.201595014214</v>
      </c>
      <c r="BW11" s="346">
        <v>7977.616758724891</v>
      </c>
      <c r="BX11" s="346">
        <v>7726.0940272998178</v>
      </c>
      <c r="BY11" s="346">
        <v>7304.6900109224616</v>
      </c>
      <c r="BZ11" s="346">
        <v>6808.0037646049477</v>
      </c>
      <c r="CA11" s="346">
        <v>6804.8415131524362</v>
      </c>
      <c r="CB11" s="346">
        <v>6947.2942126386779</v>
      </c>
      <c r="CC11" s="346">
        <v>5995.8852520489936</v>
      </c>
      <c r="CD11" s="346">
        <v>4886.6278021030121</v>
      </c>
      <c r="CE11" s="347">
        <v>4679.4676399291566</v>
      </c>
    </row>
    <row r="12" spans="1:83" s="53" customFormat="1" x14ac:dyDescent="0.35">
      <c r="A12" s="68"/>
      <c r="B12" s="417" t="s">
        <v>609</v>
      </c>
      <c r="D12" s="418" t="s">
        <v>447</v>
      </c>
      <c r="E12" s="346" t="s">
        <v>447</v>
      </c>
      <c r="F12" s="346" t="s">
        <v>447</v>
      </c>
      <c r="G12" s="346" t="s">
        <v>447</v>
      </c>
      <c r="H12" s="346" t="s">
        <v>447</v>
      </c>
      <c r="I12" s="346" t="s">
        <v>447</v>
      </c>
      <c r="J12" s="346" t="s">
        <v>447</v>
      </c>
      <c r="K12" s="346" t="s">
        <v>447</v>
      </c>
      <c r="L12" s="346" t="s">
        <v>447</v>
      </c>
      <c r="M12" s="346" t="s">
        <v>447</v>
      </c>
      <c r="N12" s="346" t="s">
        <v>447</v>
      </c>
      <c r="O12" s="346" t="s">
        <v>447</v>
      </c>
      <c r="P12" s="346" t="s">
        <v>447</v>
      </c>
      <c r="Q12" s="346" t="s">
        <v>447</v>
      </c>
      <c r="R12" s="346" t="s">
        <v>447</v>
      </c>
      <c r="S12" s="346" t="s">
        <v>447</v>
      </c>
      <c r="T12" s="346" t="s">
        <v>447</v>
      </c>
      <c r="U12" s="346" t="s">
        <v>447</v>
      </c>
      <c r="V12" s="346" t="s">
        <v>447</v>
      </c>
      <c r="W12" s="346" t="s">
        <v>447</v>
      </c>
      <c r="X12" s="346" t="s">
        <v>447</v>
      </c>
      <c r="Y12" s="346" t="s">
        <v>447</v>
      </c>
      <c r="Z12" s="346" t="s">
        <v>447</v>
      </c>
      <c r="AA12" s="346" t="s">
        <v>447</v>
      </c>
      <c r="AB12" s="346" t="s">
        <v>447</v>
      </c>
      <c r="AC12" s="346" t="s">
        <v>447</v>
      </c>
      <c r="AD12" s="346" t="s">
        <v>447</v>
      </c>
      <c r="AE12" s="346" t="s">
        <v>447</v>
      </c>
      <c r="AF12" s="346" t="s">
        <v>447</v>
      </c>
      <c r="AG12" s="346" t="s">
        <v>447</v>
      </c>
      <c r="AH12" s="346" t="s">
        <v>447</v>
      </c>
      <c r="AI12" s="346" t="s">
        <v>447</v>
      </c>
      <c r="AJ12" s="346" t="s">
        <v>447</v>
      </c>
      <c r="AK12" s="346" t="s">
        <v>447</v>
      </c>
      <c r="AL12" s="346" t="s">
        <v>447</v>
      </c>
      <c r="AM12" s="346" t="s">
        <v>447</v>
      </c>
      <c r="AN12" s="346" t="s">
        <v>447</v>
      </c>
      <c r="AO12" s="346" t="s">
        <v>447</v>
      </c>
      <c r="AP12" s="346" t="s">
        <v>447</v>
      </c>
      <c r="AQ12" s="346" t="s">
        <v>447</v>
      </c>
      <c r="AR12" s="346" t="s">
        <v>447</v>
      </c>
      <c r="AS12" s="346" t="s">
        <v>447</v>
      </c>
      <c r="AT12" s="346" t="s">
        <v>447</v>
      </c>
      <c r="AU12" s="346" t="s">
        <v>447</v>
      </c>
      <c r="AV12" s="346" t="s">
        <v>447</v>
      </c>
      <c r="AW12" s="346" t="s">
        <v>447</v>
      </c>
      <c r="AX12" s="346">
        <v>3566.6305739999607</v>
      </c>
      <c r="AY12" s="346">
        <v>3804.4043642000647</v>
      </c>
      <c r="AZ12" s="346">
        <v>3819.5933140240209</v>
      </c>
      <c r="BA12" s="346">
        <v>3436.5970323137235</v>
      </c>
      <c r="BB12" s="346">
        <v>3179.6625766535249</v>
      </c>
      <c r="BC12" s="346">
        <v>2966.3833413927578</v>
      </c>
      <c r="BD12" s="346">
        <v>2851.0551250032404</v>
      </c>
      <c r="BE12" s="346">
        <v>2824.2625689397278</v>
      </c>
      <c r="BF12" s="346">
        <v>3031.6314852320297</v>
      </c>
      <c r="BG12" s="346">
        <v>3027.5829635595874</v>
      </c>
      <c r="BH12" s="346">
        <v>3354.006205881341</v>
      </c>
      <c r="BI12" s="346">
        <v>3716.0428635590897</v>
      </c>
      <c r="BJ12" s="346">
        <v>4275.7818115959699</v>
      </c>
      <c r="BK12" s="346">
        <v>4698.2204506210655</v>
      </c>
      <c r="BL12" s="346">
        <v>5623.5974154372798</v>
      </c>
      <c r="BM12" s="346">
        <v>7572.4672614137844</v>
      </c>
      <c r="BN12" s="346">
        <v>8671.7417164880899</v>
      </c>
      <c r="BO12" s="346">
        <v>9216.4665977768636</v>
      </c>
      <c r="BP12" s="346">
        <v>9271.9875623063435</v>
      </c>
      <c r="BQ12" s="346">
        <v>9275.2153861575061</v>
      </c>
      <c r="BR12" s="346">
        <v>9097.7775589477278</v>
      </c>
      <c r="BS12" s="346">
        <v>8783.1485740054559</v>
      </c>
      <c r="BT12" s="346">
        <v>8290.7934594441886</v>
      </c>
      <c r="BU12" s="346">
        <v>7709.0891261389406</v>
      </c>
      <c r="BV12" s="346">
        <v>6870.9877859857834</v>
      </c>
      <c r="BW12" s="346">
        <v>5604.858962275106</v>
      </c>
      <c r="BX12" s="346">
        <v>4981.1959967001812</v>
      </c>
      <c r="BY12" s="346">
        <v>4451.4393326161407</v>
      </c>
      <c r="BZ12" s="346">
        <v>3709.127404624156</v>
      </c>
      <c r="CA12" s="346">
        <v>3209.6906001968327</v>
      </c>
      <c r="CB12" s="346">
        <v>2771.5368789398813</v>
      </c>
      <c r="CC12" s="346">
        <v>2182.6071030287608</v>
      </c>
      <c r="CD12" s="346">
        <v>1766.8787862299457</v>
      </c>
      <c r="CE12" s="347">
        <v>1670.6257278813212</v>
      </c>
    </row>
    <row r="13" spans="1:83" s="53" customFormat="1" x14ac:dyDescent="0.35">
      <c r="A13" s="68"/>
      <c r="B13" s="419" t="s">
        <v>610</v>
      </c>
      <c r="D13" s="418" t="s">
        <v>447</v>
      </c>
      <c r="E13" s="346" t="s">
        <v>447</v>
      </c>
      <c r="F13" s="346" t="s">
        <v>447</v>
      </c>
      <c r="G13" s="346" t="s">
        <v>447</v>
      </c>
      <c r="H13" s="346" t="s">
        <v>447</v>
      </c>
      <c r="I13" s="346" t="s">
        <v>447</v>
      </c>
      <c r="J13" s="346" t="s">
        <v>447</v>
      </c>
      <c r="K13" s="346" t="s">
        <v>447</v>
      </c>
      <c r="L13" s="346" t="s">
        <v>447</v>
      </c>
      <c r="M13" s="346" t="s">
        <v>447</v>
      </c>
      <c r="N13" s="346" t="s">
        <v>447</v>
      </c>
      <c r="O13" s="346" t="s">
        <v>447</v>
      </c>
      <c r="P13" s="346" t="s">
        <v>447</v>
      </c>
      <c r="Q13" s="346" t="s">
        <v>447</v>
      </c>
      <c r="R13" s="346" t="s">
        <v>447</v>
      </c>
      <c r="S13" s="346" t="s">
        <v>447</v>
      </c>
      <c r="T13" s="346" t="s">
        <v>447</v>
      </c>
      <c r="U13" s="346" t="s">
        <v>447</v>
      </c>
      <c r="V13" s="346" t="s">
        <v>447</v>
      </c>
      <c r="W13" s="346" t="s">
        <v>447</v>
      </c>
      <c r="X13" s="346" t="s">
        <v>447</v>
      </c>
      <c r="Y13" s="346" t="s">
        <v>447</v>
      </c>
      <c r="Z13" s="346" t="s">
        <v>447</v>
      </c>
      <c r="AA13" s="346" t="s">
        <v>447</v>
      </c>
      <c r="AB13" s="346" t="s">
        <v>447</v>
      </c>
      <c r="AC13" s="346" t="s">
        <v>447</v>
      </c>
      <c r="AD13" s="346" t="s">
        <v>447</v>
      </c>
      <c r="AE13" s="346" t="s">
        <v>447</v>
      </c>
      <c r="AF13" s="346" t="s">
        <v>447</v>
      </c>
      <c r="AG13" s="346" t="s">
        <v>447</v>
      </c>
      <c r="AH13" s="346" t="s">
        <v>447</v>
      </c>
      <c r="AI13" s="346" t="s">
        <v>447</v>
      </c>
      <c r="AJ13" s="346" t="s">
        <v>447</v>
      </c>
      <c r="AK13" s="346" t="s">
        <v>447</v>
      </c>
      <c r="AL13" s="346" t="s">
        <v>447</v>
      </c>
      <c r="AM13" s="346" t="s">
        <v>447</v>
      </c>
      <c r="AN13" s="346" t="s">
        <v>447</v>
      </c>
      <c r="AO13" s="346" t="s">
        <v>447</v>
      </c>
      <c r="AP13" s="346" t="s">
        <v>447</v>
      </c>
      <c r="AQ13" s="346" t="s">
        <v>447</v>
      </c>
      <c r="AR13" s="346" t="s">
        <v>447</v>
      </c>
      <c r="AS13" s="346" t="s">
        <v>447</v>
      </c>
      <c r="AT13" s="346" t="s">
        <v>447</v>
      </c>
      <c r="AU13" s="346" t="s">
        <v>447</v>
      </c>
      <c r="AV13" s="346" t="s">
        <v>447</v>
      </c>
      <c r="AW13" s="346" t="s">
        <v>447</v>
      </c>
      <c r="AX13" s="346" t="s">
        <v>447</v>
      </c>
      <c r="AY13" s="346" t="s">
        <v>447</v>
      </c>
      <c r="AZ13" s="346" t="s">
        <v>447</v>
      </c>
      <c r="BA13" s="346" t="s">
        <v>447</v>
      </c>
      <c r="BB13" s="346" t="s">
        <v>447</v>
      </c>
      <c r="BC13" s="346" t="s">
        <v>447</v>
      </c>
      <c r="BD13" s="346" t="s">
        <v>447</v>
      </c>
      <c r="BE13" s="346" t="s">
        <v>447</v>
      </c>
      <c r="BF13" s="346" t="s">
        <v>447</v>
      </c>
      <c r="BG13" s="346" t="s">
        <v>447</v>
      </c>
      <c r="BH13" s="346" t="s">
        <v>447</v>
      </c>
      <c r="BI13" s="346" t="s">
        <v>447</v>
      </c>
      <c r="BJ13" s="346">
        <v>378.67377499999998</v>
      </c>
      <c r="BK13" s="346">
        <v>421.67804699999999</v>
      </c>
      <c r="BL13" s="346">
        <v>1863.213853579424</v>
      </c>
      <c r="BM13" s="346">
        <v>4769.8138420000005</v>
      </c>
      <c r="BN13" s="346">
        <v>6358.6353639999998</v>
      </c>
      <c r="BO13" s="346">
        <v>7201.4408910000002</v>
      </c>
      <c r="BP13" s="346">
        <v>7480.1284109999988</v>
      </c>
      <c r="BQ13" s="346">
        <v>7686.8701579999997</v>
      </c>
      <c r="BR13" s="346">
        <v>7627.6554859999987</v>
      </c>
      <c r="BS13" s="346">
        <v>7440.5281910000012</v>
      </c>
      <c r="BT13" s="346">
        <v>7054.434866999999</v>
      </c>
      <c r="BU13" s="346">
        <v>6550.6822560000019</v>
      </c>
      <c r="BV13" s="346">
        <v>5783.0674838660107</v>
      </c>
      <c r="BW13" s="346">
        <v>4375.4119602827104</v>
      </c>
      <c r="BX13" s="346">
        <v>3888.5518239030698</v>
      </c>
      <c r="BY13" s="346">
        <v>3474.9992867787628</v>
      </c>
      <c r="BZ13" s="346">
        <v>2895.5162864289623</v>
      </c>
      <c r="CA13" s="346">
        <v>2505.6328331244276</v>
      </c>
      <c r="CB13" s="346">
        <v>2163.5897870221834</v>
      </c>
      <c r="CC13" s="346">
        <v>1703.8439838481881</v>
      </c>
      <c r="CD13" s="346">
        <v>1379.3072449591548</v>
      </c>
      <c r="CE13" s="347">
        <v>1304.1676588345092</v>
      </c>
    </row>
    <row r="14" spans="1:83" s="53" customFormat="1" x14ac:dyDescent="0.35">
      <c r="A14" s="68"/>
      <c r="B14" s="417" t="s">
        <v>611</v>
      </c>
      <c r="D14" s="418"/>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v>3101.4896580880095</v>
      </c>
      <c r="BX14" s="346">
        <v>6776.5856866572258</v>
      </c>
      <c r="BY14" s="346">
        <v>7410.9707945422024</v>
      </c>
      <c r="BZ14" s="346">
        <v>7410.556695081701</v>
      </c>
      <c r="CA14" s="346">
        <v>8171.0663841530786</v>
      </c>
      <c r="CB14" s="346">
        <v>9221.635042006621</v>
      </c>
      <c r="CC14" s="346">
        <v>9703.0769621788368</v>
      </c>
      <c r="CD14" s="346">
        <v>9817.6978801996665</v>
      </c>
      <c r="CE14" s="347">
        <v>10257.383683543643</v>
      </c>
    </row>
    <row r="15" spans="1:83" s="53" customFormat="1" x14ac:dyDescent="0.35">
      <c r="A15" s="68"/>
      <c r="B15" s="417" t="s">
        <v>612</v>
      </c>
      <c r="D15" s="418"/>
      <c r="E15" s="346"/>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v>2643.9659508302561</v>
      </c>
      <c r="BX15" s="346">
        <v>4313.0539786428344</v>
      </c>
      <c r="BY15" s="346">
        <v>5313.7449514383952</v>
      </c>
      <c r="BZ15" s="346">
        <v>5965.0914911541568</v>
      </c>
      <c r="CA15" s="346">
        <v>7198.924423985919</v>
      </c>
      <c r="CB15" s="346">
        <v>8795.3438562640658</v>
      </c>
      <c r="CC15" s="346">
        <v>10022.800297217385</v>
      </c>
      <c r="CD15" s="346">
        <v>10912.72797289655</v>
      </c>
      <c r="CE15" s="347">
        <v>11602.420633158157</v>
      </c>
    </row>
    <row r="16" spans="1:83" s="53" customFormat="1" x14ac:dyDescent="0.35">
      <c r="A16" s="68"/>
      <c r="B16" s="417" t="s">
        <v>613</v>
      </c>
      <c r="D16" s="418"/>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v>185.49371678476427</v>
      </c>
      <c r="BX16" s="346">
        <v>600.59130744678032</v>
      </c>
      <c r="BY16" s="346">
        <v>751.34363374589543</v>
      </c>
      <c r="BZ16" s="346">
        <v>642.96102869106755</v>
      </c>
      <c r="CA16" s="346">
        <v>505.6113422685807</v>
      </c>
      <c r="CB16" s="346">
        <v>538.96429186563716</v>
      </c>
      <c r="CC16" s="346">
        <v>599.17362158427659</v>
      </c>
      <c r="CD16" s="346">
        <v>596.49877213922571</v>
      </c>
      <c r="CE16" s="347">
        <v>559.70043762786327</v>
      </c>
    </row>
    <row r="17" spans="1:83" s="53" customFormat="1" x14ac:dyDescent="0.35">
      <c r="A17" s="68"/>
      <c r="B17" s="414" t="s">
        <v>614</v>
      </c>
      <c r="D17" s="418"/>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346"/>
      <c r="AW17" s="346"/>
      <c r="AX17" s="346"/>
      <c r="AY17" s="346"/>
      <c r="AZ17" s="346"/>
      <c r="BA17" s="346"/>
      <c r="BB17" s="346"/>
      <c r="BC17" s="346"/>
      <c r="BD17" s="346"/>
      <c r="BE17" s="346"/>
      <c r="BF17" s="346"/>
      <c r="BG17" s="346"/>
      <c r="BH17" s="346"/>
      <c r="BI17" s="346"/>
      <c r="BJ17" s="346"/>
      <c r="BK17" s="346"/>
      <c r="BL17" s="346"/>
      <c r="BM17" s="346"/>
      <c r="BN17" s="346"/>
      <c r="BO17" s="346"/>
      <c r="BP17" s="346"/>
      <c r="BQ17" s="346"/>
      <c r="BR17" s="346"/>
      <c r="BS17" s="346"/>
      <c r="BT17" s="346"/>
      <c r="BU17" s="346"/>
      <c r="BV17" s="346"/>
      <c r="BW17" s="346">
        <f t="shared" ref="BW17:CE17" si="1">SUM(BW10:BW11,BW15)</f>
        <v>15424.095553555146</v>
      </c>
      <c r="BX17" s="346">
        <f t="shared" si="1"/>
        <v>16666.153684942652</v>
      </c>
      <c r="BY17" s="346">
        <f t="shared" si="1"/>
        <v>16988.063106017733</v>
      </c>
      <c r="BZ17" s="346">
        <f t="shared" si="1"/>
        <v>17032.967372701358</v>
      </c>
      <c r="CA17" s="346">
        <f t="shared" si="1"/>
        <v>18265.283454327753</v>
      </c>
      <c r="CB17" s="346">
        <f t="shared" si="1"/>
        <v>20185.222719595266</v>
      </c>
      <c r="CC17" s="346">
        <f t="shared" si="1"/>
        <v>20240.955503051096</v>
      </c>
      <c r="CD17" s="346">
        <f t="shared" si="1"/>
        <v>19944.201960723753</v>
      </c>
      <c r="CE17" s="347">
        <f t="shared" si="1"/>
        <v>20347.14525804788</v>
      </c>
    </row>
    <row r="18" spans="1:83" s="53" customFormat="1" x14ac:dyDescent="0.35">
      <c r="A18" s="68"/>
      <c r="B18" s="414" t="s">
        <v>615</v>
      </c>
      <c r="D18" s="418"/>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346"/>
      <c r="AW18" s="346"/>
      <c r="AX18" s="346"/>
      <c r="AY18" s="346"/>
      <c r="AZ18" s="346"/>
      <c r="BA18" s="346"/>
      <c r="BB18" s="346"/>
      <c r="BC18" s="346"/>
      <c r="BD18" s="346"/>
      <c r="BE18" s="346"/>
      <c r="BF18" s="346"/>
      <c r="BG18" s="346"/>
      <c r="BH18" s="346"/>
      <c r="BI18" s="346"/>
      <c r="BJ18" s="346"/>
      <c r="BK18" s="346"/>
      <c r="BL18" s="346"/>
      <c r="BM18" s="346"/>
      <c r="BN18" s="346"/>
      <c r="BO18" s="346"/>
      <c r="BP18" s="346"/>
      <c r="BQ18" s="346"/>
      <c r="BR18" s="346"/>
      <c r="BS18" s="346"/>
      <c r="BT18" s="346"/>
      <c r="BU18" s="346"/>
      <c r="BV18" s="346"/>
      <c r="BW18" s="346">
        <f t="shared" ref="BW18:CE18" si="2">SUM(BW12,BW14)</f>
        <v>8706.3486203631146</v>
      </c>
      <c r="BX18" s="346">
        <f t="shared" si="2"/>
        <v>11757.781683357407</v>
      </c>
      <c r="BY18" s="346">
        <f t="shared" si="2"/>
        <v>11862.410127158342</v>
      </c>
      <c r="BZ18" s="346">
        <f t="shared" si="2"/>
        <v>11119.684099705857</v>
      </c>
      <c r="CA18" s="346">
        <f t="shared" si="2"/>
        <v>11380.756984349911</v>
      </c>
      <c r="CB18" s="346">
        <f t="shared" si="2"/>
        <v>11993.171920946503</v>
      </c>
      <c r="CC18" s="346">
        <f t="shared" si="2"/>
        <v>11885.684065207597</v>
      </c>
      <c r="CD18" s="346">
        <f t="shared" si="2"/>
        <v>11584.576666429612</v>
      </c>
      <c r="CE18" s="347">
        <f t="shared" si="2"/>
        <v>11928.009411424964</v>
      </c>
    </row>
    <row r="19" spans="1:83" s="53" customFormat="1" ht="26.25" customHeight="1" x14ac:dyDescent="0.35">
      <c r="A19" s="420"/>
      <c r="B19" s="421" t="s">
        <v>616</v>
      </c>
      <c r="D19" s="418"/>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346"/>
      <c r="AW19" s="346"/>
      <c r="AX19" s="346"/>
      <c r="AY19" s="346"/>
      <c r="AZ19" s="346"/>
      <c r="BA19" s="346"/>
      <c r="BB19" s="346"/>
      <c r="BC19" s="346"/>
      <c r="BD19" s="346"/>
      <c r="BE19" s="346"/>
      <c r="BF19" s="346"/>
      <c r="BG19" s="346"/>
      <c r="BH19" s="346"/>
      <c r="BI19" s="346"/>
      <c r="BJ19" s="346"/>
      <c r="BK19" s="346"/>
      <c r="BL19" s="346"/>
      <c r="BM19" s="346"/>
      <c r="BN19" s="346"/>
      <c r="BO19" s="346"/>
      <c r="BP19" s="346"/>
      <c r="BQ19" s="346"/>
      <c r="BR19" s="346"/>
      <c r="BS19" s="346"/>
      <c r="BT19" s="346"/>
      <c r="BU19" s="346"/>
      <c r="BV19" s="346"/>
      <c r="BW19" s="346"/>
      <c r="BX19" s="346"/>
      <c r="BY19" s="346"/>
      <c r="BZ19" s="346"/>
      <c r="CA19" s="346"/>
      <c r="CB19" s="346"/>
      <c r="CC19" s="346"/>
      <c r="CD19" s="346"/>
      <c r="CE19" s="347"/>
    </row>
    <row r="20" spans="1:83" s="53" customFormat="1" x14ac:dyDescent="0.35">
      <c r="A20" s="322"/>
      <c r="B20" s="74" t="s">
        <v>570</v>
      </c>
      <c r="D20" s="418" t="s">
        <v>447</v>
      </c>
      <c r="E20" s="346" t="s">
        <v>447</v>
      </c>
      <c r="F20" s="346" t="s">
        <v>447</v>
      </c>
      <c r="G20" s="346" t="s">
        <v>447</v>
      </c>
      <c r="H20" s="346" t="s">
        <v>447</v>
      </c>
      <c r="I20" s="346" t="s">
        <v>447</v>
      </c>
      <c r="J20" s="346" t="s">
        <v>447</v>
      </c>
      <c r="K20" s="346" t="s">
        <v>447</v>
      </c>
      <c r="L20" s="346" t="s">
        <v>447</v>
      </c>
      <c r="M20" s="346" t="s">
        <v>447</v>
      </c>
      <c r="N20" s="346" t="s">
        <v>447</v>
      </c>
      <c r="O20" s="346" t="s">
        <v>447</v>
      </c>
      <c r="P20" s="346" t="s">
        <v>447</v>
      </c>
      <c r="Q20" s="346" t="s">
        <v>447</v>
      </c>
      <c r="R20" s="346" t="s">
        <v>447</v>
      </c>
      <c r="S20" s="346" t="s">
        <v>447</v>
      </c>
      <c r="T20" s="346" t="s">
        <v>447</v>
      </c>
      <c r="U20" s="346" t="s">
        <v>447</v>
      </c>
      <c r="V20" s="346" t="s">
        <v>447</v>
      </c>
      <c r="W20" s="346" t="s">
        <v>447</v>
      </c>
      <c r="X20" s="346" t="s">
        <v>447</v>
      </c>
      <c r="Y20" s="346" t="s">
        <v>447</v>
      </c>
      <c r="Z20" s="346" t="s">
        <v>447</v>
      </c>
      <c r="AA20" s="346" t="s">
        <v>447</v>
      </c>
      <c r="AB20" s="346" t="s">
        <v>447</v>
      </c>
      <c r="AC20" s="346" t="s">
        <v>447</v>
      </c>
      <c r="AD20" s="346" t="s">
        <v>447</v>
      </c>
      <c r="AE20" s="346" t="s">
        <v>447</v>
      </c>
      <c r="AF20" s="346" t="s">
        <v>447</v>
      </c>
      <c r="AG20" s="346" t="s">
        <v>447</v>
      </c>
      <c r="AH20" s="346" t="s">
        <v>447</v>
      </c>
      <c r="AI20" s="346" t="s">
        <v>447</v>
      </c>
      <c r="AJ20" s="346" t="s">
        <v>447</v>
      </c>
      <c r="AK20" s="346" t="s">
        <v>447</v>
      </c>
      <c r="AL20" s="346" t="s">
        <v>447</v>
      </c>
      <c r="AM20" s="346" t="s">
        <v>447</v>
      </c>
      <c r="AN20" s="346" t="s">
        <v>447</v>
      </c>
      <c r="AO20" s="346" t="s">
        <v>447</v>
      </c>
      <c r="AP20" s="346" t="s">
        <v>447</v>
      </c>
      <c r="AQ20" s="346" t="s">
        <v>447</v>
      </c>
      <c r="AR20" s="346" t="s">
        <v>447</v>
      </c>
      <c r="AS20" s="346" t="s">
        <v>447</v>
      </c>
      <c r="AT20" s="346" t="s">
        <v>447</v>
      </c>
      <c r="AU20" s="346" t="s">
        <v>447</v>
      </c>
      <c r="AV20" s="346" t="s">
        <v>447</v>
      </c>
      <c r="AW20" s="346" t="s">
        <v>447</v>
      </c>
      <c r="AX20" s="346" t="s">
        <v>447</v>
      </c>
      <c r="AY20" s="346" t="s">
        <v>447</v>
      </c>
      <c r="AZ20" s="346" t="s">
        <v>447</v>
      </c>
      <c r="BA20" s="346" t="s">
        <v>447</v>
      </c>
      <c r="BB20" s="346" t="s">
        <v>447</v>
      </c>
      <c r="BC20" s="346" t="s">
        <v>447</v>
      </c>
      <c r="BD20" s="346" t="s">
        <v>447</v>
      </c>
      <c r="BE20" s="346" t="s">
        <v>447</v>
      </c>
      <c r="BF20" s="346" t="s">
        <v>447</v>
      </c>
      <c r="BG20" s="346" t="s">
        <v>447</v>
      </c>
      <c r="BH20" s="346" t="s">
        <v>447</v>
      </c>
      <c r="BI20" s="346" t="s">
        <v>447</v>
      </c>
      <c r="BJ20" s="346" t="s">
        <v>447</v>
      </c>
      <c r="BK20" s="346" t="s">
        <v>447</v>
      </c>
      <c r="BL20" s="346">
        <v>1646.9585583274306</v>
      </c>
      <c r="BM20" s="346">
        <v>2732.7185734874533</v>
      </c>
      <c r="BN20" s="346">
        <v>3068.8441160952298</v>
      </c>
      <c r="BO20" s="346">
        <v>3399.1006602323869</v>
      </c>
      <c r="BP20" s="346">
        <v>3644.1718667287919</v>
      </c>
      <c r="BQ20" s="346">
        <v>3241.9422918321306</v>
      </c>
      <c r="BR20" s="346">
        <v>2411.6856133845986</v>
      </c>
      <c r="BS20" s="346">
        <v>1916.7666369866961</v>
      </c>
      <c r="BT20" s="346">
        <v>1636.6315206723273</v>
      </c>
      <c r="BU20" s="346">
        <v>1451.7127921035253</v>
      </c>
      <c r="BV20" s="346">
        <v>1105.4230032394248</v>
      </c>
      <c r="BW20" s="346">
        <v>528.59602467016248</v>
      </c>
      <c r="BX20" s="346">
        <v>439.20964668274263</v>
      </c>
      <c r="BY20" s="346">
        <v>375.22483173572169</v>
      </c>
      <c r="BZ20" s="346">
        <v>159.92013644989498</v>
      </c>
      <c r="CA20" s="346">
        <v>87.138694907294365</v>
      </c>
      <c r="CB20" s="346">
        <v>15</v>
      </c>
      <c r="CC20" s="346">
        <v>6</v>
      </c>
      <c r="CD20" s="346">
        <v>0</v>
      </c>
      <c r="CE20" s="347">
        <v>0</v>
      </c>
    </row>
    <row r="21" spans="1:83" s="53" customFormat="1" x14ac:dyDescent="0.35">
      <c r="A21" s="322"/>
      <c r="B21" s="74" t="s">
        <v>26</v>
      </c>
      <c r="D21" s="418" t="s">
        <v>447</v>
      </c>
      <c r="E21" s="346" t="s">
        <v>447</v>
      </c>
      <c r="F21" s="346" t="s">
        <v>447</v>
      </c>
      <c r="G21" s="346" t="s">
        <v>447</v>
      </c>
      <c r="H21" s="346" t="s">
        <v>447</v>
      </c>
      <c r="I21" s="346" t="s">
        <v>447</v>
      </c>
      <c r="J21" s="346" t="s">
        <v>447</v>
      </c>
      <c r="K21" s="346" t="s">
        <v>447</v>
      </c>
      <c r="L21" s="346" t="s">
        <v>447</v>
      </c>
      <c r="M21" s="346" t="s">
        <v>447</v>
      </c>
      <c r="N21" s="346" t="s">
        <v>447</v>
      </c>
      <c r="O21" s="346" t="s">
        <v>447</v>
      </c>
      <c r="P21" s="346" t="s">
        <v>447</v>
      </c>
      <c r="Q21" s="346" t="s">
        <v>447</v>
      </c>
      <c r="R21" s="346" t="s">
        <v>447</v>
      </c>
      <c r="S21" s="346" t="s">
        <v>447</v>
      </c>
      <c r="T21" s="346" t="s">
        <v>447</v>
      </c>
      <c r="U21" s="346" t="s">
        <v>447</v>
      </c>
      <c r="V21" s="346" t="s">
        <v>447</v>
      </c>
      <c r="W21" s="346" t="s">
        <v>447</v>
      </c>
      <c r="X21" s="346" t="s">
        <v>447</v>
      </c>
      <c r="Y21" s="346" t="s">
        <v>447</v>
      </c>
      <c r="Z21" s="346" t="s">
        <v>447</v>
      </c>
      <c r="AA21" s="346" t="s">
        <v>447</v>
      </c>
      <c r="AB21" s="346" t="s">
        <v>447</v>
      </c>
      <c r="AC21" s="346" t="s">
        <v>447</v>
      </c>
      <c r="AD21" s="346" t="s">
        <v>447</v>
      </c>
      <c r="AE21" s="346" t="s">
        <v>447</v>
      </c>
      <c r="AF21" s="346" t="s">
        <v>447</v>
      </c>
      <c r="AG21" s="346" t="s">
        <v>447</v>
      </c>
      <c r="AH21" s="346" t="s">
        <v>447</v>
      </c>
      <c r="AI21" s="346" t="s">
        <v>447</v>
      </c>
      <c r="AJ21" s="346" t="s">
        <v>447</v>
      </c>
      <c r="AK21" s="346" t="s">
        <v>447</v>
      </c>
      <c r="AL21" s="346" t="s">
        <v>447</v>
      </c>
      <c r="AM21" s="346" t="s">
        <v>447</v>
      </c>
      <c r="AN21" s="346" t="s">
        <v>447</v>
      </c>
      <c r="AO21" s="346" t="s">
        <v>447</v>
      </c>
      <c r="AP21" s="346" t="s">
        <v>447</v>
      </c>
      <c r="AQ21" s="346" t="s">
        <v>447</v>
      </c>
      <c r="AR21" s="346" t="s">
        <v>447</v>
      </c>
      <c r="AS21" s="346" t="s">
        <v>447</v>
      </c>
      <c r="AT21" s="346" t="s">
        <v>447</v>
      </c>
      <c r="AU21" s="346" t="s">
        <v>447</v>
      </c>
      <c r="AV21" s="346" t="s">
        <v>447</v>
      </c>
      <c r="AW21" s="346" t="s">
        <v>447</v>
      </c>
      <c r="AX21" s="346" t="s">
        <v>447</v>
      </c>
      <c r="AY21" s="346" t="s">
        <v>447</v>
      </c>
      <c r="AZ21" s="346" t="s">
        <v>447</v>
      </c>
      <c r="BA21" s="346" t="s">
        <v>447</v>
      </c>
      <c r="BB21" s="346" t="s">
        <v>447</v>
      </c>
      <c r="BC21" s="346" t="s">
        <v>447</v>
      </c>
      <c r="BD21" s="346" t="s">
        <v>447</v>
      </c>
      <c r="BE21" s="346" t="s">
        <v>447</v>
      </c>
      <c r="BF21" s="346" t="s">
        <v>447</v>
      </c>
      <c r="BG21" s="346" t="s">
        <v>447</v>
      </c>
      <c r="BH21" s="346" t="s">
        <v>447</v>
      </c>
      <c r="BI21" s="346" t="s">
        <v>447</v>
      </c>
      <c r="BJ21" s="346" t="s">
        <v>447</v>
      </c>
      <c r="BK21" s="346" t="s">
        <v>447</v>
      </c>
      <c r="BL21" s="346">
        <v>4476.9210732179572</v>
      </c>
      <c r="BM21" s="346">
        <v>5069.1288261388017</v>
      </c>
      <c r="BN21" s="346">
        <v>5380.0316400709962</v>
      </c>
      <c r="BO21" s="346">
        <v>5751.430097558853</v>
      </c>
      <c r="BP21" s="346">
        <v>6054.4950272257229</v>
      </c>
      <c r="BQ21" s="346">
        <v>6194.2714010260988</v>
      </c>
      <c r="BR21" s="346">
        <v>6678.1472903271933</v>
      </c>
      <c r="BS21" s="346">
        <v>6946.5151764190032</v>
      </c>
      <c r="BT21" s="346">
        <v>6870.0617211736808</v>
      </c>
      <c r="BU21" s="346">
        <v>6679.3883075615377</v>
      </c>
      <c r="BV21" s="346">
        <v>6268.7171839573311</v>
      </c>
      <c r="BW21" s="346">
        <v>5671.6524736438696</v>
      </c>
      <c r="BX21" s="346">
        <v>5375.6338814978753</v>
      </c>
      <c r="BY21" s="346">
        <v>5018.613925382333</v>
      </c>
      <c r="BZ21" s="346">
        <v>4666.8170379446146</v>
      </c>
      <c r="CA21" s="346">
        <v>4404.3774535126458</v>
      </c>
      <c r="CB21" s="346">
        <v>4382.6668885692652</v>
      </c>
      <c r="CC21" s="346">
        <v>3721.0121370471229</v>
      </c>
      <c r="CD21" s="346">
        <v>2197.7566145799665</v>
      </c>
      <c r="CE21" s="347">
        <v>2127.2136492617656</v>
      </c>
    </row>
    <row r="22" spans="1:83" s="53" customFormat="1" x14ac:dyDescent="0.35">
      <c r="A22" s="322"/>
      <c r="B22" s="74" t="s">
        <v>571</v>
      </c>
      <c r="D22" s="418" t="s">
        <v>447</v>
      </c>
      <c r="E22" s="346" t="s">
        <v>447</v>
      </c>
      <c r="F22" s="346" t="s">
        <v>447</v>
      </c>
      <c r="G22" s="346" t="s">
        <v>447</v>
      </c>
      <c r="H22" s="346" t="s">
        <v>447</v>
      </c>
      <c r="I22" s="346" t="s">
        <v>447</v>
      </c>
      <c r="J22" s="346" t="s">
        <v>447</v>
      </c>
      <c r="K22" s="346" t="s">
        <v>447</v>
      </c>
      <c r="L22" s="346" t="s">
        <v>447</v>
      </c>
      <c r="M22" s="346" t="s">
        <v>447</v>
      </c>
      <c r="N22" s="346" t="s">
        <v>447</v>
      </c>
      <c r="O22" s="346" t="s">
        <v>447</v>
      </c>
      <c r="P22" s="346" t="s">
        <v>447</v>
      </c>
      <c r="Q22" s="346" t="s">
        <v>447</v>
      </c>
      <c r="R22" s="346" t="s">
        <v>447</v>
      </c>
      <c r="S22" s="346" t="s">
        <v>447</v>
      </c>
      <c r="T22" s="346" t="s">
        <v>447</v>
      </c>
      <c r="U22" s="346" t="s">
        <v>447</v>
      </c>
      <c r="V22" s="346" t="s">
        <v>447</v>
      </c>
      <c r="W22" s="346" t="s">
        <v>447</v>
      </c>
      <c r="X22" s="346" t="s">
        <v>447</v>
      </c>
      <c r="Y22" s="346" t="s">
        <v>447</v>
      </c>
      <c r="Z22" s="346" t="s">
        <v>447</v>
      </c>
      <c r="AA22" s="346" t="s">
        <v>447</v>
      </c>
      <c r="AB22" s="346" t="s">
        <v>447</v>
      </c>
      <c r="AC22" s="346" t="s">
        <v>447</v>
      </c>
      <c r="AD22" s="346" t="s">
        <v>447</v>
      </c>
      <c r="AE22" s="346" t="s">
        <v>447</v>
      </c>
      <c r="AF22" s="346" t="s">
        <v>447</v>
      </c>
      <c r="AG22" s="346" t="s">
        <v>447</v>
      </c>
      <c r="AH22" s="346" t="s">
        <v>447</v>
      </c>
      <c r="AI22" s="346" t="s">
        <v>447</v>
      </c>
      <c r="AJ22" s="346" t="s">
        <v>447</v>
      </c>
      <c r="AK22" s="346" t="s">
        <v>447</v>
      </c>
      <c r="AL22" s="346" t="s">
        <v>447</v>
      </c>
      <c r="AM22" s="346" t="s">
        <v>447</v>
      </c>
      <c r="AN22" s="346" t="s">
        <v>447</v>
      </c>
      <c r="AO22" s="346" t="s">
        <v>447</v>
      </c>
      <c r="AP22" s="346" t="s">
        <v>447</v>
      </c>
      <c r="AQ22" s="346" t="s">
        <v>447</v>
      </c>
      <c r="AR22" s="346" t="s">
        <v>447</v>
      </c>
      <c r="AS22" s="346" t="s">
        <v>447</v>
      </c>
      <c r="AT22" s="346" t="s">
        <v>447</v>
      </c>
      <c r="AU22" s="346" t="s">
        <v>447</v>
      </c>
      <c r="AV22" s="346" t="s">
        <v>447</v>
      </c>
      <c r="AW22" s="346" t="s">
        <v>447</v>
      </c>
      <c r="AX22" s="346" t="s">
        <v>447</v>
      </c>
      <c r="AY22" s="346" t="s">
        <v>447</v>
      </c>
      <c r="AZ22" s="346" t="s">
        <v>447</v>
      </c>
      <c r="BA22" s="346" t="s">
        <v>447</v>
      </c>
      <c r="BB22" s="346" t="s">
        <v>447</v>
      </c>
      <c r="BC22" s="346" t="s">
        <v>447</v>
      </c>
      <c r="BD22" s="346" t="s">
        <v>447</v>
      </c>
      <c r="BE22" s="346" t="s">
        <v>447</v>
      </c>
      <c r="BF22" s="346" t="s">
        <v>447</v>
      </c>
      <c r="BG22" s="346" t="s">
        <v>447</v>
      </c>
      <c r="BH22" s="346" t="s">
        <v>447</v>
      </c>
      <c r="BI22" s="346" t="s">
        <v>447</v>
      </c>
      <c r="BJ22" s="346" t="s">
        <v>447</v>
      </c>
      <c r="BK22" s="346" t="s">
        <v>447</v>
      </c>
      <c r="BL22" s="346">
        <v>3278.6721206416673</v>
      </c>
      <c r="BM22" s="346">
        <v>3414.699558166159</v>
      </c>
      <c r="BN22" s="346">
        <v>3246.9003947534702</v>
      </c>
      <c r="BO22" s="346">
        <v>3003.0285087410157</v>
      </c>
      <c r="BP22" s="346">
        <v>2754.4785976389271</v>
      </c>
      <c r="BQ22" s="346">
        <v>2504.5623245995998</v>
      </c>
      <c r="BR22" s="346">
        <v>2378.8444446022886</v>
      </c>
      <c r="BS22" s="346">
        <v>2256.0112500659761</v>
      </c>
      <c r="BT22" s="346">
        <v>2088.7413831652643</v>
      </c>
      <c r="BU22" s="346">
        <v>1868.0857479177519</v>
      </c>
      <c r="BV22" s="346">
        <v>1624.7547253145538</v>
      </c>
      <c r="BW22" s="346">
        <v>1152.8931130425635</v>
      </c>
      <c r="BX22" s="346">
        <v>1014.4568118234671</v>
      </c>
      <c r="BY22" s="346">
        <v>881.61217781703272</v>
      </c>
      <c r="BZ22" s="346">
        <v>444.70812132956581</v>
      </c>
      <c r="CA22" s="346">
        <v>339.27239761148292</v>
      </c>
      <c r="CB22" s="346">
        <v>261.84688543720148</v>
      </c>
      <c r="CC22" s="346">
        <v>124.65150539815477</v>
      </c>
      <c r="CD22" s="346">
        <v>9.3255124256419144</v>
      </c>
      <c r="CE22" s="347">
        <v>0</v>
      </c>
    </row>
    <row r="23" spans="1:83" s="53" customFormat="1" x14ac:dyDescent="0.35">
      <c r="A23" s="322"/>
      <c r="B23" s="74" t="s">
        <v>446</v>
      </c>
      <c r="D23" s="418" t="s">
        <v>447</v>
      </c>
      <c r="E23" s="346" t="s">
        <v>447</v>
      </c>
      <c r="F23" s="346" t="s">
        <v>447</v>
      </c>
      <c r="G23" s="346" t="s">
        <v>447</v>
      </c>
      <c r="H23" s="346" t="s">
        <v>447</v>
      </c>
      <c r="I23" s="346" t="s">
        <v>447</v>
      </c>
      <c r="J23" s="346" t="s">
        <v>447</v>
      </c>
      <c r="K23" s="346" t="s">
        <v>447</v>
      </c>
      <c r="L23" s="346" t="s">
        <v>447</v>
      </c>
      <c r="M23" s="346" t="s">
        <v>447</v>
      </c>
      <c r="N23" s="346" t="s">
        <v>447</v>
      </c>
      <c r="O23" s="346" t="s">
        <v>447</v>
      </c>
      <c r="P23" s="346" t="s">
        <v>447</v>
      </c>
      <c r="Q23" s="346" t="s">
        <v>447</v>
      </c>
      <c r="R23" s="346" t="s">
        <v>447</v>
      </c>
      <c r="S23" s="346" t="s">
        <v>447</v>
      </c>
      <c r="T23" s="346" t="s">
        <v>447</v>
      </c>
      <c r="U23" s="346" t="s">
        <v>447</v>
      </c>
      <c r="V23" s="346" t="s">
        <v>447</v>
      </c>
      <c r="W23" s="346" t="s">
        <v>447</v>
      </c>
      <c r="X23" s="346" t="s">
        <v>447</v>
      </c>
      <c r="Y23" s="346" t="s">
        <v>447</v>
      </c>
      <c r="Z23" s="346" t="s">
        <v>447</v>
      </c>
      <c r="AA23" s="346" t="s">
        <v>447</v>
      </c>
      <c r="AB23" s="346" t="s">
        <v>447</v>
      </c>
      <c r="AC23" s="346" t="s">
        <v>447</v>
      </c>
      <c r="AD23" s="346" t="s">
        <v>447</v>
      </c>
      <c r="AE23" s="346" t="s">
        <v>447</v>
      </c>
      <c r="AF23" s="346" t="s">
        <v>447</v>
      </c>
      <c r="AG23" s="346" t="s">
        <v>447</v>
      </c>
      <c r="AH23" s="346" t="s">
        <v>447</v>
      </c>
      <c r="AI23" s="346" t="s">
        <v>447</v>
      </c>
      <c r="AJ23" s="346" t="s">
        <v>447</v>
      </c>
      <c r="AK23" s="346" t="s">
        <v>447</v>
      </c>
      <c r="AL23" s="346" t="s">
        <v>447</v>
      </c>
      <c r="AM23" s="346" t="s">
        <v>447</v>
      </c>
      <c r="AN23" s="346" t="s">
        <v>447</v>
      </c>
      <c r="AO23" s="346" t="s">
        <v>447</v>
      </c>
      <c r="AP23" s="346" t="s">
        <v>447</v>
      </c>
      <c r="AQ23" s="346" t="s">
        <v>447</v>
      </c>
      <c r="AR23" s="346" t="s">
        <v>447</v>
      </c>
      <c r="AS23" s="346" t="s">
        <v>447</v>
      </c>
      <c r="AT23" s="346" t="s">
        <v>447</v>
      </c>
      <c r="AU23" s="346" t="s">
        <v>447</v>
      </c>
      <c r="AV23" s="346" t="s">
        <v>447</v>
      </c>
      <c r="AW23" s="346" t="s">
        <v>447</v>
      </c>
      <c r="AX23" s="346" t="s">
        <v>447</v>
      </c>
      <c r="AY23" s="346" t="s">
        <v>447</v>
      </c>
      <c r="AZ23" s="346" t="s">
        <v>447</v>
      </c>
      <c r="BA23" s="346" t="s">
        <v>447</v>
      </c>
      <c r="BB23" s="346" t="s">
        <v>447</v>
      </c>
      <c r="BC23" s="346" t="s">
        <v>447</v>
      </c>
      <c r="BD23" s="346" t="s">
        <v>447</v>
      </c>
      <c r="BE23" s="346" t="s">
        <v>447</v>
      </c>
      <c r="BF23" s="346" t="s">
        <v>447</v>
      </c>
      <c r="BG23" s="346" t="s">
        <v>447</v>
      </c>
      <c r="BH23" s="346" t="s">
        <v>447</v>
      </c>
      <c r="BI23" s="346" t="s">
        <v>447</v>
      </c>
      <c r="BJ23" s="346" t="s">
        <v>447</v>
      </c>
      <c r="BK23" s="346" t="s">
        <v>447</v>
      </c>
      <c r="BL23" s="346">
        <v>315.32689004851829</v>
      </c>
      <c r="BM23" s="346">
        <v>391.93425198433891</v>
      </c>
      <c r="BN23" s="346">
        <v>465.09166515156534</v>
      </c>
      <c r="BO23" s="346">
        <v>540.50149467791391</v>
      </c>
      <c r="BP23" s="346">
        <v>626.09691811330299</v>
      </c>
      <c r="BQ23" s="346">
        <v>695.36424794605682</v>
      </c>
      <c r="BR23" s="346">
        <v>781.28564014637732</v>
      </c>
      <c r="BS23" s="346">
        <v>885.7633665276046</v>
      </c>
      <c r="BT23" s="346">
        <v>935.86524437191224</v>
      </c>
      <c r="BU23" s="346">
        <v>953.07062235629201</v>
      </c>
      <c r="BV23" s="346">
        <v>940.40185978316003</v>
      </c>
      <c r="BW23" s="346">
        <v>846.45016804637271</v>
      </c>
      <c r="BX23" s="346">
        <v>793.99833839044788</v>
      </c>
      <c r="BY23" s="346">
        <v>734.67568282034131</v>
      </c>
      <c r="BZ23" s="346">
        <v>602.11692397746117</v>
      </c>
      <c r="CA23" s="346">
        <v>495.05299819835949</v>
      </c>
      <c r="CB23" s="346">
        <v>411.30455745738334</v>
      </c>
      <c r="CC23" s="346">
        <v>204.09480365585028</v>
      </c>
      <c r="CD23" s="346">
        <v>15.799695954599001</v>
      </c>
      <c r="CE23" s="347">
        <v>0</v>
      </c>
    </row>
    <row r="24" spans="1:83" s="53" customFormat="1" x14ac:dyDescent="0.35">
      <c r="A24" s="322"/>
      <c r="B24" s="74" t="s">
        <v>617</v>
      </c>
      <c r="D24" s="418" t="s">
        <v>447</v>
      </c>
      <c r="E24" s="346" t="s">
        <v>447</v>
      </c>
      <c r="F24" s="346" t="s">
        <v>447</v>
      </c>
      <c r="G24" s="346" t="s">
        <v>447</v>
      </c>
      <c r="H24" s="346" t="s">
        <v>447</v>
      </c>
      <c r="I24" s="346" t="s">
        <v>447</v>
      </c>
      <c r="J24" s="346" t="s">
        <v>447</v>
      </c>
      <c r="K24" s="346" t="s">
        <v>447</v>
      </c>
      <c r="L24" s="346" t="s">
        <v>447</v>
      </c>
      <c r="M24" s="346" t="s">
        <v>447</v>
      </c>
      <c r="N24" s="346" t="s">
        <v>447</v>
      </c>
      <c r="O24" s="346" t="s">
        <v>447</v>
      </c>
      <c r="P24" s="346" t="s">
        <v>447</v>
      </c>
      <c r="Q24" s="346" t="s">
        <v>447</v>
      </c>
      <c r="R24" s="346" t="s">
        <v>447</v>
      </c>
      <c r="S24" s="346" t="s">
        <v>447</v>
      </c>
      <c r="T24" s="346" t="s">
        <v>447</v>
      </c>
      <c r="U24" s="346" t="s">
        <v>447</v>
      </c>
      <c r="V24" s="346" t="s">
        <v>447</v>
      </c>
      <c r="W24" s="346" t="s">
        <v>447</v>
      </c>
      <c r="X24" s="346" t="s">
        <v>447</v>
      </c>
      <c r="Y24" s="346" t="s">
        <v>447</v>
      </c>
      <c r="Z24" s="346" t="s">
        <v>447</v>
      </c>
      <c r="AA24" s="346" t="s">
        <v>447</v>
      </c>
      <c r="AB24" s="346" t="s">
        <v>447</v>
      </c>
      <c r="AC24" s="346" t="s">
        <v>447</v>
      </c>
      <c r="AD24" s="346" t="s">
        <v>447</v>
      </c>
      <c r="AE24" s="346" t="s">
        <v>447</v>
      </c>
      <c r="AF24" s="346" t="s">
        <v>447</v>
      </c>
      <c r="AG24" s="346" t="s">
        <v>447</v>
      </c>
      <c r="AH24" s="346" t="s">
        <v>447</v>
      </c>
      <c r="AI24" s="346" t="s">
        <v>447</v>
      </c>
      <c r="AJ24" s="346" t="s">
        <v>447</v>
      </c>
      <c r="AK24" s="346" t="s">
        <v>447</v>
      </c>
      <c r="AL24" s="346" t="s">
        <v>447</v>
      </c>
      <c r="AM24" s="346" t="s">
        <v>447</v>
      </c>
      <c r="AN24" s="346" t="s">
        <v>447</v>
      </c>
      <c r="AO24" s="346" t="s">
        <v>447</v>
      </c>
      <c r="AP24" s="346" t="s">
        <v>447</v>
      </c>
      <c r="AQ24" s="346" t="s">
        <v>447</v>
      </c>
      <c r="AR24" s="346" t="s">
        <v>447</v>
      </c>
      <c r="AS24" s="346" t="s">
        <v>447</v>
      </c>
      <c r="AT24" s="346" t="s">
        <v>447</v>
      </c>
      <c r="AU24" s="346" t="s">
        <v>447</v>
      </c>
      <c r="AV24" s="346" t="s">
        <v>447</v>
      </c>
      <c r="AW24" s="346" t="s">
        <v>447</v>
      </c>
      <c r="AX24" s="346" t="s">
        <v>447</v>
      </c>
      <c r="AY24" s="346" t="s">
        <v>447</v>
      </c>
      <c r="AZ24" s="346" t="s">
        <v>447</v>
      </c>
      <c r="BA24" s="346" t="s">
        <v>447</v>
      </c>
      <c r="BB24" s="346" t="s">
        <v>447</v>
      </c>
      <c r="BC24" s="346" t="s">
        <v>447</v>
      </c>
      <c r="BD24" s="346" t="s">
        <v>447</v>
      </c>
      <c r="BE24" s="346" t="s">
        <v>447</v>
      </c>
      <c r="BF24" s="346" t="s">
        <v>447</v>
      </c>
      <c r="BG24" s="346" t="s">
        <v>447</v>
      </c>
      <c r="BH24" s="346" t="s">
        <v>447</v>
      </c>
      <c r="BI24" s="346" t="s">
        <v>447</v>
      </c>
      <c r="BJ24" s="346" t="s">
        <v>447</v>
      </c>
      <c r="BK24" s="346" t="s">
        <v>447</v>
      </c>
      <c r="BL24" s="346">
        <v>648.39868019601681</v>
      </c>
      <c r="BM24" s="346">
        <v>677.56700463404729</v>
      </c>
      <c r="BN24" s="346">
        <v>663.08095054898035</v>
      </c>
      <c r="BO24" s="346">
        <v>626.78101775676737</v>
      </c>
      <c r="BP24" s="346">
        <v>550.93048016298599</v>
      </c>
      <c r="BQ24" s="346">
        <v>491.29283105119077</v>
      </c>
      <c r="BR24" s="346">
        <v>443.77461406450112</v>
      </c>
      <c r="BS24" s="346">
        <v>381.44098743695912</v>
      </c>
      <c r="BT24" s="346">
        <v>309.89289354464535</v>
      </c>
      <c r="BU24" s="346">
        <v>223.58938666833674</v>
      </c>
      <c r="BV24" s="346">
        <v>129.18126513060972</v>
      </c>
      <c r="BW24" s="346">
        <v>72.731641158282983</v>
      </c>
      <c r="BX24" s="346">
        <v>62.05342038329615</v>
      </c>
      <c r="BY24" s="346">
        <v>52.780463882514709</v>
      </c>
      <c r="BZ24" s="346">
        <v>32.480033723674808</v>
      </c>
      <c r="CA24" s="346">
        <v>25.71892147227004</v>
      </c>
      <c r="CB24" s="346">
        <v>18.371066614296971</v>
      </c>
      <c r="CC24" s="346">
        <v>3.6318317618199787</v>
      </c>
      <c r="CD24" s="346">
        <v>0.2878661778176213</v>
      </c>
      <c r="CE24" s="347">
        <v>0</v>
      </c>
    </row>
    <row r="25" spans="1:83" s="53" customFormat="1" ht="26.25" customHeight="1" x14ac:dyDescent="0.35">
      <c r="A25" s="322"/>
      <c r="B25" s="74" t="s">
        <v>573</v>
      </c>
      <c r="D25" s="418" t="s">
        <v>447</v>
      </c>
      <c r="E25" s="346" t="s">
        <v>447</v>
      </c>
      <c r="F25" s="346" t="s">
        <v>447</v>
      </c>
      <c r="G25" s="346" t="s">
        <v>447</v>
      </c>
      <c r="H25" s="346" t="s">
        <v>447</v>
      </c>
      <c r="I25" s="346" t="s">
        <v>447</v>
      </c>
      <c r="J25" s="346" t="s">
        <v>447</v>
      </c>
      <c r="K25" s="346" t="s">
        <v>447</v>
      </c>
      <c r="L25" s="346" t="s">
        <v>447</v>
      </c>
      <c r="M25" s="346" t="s">
        <v>447</v>
      </c>
      <c r="N25" s="346" t="s">
        <v>447</v>
      </c>
      <c r="O25" s="346" t="s">
        <v>447</v>
      </c>
      <c r="P25" s="346" t="s">
        <v>447</v>
      </c>
      <c r="Q25" s="346" t="s">
        <v>447</v>
      </c>
      <c r="R25" s="346" t="s">
        <v>447</v>
      </c>
      <c r="S25" s="346" t="s">
        <v>447</v>
      </c>
      <c r="T25" s="346" t="s">
        <v>447</v>
      </c>
      <c r="U25" s="346" t="s">
        <v>447</v>
      </c>
      <c r="V25" s="346" t="s">
        <v>447</v>
      </c>
      <c r="W25" s="346" t="s">
        <v>447</v>
      </c>
      <c r="X25" s="346" t="s">
        <v>447</v>
      </c>
      <c r="Y25" s="346" t="s">
        <v>447</v>
      </c>
      <c r="Z25" s="346" t="s">
        <v>447</v>
      </c>
      <c r="AA25" s="346" t="s">
        <v>447</v>
      </c>
      <c r="AB25" s="346" t="s">
        <v>447</v>
      </c>
      <c r="AC25" s="346" t="s">
        <v>447</v>
      </c>
      <c r="AD25" s="346" t="s">
        <v>447</v>
      </c>
      <c r="AE25" s="346" t="s">
        <v>447</v>
      </c>
      <c r="AF25" s="346" t="s">
        <v>447</v>
      </c>
      <c r="AG25" s="346" t="s">
        <v>447</v>
      </c>
      <c r="AH25" s="346" t="s">
        <v>447</v>
      </c>
      <c r="AI25" s="346" t="s">
        <v>447</v>
      </c>
      <c r="AJ25" s="346" t="s">
        <v>447</v>
      </c>
      <c r="AK25" s="346" t="s">
        <v>447</v>
      </c>
      <c r="AL25" s="346" t="s">
        <v>447</v>
      </c>
      <c r="AM25" s="346" t="s">
        <v>447</v>
      </c>
      <c r="AN25" s="346" t="s">
        <v>447</v>
      </c>
      <c r="AO25" s="346" t="s">
        <v>447</v>
      </c>
      <c r="AP25" s="346" t="s">
        <v>447</v>
      </c>
      <c r="AQ25" s="346" t="s">
        <v>447</v>
      </c>
      <c r="AR25" s="346" t="s">
        <v>447</v>
      </c>
      <c r="AS25" s="346" t="s">
        <v>447</v>
      </c>
      <c r="AT25" s="346" t="s">
        <v>447</v>
      </c>
      <c r="AU25" s="346" t="s">
        <v>447</v>
      </c>
      <c r="AV25" s="346" t="s">
        <v>447</v>
      </c>
      <c r="AW25" s="346" t="s">
        <v>447</v>
      </c>
      <c r="AX25" s="346" t="s">
        <v>447</v>
      </c>
      <c r="AY25" s="346" t="s">
        <v>447</v>
      </c>
      <c r="AZ25" s="346" t="s">
        <v>447</v>
      </c>
      <c r="BA25" s="346" t="s">
        <v>447</v>
      </c>
      <c r="BB25" s="346" t="s">
        <v>447</v>
      </c>
      <c r="BC25" s="346" t="s">
        <v>447</v>
      </c>
      <c r="BD25" s="346" t="s">
        <v>447</v>
      </c>
      <c r="BE25" s="346" t="s">
        <v>447</v>
      </c>
      <c r="BF25" s="346" t="s">
        <v>447</v>
      </c>
      <c r="BG25" s="346" t="s">
        <v>447</v>
      </c>
      <c r="BH25" s="346" t="s">
        <v>447</v>
      </c>
      <c r="BI25" s="346" t="s">
        <v>447</v>
      </c>
      <c r="BJ25" s="346" t="s">
        <v>447</v>
      </c>
      <c r="BK25" s="346" t="s">
        <v>447</v>
      </c>
      <c r="BL25" s="346">
        <v>4152.579372791467</v>
      </c>
      <c r="BM25" s="346">
        <v>4313.2385099654957</v>
      </c>
      <c r="BN25" s="346">
        <v>4443.152787180662</v>
      </c>
      <c r="BO25" s="346">
        <v>4622.5520183609024</v>
      </c>
      <c r="BP25" s="346">
        <v>4745.7790610750062</v>
      </c>
      <c r="BQ25" s="346">
        <v>4846.240294482328</v>
      </c>
      <c r="BR25" s="346">
        <v>4852.202471269452</v>
      </c>
      <c r="BS25" s="346">
        <v>4802.0500860739676</v>
      </c>
      <c r="BT25" s="346">
        <v>4647.386078796203</v>
      </c>
      <c r="BU25" s="346">
        <v>4480.8573206008805</v>
      </c>
      <c r="BV25" s="346">
        <v>4304.6380938767288</v>
      </c>
      <c r="BW25" s="346">
        <v>4199.4633131693508</v>
      </c>
      <c r="BX25" s="346">
        <v>4015.2461805685384</v>
      </c>
      <c r="BY25" s="346">
        <v>3782.3399015428977</v>
      </c>
      <c r="BZ25" s="346">
        <v>3830.5396517035852</v>
      </c>
      <c r="CA25" s="346">
        <v>4021.9872636964465</v>
      </c>
      <c r="CB25" s="346">
        <v>4113.5951694821688</v>
      </c>
      <c r="CC25" s="346">
        <v>3980.7024501873898</v>
      </c>
      <c r="CD25" s="346">
        <v>3814.282163272926</v>
      </c>
      <c r="CE25" s="347">
        <v>3843.4062756733038</v>
      </c>
    </row>
    <row r="26" spans="1:83" s="53" customFormat="1" x14ac:dyDescent="0.35">
      <c r="A26" s="322"/>
      <c r="B26" s="74" t="s">
        <v>448</v>
      </c>
      <c r="D26" s="418" t="s">
        <v>447</v>
      </c>
      <c r="E26" s="346" t="s">
        <v>447</v>
      </c>
      <c r="F26" s="346" t="s">
        <v>447</v>
      </c>
      <c r="G26" s="346" t="s">
        <v>447</v>
      </c>
      <c r="H26" s="346" t="s">
        <v>447</v>
      </c>
      <c r="I26" s="346" t="s">
        <v>447</v>
      </c>
      <c r="J26" s="346" t="s">
        <v>447</v>
      </c>
      <c r="K26" s="346" t="s">
        <v>447</v>
      </c>
      <c r="L26" s="346" t="s">
        <v>447</v>
      </c>
      <c r="M26" s="346" t="s">
        <v>447</v>
      </c>
      <c r="N26" s="346" t="s">
        <v>447</v>
      </c>
      <c r="O26" s="346" t="s">
        <v>447</v>
      </c>
      <c r="P26" s="346" t="s">
        <v>447</v>
      </c>
      <c r="Q26" s="346" t="s">
        <v>447</v>
      </c>
      <c r="R26" s="346" t="s">
        <v>447</v>
      </c>
      <c r="S26" s="346" t="s">
        <v>447</v>
      </c>
      <c r="T26" s="346" t="s">
        <v>447</v>
      </c>
      <c r="U26" s="346" t="s">
        <v>447</v>
      </c>
      <c r="V26" s="346" t="s">
        <v>447</v>
      </c>
      <c r="W26" s="346" t="s">
        <v>447</v>
      </c>
      <c r="X26" s="346" t="s">
        <v>447</v>
      </c>
      <c r="Y26" s="346" t="s">
        <v>447</v>
      </c>
      <c r="Z26" s="346" t="s">
        <v>447</v>
      </c>
      <c r="AA26" s="346" t="s">
        <v>447</v>
      </c>
      <c r="AB26" s="346" t="s">
        <v>447</v>
      </c>
      <c r="AC26" s="346" t="s">
        <v>447</v>
      </c>
      <c r="AD26" s="346" t="s">
        <v>447</v>
      </c>
      <c r="AE26" s="346" t="s">
        <v>447</v>
      </c>
      <c r="AF26" s="346" t="s">
        <v>447</v>
      </c>
      <c r="AG26" s="346" t="s">
        <v>447</v>
      </c>
      <c r="AH26" s="346" t="s">
        <v>447</v>
      </c>
      <c r="AI26" s="346" t="s">
        <v>447</v>
      </c>
      <c r="AJ26" s="346" t="s">
        <v>447</v>
      </c>
      <c r="AK26" s="346" t="s">
        <v>447</v>
      </c>
      <c r="AL26" s="346" t="s">
        <v>447</v>
      </c>
      <c r="AM26" s="346" t="s">
        <v>447</v>
      </c>
      <c r="AN26" s="346" t="s">
        <v>447</v>
      </c>
      <c r="AO26" s="346" t="s">
        <v>447</v>
      </c>
      <c r="AP26" s="346" t="s">
        <v>447</v>
      </c>
      <c r="AQ26" s="346" t="s">
        <v>447</v>
      </c>
      <c r="AR26" s="346" t="s">
        <v>447</v>
      </c>
      <c r="AS26" s="346" t="s">
        <v>447</v>
      </c>
      <c r="AT26" s="346" t="s">
        <v>447</v>
      </c>
      <c r="AU26" s="346" t="s">
        <v>447</v>
      </c>
      <c r="AV26" s="346" t="s">
        <v>447</v>
      </c>
      <c r="AW26" s="346" t="s">
        <v>447</v>
      </c>
      <c r="AX26" s="346" t="s">
        <v>447</v>
      </c>
      <c r="AY26" s="346" t="s">
        <v>447</v>
      </c>
      <c r="AZ26" s="346" t="s">
        <v>447</v>
      </c>
      <c r="BA26" s="346" t="s">
        <v>447</v>
      </c>
      <c r="BB26" s="346" t="s">
        <v>447</v>
      </c>
      <c r="BC26" s="346" t="s">
        <v>447</v>
      </c>
      <c r="BD26" s="346" t="s">
        <v>447</v>
      </c>
      <c r="BE26" s="346" t="s">
        <v>447</v>
      </c>
      <c r="BF26" s="346" t="s">
        <v>447</v>
      </c>
      <c r="BG26" s="346" t="s">
        <v>447</v>
      </c>
      <c r="BH26" s="346" t="s">
        <v>447</v>
      </c>
      <c r="BI26" s="346" t="s">
        <v>447</v>
      </c>
      <c r="BJ26" s="346" t="s">
        <v>447</v>
      </c>
      <c r="BK26" s="346" t="s">
        <v>447</v>
      </c>
      <c r="BL26" s="346">
        <v>99.45993897531325</v>
      </c>
      <c r="BM26" s="346">
        <v>126.1038655767793</v>
      </c>
      <c r="BN26" s="346">
        <v>152.98604032937789</v>
      </c>
      <c r="BO26" s="346">
        <v>179.42766398503792</v>
      </c>
      <c r="BP26" s="346">
        <v>220.87045793975454</v>
      </c>
      <c r="BQ26" s="346">
        <v>252.27197576665208</v>
      </c>
      <c r="BR26" s="346">
        <v>274.23709589580255</v>
      </c>
      <c r="BS26" s="346">
        <v>300.25519274908095</v>
      </c>
      <c r="BT26" s="346">
        <v>302.12204374352308</v>
      </c>
      <c r="BU26" s="346">
        <v>285.93220021424474</v>
      </c>
      <c r="BV26" s="346">
        <v>307.00938115698864</v>
      </c>
      <c r="BW26" s="346">
        <v>345.37788406090414</v>
      </c>
      <c r="BX26" s="346">
        <v>351.40886331218491</v>
      </c>
      <c r="BY26" s="346">
        <v>352.18457853966595</v>
      </c>
      <c r="BZ26" s="346">
        <v>475.23975455696194</v>
      </c>
      <c r="CA26" s="346">
        <v>453.72886944022162</v>
      </c>
      <c r="CB26" s="346">
        <v>494.66010086899286</v>
      </c>
      <c r="CC26" s="346">
        <v>585.83674059288637</v>
      </c>
      <c r="CD26" s="346">
        <v>1667.4688171639195</v>
      </c>
      <c r="CE26" s="347">
        <v>1414.7263245003262</v>
      </c>
    </row>
    <row r="27" spans="1:83" s="53" customFormat="1" x14ac:dyDescent="0.35">
      <c r="A27" s="322"/>
      <c r="B27" s="74" t="s">
        <v>574</v>
      </c>
      <c r="D27" s="418" t="s">
        <v>447</v>
      </c>
      <c r="E27" s="346" t="s">
        <v>447</v>
      </c>
      <c r="F27" s="346" t="s">
        <v>447</v>
      </c>
      <c r="G27" s="346" t="s">
        <v>447</v>
      </c>
      <c r="H27" s="346" t="s">
        <v>447</v>
      </c>
      <c r="I27" s="346" t="s">
        <v>447</v>
      </c>
      <c r="J27" s="346" t="s">
        <v>447</v>
      </c>
      <c r="K27" s="346" t="s">
        <v>447</v>
      </c>
      <c r="L27" s="346" t="s">
        <v>447</v>
      </c>
      <c r="M27" s="346" t="s">
        <v>447</v>
      </c>
      <c r="N27" s="346" t="s">
        <v>447</v>
      </c>
      <c r="O27" s="346" t="s">
        <v>447</v>
      </c>
      <c r="P27" s="346" t="s">
        <v>447</v>
      </c>
      <c r="Q27" s="346" t="s">
        <v>447</v>
      </c>
      <c r="R27" s="346" t="s">
        <v>447</v>
      </c>
      <c r="S27" s="346" t="s">
        <v>447</v>
      </c>
      <c r="T27" s="346" t="s">
        <v>447</v>
      </c>
      <c r="U27" s="346" t="s">
        <v>447</v>
      </c>
      <c r="V27" s="346" t="s">
        <v>447</v>
      </c>
      <c r="W27" s="346" t="s">
        <v>447</v>
      </c>
      <c r="X27" s="346" t="s">
        <v>447</v>
      </c>
      <c r="Y27" s="346" t="s">
        <v>447</v>
      </c>
      <c r="Z27" s="346" t="s">
        <v>447</v>
      </c>
      <c r="AA27" s="346" t="s">
        <v>447</v>
      </c>
      <c r="AB27" s="346" t="s">
        <v>447</v>
      </c>
      <c r="AC27" s="346" t="s">
        <v>447</v>
      </c>
      <c r="AD27" s="346" t="s">
        <v>447</v>
      </c>
      <c r="AE27" s="346" t="s">
        <v>447</v>
      </c>
      <c r="AF27" s="346" t="s">
        <v>447</v>
      </c>
      <c r="AG27" s="346" t="s">
        <v>447</v>
      </c>
      <c r="AH27" s="346" t="s">
        <v>447</v>
      </c>
      <c r="AI27" s="346" t="s">
        <v>447</v>
      </c>
      <c r="AJ27" s="346" t="s">
        <v>447</v>
      </c>
      <c r="AK27" s="346" t="s">
        <v>447</v>
      </c>
      <c r="AL27" s="346" t="s">
        <v>447</v>
      </c>
      <c r="AM27" s="346" t="s">
        <v>447</v>
      </c>
      <c r="AN27" s="346" t="s">
        <v>447</v>
      </c>
      <c r="AO27" s="346" t="s">
        <v>447</v>
      </c>
      <c r="AP27" s="346" t="s">
        <v>447</v>
      </c>
      <c r="AQ27" s="346" t="s">
        <v>447</v>
      </c>
      <c r="AR27" s="346" t="s">
        <v>447</v>
      </c>
      <c r="AS27" s="346" t="s">
        <v>447</v>
      </c>
      <c r="AT27" s="346" t="s">
        <v>447</v>
      </c>
      <c r="AU27" s="346" t="s">
        <v>447</v>
      </c>
      <c r="AV27" s="346" t="s">
        <v>447</v>
      </c>
      <c r="AW27" s="346" t="s">
        <v>447</v>
      </c>
      <c r="AX27" s="346" t="s">
        <v>447</v>
      </c>
      <c r="AY27" s="346" t="s">
        <v>447</v>
      </c>
      <c r="AZ27" s="346" t="s">
        <v>447</v>
      </c>
      <c r="BA27" s="346" t="s">
        <v>447</v>
      </c>
      <c r="BB27" s="346" t="s">
        <v>447</v>
      </c>
      <c r="BC27" s="346" t="s">
        <v>447</v>
      </c>
      <c r="BD27" s="346" t="s">
        <v>447</v>
      </c>
      <c r="BE27" s="346" t="s">
        <v>447</v>
      </c>
      <c r="BF27" s="346" t="s">
        <v>447</v>
      </c>
      <c r="BG27" s="346" t="s">
        <v>447</v>
      </c>
      <c r="BH27" s="346" t="s">
        <v>447</v>
      </c>
      <c r="BI27" s="346" t="s">
        <v>447</v>
      </c>
      <c r="BJ27" s="346" t="s">
        <v>447</v>
      </c>
      <c r="BK27" s="346" t="s">
        <v>447</v>
      </c>
      <c r="BL27" s="346">
        <v>22.911098280285508</v>
      </c>
      <c r="BM27" s="346">
        <v>26.48139283378131</v>
      </c>
      <c r="BN27" s="346">
        <v>29.383466506712136</v>
      </c>
      <c r="BO27" s="346">
        <v>31.163302722754715</v>
      </c>
      <c r="BP27" s="346">
        <v>32.761190341591991</v>
      </c>
      <c r="BQ27" s="346">
        <v>32.515440545309076</v>
      </c>
      <c r="BR27" s="346">
        <v>32.218041485030888</v>
      </c>
      <c r="BS27" s="346">
        <v>32.620100909511436</v>
      </c>
      <c r="BT27" s="346">
        <v>31.906919767503069</v>
      </c>
      <c r="BU27" s="346">
        <v>26.665432947447133</v>
      </c>
      <c r="BV27" s="346">
        <v>24.959949829831139</v>
      </c>
      <c r="BW27" s="346">
        <v>18.642092065705601</v>
      </c>
      <c r="BX27" s="346">
        <v>16.471209731080663</v>
      </c>
      <c r="BY27" s="346">
        <v>14.548587408413988</v>
      </c>
      <c r="BZ27" s="346">
        <v>9.1826783380324599</v>
      </c>
      <c r="CA27" s="346">
        <v>7.5278056845821029</v>
      </c>
      <c r="CB27" s="346">
        <v>6.2172300001577376</v>
      </c>
      <c r="CC27" s="346">
        <v>3.0372683095757047</v>
      </c>
      <c r="CD27" s="346">
        <v>0.1323501572519738</v>
      </c>
      <c r="CE27" s="347" t="s">
        <v>447</v>
      </c>
    </row>
    <row r="28" spans="1:83" s="53" customFormat="1" x14ac:dyDescent="0.35">
      <c r="A28" s="322"/>
      <c r="B28" s="74" t="s">
        <v>33</v>
      </c>
      <c r="D28" s="418" t="s">
        <v>447</v>
      </c>
      <c r="E28" s="346" t="s">
        <v>447</v>
      </c>
      <c r="F28" s="346" t="s">
        <v>447</v>
      </c>
      <c r="G28" s="346" t="s">
        <v>447</v>
      </c>
      <c r="H28" s="346" t="s">
        <v>447</v>
      </c>
      <c r="I28" s="346" t="s">
        <v>447</v>
      </c>
      <c r="J28" s="346" t="s">
        <v>447</v>
      </c>
      <c r="K28" s="346" t="s">
        <v>447</v>
      </c>
      <c r="L28" s="346" t="s">
        <v>447</v>
      </c>
      <c r="M28" s="346" t="s">
        <v>447</v>
      </c>
      <c r="N28" s="346" t="s">
        <v>447</v>
      </c>
      <c r="O28" s="346" t="s">
        <v>447</v>
      </c>
      <c r="P28" s="346" t="s">
        <v>447</v>
      </c>
      <c r="Q28" s="346" t="s">
        <v>447</v>
      </c>
      <c r="R28" s="346" t="s">
        <v>447</v>
      </c>
      <c r="S28" s="346" t="s">
        <v>447</v>
      </c>
      <c r="T28" s="346" t="s">
        <v>447</v>
      </c>
      <c r="U28" s="346" t="s">
        <v>447</v>
      </c>
      <c r="V28" s="346" t="s">
        <v>447</v>
      </c>
      <c r="W28" s="346" t="s">
        <v>447</v>
      </c>
      <c r="X28" s="346" t="s">
        <v>447</v>
      </c>
      <c r="Y28" s="346" t="s">
        <v>447</v>
      </c>
      <c r="Z28" s="346" t="s">
        <v>447</v>
      </c>
      <c r="AA28" s="346" t="s">
        <v>447</v>
      </c>
      <c r="AB28" s="346" t="s">
        <v>447</v>
      </c>
      <c r="AC28" s="346" t="s">
        <v>447</v>
      </c>
      <c r="AD28" s="346" t="s">
        <v>447</v>
      </c>
      <c r="AE28" s="346" t="s">
        <v>447</v>
      </c>
      <c r="AF28" s="346" t="s">
        <v>447</v>
      </c>
      <c r="AG28" s="346" t="s">
        <v>447</v>
      </c>
      <c r="AH28" s="346" t="s">
        <v>447</v>
      </c>
      <c r="AI28" s="346" t="s">
        <v>447</v>
      </c>
      <c r="AJ28" s="346" t="s">
        <v>447</v>
      </c>
      <c r="AK28" s="346" t="s">
        <v>447</v>
      </c>
      <c r="AL28" s="346" t="s">
        <v>447</v>
      </c>
      <c r="AM28" s="346" t="s">
        <v>447</v>
      </c>
      <c r="AN28" s="346" t="s">
        <v>447</v>
      </c>
      <c r="AO28" s="346" t="s">
        <v>447</v>
      </c>
      <c r="AP28" s="346" t="s">
        <v>447</v>
      </c>
      <c r="AQ28" s="346" t="s">
        <v>447</v>
      </c>
      <c r="AR28" s="346" t="s">
        <v>447</v>
      </c>
      <c r="AS28" s="346" t="s">
        <v>447</v>
      </c>
      <c r="AT28" s="346" t="s">
        <v>447</v>
      </c>
      <c r="AU28" s="346" t="s">
        <v>447</v>
      </c>
      <c r="AV28" s="346" t="s">
        <v>447</v>
      </c>
      <c r="AW28" s="346" t="s">
        <v>447</v>
      </c>
      <c r="AX28" s="346" t="s">
        <v>447</v>
      </c>
      <c r="AY28" s="346" t="s">
        <v>447</v>
      </c>
      <c r="AZ28" s="346" t="s">
        <v>447</v>
      </c>
      <c r="BA28" s="346" t="s">
        <v>447</v>
      </c>
      <c r="BB28" s="346" t="s">
        <v>447</v>
      </c>
      <c r="BC28" s="346" t="s">
        <v>447</v>
      </c>
      <c r="BD28" s="346" t="s">
        <v>447</v>
      </c>
      <c r="BE28" s="346" t="s">
        <v>447</v>
      </c>
      <c r="BF28" s="346" t="s">
        <v>447</v>
      </c>
      <c r="BG28" s="346" t="s">
        <v>447</v>
      </c>
      <c r="BH28" s="346" t="s">
        <v>447</v>
      </c>
      <c r="BI28" s="346" t="s">
        <v>447</v>
      </c>
      <c r="BJ28" s="346" t="s">
        <v>447</v>
      </c>
      <c r="BK28" s="346" t="s">
        <v>447</v>
      </c>
      <c r="BL28" s="346">
        <v>729.57844381337998</v>
      </c>
      <c r="BM28" s="346">
        <v>811.77139366659742</v>
      </c>
      <c r="BN28" s="346">
        <v>789.08018610923807</v>
      </c>
      <c r="BO28" s="346">
        <v>845.76504266207826</v>
      </c>
      <c r="BP28" s="346">
        <v>954.91007025113925</v>
      </c>
      <c r="BQ28" s="346">
        <v>1050.0322154118712</v>
      </c>
      <c r="BR28" s="346">
        <v>1152.4229375804537</v>
      </c>
      <c r="BS28" s="346">
        <v>1242.6322315630098</v>
      </c>
      <c r="BT28" s="346">
        <v>1317.0764254864059</v>
      </c>
      <c r="BU28" s="346">
        <v>1382.1764984226986</v>
      </c>
      <c r="BV28" s="346">
        <v>1433.7626230447277</v>
      </c>
      <c r="BW28" s="346">
        <v>1488.7818005620952</v>
      </c>
      <c r="BX28" s="346">
        <v>1448.6625081935013</v>
      </c>
      <c r="BY28" s="346">
        <v>1386.3148899946104</v>
      </c>
      <c r="BZ28" s="346">
        <v>1665.6196284212403</v>
      </c>
      <c r="CA28" s="346">
        <v>1624.5574528553893</v>
      </c>
      <c r="CB28" s="346">
        <v>1740.6787002194858</v>
      </c>
      <c r="CC28" s="346">
        <v>1785.746410764732</v>
      </c>
      <c r="CD28" s="346">
        <v>1784.228808598948</v>
      </c>
      <c r="CE28" s="347">
        <v>1757.3059407264054</v>
      </c>
    </row>
    <row r="29" spans="1:83" s="53" customFormat="1" x14ac:dyDescent="0.35">
      <c r="A29" s="322"/>
      <c r="B29" s="74" t="s">
        <v>618</v>
      </c>
      <c r="D29" s="418" t="s">
        <v>447</v>
      </c>
      <c r="E29" s="346" t="s">
        <v>447</v>
      </c>
      <c r="F29" s="346" t="s">
        <v>447</v>
      </c>
      <c r="G29" s="346" t="s">
        <v>447</v>
      </c>
      <c r="H29" s="346" t="s">
        <v>447</v>
      </c>
      <c r="I29" s="346" t="s">
        <v>447</v>
      </c>
      <c r="J29" s="346" t="s">
        <v>447</v>
      </c>
      <c r="K29" s="346" t="s">
        <v>447</v>
      </c>
      <c r="L29" s="346" t="s">
        <v>447</v>
      </c>
      <c r="M29" s="346" t="s">
        <v>447</v>
      </c>
      <c r="N29" s="346" t="s">
        <v>447</v>
      </c>
      <c r="O29" s="346" t="s">
        <v>447</v>
      </c>
      <c r="P29" s="346" t="s">
        <v>447</v>
      </c>
      <c r="Q29" s="346" t="s">
        <v>447</v>
      </c>
      <c r="R29" s="346" t="s">
        <v>447</v>
      </c>
      <c r="S29" s="346" t="s">
        <v>447</v>
      </c>
      <c r="T29" s="346" t="s">
        <v>447</v>
      </c>
      <c r="U29" s="346" t="s">
        <v>447</v>
      </c>
      <c r="V29" s="346" t="s">
        <v>447</v>
      </c>
      <c r="W29" s="346" t="s">
        <v>447</v>
      </c>
      <c r="X29" s="346" t="s">
        <v>447</v>
      </c>
      <c r="Y29" s="346" t="s">
        <v>447</v>
      </c>
      <c r="Z29" s="346" t="s">
        <v>447</v>
      </c>
      <c r="AA29" s="346" t="s">
        <v>447</v>
      </c>
      <c r="AB29" s="346" t="s">
        <v>447</v>
      </c>
      <c r="AC29" s="346" t="s">
        <v>447</v>
      </c>
      <c r="AD29" s="346" t="s">
        <v>447</v>
      </c>
      <c r="AE29" s="346" t="s">
        <v>447</v>
      </c>
      <c r="AF29" s="346" t="s">
        <v>447</v>
      </c>
      <c r="AG29" s="346" t="s">
        <v>447</v>
      </c>
      <c r="AH29" s="346" t="s">
        <v>447</v>
      </c>
      <c r="AI29" s="346" t="s">
        <v>447</v>
      </c>
      <c r="AJ29" s="346" t="s">
        <v>447</v>
      </c>
      <c r="AK29" s="346" t="s">
        <v>447</v>
      </c>
      <c r="AL29" s="346" t="s">
        <v>447</v>
      </c>
      <c r="AM29" s="346" t="s">
        <v>447</v>
      </c>
      <c r="AN29" s="346" t="s">
        <v>447</v>
      </c>
      <c r="AO29" s="346" t="s">
        <v>447</v>
      </c>
      <c r="AP29" s="346" t="s">
        <v>447</v>
      </c>
      <c r="AQ29" s="346" t="s">
        <v>447</v>
      </c>
      <c r="AR29" s="346" t="s">
        <v>447</v>
      </c>
      <c r="AS29" s="346" t="s">
        <v>447</v>
      </c>
      <c r="AT29" s="346" t="s">
        <v>447</v>
      </c>
      <c r="AU29" s="346" t="s">
        <v>447</v>
      </c>
      <c r="AV29" s="346" t="s">
        <v>447</v>
      </c>
      <c r="AW29" s="346" t="s">
        <v>447</v>
      </c>
      <c r="AX29" s="346" t="s">
        <v>447</v>
      </c>
      <c r="AY29" s="346" t="s">
        <v>447</v>
      </c>
      <c r="AZ29" s="346" t="s">
        <v>447</v>
      </c>
      <c r="BA29" s="346" t="s">
        <v>447</v>
      </c>
      <c r="BB29" s="346" t="s">
        <v>447</v>
      </c>
      <c r="BC29" s="346" t="s">
        <v>447</v>
      </c>
      <c r="BD29" s="346" t="s">
        <v>447</v>
      </c>
      <c r="BE29" s="346" t="s">
        <v>447</v>
      </c>
      <c r="BF29" s="346" t="s">
        <v>447</v>
      </c>
      <c r="BG29" s="346" t="s">
        <v>447</v>
      </c>
      <c r="BH29" s="346" t="s">
        <v>447</v>
      </c>
      <c r="BI29" s="346" t="s">
        <v>447</v>
      </c>
      <c r="BJ29" s="346" t="s">
        <v>447</v>
      </c>
      <c r="BK29" s="346" t="s">
        <v>447</v>
      </c>
      <c r="BL29" s="346">
        <v>1732.6349857079667</v>
      </c>
      <c r="BM29" s="346">
        <v>2425.5878015465441</v>
      </c>
      <c r="BN29" s="346">
        <v>3188.439054253764</v>
      </c>
      <c r="BO29" s="346">
        <v>3820.5403163022961</v>
      </c>
      <c r="BP29" s="346">
        <v>4315.1379425227778</v>
      </c>
      <c r="BQ29" s="346">
        <v>4861.3146503387634</v>
      </c>
      <c r="BR29" s="346">
        <v>5311.7474062442998</v>
      </c>
      <c r="BS29" s="346">
        <v>5479.6586182681949</v>
      </c>
      <c r="BT29" s="346">
        <v>5300.9156882785428</v>
      </c>
      <c r="BU29" s="346">
        <v>4949.7419052072837</v>
      </c>
      <c r="BV29" s="346">
        <v>4590.9738656666432</v>
      </c>
      <c r="BW29" s="346">
        <v>4060.4000545806894</v>
      </c>
      <c r="BX29" s="346">
        <v>3817.1548424168654</v>
      </c>
      <c r="BY29" s="346">
        <v>3527.4624480719476</v>
      </c>
      <c r="BZ29" s="346">
        <v>2890.3793197263217</v>
      </c>
      <c r="CA29" s="346">
        <v>2816.6877731599698</v>
      </c>
      <c r="CB29" s="346">
        <v>2716.7757383115641</v>
      </c>
      <c r="CC29" s="346">
        <v>1985.8279258972541</v>
      </c>
      <c r="CD29" s="346">
        <v>1309.121591340438</v>
      </c>
      <c r="CE29" s="347">
        <v>1274.6943211380801</v>
      </c>
    </row>
    <row r="30" spans="1:83" s="53" customFormat="1" ht="26.25" customHeight="1" x14ac:dyDescent="0.35">
      <c r="A30" s="322"/>
      <c r="B30" s="417" t="s">
        <v>619</v>
      </c>
      <c r="D30" s="418">
        <f t="shared" ref="D30:AI30" si="3">D33</f>
        <v>0</v>
      </c>
      <c r="E30" s="346">
        <f t="shared" si="3"/>
        <v>0</v>
      </c>
      <c r="F30" s="346">
        <f t="shared" si="3"/>
        <v>0</v>
      </c>
      <c r="G30" s="346">
        <f t="shared" si="3"/>
        <v>0</v>
      </c>
      <c r="H30" s="346">
        <f t="shared" si="3"/>
        <v>0</v>
      </c>
      <c r="I30" s="346">
        <f t="shared" si="3"/>
        <v>0</v>
      </c>
      <c r="J30" s="346">
        <f t="shared" si="3"/>
        <v>0</v>
      </c>
      <c r="K30" s="346">
        <f t="shared" si="3"/>
        <v>0</v>
      </c>
      <c r="L30" s="346">
        <f t="shared" si="3"/>
        <v>0</v>
      </c>
      <c r="M30" s="346">
        <f t="shared" si="3"/>
        <v>0</v>
      </c>
      <c r="N30" s="346">
        <f t="shared" si="3"/>
        <v>0</v>
      </c>
      <c r="O30" s="346">
        <f t="shared" si="3"/>
        <v>0</v>
      </c>
      <c r="P30" s="346">
        <f t="shared" si="3"/>
        <v>0</v>
      </c>
      <c r="Q30" s="346">
        <f t="shared" si="3"/>
        <v>0</v>
      </c>
      <c r="R30" s="346">
        <f t="shared" si="3"/>
        <v>0</v>
      </c>
      <c r="S30" s="346">
        <f t="shared" si="3"/>
        <v>0</v>
      </c>
      <c r="T30" s="346">
        <f t="shared" si="3"/>
        <v>0</v>
      </c>
      <c r="U30" s="346">
        <f t="shared" si="3"/>
        <v>0</v>
      </c>
      <c r="V30" s="346">
        <f t="shared" si="3"/>
        <v>0</v>
      </c>
      <c r="W30" s="346">
        <f t="shared" si="3"/>
        <v>0</v>
      </c>
      <c r="X30" s="346">
        <f t="shared" si="3"/>
        <v>0</v>
      </c>
      <c r="Y30" s="346">
        <f t="shared" si="3"/>
        <v>0</v>
      </c>
      <c r="Z30" s="346">
        <f t="shared" si="3"/>
        <v>0</v>
      </c>
      <c r="AA30" s="346">
        <f t="shared" si="3"/>
        <v>0</v>
      </c>
      <c r="AB30" s="346">
        <f t="shared" si="3"/>
        <v>0</v>
      </c>
      <c r="AC30" s="346">
        <f t="shared" si="3"/>
        <v>0</v>
      </c>
      <c r="AD30" s="346">
        <f t="shared" si="3"/>
        <v>0</v>
      </c>
      <c r="AE30" s="346">
        <f t="shared" si="3"/>
        <v>0</v>
      </c>
      <c r="AF30" s="346">
        <f t="shared" si="3"/>
        <v>0</v>
      </c>
      <c r="AG30" s="346">
        <f t="shared" si="3"/>
        <v>0</v>
      </c>
      <c r="AH30" s="346">
        <f t="shared" si="3"/>
        <v>320.9395900106818</v>
      </c>
      <c r="AI30" s="346">
        <f t="shared" si="3"/>
        <v>352.75813604081998</v>
      </c>
      <c r="AJ30" s="346">
        <f t="shared" ref="AJ30:BQ30" si="4">AJ33</f>
        <v>455.35323341022615</v>
      </c>
      <c r="AK30" s="346">
        <f t="shared" si="4"/>
        <v>736.40552867942881</v>
      </c>
      <c r="AL30" s="346">
        <f t="shared" si="4"/>
        <v>946.35929177961918</v>
      </c>
      <c r="AM30" s="346">
        <f t="shared" si="4"/>
        <v>1119.0866247744702</v>
      </c>
      <c r="AN30" s="346">
        <f t="shared" si="4"/>
        <v>1260.4022225303984</v>
      </c>
      <c r="AO30" s="346">
        <f t="shared" si="4"/>
        <v>1413.4558865030046</v>
      </c>
      <c r="AP30" s="346">
        <f t="shared" si="4"/>
        <v>1518.3915054319073</v>
      </c>
      <c r="AQ30" s="346">
        <f t="shared" si="4"/>
        <v>1572.8116400781266</v>
      </c>
      <c r="AR30" s="346">
        <f t="shared" si="4"/>
        <v>1819.8820000000001</v>
      </c>
      <c r="AS30" s="346">
        <f t="shared" si="4"/>
        <v>2044.9829999999999</v>
      </c>
      <c r="AT30" s="346">
        <f t="shared" si="4"/>
        <v>2323.52</v>
      </c>
      <c r="AU30" s="346">
        <f t="shared" si="4"/>
        <v>2573.1280000000002</v>
      </c>
      <c r="AV30" s="346">
        <f t="shared" si="4"/>
        <v>2807.8249999999998</v>
      </c>
      <c r="AW30" s="346">
        <f t="shared" si="4"/>
        <v>3189.0050000000001</v>
      </c>
      <c r="AX30" s="346">
        <f t="shared" si="4"/>
        <v>3402.2148963971672</v>
      </c>
      <c r="AY30" s="346">
        <f t="shared" si="4"/>
        <v>3614.8473488867526</v>
      </c>
      <c r="AZ30" s="346">
        <f t="shared" si="4"/>
        <v>3751.9206727282358</v>
      </c>
      <c r="BA30" s="346">
        <f t="shared" si="4"/>
        <v>3788.0146137757624</v>
      </c>
      <c r="BB30" s="346">
        <f t="shared" si="4"/>
        <v>3851.7417929521921</v>
      </c>
      <c r="BC30" s="346">
        <f t="shared" si="4"/>
        <v>3997.2728888889624</v>
      </c>
      <c r="BD30" s="346">
        <f t="shared" si="4"/>
        <v>4207.3417317175063</v>
      </c>
      <c r="BE30" s="346">
        <f t="shared" si="4"/>
        <v>4458.6120397296809</v>
      </c>
      <c r="BF30" s="346">
        <f t="shared" si="4"/>
        <v>4782.8062827579006</v>
      </c>
      <c r="BG30" s="346">
        <f t="shared" si="4"/>
        <v>4439.9426964228405</v>
      </c>
      <c r="BH30" s="346">
        <f t="shared" si="4"/>
        <v>4548.4601171225586</v>
      </c>
      <c r="BI30" s="346">
        <f t="shared" si="4"/>
        <v>4563.9384927414358</v>
      </c>
      <c r="BJ30" s="346">
        <f t="shared" si="4"/>
        <v>4861.4789099542368</v>
      </c>
      <c r="BK30" s="346">
        <f t="shared" si="4"/>
        <v>4923.6027084858815</v>
      </c>
      <c r="BL30" s="346">
        <f t="shared" si="4"/>
        <v>5503.9442212258709</v>
      </c>
      <c r="BM30" s="346">
        <f t="shared" si="4"/>
        <v>5762.4397376097304</v>
      </c>
      <c r="BN30" s="346">
        <f t="shared" si="4"/>
        <v>5948.9797621593234</v>
      </c>
      <c r="BO30" s="346">
        <f t="shared" si="4"/>
        <v>6241.622946717006</v>
      </c>
      <c r="BP30" s="346">
        <f t="shared" si="4"/>
        <v>6427.139962759471</v>
      </c>
      <c r="BQ30" s="346">
        <f t="shared" si="4"/>
        <v>6544.0581409153201</v>
      </c>
      <c r="BR30" s="346">
        <v>6578.0549409279665</v>
      </c>
      <c r="BS30" s="346">
        <v>6527.4880116677159</v>
      </c>
      <c r="BT30" s="346">
        <v>6329.2889150000001</v>
      </c>
      <c r="BU30" s="346">
        <v>6088.1434402404884</v>
      </c>
      <c r="BV30" s="346">
        <v>5834.4756976856261</v>
      </c>
      <c r="BW30" s="346">
        <v>5767.3977925525187</v>
      </c>
      <c r="BX30" s="346">
        <v>5562.932235204551</v>
      </c>
      <c r="BY30" s="346">
        <v>5200.0929098580464</v>
      </c>
      <c r="BZ30" s="346">
        <v>5496.1592801248307</v>
      </c>
      <c r="CA30" s="346">
        <v>5654.397613965959</v>
      </c>
      <c r="CB30" s="346">
        <v>5849.5559453304104</v>
      </c>
      <c r="CC30" s="346">
        <v>5770.2668011566175</v>
      </c>
      <c r="CD30" s="346">
        <v>5600.8273971934368</v>
      </c>
      <c r="CE30" s="347">
        <v>5603.3417720730076</v>
      </c>
    </row>
    <row r="31" spans="1:83" s="53" customFormat="1" x14ac:dyDescent="0.35">
      <c r="A31" s="322"/>
      <c r="B31" s="417" t="s">
        <v>620</v>
      </c>
      <c r="D31" s="418">
        <f t="shared" ref="D31:AI31" si="5">SUM(D34:D37)</f>
        <v>0</v>
      </c>
      <c r="E31" s="346">
        <f t="shared" si="5"/>
        <v>0</v>
      </c>
      <c r="F31" s="346">
        <f t="shared" si="5"/>
        <v>0</v>
      </c>
      <c r="G31" s="346">
        <f t="shared" si="5"/>
        <v>0</v>
      </c>
      <c r="H31" s="346">
        <f t="shared" si="5"/>
        <v>0</v>
      </c>
      <c r="I31" s="346">
        <f t="shared" si="5"/>
        <v>0</v>
      </c>
      <c r="J31" s="346">
        <f t="shared" si="5"/>
        <v>0</v>
      </c>
      <c r="K31" s="346">
        <f t="shared" si="5"/>
        <v>0</v>
      </c>
      <c r="L31" s="346">
        <f t="shared" si="5"/>
        <v>0</v>
      </c>
      <c r="M31" s="346">
        <f t="shared" si="5"/>
        <v>0</v>
      </c>
      <c r="N31" s="346">
        <f t="shared" si="5"/>
        <v>0</v>
      </c>
      <c r="O31" s="346">
        <f t="shared" si="5"/>
        <v>0</v>
      </c>
      <c r="P31" s="346">
        <f t="shared" si="5"/>
        <v>0</v>
      </c>
      <c r="Q31" s="346">
        <f t="shared" si="5"/>
        <v>0</v>
      </c>
      <c r="R31" s="346">
        <f t="shared" si="5"/>
        <v>0</v>
      </c>
      <c r="S31" s="346">
        <f t="shared" si="5"/>
        <v>0</v>
      </c>
      <c r="T31" s="346">
        <f t="shared" si="5"/>
        <v>0</v>
      </c>
      <c r="U31" s="346">
        <f t="shared" si="5"/>
        <v>0</v>
      </c>
      <c r="V31" s="346">
        <f t="shared" si="5"/>
        <v>0</v>
      </c>
      <c r="W31" s="346">
        <f t="shared" si="5"/>
        <v>0</v>
      </c>
      <c r="X31" s="346">
        <f t="shared" si="5"/>
        <v>0</v>
      </c>
      <c r="Y31" s="346">
        <f t="shared" si="5"/>
        <v>0</v>
      </c>
      <c r="Z31" s="346">
        <f t="shared" si="5"/>
        <v>0</v>
      </c>
      <c r="AA31" s="346">
        <f t="shared" si="5"/>
        <v>0</v>
      </c>
      <c r="AB31" s="346">
        <f t="shared" si="5"/>
        <v>0</v>
      </c>
      <c r="AC31" s="346">
        <f t="shared" si="5"/>
        <v>0</v>
      </c>
      <c r="AD31" s="346">
        <f t="shared" si="5"/>
        <v>0</v>
      </c>
      <c r="AE31" s="346">
        <f t="shared" si="5"/>
        <v>0</v>
      </c>
      <c r="AF31" s="346">
        <f t="shared" si="5"/>
        <v>0</v>
      </c>
      <c r="AG31" s="346">
        <f t="shared" si="5"/>
        <v>0</v>
      </c>
      <c r="AH31" s="346">
        <f t="shared" si="5"/>
        <v>400.06040998931815</v>
      </c>
      <c r="AI31" s="346">
        <f t="shared" si="5"/>
        <v>440.24186395917997</v>
      </c>
      <c r="AJ31" s="346">
        <f t="shared" ref="AJ31:BQ31" si="6">SUM(AJ34:AJ37)</f>
        <v>568.64676658977396</v>
      </c>
      <c r="AK31" s="346">
        <f t="shared" si="6"/>
        <v>919.19447132057121</v>
      </c>
      <c r="AL31" s="346">
        <f t="shared" si="6"/>
        <v>1181.6407082203809</v>
      </c>
      <c r="AM31" s="346">
        <f t="shared" si="6"/>
        <v>1396.9133752255298</v>
      </c>
      <c r="AN31" s="346">
        <f t="shared" si="6"/>
        <v>1572.5977774696016</v>
      </c>
      <c r="AO31" s="346">
        <f t="shared" si="6"/>
        <v>1763.5441134969951</v>
      </c>
      <c r="AP31" s="346">
        <f t="shared" si="6"/>
        <v>1896.6084945680932</v>
      </c>
      <c r="AQ31" s="346">
        <f t="shared" si="6"/>
        <v>1963.1883599218736</v>
      </c>
      <c r="AR31" s="346">
        <f t="shared" si="6"/>
        <v>1903.5669999999996</v>
      </c>
      <c r="AS31" s="346">
        <f t="shared" si="6"/>
        <v>2187.5540000000001</v>
      </c>
      <c r="AT31" s="346">
        <f t="shared" si="6"/>
        <v>2771.8209999999999</v>
      </c>
      <c r="AU31" s="346">
        <f t="shared" si="6"/>
        <v>3785.5240000000008</v>
      </c>
      <c r="AV31" s="346">
        <f t="shared" si="6"/>
        <v>5004.2709999999997</v>
      </c>
      <c r="AW31" s="346">
        <f t="shared" si="6"/>
        <v>6027.8400000000011</v>
      </c>
      <c r="AX31" s="346">
        <f t="shared" si="6"/>
        <v>6701.0210236028324</v>
      </c>
      <c r="AY31" s="346">
        <f t="shared" si="6"/>
        <v>7259.8193451132465</v>
      </c>
      <c r="AZ31" s="346">
        <f t="shared" si="6"/>
        <v>7627.8412922717607</v>
      </c>
      <c r="BA31" s="346">
        <f t="shared" si="6"/>
        <v>7388.3815092242394</v>
      </c>
      <c r="BB31" s="346">
        <f t="shared" si="6"/>
        <v>7213.0624270478074</v>
      </c>
      <c r="BC31" s="346">
        <f t="shared" si="6"/>
        <v>7066.8309277856351</v>
      </c>
      <c r="BD31" s="346">
        <f t="shared" si="6"/>
        <v>6955.0272430824934</v>
      </c>
      <c r="BE31" s="346">
        <f t="shared" si="6"/>
        <v>7130.0830912703177</v>
      </c>
      <c r="BF31" s="346">
        <f t="shared" si="6"/>
        <v>7853.4141332420995</v>
      </c>
      <c r="BG31" s="346">
        <f t="shared" si="6"/>
        <v>7907.4304242871603</v>
      </c>
      <c r="BH31" s="346">
        <f t="shared" si="6"/>
        <v>8609.1099443174389</v>
      </c>
      <c r="BI31" s="346">
        <f t="shared" si="6"/>
        <v>9364.2666422585644</v>
      </c>
      <c r="BJ31" s="346">
        <f t="shared" si="6"/>
        <v>9979.0686760457666</v>
      </c>
      <c r="BK31" s="346">
        <f t="shared" si="6"/>
        <v>10808.197886514117</v>
      </c>
      <c r="BL31" s="346">
        <f t="shared" si="6"/>
        <v>11599.496940774132</v>
      </c>
      <c r="BM31" s="346">
        <f t="shared" si="6"/>
        <v>14226.791440390265</v>
      </c>
      <c r="BN31" s="346">
        <f t="shared" si="6"/>
        <v>15478.01053884067</v>
      </c>
      <c r="BO31" s="346">
        <f t="shared" si="6"/>
        <v>16578.667176283001</v>
      </c>
      <c r="BP31" s="346">
        <f t="shared" si="6"/>
        <v>17472.491649240532</v>
      </c>
      <c r="BQ31" s="346">
        <f t="shared" si="6"/>
        <v>17625.749532084679</v>
      </c>
      <c r="BR31" s="346">
        <v>17738.510614072031</v>
      </c>
      <c r="BS31" s="346">
        <v>17716.225635332288</v>
      </c>
      <c r="BT31" s="346">
        <v>17111.31100400001</v>
      </c>
      <c r="BU31" s="346">
        <v>16213.076773759509</v>
      </c>
      <c r="BV31" s="346">
        <v>14895.346253314372</v>
      </c>
      <c r="BW31" s="346">
        <v>12617.590772447478</v>
      </c>
      <c r="BX31" s="346">
        <v>11771.363467795447</v>
      </c>
      <c r="BY31" s="346">
        <v>10925.664577337437</v>
      </c>
      <c r="BZ31" s="346">
        <v>9280.8440060465236</v>
      </c>
      <c r="CA31" s="346">
        <v>8621.6520165726924</v>
      </c>
      <c r="CB31" s="346">
        <v>8311.8597969406801</v>
      </c>
      <c r="CC31" s="346">
        <v>6630.495507705853</v>
      </c>
      <c r="CD31" s="346">
        <v>5197.5253768637085</v>
      </c>
      <c r="CE31" s="347">
        <v>4812.0085806980351</v>
      </c>
    </row>
    <row r="32" spans="1:83" s="53" customFormat="1" ht="26.25" customHeight="1" x14ac:dyDescent="0.35">
      <c r="A32" s="420"/>
      <c r="B32" s="76" t="s">
        <v>578</v>
      </c>
      <c r="D32" s="418"/>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7"/>
    </row>
    <row r="33" spans="1:83" s="53" customFormat="1" x14ac:dyDescent="0.35">
      <c r="A33" s="68"/>
      <c r="B33" s="74" t="s">
        <v>621</v>
      </c>
      <c r="D33" s="418">
        <v>0</v>
      </c>
      <c r="E33" s="346">
        <v>0</v>
      </c>
      <c r="F33" s="346">
        <v>0</v>
      </c>
      <c r="G33" s="346">
        <v>0</v>
      </c>
      <c r="H33" s="346">
        <v>0</v>
      </c>
      <c r="I33" s="346">
        <v>0</v>
      </c>
      <c r="J33" s="346">
        <v>0</v>
      </c>
      <c r="K33" s="346">
        <v>0</v>
      </c>
      <c r="L33" s="346">
        <v>0</v>
      </c>
      <c r="M33" s="346">
        <v>0</v>
      </c>
      <c r="N33" s="346">
        <v>0</v>
      </c>
      <c r="O33" s="346">
        <v>0</v>
      </c>
      <c r="P33" s="346">
        <v>0</v>
      </c>
      <c r="Q33" s="346">
        <v>0</v>
      </c>
      <c r="R33" s="346">
        <v>0</v>
      </c>
      <c r="S33" s="346">
        <v>0</v>
      </c>
      <c r="T33" s="346">
        <v>0</v>
      </c>
      <c r="U33" s="346">
        <v>0</v>
      </c>
      <c r="V33" s="346">
        <v>0</v>
      </c>
      <c r="W33" s="346">
        <v>0</v>
      </c>
      <c r="X33" s="346">
        <v>0</v>
      </c>
      <c r="Y33" s="346">
        <v>0</v>
      </c>
      <c r="Z33" s="346">
        <v>0</v>
      </c>
      <c r="AA33" s="346">
        <v>0</v>
      </c>
      <c r="AB33" s="346">
        <v>0</v>
      </c>
      <c r="AC33" s="346">
        <v>0</v>
      </c>
      <c r="AD33" s="346">
        <v>0</v>
      </c>
      <c r="AE33" s="346">
        <v>0</v>
      </c>
      <c r="AF33" s="346">
        <v>0</v>
      </c>
      <c r="AG33" s="346">
        <v>0</v>
      </c>
      <c r="AH33" s="346">
        <v>320.9395900106818</v>
      </c>
      <c r="AI33" s="346">
        <v>352.75813604081998</v>
      </c>
      <c r="AJ33" s="346">
        <v>455.35323341022615</v>
      </c>
      <c r="AK33" s="346">
        <v>736.40552867942881</v>
      </c>
      <c r="AL33" s="346">
        <v>946.35929177961918</v>
      </c>
      <c r="AM33" s="346">
        <v>1119.0866247744702</v>
      </c>
      <c r="AN33" s="346">
        <v>1260.4022225303984</v>
      </c>
      <c r="AO33" s="346">
        <v>1413.4558865030046</v>
      </c>
      <c r="AP33" s="346">
        <v>1518.3915054319073</v>
      </c>
      <c r="AQ33" s="346">
        <v>1572.8116400781266</v>
      </c>
      <c r="AR33" s="346">
        <v>1819.8820000000001</v>
      </c>
      <c r="AS33" s="346">
        <v>2044.9829999999999</v>
      </c>
      <c r="AT33" s="346">
        <v>2323.52</v>
      </c>
      <c r="AU33" s="346">
        <v>2573.1280000000002</v>
      </c>
      <c r="AV33" s="346">
        <v>2807.8249999999998</v>
      </c>
      <c r="AW33" s="346">
        <v>3189.0050000000001</v>
      </c>
      <c r="AX33" s="346">
        <v>3402.2148963971672</v>
      </c>
      <c r="AY33" s="346">
        <v>3614.8473488867526</v>
      </c>
      <c r="AZ33" s="346">
        <v>3751.9206727282358</v>
      </c>
      <c r="BA33" s="346">
        <v>3788.0146137757624</v>
      </c>
      <c r="BB33" s="346">
        <v>3851.7417929521921</v>
      </c>
      <c r="BC33" s="346">
        <v>3997.2728888889624</v>
      </c>
      <c r="BD33" s="346">
        <v>4207.3417317175063</v>
      </c>
      <c r="BE33" s="346">
        <v>4458.6120397296809</v>
      </c>
      <c r="BF33" s="346">
        <v>4782.8062827579006</v>
      </c>
      <c r="BG33" s="346">
        <v>4439.9426964228405</v>
      </c>
      <c r="BH33" s="346">
        <v>4548.4601171225586</v>
      </c>
      <c r="BI33" s="346">
        <v>4563.9384927414358</v>
      </c>
      <c r="BJ33" s="346">
        <v>4861.4789099542368</v>
      </c>
      <c r="BK33" s="346">
        <v>4923.6027084858815</v>
      </c>
      <c r="BL33" s="346">
        <v>5503.9442212258709</v>
      </c>
      <c r="BM33" s="346">
        <v>5762.4397376097304</v>
      </c>
      <c r="BN33" s="346">
        <v>5948.9797621593234</v>
      </c>
      <c r="BO33" s="346">
        <v>6241.622946717006</v>
      </c>
      <c r="BP33" s="346">
        <v>6427.139962759471</v>
      </c>
      <c r="BQ33" s="346">
        <v>6544.0581409153201</v>
      </c>
      <c r="BR33" s="346">
        <v>6578.0549409279665</v>
      </c>
      <c r="BS33" s="346">
        <v>6527.4880116677159</v>
      </c>
      <c r="BT33" s="346">
        <v>6329.2889150000001</v>
      </c>
      <c r="BU33" s="346">
        <v>6088.1434402404884</v>
      </c>
      <c r="BV33" s="346"/>
      <c r="BW33" s="346"/>
      <c r="BX33" s="346"/>
      <c r="BY33" s="346"/>
      <c r="BZ33" s="346"/>
      <c r="CA33" s="346"/>
      <c r="CB33" s="346"/>
      <c r="CC33" s="346"/>
      <c r="CD33" s="346"/>
      <c r="CE33" s="347"/>
    </row>
    <row r="34" spans="1:83" s="53" customFormat="1" ht="22.75" customHeight="1" x14ac:dyDescent="0.35">
      <c r="A34" s="68"/>
      <c r="B34" s="74" t="s">
        <v>451</v>
      </c>
      <c r="D34" s="418">
        <v>0</v>
      </c>
      <c r="E34" s="346">
        <v>0</v>
      </c>
      <c r="F34" s="346">
        <v>0</v>
      </c>
      <c r="G34" s="346">
        <v>0</v>
      </c>
      <c r="H34" s="346">
        <v>0</v>
      </c>
      <c r="I34" s="346">
        <v>0</v>
      </c>
      <c r="J34" s="346">
        <v>0</v>
      </c>
      <c r="K34" s="346">
        <v>0</v>
      </c>
      <c r="L34" s="346">
        <v>0</v>
      </c>
      <c r="M34" s="346">
        <v>0</v>
      </c>
      <c r="N34" s="346">
        <v>0</v>
      </c>
      <c r="O34" s="346">
        <v>0</v>
      </c>
      <c r="P34" s="346">
        <v>0</v>
      </c>
      <c r="Q34" s="346">
        <v>0</v>
      </c>
      <c r="R34" s="346">
        <v>0</v>
      </c>
      <c r="S34" s="346">
        <v>0</v>
      </c>
      <c r="T34" s="346">
        <v>0</v>
      </c>
      <c r="U34" s="346">
        <v>0</v>
      </c>
      <c r="V34" s="346">
        <v>0</v>
      </c>
      <c r="W34" s="346">
        <v>0</v>
      </c>
      <c r="X34" s="346">
        <v>0</v>
      </c>
      <c r="Y34" s="346">
        <v>0</v>
      </c>
      <c r="Z34" s="346">
        <v>0</v>
      </c>
      <c r="AA34" s="346">
        <v>0</v>
      </c>
      <c r="AB34" s="346">
        <v>0</v>
      </c>
      <c r="AC34" s="346">
        <v>0</v>
      </c>
      <c r="AD34" s="346">
        <v>0</v>
      </c>
      <c r="AE34" s="346">
        <v>0</v>
      </c>
      <c r="AF34" s="346">
        <v>0</v>
      </c>
      <c r="AG34" s="346">
        <v>0</v>
      </c>
      <c r="AH34" s="346">
        <v>51.497172727332845</v>
      </c>
      <c r="AI34" s="346">
        <v>56.414147956273574</v>
      </c>
      <c r="AJ34" s="346">
        <v>72.615417878922116</v>
      </c>
      <c r="AK34" s="346">
        <v>117.78692276529311</v>
      </c>
      <c r="AL34" s="346">
        <v>151.22362386540289</v>
      </c>
      <c r="AM34" s="346">
        <v>178.70507247687672</v>
      </c>
      <c r="AN34" s="346">
        <v>201.80019075346371</v>
      </c>
      <c r="AO34" s="346">
        <v>225.35883833034222</v>
      </c>
      <c r="AP34" s="346">
        <v>242.96586799409306</v>
      </c>
      <c r="AQ34" s="346">
        <v>251.3770479196252</v>
      </c>
      <c r="AR34" s="346">
        <v>219.61099999999999</v>
      </c>
      <c r="AS34" s="346">
        <v>302.30599999999998</v>
      </c>
      <c r="AT34" s="346">
        <v>415.50300000000004</v>
      </c>
      <c r="AU34" s="346">
        <v>549.82100000000003</v>
      </c>
      <c r="AV34" s="346">
        <v>722.96500000000003</v>
      </c>
      <c r="AW34" s="346">
        <v>963.53300000000002</v>
      </c>
      <c r="AX34" s="346">
        <v>1237.7020586775143</v>
      </c>
      <c r="AY34" s="346">
        <v>1440.7675679371928</v>
      </c>
      <c r="AZ34" s="346">
        <v>1632.1173192887268</v>
      </c>
      <c r="BA34" s="346">
        <v>1783.2014949487759</v>
      </c>
      <c r="BB34" s="346">
        <v>1966.2753495570933</v>
      </c>
      <c r="BC34" s="346">
        <v>2143.4684371455282</v>
      </c>
      <c r="BD34" s="346">
        <v>2303.1767229957381</v>
      </c>
      <c r="BE34" s="346">
        <v>2531.7035246192022</v>
      </c>
      <c r="BF34" s="346">
        <v>2999.4614887041653</v>
      </c>
      <c r="BG34" s="346">
        <v>2966.6712049912694</v>
      </c>
      <c r="BH34" s="346">
        <v>3201.5130041258617</v>
      </c>
      <c r="BI34" s="346">
        <v>3472.5465205192463</v>
      </c>
      <c r="BJ34" s="346">
        <v>3760.9241738617989</v>
      </c>
      <c r="BK34" s="346">
        <v>3996.4280011900032</v>
      </c>
      <c r="BL34" s="346">
        <v>4244.6051546596109</v>
      </c>
      <c r="BM34" s="346">
        <v>4816.6368835239837</v>
      </c>
      <c r="BN34" s="346">
        <v>5116.2278732207014</v>
      </c>
      <c r="BO34" s="346">
        <v>5469.0315633652781</v>
      </c>
      <c r="BP34" s="346">
        <v>5737.9549651022062</v>
      </c>
      <c r="BQ34" s="346">
        <v>5906.7941022493942</v>
      </c>
      <c r="BR34" s="346">
        <v>6506.7348483009719</v>
      </c>
      <c r="BS34" s="346">
        <v>6964.344186289647</v>
      </c>
      <c r="BT34" s="346">
        <v>7015.2522599964095</v>
      </c>
      <c r="BU34" s="346">
        <v>6928.772256702845</v>
      </c>
      <c r="BV34" s="346"/>
      <c r="BW34" s="346"/>
      <c r="BX34" s="422"/>
      <c r="BY34" s="346"/>
      <c r="BZ34" s="346"/>
      <c r="CA34" s="346"/>
      <c r="CB34" s="346"/>
      <c r="CC34" s="346"/>
      <c r="CD34" s="346"/>
      <c r="CE34" s="347"/>
    </row>
    <row r="35" spans="1:83" s="53" customFormat="1" x14ac:dyDescent="0.35">
      <c r="A35" s="68"/>
      <c r="B35" s="74" t="s">
        <v>580</v>
      </c>
      <c r="D35" s="418">
        <v>0</v>
      </c>
      <c r="E35" s="346">
        <v>0</v>
      </c>
      <c r="F35" s="346">
        <v>0</v>
      </c>
      <c r="G35" s="346">
        <v>0</v>
      </c>
      <c r="H35" s="346">
        <v>0</v>
      </c>
      <c r="I35" s="346">
        <v>0</v>
      </c>
      <c r="J35" s="346">
        <v>0</v>
      </c>
      <c r="K35" s="346">
        <v>0</v>
      </c>
      <c r="L35" s="346">
        <v>0</v>
      </c>
      <c r="M35" s="346">
        <v>0</v>
      </c>
      <c r="N35" s="346">
        <v>0</v>
      </c>
      <c r="O35" s="346">
        <v>0</v>
      </c>
      <c r="P35" s="346">
        <v>0</v>
      </c>
      <c r="Q35" s="346">
        <v>0</v>
      </c>
      <c r="R35" s="346">
        <v>0</v>
      </c>
      <c r="S35" s="346">
        <v>0</v>
      </c>
      <c r="T35" s="346">
        <v>0</v>
      </c>
      <c r="U35" s="346">
        <v>0</v>
      </c>
      <c r="V35" s="346">
        <v>0</v>
      </c>
      <c r="W35" s="346">
        <v>0</v>
      </c>
      <c r="X35" s="346">
        <v>0</v>
      </c>
      <c r="Y35" s="346">
        <v>0</v>
      </c>
      <c r="Z35" s="346">
        <v>0</v>
      </c>
      <c r="AA35" s="346">
        <v>0</v>
      </c>
      <c r="AB35" s="346">
        <v>0</v>
      </c>
      <c r="AC35" s="346">
        <v>0</v>
      </c>
      <c r="AD35" s="346">
        <v>0</v>
      </c>
      <c r="AE35" s="346">
        <v>0</v>
      </c>
      <c r="AF35" s="346">
        <v>0</v>
      </c>
      <c r="AG35" s="346">
        <v>0</v>
      </c>
      <c r="AH35" s="346">
        <v>168.08730332909167</v>
      </c>
      <c r="AI35" s="346">
        <v>184.99751749637238</v>
      </c>
      <c r="AJ35" s="346">
        <v>239.23474572028033</v>
      </c>
      <c r="AK35" s="346">
        <v>386.48978982576017</v>
      </c>
      <c r="AL35" s="346">
        <v>497.02647197775968</v>
      </c>
      <c r="AM35" s="346">
        <v>587.578235170884</v>
      </c>
      <c r="AN35" s="346">
        <v>661.2712513369687</v>
      </c>
      <c r="AO35" s="346">
        <v>741.87435234499264</v>
      </c>
      <c r="AP35" s="346">
        <v>797.59674087542669</v>
      </c>
      <c r="AQ35" s="346">
        <v>825.30668435995631</v>
      </c>
      <c r="AR35" s="346">
        <v>605.18799999999999</v>
      </c>
      <c r="AS35" s="346">
        <v>725.47699999999998</v>
      </c>
      <c r="AT35" s="346">
        <v>943.97500000000002</v>
      </c>
      <c r="AU35" s="346">
        <v>1292.8490000000002</v>
      </c>
      <c r="AV35" s="346">
        <v>1634.97</v>
      </c>
      <c r="AW35" s="346">
        <v>1949.7149999999999</v>
      </c>
      <c r="AX35" s="346">
        <v>2178.8338293619486</v>
      </c>
      <c r="AY35" s="346">
        <v>2410.3410278276319</v>
      </c>
      <c r="AZ35" s="346">
        <v>2602.0677779938896</v>
      </c>
      <c r="BA35" s="346">
        <v>2613.3758641330728</v>
      </c>
      <c r="BB35" s="346">
        <v>2654.0090183747411</v>
      </c>
      <c r="BC35" s="346">
        <v>2717.25314288246</v>
      </c>
      <c r="BD35" s="346">
        <v>2631.7231073019957</v>
      </c>
      <c r="BE35" s="346">
        <v>2676.4827117072482</v>
      </c>
      <c r="BF35" s="346">
        <v>2863.2198953002007</v>
      </c>
      <c r="BG35" s="346">
        <v>3002.8396047330152</v>
      </c>
      <c r="BH35" s="346">
        <v>3231.1334929200289</v>
      </c>
      <c r="BI35" s="346">
        <v>3522.8486328112713</v>
      </c>
      <c r="BJ35" s="346">
        <v>3676.4928151004046</v>
      </c>
      <c r="BK35" s="346">
        <v>3930.1189148811586</v>
      </c>
      <c r="BL35" s="346">
        <v>4122.4846621636352</v>
      </c>
      <c r="BM35" s="346">
        <v>4731.9697243651808</v>
      </c>
      <c r="BN35" s="346">
        <v>5152.3156460949622</v>
      </c>
      <c r="BO35" s="346">
        <v>5488.63957396979</v>
      </c>
      <c r="BP35" s="346">
        <v>5687.7660422616582</v>
      </c>
      <c r="BQ35" s="346">
        <v>5692.0412985289258</v>
      </c>
      <c r="BR35" s="346">
        <v>5596.288435049948</v>
      </c>
      <c r="BS35" s="346">
        <v>5467.8613278076509</v>
      </c>
      <c r="BT35" s="346">
        <v>5175.8452222501146</v>
      </c>
      <c r="BU35" s="346">
        <v>4716.3196085507116</v>
      </c>
      <c r="BV35" s="346"/>
      <c r="BW35" s="346"/>
      <c r="BX35" s="346"/>
      <c r="BY35" s="346"/>
      <c r="BZ35" s="346"/>
      <c r="CA35" s="346"/>
      <c r="CB35" s="346"/>
      <c r="CC35" s="346"/>
      <c r="CD35" s="346"/>
      <c r="CE35" s="347"/>
    </row>
    <row r="36" spans="1:83" s="53" customFormat="1" x14ac:dyDescent="0.35">
      <c r="A36" s="68"/>
      <c r="B36" s="74" t="s">
        <v>408</v>
      </c>
      <c r="D36" s="418">
        <v>0</v>
      </c>
      <c r="E36" s="346">
        <v>0</v>
      </c>
      <c r="F36" s="346">
        <v>0</v>
      </c>
      <c r="G36" s="346">
        <v>0</v>
      </c>
      <c r="H36" s="346">
        <v>0</v>
      </c>
      <c r="I36" s="346">
        <v>0</v>
      </c>
      <c r="J36" s="346">
        <v>0</v>
      </c>
      <c r="K36" s="346">
        <v>0</v>
      </c>
      <c r="L36" s="346">
        <v>0</v>
      </c>
      <c r="M36" s="346">
        <v>0</v>
      </c>
      <c r="N36" s="346">
        <v>0</v>
      </c>
      <c r="O36" s="346">
        <v>0</v>
      </c>
      <c r="P36" s="346">
        <v>0</v>
      </c>
      <c r="Q36" s="346">
        <v>0</v>
      </c>
      <c r="R36" s="346">
        <v>0</v>
      </c>
      <c r="S36" s="346">
        <v>0</v>
      </c>
      <c r="T36" s="346">
        <v>0</v>
      </c>
      <c r="U36" s="346">
        <v>0</v>
      </c>
      <c r="V36" s="346">
        <v>0</v>
      </c>
      <c r="W36" s="346">
        <v>0</v>
      </c>
      <c r="X36" s="346">
        <v>0</v>
      </c>
      <c r="Y36" s="346">
        <v>0</v>
      </c>
      <c r="Z36" s="346">
        <v>0</v>
      </c>
      <c r="AA36" s="346">
        <v>0</v>
      </c>
      <c r="AB36" s="346">
        <v>0</v>
      </c>
      <c r="AC36" s="346">
        <v>0</v>
      </c>
      <c r="AD36" s="346">
        <v>0</v>
      </c>
      <c r="AE36" s="346">
        <v>0</v>
      </c>
      <c r="AF36" s="346">
        <v>0</v>
      </c>
      <c r="AG36" s="346">
        <v>0</v>
      </c>
      <c r="AH36" s="346">
        <v>167.7572054033308</v>
      </c>
      <c r="AI36" s="346">
        <v>184.83191810654029</v>
      </c>
      <c r="AJ36" s="346">
        <v>238.69433276913807</v>
      </c>
      <c r="AK36" s="346">
        <v>385.67308278503288</v>
      </c>
      <c r="AL36" s="346">
        <v>495.78191354102592</v>
      </c>
      <c r="AM36" s="346">
        <v>586.16955262509271</v>
      </c>
      <c r="AN36" s="346">
        <v>659.48966179596255</v>
      </c>
      <c r="AO36" s="346">
        <v>740.17522248237037</v>
      </c>
      <c r="AP36" s="346">
        <v>795.69381732493002</v>
      </c>
      <c r="AQ36" s="346">
        <v>824.05582000417701</v>
      </c>
      <c r="AR36" s="346">
        <v>827.64699999999993</v>
      </c>
      <c r="AS36" s="346">
        <v>856.07600000000002</v>
      </c>
      <c r="AT36" s="346">
        <v>998.779</v>
      </c>
      <c r="AU36" s="346">
        <v>1447.0230000000001</v>
      </c>
      <c r="AV36" s="346">
        <v>2057.3580000000002</v>
      </c>
      <c r="AW36" s="346">
        <v>2331.1950000000002</v>
      </c>
      <c r="AX36" s="346">
        <v>2407.7275243945537</v>
      </c>
      <c r="AY36" s="346">
        <v>2329.3000610574099</v>
      </c>
      <c r="AZ36" s="346">
        <v>2177.215384967817</v>
      </c>
      <c r="BA36" s="346">
        <v>1713.8246039972835</v>
      </c>
      <c r="BB36" s="346">
        <v>1410.9078789879757</v>
      </c>
      <c r="BC36" s="346">
        <v>1214.0820612666143</v>
      </c>
      <c r="BD36" s="346">
        <v>1085.7342355085079</v>
      </c>
      <c r="BE36" s="346">
        <v>1001.1096309288404</v>
      </c>
      <c r="BF36" s="346">
        <v>1053.6159987005542</v>
      </c>
      <c r="BG36" s="346">
        <v>956.77120862113122</v>
      </c>
      <c r="BH36" s="346">
        <v>1087.8137888204469</v>
      </c>
      <c r="BI36" s="346">
        <v>1160.1935787766724</v>
      </c>
      <c r="BJ36" s="346">
        <v>1245.1512127626136</v>
      </c>
      <c r="BK36" s="346">
        <v>1315.7849954177275</v>
      </c>
      <c r="BL36" s="346">
        <v>1528.2356823684902</v>
      </c>
      <c r="BM36" s="346">
        <v>2474.492773813538</v>
      </c>
      <c r="BN36" s="346">
        <v>2492.3723448820447</v>
      </c>
      <c r="BO36" s="346">
        <v>2602.272972800276</v>
      </c>
      <c r="BP36" s="346">
        <v>2678.532284898341</v>
      </c>
      <c r="BQ36" s="346">
        <v>2355.381181651002</v>
      </c>
      <c r="BR36" s="346">
        <v>1753.117847664269</v>
      </c>
      <c r="BS36" s="346">
        <v>1374.1237680959821</v>
      </c>
      <c r="BT36" s="346">
        <v>1130.7432728882734</v>
      </c>
      <c r="BU36" s="346">
        <v>990.0355456553425</v>
      </c>
      <c r="BV36" s="346"/>
      <c r="BW36" s="346"/>
      <c r="BX36" s="346"/>
      <c r="BY36" s="346"/>
      <c r="BZ36" s="346"/>
      <c r="CA36" s="346"/>
      <c r="CB36" s="346"/>
      <c r="CC36" s="346"/>
      <c r="CD36" s="346"/>
      <c r="CE36" s="347"/>
    </row>
    <row r="37" spans="1:83" s="53" customFormat="1" x14ac:dyDescent="0.35">
      <c r="A37" s="68"/>
      <c r="B37" s="74" t="s">
        <v>581</v>
      </c>
      <c r="D37" s="418">
        <v>0</v>
      </c>
      <c r="E37" s="346">
        <v>0</v>
      </c>
      <c r="F37" s="346">
        <v>0</v>
      </c>
      <c r="G37" s="346">
        <v>0</v>
      </c>
      <c r="H37" s="346">
        <v>0</v>
      </c>
      <c r="I37" s="346">
        <v>0</v>
      </c>
      <c r="J37" s="346">
        <v>0</v>
      </c>
      <c r="K37" s="346">
        <v>0</v>
      </c>
      <c r="L37" s="346">
        <v>0</v>
      </c>
      <c r="M37" s="346">
        <v>0</v>
      </c>
      <c r="N37" s="346">
        <v>0</v>
      </c>
      <c r="O37" s="346">
        <v>0</v>
      </c>
      <c r="P37" s="346">
        <v>0</v>
      </c>
      <c r="Q37" s="346">
        <v>0</v>
      </c>
      <c r="R37" s="346">
        <v>0</v>
      </c>
      <c r="S37" s="346">
        <v>0</v>
      </c>
      <c r="T37" s="346">
        <v>0</v>
      </c>
      <c r="U37" s="346">
        <v>0</v>
      </c>
      <c r="V37" s="346">
        <v>0</v>
      </c>
      <c r="W37" s="346">
        <v>0</v>
      </c>
      <c r="X37" s="346">
        <v>0</v>
      </c>
      <c r="Y37" s="346">
        <v>0</v>
      </c>
      <c r="Z37" s="346">
        <v>0</v>
      </c>
      <c r="AA37" s="346">
        <v>0</v>
      </c>
      <c r="AB37" s="346">
        <v>0</v>
      </c>
      <c r="AC37" s="346">
        <v>0</v>
      </c>
      <c r="AD37" s="346">
        <v>0</v>
      </c>
      <c r="AE37" s="346">
        <v>0</v>
      </c>
      <c r="AF37" s="346">
        <v>0</v>
      </c>
      <c r="AG37" s="346">
        <v>0</v>
      </c>
      <c r="AH37" s="346">
        <v>12.718728529562867</v>
      </c>
      <c r="AI37" s="346">
        <v>13.998280399993689</v>
      </c>
      <c r="AJ37" s="346">
        <v>18.102270221433344</v>
      </c>
      <c r="AK37" s="346">
        <v>29.244675944485095</v>
      </c>
      <c r="AL37" s="346">
        <v>37.608698836192275</v>
      </c>
      <c r="AM37" s="346">
        <v>44.460514952676363</v>
      </c>
      <c r="AN37" s="346">
        <v>50.036673583206834</v>
      </c>
      <c r="AO37" s="346">
        <v>56.135700339289997</v>
      </c>
      <c r="AP37" s="346">
        <v>60.352068373643192</v>
      </c>
      <c r="AQ37" s="346">
        <v>62.448807638114886</v>
      </c>
      <c r="AR37" s="346">
        <v>251.12099999999964</v>
      </c>
      <c r="AS37" s="346">
        <v>303.69499999999999</v>
      </c>
      <c r="AT37" s="346">
        <v>413.56399999999968</v>
      </c>
      <c r="AU37" s="346">
        <v>495.83100000000047</v>
      </c>
      <c r="AV37" s="346">
        <v>588.97799999999972</v>
      </c>
      <c r="AW37" s="346">
        <v>783.39700000000119</v>
      </c>
      <c r="AX37" s="346">
        <v>876.75761116881586</v>
      </c>
      <c r="AY37" s="346">
        <v>1079.4106882910114</v>
      </c>
      <c r="AZ37" s="346">
        <v>1216.4408100213277</v>
      </c>
      <c r="BA37" s="346">
        <v>1277.9795461451065</v>
      </c>
      <c r="BB37" s="346">
        <v>1181.8701801279974</v>
      </c>
      <c r="BC37" s="346">
        <v>992.02728649103301</v>
      </c>
      <c r="BD37" s="346">
        <v>934.39317727625121</v>
      </c>
      <c r="BE37" s="346">
        <v>920.78722401502739</v>
      </c>
      <c r="BF37" s="346">
        <v>937.11675053717931</v>
      </c>
      <c r="BG37" s="346">
        <v>981.1484059417445</v>
      </c>
      <c r="BH37" s="346">
        <v>1088.6496584511015</v>
      </c>
      <c r="BI37" s="346">
        <v>1208.6779101513739</v>
      </c>
      <c r="BJ37" s="346">
        <v>1296.5004743209502</v>
      </c>
      <c r="BK37" s="346">
        <v>1565.8659750252277</v>
      </c>
      <c r="BL37" s="346">
        <v>1704.1714415823972</v>
      </c>
      <c r="BM37" s="346">
        <v>2203.6920586875649</v>
      </c>
      <c r="BN37" s="346">
        <v>2717.0946746429627</v>
      </c>
      <c r="BO37" s="346">
        <v>3018.723066147656</v>
      </c>
      <c r="BP37" s="346">
        <v>3368.2383569783251</v>
      </c>
      <c r="BQ37" s="346">
        <v>3671.532949655355</v>
      </c>
      <c r="BR37" s="346">
        <v>3882.3694830568411</v>
      </c>
      <c r="BS37" s="346">
        <v>3909.8963531390082</v>
      </c>
      <c r="BT37" s="346">
        <v>3789.4702488652092</v>
      </c>
      <c r="BU37" s="346">
        <v>3577.9493628506098</v>
      </c>
      <c r="BV37" s="346"/>
      <c r="BW37" s="346"/>
      <c r="BX37" s="346"/>
      <c r="BY37" s="346"/>
      <c r="BZ37" s="346"/>
      <c r="CA37" s="346"/>
      <c r="CB37" s="346"/>
      <c r="CC37" s="346"/>
      <c r="CD37" s="346"/>
      <c r="CE37" s="347"/>
    </row>
    <row r="38" spans="1:83" s="53" customFormat="1" x14ac:dyDescent="0.35">
      <c r="A38" s="68"/>
      <c r="B38" s="74" t="s">
        <v>577</v>
      </c>
      <c r="D38" s="418">
        <f t="shared" ref="D38:AI38" si="7">SUM(D34:D37)</f>
        <v>0</v>
      </c>
      <c r="E38" s="346">
        <f t="shared" si="7"/>
        <v>0</v>
      </c>
      <c r="F38" s="346">
        <f t="shared" si="7"/>
        <v>0</v>
      </c>
      <c r="G38" s="346">
        <f t="shared" si="7"/>
        <v>0</v>
      </c>
      <c r="H38" s="346">
        <f t="shared" si="7"/>
        <v>0</v>
      </c>
      <c r="I38" s="346">
        <f t="shared" si="7"/>
        <v>0</v>
      </c>
      <c r="J38" s="346">
        <f t="shared" si="7"/>
        <v>0</v>
      </c>
      <c r="K38" s="346">
        <f t="shared" si="7"/>
        <v>0</v>
      </c>
      <c r="L38" s="346">
        <f t="shared" si="7"/>
        <v>0</v>
      </c>
      <c r="M38" s="346">
        <f t="shared" si="7"/>
        <v>0</v>
      </c>
      <c r="N38" s="346">
        <f t="shared" si="7"/>
        <v>0</v>
      </c>
      <c r="O38" s="346">
        <f t="shared" si="7"/>
        <v>0</v>
      </c>
      <c r="P38" s="346">
        <f t="shared" si="7"/>
        <v>0</v>
      </c>
      <c r="Q38" s="346">
        <f t="shared" si="7"/>
        <v>0</v>
      </c>
      <c r="R38" s="346">
        <f t="shared" si="7"/>
        <v>0</v>
      </c>
      <c r="S38" s="346">
        <f t="shared" si="7"/>
        <v>0</v>
      </c>
      <c r="T38" s="346">
        <f t="shared" si="7"/>
        <v>0</v>
      </c>
      <c r="U38" s="346">
        <f t="shared" si="7"/>
        <v>0</v>
      </c>
      <c r="V38" s="346">
        <f t="shared" si="7"/>
        <v>0</v>
      </c>
      <c r="W38" s="346">
        <f t="shared" si="7"/>
        <v>0</v>
      </c>
      <c r="X38" s="346">
        <f t="shared" si="7"/>
        <v>0</v>
      </c>
      <c r="Y38" s="346">
        <f t="shared" si="7"/>
        <v>0</v>
      </c>
      <c r="Z38" s="346">
        <f t="shared" si="7"/>
        <v>0</v>
      </c>
      <c r="AA38" s="346">
        <f t="shared" si="7"/>
        <v>0</v>
      </c>
      <c r="AB38" s="346">
        <f t="shared" si="7"/>
        <v>0</v>
      </c>
      <c r="AC38" s="346">
        <f t="shared" si="7"/>
        <v>0</v>
      </c>
      <c r="AD38" s="346">
        <f t="shared" si="7"/>
        <v>0</v>
      </c>
      <c r="AE38" s="346">
        <f t="shared" si="7"/>
        <v>0</v>
      </c>
      <c r="AF38" s="346">
        <f t="shared" si="7"/>
        <v>0</v>
      </c>
      <c r="AG38" s="346">
        <f t="shared" si="7"/>
        <v>0</v>
      </c>
      <c r="AH38" s="346">
        <f t="shared" si="7"/>
        <v>400.06040998931815</v>
      </c>
      <c r="AI38" s="346">
        <f t="shared" si="7"/>
        <v>440.24186395917997</v>
      </c>
      <c r="AJ38" s="346">
        <f t="shared" ref="AJ38:BO38" si="8">SUM(AJ34:AJ37)</f>
        <v>568.64676658977396</v>
      </c>
      <c r="AK38" s="346">
        <f t="shared" si="8"/>
        <v>919.19447132057121</v>
      </c>
      <c r="AL38" s="346">
        <f t="shared" si="8"/>
        <v>1181.6407082203809</v>
      </c>
      <c r="AM38" s="346">
        <f t="shared" si="8"/>
        <v>1396.9133752255298</v>
      </c>
      <c r="AN38" s="346">
        <f t="shared" si="8"/>
        <v>1572.5977774696016</v>
      </c>
      <c r="AO38" s="346">
        <f t="shared" si="8"/>
        <v>1763.5441134969951</v>
      </c>
      <c r="AP38" s="346">
        <f t="shared" si="8"/>
        <v>1896.6084945680932</v>
      </c>
      <c r="AQ38" s="346">
        <f t="shared" si="8"/>
        <v>1963.1883599218736</v>
      </c>
      <c r="AR38" s="346">
        <f t="shared" si="8"/>
        <v>1903.5669999999996</v>
      </c>
      <c r="AS38" s="346">
        <f t="shared" si="8"/>
        <v>2187.5540000000001</v>
      </c>
      <c r="AT38" s="346">
        <f t="shared" si="8"/>
        <v>2771.8209999999999</v>
      </c>
      <c r="AU38" s="346">
        <f t="shared" si="8"/>
        <v>3785.5240000000008</v>
      </c>
      <c r="AV38" s="346">
        <f t="shared" si="8"/>
        <v>5004.2709999999997</v>
      </c>
      <c r="AW38" s="346">
        <f t="shared" si="8"/>
        <v>6027.8400000000011</v>
      </c>
      <c r="AX38" s="346">
        <f t="shared" si="8"/>
        <v>6701.0210236028324</v>
      </c>
      <c r="AY38" s="346">
        <f t="shared" si="8"/>
        <v>7259.8193451132465</v>
      </c>
      <c r="AZ38" s="346">
        <f t="shared" si="8"/>
        <v>7627.8412922717607</v>
      </c>
      <c r="BA38" s="346">
        <f t="shared" si="8"/>
        <v>7388.3815092242394</v>
      </c>
      <c r="BB38" s="346">
        <f t="shared" si="8"/>
        <v>7213.0624270478074</v>
      </c>
      <c r="BC38" s="346">
        <f t="shared" si="8"/>
        <v>7066.8309277856351</v>
      </c>
      <c r="BD38" s="346">
        <f t="shared" si="8"/>
        <v>6955.0272430824934</v>
      </c>
      <c r="BE38" s="346">
        <f t="shared" si="8"/>
        <v>7130.0830912703177</v>
      </c>
      <c r="BF38" s="346">
        <f t="shared" si="8"/>
        <v>7853.4141332420995</v>
      </c>
      <c r="BG38" s="346">
        <f t="shared" si="8"/>
        <v>7907.4304242871603</v>
      </c>
      <c r="BH38" s="346">
        <f t="shared" si="8"/>
        <v>8609.1099443174389</v>
      </c>
      <c r="BI38" s="346">
        <f t="shared" si="8"/>
        <v>9364.2666422585644</v>
      </c>
      <c r="BJ38" s="346">
        <f t="shared" si="8"/>
        <v>9979.0686760457666</v>
      </c>
      <c r="BK38" s="346">
        <f t="shared" si="8"/>
        <v>10808.197886514117</v>
      </c>
      <c r="BL38" s="346">
        <f t="shared" si="8"/>
        <v>11599.496940774132</v>
      </c>
      <c r="BM38" s="346">
        <f t="shared" si="8"/>
        <v>14226.791440390265</v>
      </c>
      <c r="BN38" s="346">
        <f t="shared" si="8"/>
        <v>15478.01053884067</v>
      </c>
      <c r="BO38" s="346">
        <f t="shared" si="8"/>
        <v>16578.667176283001</v>
      </c>
      <c r="BP38" s="346">
        <f t="shared" ref="BP38:BU38" si="9">SUM(BP34:BP37)</f>
        <v>17472.491649240532</v>
      </c>
      <c r="BQ38" s="346">
        <f t="shared" si="9"/>
        <v>17625.749532084679</v>
      </c>
      <c r="BR38" s="346">
        <f t="shared" si="9"/>
        <v>17738.510614072031</v>
      </c>
      <c r="BS38" s="346">
        <f t="shared" si="9"/>
        <v>17716.225635332288</v>
      </c>
      <c r="BT38" s="346">
        <f t="shared" si="9"/>
        <v>17111.31100400001</v>
      </c>
      <c r="BU38" s="346">
        <f t="shared" si="9"/>
        <v>16213.076773759509</v>
      </c>
      <c r="BV38" s="346"/>
      <c r="BW38" s="346"/>
      <c r="BX38" s="346"/>
      <c r="BY38" s="346"/>
      <c r="BZ38" s="346"/>
      <c r="CA38" s="346"/>
      <c r="CB38" s="346"/>
      <c r="CC38" s="346"/>
      <c r="CD38" s="346"/>
      <c r="CE38" s="347"/>
    </row>
    <row r="39" spans="1:83" s="53" customFormat="1" ht="26.25" customHeight="1" x14ac:dyDescent="0.35">
      <c r="A39" s="420"/>
      <c r="B39" s="76" t="s">
        <v>582</v>
      </c>
      <c r="D39" s="418"/>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46"/>
      <c r="BL39" s="346"/>
      <c r="BM39" s="346"/>
      <c r="BN39" s="346"/>
      <c r="BO39" s="346"/>
      <c r="BP39" s="346"/>
      <c r="BQ39" s="346"/>
      <c r="BR39" s="346"/>
      <c r="BS39" s="346"/>
      <c r="BT39" s="346"/>
      <c r="BU39" s="346"/>
      <c r="BV39" s="346"/>
      <c r="BW39" s="346"/>
      <c r="BX39" s="346"/>
      <c r="BY39" s="346"/>
      <c r="BZ39" s="346"/>
      <c r="CA39" s="346"/>
      <c r="CB39" s="346"/>
      <c r="CC39" s="346"/>
      <c r="CD39" s="346"/>
      <c r="CE39" s="347"/>
    </row>
    <row r="40" spans="1:83" s="53" customFormat="1" x14ac:dyDescent="0.35">
      <c r="A40" s="68"/>
      <c r="B40" s="417" t="s">
        <v>622</v>
      </c>
      <c r="D40" s="418">
        <f t="shared" ref="D40:AI40" si="10">SUM(D41:D43)</f>
        <v>0</v>
      </c>
      <c r="E40" s="346">
        <f t="shared" si="10"/>
        <v>0</v>
      </c>
      <c r="F40" s="346">
        <f t="shared" si="10"/>
        <v>0</v>
      </c>
      <c r="G40" s="346">
        <f t="shared" si="10"/>
        <v>0</v>
      </c>
      <c r="H40" s="346">
        <f t="shared" si="10"/>
        <v>0</v>
      </c>
      <c r="I40" s="346">
        <f t="shared" si="10"/>
        <v>0</v>
      </c>
      <c r="J40" s="346">
        <f t="shared" si="10"/>
        <v>0</v>
      </c>
      <c r="K40" s="346">
        <f t="shared" si="10"/>
        <v>0</v>
      </c>
      <c r="L40" s="346">
        <f t="shared" si="10"/>
        <v>0</v>
      </c>
      <c r="M40" s="346">
        <f t="shared" si="10"/>
        <v>0</v>
      </c>
      <c r="N40" s="346">
        <f t="shared" si="10"/>
        <v>0</v>
      </c>
      <c r="O40" s="346">
        <f t="shared" si="10"/>
        <v>0</v>
      </c>
      <c r="P40" s="346">
        <f t="shared" si="10"/>
        <v>0</v>
      </c>
      <c r="Q40" s="346">
        <f t="shared" si="10"/>
        <v>0</v>
      </c>
      <c r="R40" s="346">
        <f t="shared" si="10"/>
        <v>0</v>
      </c>
      <c r="S40" s="346">
        <f t="shared" si="10"/>
        <v>0</v>
      </c>
      <c r="T40" s="346">
        <f t="shared" si="10"/>
        <v>0</v>
      </c>
      <c r="U40" s="346">
        <f t="shared" si="10"/>
        <v>0</v>
      </c>
      <c r="V40" s="346">
        <f t="shared" si="10"/>
        <v>0</v>
      </c>
      <c r="W40" s="346">
        <f t="shared" si="10"/>
        <v>0</v>
      </c>
      <c r="X40" s="346">
        <f t="shared" si="10"/>
        <v>0</v>
      </c>
      <c r="Y40" s="346">
        <f t="shared" si="10"/>
        <v>0</v>
      </c>
      <c r="Z40" s="346">
        <f t="shared" si="10"/>
        <v>0</v>
      </c>
      <c r="AA40" s="346">
        <f t="shared" si="10"/>
        <v>0</v>
      </c>
      <c r="AB40" s="346">
        <f t="shared" si="10"/>
        <v>0</v>
      </c>
      <c r="AC40" s="346">
        <f t="shared" si="10"/>
        <v>0</v>
      </c>
      <c r="AD40" s="346">
        <f t="shared" si="10"/>
        <v>0</v>
      </c>
      <c r="AE40" s="346">
        <f t="shared" si="10"/>
        <v>0</v>
      </c>
      <c r="AF40" s="346">
        <f t="shared" si="10"/>
        <v>0</v>
      </c>
      <c r="AG40" s="346">
        <f t="shared" si="10"/>
        <v>0</v>
      </c>
      <c r="AH40" s="346">
        <f t="shared" si="10"/>
        <v>0</v>
      </c>
      <c r="AI40" s="346">
        <f t="shared" si="10"/>
        <v>0</v>
      </c>
      <c r="AJ40" s="346">
        <f t="shared" ref="AJ40:BO40" si="11">SUM(AJ41:AJ43)</f>
        <v>0</v>
      </c>
      <c r="AK40" s="346">
        <f t="shared" si="11"/>
        <v>0</v>
      </c>
      <c r="AL40" s="346">
        <f t="shared" si="11"/>
        <v>0</v>
      </c>
      <c r="AM40" s="346">
        <f t="shared" si="11"/>
        <v>0</v>
      </c>
      <c r="AN40" s="346">
        <f t="shared" si="11"/>
        <v>0</v>
      </c>
      <c r="AO40" s="346">
        <f t="shared" si="11"/>
        <v>0</v>
      </c>
      <c r="AP40" s="346">
        <f t="shared" si="11"/>
        <v>0</v>
      </c>
      <c r="AQ40" s="346">
        <f t="shared" si="11"/>
        <v>0</v>
      </c>
      <c r="AR40" s="346">
        <f t="shared" si="11"/>
        <v>0</v>
      </c>
      <c r="AS40" s="346">
        <f t="shared" si="11"/>
        <v>0</v>
      </c>
      <c r="AT40" s="346">
        <f t="shared" si="11"/>
        <v>0</v>
      </c>
      <c r="AU40" s="346">
        <f t="shared" si="11"/>
        <v>3945.2429999999995</v>
      </c>
      <c r="AV40" s="346">
        <f t="shared" si="11"/>
        <v>4566.0839999999998</v>
      </c>
      <c r="AW40" s="346">
        <f t="shared" si="11"/>
        <v>5028.2650000000003</v>
      </c>
      <c r="AX40" s="346">
        <f t="shared" si="11"/>
        <v>5228.0419039999997</v>
      </c>
      <c r="AY40" s="346">
        <f t="shared" si="11"/>
        <v>5429.9853480000002</v>
      </c>
      <c r="AZ40" s="346">
        <f t="shared" si="11"/>
        <v>5569.4310189999997</v>
      </c>
      <c r="BA40" s="346">
        <f t="shared" si="11"/>
        <v>5497.5839940000005</v>
      </c>
      <c r="BB40" s="346">
        <f t="shared" si="11"/>
        <v>5404.9490960500007</v>
      </c>
      <c r="BC40" s="346">
        <f t="shared" si="11"/>
        <v>5344.7178286746339</v>
      </c>
      <c r="BD40" s="346">
        <f t="shared" si="11"/>
        <v>5258.2453963295238</v>
      </c>
      <c r="BE40" s="346">
        <f t="shared" si="11"/>
        <v>5282.4608215130647</v>
      </c>
      <c r="BF40" s="346">
        <f t="shared" si="11"/>
        <v>5405.2562457978129</v>
      </c>
      <c r="BG40" s="346">
        <f t="shared" si="11"/>
        <v>5027.4844449073989</v>
      </c>
      <c r="BH40" s="346">
        <f t="shared" si="11"/>
        <v>5200.1678251855656</v>
      </c>
      <c r="BI40" s="346">
        <f t="shared" si="11"/>
        <v>5262.5853160000006</v>
      </c>
      <c r="BJ40" s="346">
        <f t="shared" si="11"/>
        <v>5369.7323449999994</v>
      </c>
      <c r="BK40" s="346">
        <f t="shared" si="11"/>
        <v>5453.8794030000026</v>
      </c>
      <c r="BL40" s="346">
        <f t="shared" si="11"/>
        <v>5368.0309109999998</v>
      </c>
      <c r="BM40" s="346">
        <f t="shared" si="11"/>
        <v>5469.5985130000008</v>
      </c>
      <c r="BN40" s="346">
        <f t="shared" si="11"/>
        <v>5405.4632049999982</v>
      </c>
      <c r="BO40" s="346">
        <f t="shared" si="11"/>
        <v>5577.6619860000001</v>
      </c>
      <c r="BP40" s="346">
        <f t="shared" ref="BP40:CE40" si="12">SUM(BP41:BP43)</f>
        <v>5877.8337030000021</v>
      </c>
      <c r="BQ40" s="346">
        <f t="shared" si="12"/>
        <v>5949.4745670000011</v>
      </c>
      <c r="BR40" s="346">
        <f t="shared" si="12"/>
        <v>5996.8369509999993</v>
      </c>
      <c r="BS40" s="346">
        <f t="shared" si="12"/>
        <v>5971.5869620000003</v>
      </c>
      <c r="BT40" s="346">
        <f t="shared" si="12"/>
        <v>5801.1453980000006</v>
      </c>
      <c r="BU40" s="346">
        <f t="shared" si="12"/>
        <v>5485.4757249999984</v>
      </c>
      <c r="BV40" s="346">
        <f t="shared" si="12"/>
        <v>5177.6325700000007</v>
      </c>
      <c r="BW40" s="346">
        <f t="shared" si="12"/>
        <v>4802.5128440000008</v>
      </c>
      <c r="BX40" s="346">
        <f t="shared" si="12"/>
        <v>4627.005678999999</v>
      </c>
      <c r="BY40" s="346">
        <f t="shared" si="12"/>
        <v>4369.6281436568815</v>
      </c>
      <c r="BZ40" s="346">
        <f t="shared" si="12"/>
        <v>4259.8721169422488</v>
      </c>
      <c r="CA40" s="346">
        <f t="shared" si="12"/>
        <v>4261.5175171894007</v>
      </c>
      <c r="CB40" s="346">
        <f t="shared" si="12"/>
        <v>4442.5846506925254</v>
      </c>
      <c r="CC40" s="346">
        <f t="shared" si="12"/>
        <v>4222.2699537847202</v>
      </c>
      <c r="CD40" s="346">
        <f t="shared" si="12"/>
        <v>4144.8461857241891</v>
      </c>
      <c r="CE40" s="347">
        <f t="shared" si="12"/>
        <v>4065.2569849605652</v>
      </c>
    </row>
    <row r="41" spans="1:83" s="53" customFormat="1" x14ac:dyDescent="0.35">
      <c r="A41" s="68"/>
      <c r="B41" s="203" t="s">
        <v>583</v>
      </c>
      <c r="D41" s="418" t="s">
        <v>447</v>
      </c>
      <c r="E41" s="346" t="s">
        <v>447</v>
      </c>
      <c r="F41" s="346" t="s">
        <v>447</v>
      </c>
      <c r="G41" s="346" t="s">
        <v>447</v>
      </c>
      <c r="H41" s="346" t="s">
        <v>447</v>
      </c>
      <c r="I41" s="346" t="s">
        <v>447</v>
      </c>
      <c r="J41" s="346" t="s">
        <v>447</v>
      </c>
      <c r="K41" s="346" t="s">
        <v>447</v>
      </c>
      <c r="L41" s="346" t="s">
        <v>447</v>
      </c>
      <c r="M41" s="346" t="s">
        <v>447</v>
      </c>
      <c r="N41" s="346" t="s">
        <v>447</v>
      </c>
      <c r="O41" s="346" t="s">
        <v>447</v>
      </c>
      <c r="P41" s="346" t="s">
        <v>447</v>
      </c>
      <c r="Q41" s="346" t="s">
        <v>447</v>
      </c>
      <c r="R41" s="346" t="s">
        <v>447</v>
      </c>
      <c r="S41" s="346" t="s">
        <v>447</v>
      </c>
      <c r="T41" s="346" t="s">
        <v>447</v>
      </c>
      <c r="U41" s="346" t="s">
        <v>447</v>
      </c>
      <c r="V41" s="346" t="s">
        <v>447</v>
      </c>
      <c r="W41" s="346" t="s">
        <v>447</v>
      </c>
      <c r="X41" s="346" t="s">
        <v>447</v>
      </c>
      <c r="Y41" s="346" t="s">
        <v>447</v>
      </c>
      <c r="Z41" s="346" t="s">
        <v>447</v>
      </c>
      <c r="AA41" s="346" t="s">
        <v>447</v>
      </c>
      <c r="AB41" s="346" t="s">
        <v>447</v>
      </c>
      <c r="AC41" s="346" t="s">
        <v>447</v>
      </c>
      <c r="AD41" s="346" t="s">
        <v>447</v>
      </c>
      <c r="AE41" s="346" t="s">
        <v>447</v>
      </c>
      <c r="AF41" s="346" t="s">
        <v>447</v>
      </c>
      <c r="AG41" s="346" t="s">
        <v>447</v>
      </c>
      <c r="AH41" s="346" t="s">
        <v>447</v>
      </c>
      <c r="AI41" s="346" t="s">
        <v>447</v>
      </c>
      <c r="AJ41" s="346" t="s">
        <v>447</v>
      </c>
      <c r="AK41" s="346" t="s">
        <v>447</v>
      </c>
      <c r="AL41" s="346" t="s">
        <v>447</v>
      </c>
      <c r="AM41" s="346" t="s">
        <v>447</v>
      </c>
      <c r="AN41" s="346" t="s">
        <v>447</v>
      </c>
      <c r="AO41" s="346" t="s">
        <v>447</v>
      </c>
      <c r="AP41" s="346" t="s">
        <v>447</v>
      </c>
      <c r="AQ41" s="346" t="s">
        <v>447</v>
      </c>
      <c r="AR41" s="346" t="s">
        <v>447</v>
      </c>
      <c r="AS41" s="346" t="s">
        <v>447</v>
      </c>
      <c r="AT41" s="346" t="s">
        <v>447</v>
      </c>
      <c r="AU41" s="346">
        <v>3236.7390749716378</v>
      </c>
      <c r="AV41" s="346">
        <v>3777.160321579041</v>
      </c>
      <c r="AW41" s="346">
        <v>4181.6408677259369</v>
      </c>
      <c r="AX41" s="346">
        <v>4354.828047</v>
      </c>
      <c r="AY41" s="346">
        <v>4537.4679940000005</v>
      </c>
      <c r="AZ41" s="346">
        <v>4634.1636629999994</v>
      </c>
      <c r="BA41" s="346">
        <v>4535.8971240000001</v>
      </c>
      <c r="BB41" s="346">
        <v>4440.2668552700006</v>
      </c>
      <c r="BC41" s="346">
        <v>4375.6373696746332</v>
      </c>
      <c r="BD41" s="346">
        <v>4287.3265713295241</v>
      </c>
      <c r="BE41" s="346">
        <v>4295.7709825130651</v>
      </c>
      <c r="BF41" s="346">
        <v>4378.7157327978121</v>
      </c>
      <c r="BG41" s="346">
        <v>4215.6524239073988</v>
      </c>
      <c r="BH41" s="346">
        <v>4369.9485561855663</v>
      </c>
      <c r="BI41" s="346">
        <v>4418.6826030000011</v>
      </c>
      <c r="BJ41" s="346">
        <v>4504.6312519999992</v>
      </c>
      <c r="BK41" s="346">
        <v>4581.3157550000024</v>
      </c>
      <c r="BL41" s="346">
        <v>4510.0732129999997</v>
      </c>
      <c r="BM41" s="346">
        <v>4583.9270970000007</v>
      </c>
      <c r="BN41" s="346">
        <v>4509.0307519999978</v>
      </c>
      <c r="BO41" s="346">
        <v>4682.9926180000002</v>
      </c>
      <c r="BP41" s="346">
        <v>4958.7607460000017</v>
      </c>
      <c r="BQ41" s="346">
        <v>5047.1581330000008</v>
      </c>
      <c r="BR41" s="346">
        <v>5091.0835709999992</v>
      </c>
      <c r="BS41" s="346">
        <v>5058.5009950000003</v>
      </c>
      <c r="BT41" s="346">
        <v>4893.5645820000009</v>
      </c>
      <c r="BU41" s="346">
        <v>4601.4981699999989</v>
      </c>
      <c r="BV41" s="346">
        <v>4323.6726686648526</v>
      </c>
      <c r="BW41" s="346">
        <v>4009.0528172699987</v>
      </c>
      <c r="BX41" s="346">
        <v>3857.7041331464152</v>
      </c>
      <c r="BY41" s="346">
        <v>3646.792145331744</v>
      </c>
      <c r="BZ41" s="346">
        <v>3576.1123216362239</v>
      </c>
      <c r="CA41" s="346">
        <v>3574.9879644361727</v>
      </c>
      <c r="CB41" s="346">
        <v>3732.6206428505711</v>
      </c>
      <c r="CC41" s="346">
        <v>3554.9728680563267</v>
      </c>
      <c r="CD41" s="346">
        <v>3593.0025261277815</v>
      </c>
      <c r="CE41" s="347">
        <v>3508.7241230601535</v>
      </c>
    </row>
    <row r="42" spans="1:83" s="53" customFormat="1" x14ac:dyDescent="0.35">
      <c r="A42" s="68"/>
      <c r="B42" s="203" t="s">
        <v>584</v>
      </c>
      <c r="D42" s="418" t="s">
        <v>447</v>
      </c>
      <c r="E42" s="346" t="s">
        <v>447</v>
      </c>
      <c r="F42" s="346" t="s">
        <v>447</v>
      </c>
      <c r="G42" s="346" t="s">
        <v>447</v>
      </c>
      <c r="H42" s="346" t="s">
        <v>447</v>
      </c>
      <c r="I42" s="346" t="s">
        <v>447</v>
      </c>
      <c r="J42" s="346" t="s">
        <v>447</v>
      </c>
      <c r="K42" s="346" t="s">
        <v>447</v>
      </c>
      <c r="L42" s="346" t="s">
        <v>447</v>
      </c>
      <c r="M42" s="346" t="s">
        <v>447</v>
      </c>
      <c r="N42" s="346" t="s">
        <v>447</v>
      </c>
      <c r="O42" s="346" t="s">
        <v>447</v>
      </c>
      <c r="P42" s="346" t="s">
        <v>447</v>
      </c>
      <c r="Q42" s="346" t="s">
        <v>447</v>
      </c>
      <c r="R42" s="346" t="s">
        <v>447</v>
      </c>
      <c r="S42" s="346" t="s">
        <v>447</v>
      </c>
      <c r="T42" s="346" t="s">
        <v>447</v>
      </c>
      <c r="U42" s="346" t="s">
        <v>447</v>
      </c>
      <c r="V42" s="346" t="s">
        <v>447</v>
      </c>
      <c r="W42" s="346" t="s">
        <v>447</v>
      </c>
      <c r="X42" s="346" t="s">
        <v>447</v>
      </c>
      <c r="Y42" s="346" t="s">
        <v>447</v>
      </c>
      <c r="Z42" s="346" t="s">
        <v>447</v>
      </c>
      <c r="AA42" s="346" t="s">
        <v>447</v>
      </c>
      <c r="AB42" s="346" t="s">
        <v>447</v>
      </c>
      <c r="AC42" s="346" t="s">
        <v>447</v>
      </c>
      <c r="AD42" s="346" t="s">
        <v>447</v>
      </c>
      <c r="AE42" s="346" t="s">
        <v>447</v>
      </c>
      <c r="AF42" s="346" t="s">
        <v>447</v>
      </c>
      <c r="AG42" s="346" t="s">
        <v>447</v>
      </c>
      <c r="AH42" s="346" t="s">
        <v>447</v>
      </c>
      <c r="AI42" s="346" t="s">
        <v>447</v>
      </c>
      <c r="AJ42" s="346" t="s">
        <v>447</v>
      </c>
      <c r="AK42" s="346" t="s">
        <v>447</v>
      </c>
      <c r="AL42" s="346" t="s">
        <v>447</v>
      </c>
      <c r="AM42" s="346" t="s">
        <v>447</v>
      </c>
      <c r="AN42" s="346" t="s">
        <v>447</v>
      </c>
      <c r="AO42" s="346" t="s">
        <v>447</v>
      </c>
      <c r="AP42" s="346" t="s">
        <v>447</v>
      </c>
      <c r="AQ42" s="346" t="s">
        <v>447</v>
      </c>
      <c r="AR42" s="346" t="s">
        <v>447</v>
      </c>
      <c r="AS42" s="346" t="s">
        <v>447</v>
      </c>
      <c r="AT42" s="346" t="s">
        <v>447</v>
      </c>
      <c r="AU42" s="346">
        <v>183.55250930270057</v>
      </c>
      <c r="AV42" s="346">
        <v>215.76524734087627</v>
      </c>
      <c r="AW42" s="346">
        <v>233.48116452688467</v>
      </c>
      <c r="AX42" s="346">
        <v>249.68303599999999</v>
      </c>
      <c r="AY42" s="346">
        <v>261.47803500000003</v>
      </c>
      <c r="AZ42" s="346">
        <v>270.25333700000004</v>
      </c>
      <c r="BA42" s="346">
        <v>267.80757900000003</v>
      </c>
      <c r="BB42" s="346">
        <v>266.30177027999997</v>
      </c>
      <c r="BC42" s="346">
        <v>267.94469299999997</v>
      </c>
      <c r="BD42" s="346">
        <v>270.05906600000003</v>
      </c>
      <c r="BE42" s="346">
        <v>273.37646599999994</v>
      </c>
      <c r="BF42" s="346">
        <v>283.87166200000001</v>
      </c>
      <c r="BG42" s="346">
        <v>272.87907999999999</v>
      </c>
      <c r="BH42" s="346">
        <v>273.85431499999993</v>
      </c>
      <c r="BI42" s="346">
        <v>281.61558000000008</v>
      </c>
      <c r="BJ42" s="346">
        <v>289.47423800000001</v>
      </c>
      <c r="BK42" s="346">
        <v>298.57093800000001</v>
      </c>
      <c r="BL42" s="346">
        <v>265.65446399999996</v>
      </c>
      <c r="BM42" s="346">
        <v>250.632768</v>
      </c>
      <c r="BN42" s="346">
        <v>232.66302899999994</v>
      </c>
      <c r="BO42" s="346">
        <v>220.99752100000003</v>
      </c>
      <c r="BP42" s="346">
        <v>229.47088200000007</v>
      </c>
      <c r="BQ42" s="346">
        <v>230.47488800000002</v>
      </c>
      <c r="BR42" s="346">
        <v>230.44787599999995</v>
      </c>
      <c r="BS42" s="346">
        <v>235.603419</v>
      </c>
      <c r="BT42" s="346">
        <v>238.79134599999998</v>
      </c>
      <c r="BU42" s="346">
        <v>240.23291299999997</v>
      </c>
      <c r="BV42" s="346">
        <v>237.28107100976376</v>
      </c>
      <c r="BW42" s="346">
        <v>222.09259873421991</v>
      </c>
      <c r="BX42" s="346">
        <v>211.98684812604367</v>
      </c>
      <c r="BY42" s="346">
        <v>200.90910442160515</v>
      </c>
      <c r="BZ42" s="346">
        <v>192.83693839225052</v>
      </c>
      <c r="CA42" s="346">
        <v>195.25718856852689</v>
      </c>
      <c r="CB42" s="346">
        <v>203.1791563217086</v>
      </c>
      <c r="CC42" s="346">
        <v>189.76315058187006</v>
      </c>
      <c r="CD42" s="346">
        <v>174.10122839933121</v>
      </c>
      <c r="CE42" s="347">
        <v>169.45210928056804</v>
      </c>
    </row>
    <row r="43" spans="1:83" s="53" customFormat="1" x14ac:dyDescent="0.35">
      <c r="A43" s="68"/>
      <c r="B43" s="203" t="s">
        <v>585</v>
      </c>
      <c r="D43" s="418" t="s">
        <v>447</v>
      </c>
      <c r="E43" s="346" t="s">
        <v>447</v>
      </c>
      <c r="F43" s="346" t="s">
        <v>447</v>
      </c>
      <c r="G43" s="346" t="s">
        <v>447</v>
      </c>
      <c r="H43" s="346" t="s">
        <v>447</v>
      </c>
      <c r="I43" s="346" t="s">
        <v>447</v>
      </c>
      <c r="J43" s="346" t="s">
        <v>447</v>
      </c>
      <c r="K43" s="346" t="s">
        <v>447</v>
      </c>
      <c r="L43" s="346" t="s">
        <v>447</v>
      </c>
      <c r="M43" s="346" t="s">
        <v>447</v>
      </c>
      <c r="N43" s="346" t="s">
        <v>447</v>
      </c>
      <c r="O43" s="346" t="s">
        <v>447</v>
      </c>
      <c r="P43" s="346" t="s">
        <v>447</v>
      </c>
      <c r="Q43" s="346" t="s">
        <v>447</v>
      </c>
      <c r="R43" s="346" t="s">
        <v>447</v>
      </c>
      <c r="S43" s="346" t="s">
        <v>447</v>
      </c>
      <c r="T43" s="346" t="s">
        <v>447</v>
      </c>
      <c r="U43" s="346" t="s">
        <v>447</v>
      </c>
      <c r="V43" s="346" t="s">
        <v>447</v>
      </c>
      <c r="W43" s="346" t="s">
        <v>447</v>
      </c>
      <c r="X43" s="346" t="s">
        <v>447</v>
      </c>
      <c r="Y43" s="346" t="s">
        <v>447</v>
      </c>
      <c r="Z43" s="346" t="s">
        <v>447</v>
      </c>
      <c r="AA43" s="346" t="s">
        <v>447</v>
      </c>
      <c r="AB43" s="346" t="s">
        <v>447</v>
      </c>
      <c r="AC43" s="346" t="s">
        <v>447</v>
      </c>
      <c r="AD43" s="346" t="s">
        <v>447</v>
      </c>
      <c r="AE43" s="346" t="s">
        <v>447</v>
      </c>
      <c r="AF43" s="346" t="s">
        <v>447</v>
      </c>
      <c r="AG43" s="346" t="s">
        <v>447</v>
      </c>
      <c r="AH43" s="346" t="s">
        <v>447</v>
      </c>
      <c r="AI43" s="346" t="s">
        <v>447</v>
      </c>
      <c r="AJ43" s="346" t="s">
        <v>447</v>
      </c>
      <c r="AK43" s="346" t="s">
        <v>447</v>
      </c>
      <c r="AL43" s="346" t="s">
        <v>447</v>
      </c>
      <c r="AM43" s="346" t="s">
        <v>447</v>
      </c>
      <c r="AN43" s="346" t="s">
        <v>447</v>
      </c>
      <c r="AO43" s="346" t="s">
        <v>447</v>
      </c>
      <c r="AP43" s="346" t="s">
        <v>447</v>
      </c>
      <c r="AQ43" s="346" t="s">
        <v>447</v>
      </c>
      <c r="AR43" s="346" t="s">
        <v>447</v>
      </c>
      <c r="AS43" s="346" t="s">
        <v>447</v>
      </c>
      <c r="AT43" s="346" t="s">
        <v>447</v>
      </c>
      <c r="AU43" s="346">
        <v>524.95141572566149</v>
      </c>
      <c r="AV43" s="346">
        <v>573.15843108008266</v>
      </c>
      <c r="AW43" s="346">
        <v>613.142967747179</v>
      </c>
      <c r="AX43" s="346">
        <v>623.53082099999983</v>
      </c>
      <c r="AY43" s="346">
        <v>631.03931899999998</v>
      </c>
      <c r="AZ43" s="346">
        <v>665.01401899999996</v>
      </c>
      <c r="BA43" s="346">
        <v>693.87929099999985</v>
      </c>
      <c r="BB43" s="346">
        <v>698.3804705</v>
      </c>
      <c r="BC43" s="346">
        <v>701.13576599999999</v>
      </c>
      <c r="BD43" s="346">
        <v>700.85975900000005</v>
      </c>
      <c r="BE43" s="346">
        <v>713.31337299999996</v>
      </c>
      <c r="BF43" s="346">
        <v>742.66885100000002</v>
      </c>
      <c r="BG43" s="346">
        <v>538.95294100000001</v>
      </c>
      <c r="BH43" s="346">
        <v>556.36495400000001</v>
      </c>
      <c r="BI43" s="346">
        <v>562.28713300000015</v>
      </c>
      <c r="BJ43" s="346">
        <v>575.62685500000009</v>
      </c>
      <c r="BK43" s="346">
        <v>573.99270999999999</v>
      </c>
      <c r="BL43" s="346">
        <v>592.30323399999986</v>
      </c>
      <c r="BM43" s="346">
        <v>635.03864799999997</v>
      </c>
      <c r="BN43" s="346">
        <v>663.76942399999973</v>
      </c>
      <c r="BO43" s="346">
        <v>673.67184699999996</v>
      </c>
      <c r="BP43" s="346">
        <v>689.60207500000024</v>
      </c>
      <c r="BQ43" s="346">
        <v>671.84154600000011</v>
      </c>
      <c r="BR43" s="346">
        <v>675.30550399999993</v>
      </c>
      <c r="BS43" s="346">
        <v>677.48254800000007</v>
      </c>
      <c r="BT43" s="346">
        <v>668.78947000000005</v>
      </c>
      <c r="BU43" s="346">
        <v>643.74464199999989</v>
      </c>
      <c r="BV43" s="346">
        <v>616.6788303253843</v>
      </c>
      <c r="BW43" s="346">
        <v>571.36742799578246</v>
      </c>
      <c r="BX43" s="346">
        <v>557.31469772754019</v>
      </c>
      <c r="BY43" s="346">
        <v>521.926893903532</v>
      </c>
      <c r="BZ43" s="346">
        <v>490.92285691377475</v>
      </c>
      <c r="CA43" s="346">
        <v>491.27236418470062</v>
      </c>
      <c r="CB43" s="346">
        <v>506.78485152024609</v>
      </c>
      <c r="CC43" s="346">
        <v>477.53393514652396</v>
      </c>
      <c r="CD43" s="346">
        <v>377.74243119707654</v>
      </c>
      <c r="CE43" s="347">
        <v>387.08075261984357</v>
      </c>
    </row>
    <row r="44" spans="1:83" s="53" customFormat="1" ht="26.25" customHeight="1" x14ac:dyDescent="0.35">
      <c r="A44" s="68"/>
      <c r="B44" s="417" t="s">
        <v>623</v>
      </c>
      <c r="D44" s="418">
        <f t="shared" ref="D44:AI44" si="13">SUM(D45:D47)</f>
        <v>0</v>
      </c>
      <c r="E44" s="346">
        <f t="shared" si="13"/>
        <v>0</v>
      </c>
      <c r="F44" s="346">
        <f t="shared" si="13"/>
        <v>0</v>
      </c>
      <c r="G44" s="346">
        <f t="shared" si="13"/>
        <v>0</v>
      </c>
      <c r="H44" s="346">
        <f t="shared" si="13"/>
        <v>0</v>
      </c>
      <c r="I44" s="346">
        <f t="shared" si="13"/>
        <v>0</v>
      </c>
      <c r="J44" s="346">
        <f t="shared" si="13"/>
        <v>0</v>
      </c>
      <c r="K44" s="346">
        <f t="shared" si="13"/>
        <v>0</v>
      </c>
      <c r="L44" s="346">
        <f t="shared" si="13"/>
        <v>0</v>
      </c>
      <c r="M44" s="346">
        <f t="shared" si="13"/>
        <v>0</v>
      </c>
      <c r="N44" s="346">
        <f t="shared" si="13"/>
        <v>0</v>
      </c>
      <c r="O44" s="346">
        <f t="shared" si="13"/>
        <v>0</v>
      </c>
      <c r="P44" s="346">
        <f t="shared" si="13"/>
        <v>0</v>
      </c>
      <c r="Q44" s="346">
        <f t="shared" si="13"/>
        <v>0</v>
      </c>
      <c r="R44" s="346">
        <f t="shared" si="13"/>
        <v>0</v>
      </c>
      <c r="S44" s="346">
        <f t="shared" si="13"/>
        <v>0</v>
      </c>
      <c r="T44" s="346">
        <f t="shared" si="13"/>
        <v>0</v>
      </c>
      <c r="U44" s="346">
        <f t="shared" si="13"/>
        <v>0</v>
      </c>
      <c r="V44" s="346">
        <f t="shared" si="13"/>
        <v>0</v>
      </c>
      <c r="W44" s="346">
        <f t="shared" si="13"/>
        <v>0</v>
      </c>
      <c r="X44" s="346">
        <f t="shared" si="13"/>
        <v>0</v>
      </c>
      <c r="Y44" s="346">
        <f t="shared" si="13"/>
        <v>0</v>
      </c>
      <c r="Z44" s="346">
        <f t="shared" si="13"/>
        <v>0</v>
      </c>
      <c r="AA44" s="346">
        <f t="shared" si="13"/>
        <v>0</v>
      </c>
      <c r="AB44" s="346">
        <f t="shared" si="13"/>
        <v>0</v>
      </c>
      <c r="AC44" s="346">
        <f t="shared" si="13"/>
        <v>0</v>
      </c>
      <c r="AD44" s="346">
        <f t="shared" si="13"/>
        <v>0</v>
      </c>
      <c r="AE44" s="346">
        <f t="shared" si="13"/>
        <v>0</v>
      </c>
      <c r="AF44" s="346">
        <f t="shared" si="13"/>
        <v>0</v>
      </c>
      <c r="AG44" s="346">
        <f t="shared" si="13"/>
        <v>0</v>
      </c>
      <c r="AH44" s="346">
        <f t="shared" si="13"/>
        <v>0</v>
      </c>
      <c r="AI44" s="346">
        <f t="shared" si="13"/>
        <v>0</v>
      </c>
      <c r="AJ44" s="346">
        <f t="shared" ref="AJ44:BO44" si="14">SUM(AJ45:AJ47)</f>
        <v>0</v>
      </c>
      <c r="AK44" s="346">
        <f t="shared" si="14"/>
        <v>0</v>
      </c>
      <c r="AL44" s="346">
        <f t="shared" si="14"/>
        <v>0</v>
      </c>
      <c r="AM44" s="346">
        <f t="shared" si="14"/>
        <v>0</v>
      </c>
      <c r="AN44" s="346">
        <f t="shared" si="14"/>
        <v>0</v>
      </c>
      <c r="AO44" s="346">
        <f t="shared" si="14"/>
        <v>0</v>
      </c>
      <c r="AP44" s="346">
        <f t="shared" si="14"/>
        <v>0</v>
      </c>
      <c r="AQ44" s="346">
        <f t="shared" si="14"/>
        <v>0</v>
      </c>
      <c r="AR44" s="346">
        <f t="shared" si="14"/>
        <v>0</v>
      </c>
      <c r="AS44" s="346">
        <f t="shared" si="14"/>
        <v>0</v>
      </c>
      <c r="AT44" s="346">
        <f t="shared" si="14"/>
        <v>0</v>
      </c>
      <c r="AU44" s="346">
        <f t="shared" si="14"/>
        <v>2413.4089999999997</v>
      </c>
      <c r="AV44" s="346">
        <f t="shared" si="14"/>
        <v>3246.0120000000002</v>
      </c>
      <c r="AW44" s="346">
        <f t="shared" si="14"/>
        <v>4188.58</v>
      </c>
      <c r="AX44" s="346">
        <f t="shared" si="14"/>
        <v>4875.1940160000004</v>
      </c>
      <c r="AY44" s="346">
        <f t="shared" si="14"/>
        <v>5444.6813459999994</v>
      </c>
      <c r="AZ44" s="346">
        <f t="shared" si="14"/>
        <v>5810.3309459999982</v>
      </c>
      <c r="BA44" s="346">
        <f t="shared" si="14"/>
        <v>5678.8121289999999</v>
      </c>
      <c r="BB44" s="346">
        <f t="shared" si="14"/>
        <v>5659.8551239500011</v>
      </c>
      <c r="BC44" s="346">
        <f t="shared" si="14"/>
        <v>5719.3859879999654</v>
      </c>
      <c r="BD44" s="346">
        <f t="shared" si="14"/>
        <v>5904.123578470475</v>
      </c>
      <c r="BE44" s="346">
        <f t="shared" si="14"/>
        <v>6306.2343094869357</v>
      </c>
      <c r="BF44" s="346">
        <f t="shared" si="14"/>
        <v>7230.9641702021872</v>
      </c>
      <c r="BG44" s="346">
        <f t="shared" si="14"/>
        <v>7319.8412333400011</v>
      </c>
      <c r="BH44" s="346">
        <f t="shared" si="14"/>
        <v>7957.4022362544338</v>
      </c>
      <c r="BI44" s="346">
        <f t="shared" si="14"/>
        <v>8665.6198189999977</v>
      </c>
      <c r="BJ44" s="346">
        <f t="shared" si="14"/>
        <v>9470.8152410000039</v>
      </c>
      <c r="BK44" s="346">
        <f t="shared" si="14"/>
        <v>10277.921191999998</v>
      </c>
      <c r="BL44" s="346">
        <f t="shared" si="14"/>
        <v>11735.410251000003</v>
      </c>
      <c r="BM44" s="346">
        <f t="shared" si="14"/>
        <v>14519.632665000001</v>
      </c>
      <c r="BN44" s="346">
        <f t="shared" si="14"/>
        <v>16021.527095999994</v>
      </c>
      <c r="BO44" s="346">
        <f t="shared" si="14"/>
        <v>17242.628137000007</v>
      </c>
      <c r="BP44" s="346">
        <f t="shared" ref="BP44:CE44" si="15">SUM(BP45:BP47)</f>
        <v>18021.797909000001</v>
      </c>
      <c r="BQ44" s="346">
        <f t="shared" si="15"/>
        <v>18220.333105999998</v>
      </c>
      <c r="BR44" s="346">
        <f t="shared" si="15"/>
        <v>18319.728604</v>
      </c>
      <c r="BS44" s="346">
        <f t="shared" si="15"/>
        <v>18272.126685000003</v>
      </c>
      <c r="BT44" s="346">
        <f t="shared" si="15"/>
        <v>17639.454521000003</v>
      </c>
      <c r="BU44" s="346">
        <f t="shared" si="15"/>
        <v>16815.744488999997</v>
      </c>
      <c r="BV44" s="346">
        <f t="shared" si="15"/>
        <v>15552.189380999998</v>
      </c>
      <c r="BW44" s="346">
        <f t="shared" si="15"/>
        <v>13582.475721000001</v>
      </c>
      <c r="BX44" s="346">
        <f t="shared" si="15"/>
        <v>12707.290023999994</v>
      </c>
      <c r="BY44" s="346">
        <f t="shared" si="15"/>
        <v>11756.129343538609</v>
      </c>
      <c r="BZ44" s="346">
        <f t="shared" si="15"/>
        <v>10517.1311692291</v>
      </c>
      <c r="CA44" s="346">
        <f t="shared" si="15"/>
        <v>10014.532113349269</v>
      </c>
      <c r="CB44" s="346">
        <f t="shared" si="15"/>
        <v>9718.831091578566</v>
      </c>
      <c r="CC44" s="346">
        <f t="shared" si="15"/>
        <v>8178.4923550777567</v>
      </c>
      <c r="CD44" s="346">
        <f t="shared" si="15"/>
        <v>6653.506588332958</v>
      </c>
      <c r="CE44" s="347">
        <f t="shared" si="15"/>
        <v>6350.0933678104775</v>
      </c>
    </row>
    <row r="45" spans="1:83" s="53" customFormat="1" x14ac:dyDescent="0.35">
      <c r="A45" s="68"/>
      <c r="B45" s="203" t="s">
        <v>583</v>
      </c>
      <c r="D45" s="418" t="s">
        <v>447</v>
      </c>
      <c r="E45" s="346" t="s">
        <v>447</v>
      </c>
      <c r="F45" s="346" t="s">
        <v>447</v>
      </c>
      <c r="G45" s="346" t="s">
        <v>447</v>
      </c>
      <c r="H45" s="346" t="s">
        <v>447</v>
      </c>
      <c r="I45" s="346" t="s">
        <v>447</v>
      </c>
      <c r="J45" s="346" t="s">
        <v>447</v>
      </c>
      <c r="K45" s="346" t="s">
        <v>447</v>
      </c>
      <c r="L45" s="346" t="s">
        <v>447</v>
      </c>
      <c r="M45" s="346" t="s">
        <v>447</v>
      </c>
      <c r="N45" s="346" t="s">
        <v>447</v>
      </c>
      <c r="O45" s="346" t="s">
        <v>447</v>
      </c>
      <c r="P45" s="346" t="s">
        <v>447</v>
      </c>
      <c r="Q45" s="346" t="s">
        <v>447</v>
      </c>
      <c r="R45" s="346" t="s">
        <v>447</v>
      </c>
      <c r="S45" s="346" t="s">
        <v>447</v>
      </c>
      <c r="T45" s="346" t="s">
        <v>447</v>
      </c>
      <c r="U45" s="346" t="s">
        <v>447</v>
      </c>
      <c r="V45" s="346" t="s">
        <v>447</v>
      </c>
      <c r="W45" s="346" t="s">
        <v>447</v>
      </c>
      <c r="X45" s="346" t="s">
        <v>447</v>
      </c>
      <c r="Y45" s="346" t="s">
        <v>447</v>
      </c>
      <c r="Z45" s="346" t="s">
        <v>447</v>
      </c>
      <c r="AA45" s="346" t="s">
        <v>447</v>
      </c>
      <c r="AB45" s="346" t="s">
        <v>447</v>
      </c>
      <c r="AC45" s="346" t="s">
        <v>447</v>
      </c>
      <c r="AD45" s="346" t="s">
        <v>447</v>
      </c>
      <c r="AE45" s="346" t="s">
        <v>447</v>
      </c>
      <c r="AF45" s="346" t="s">
        <v>447</v>
      </c>
      <c r="AG45" s="346" t="s">
        <v>447</v>
      </c>
      <c r="AH45" s="346" t="s">
        <v>447</v>
      </c>
      <c r="AI45" s="346" t="s">
        <v>447</v>
      </c>
      <c r="AJ45" s="346" t="s">
        <v>447</v>
      </c>
      <c r="AK45" s="346" t="s">
        <v>447</v>
      </c>
      <c r="AL45" s="346" t="s">
        <v>447</v>
      </c>
      <c r="AM45" s="346" t="s">
        <v>447</v>
      </c>
      <c r="AN45" s="346" t="s">
        <v>447</v>
      </c>
      <c r="AO45" s="346" t="s">
        <v>447</v>
      </c>
      <c r="AP45" s="346" t="s">
        <v>447</v>
      </c>
      <c r="AQ45" s="346" t="s">
        <v>447</v>
      </c>
      <c r="AR45" s="346" t="s">
        <v>447</v>
      </c>
      <c r="AS45" s="346" t="s">
        <v>447</v>
      </c>
      <c r="AT45" s="346" t="s">
        <v>447</v>
      </c>
      <c r="AU45" s="346">
        <v>2167.1547548999097</v>
      </c>
      <c r="AV45" s="346">
        <v>2933.9340063665963</v>
      </c>
      <c r="AW45" s="346">
        <v>3808.909900802536</v>
      </c>
      <c r="AX45" s="346">
        <v>4431.8053010000003</v>
      </c>
      <c r="AY45" s="346">
        <v>4945.9247070000001</v>
      </c>
      <c r="AZ45" s="346">
        <v>5272.4258929999987</v>
      </c>
      <c r="BA45" s="346">
        <v>5125.3931899999998</v>
      </c>
      <c r="BB45" s="346">
        <v>5085.6280137300009</v>
      </c>
      <c r="BC45" s="346">
        <v>5127.7575389068625</v>
      </c>
      <c r="BD45" s="346">
        <v>5286.4482749333047</v>
      </c>
      <c r="BE45" s="346">
        <v>5644.5086698518116</v>
      </c>
      <c r="BF45" s="346">
        <v>6440.9761648831518</v>
      </c>
      <c r="BG45" s="346">
        <v>6436.3892621292925</v>
      </c>
      <c r="BH45" s="346">
        <v>7040.1673683997742</v>
      </c>
      <c r="BI45" s="346">
        <v>7712.8027929999989</v>
      </c>
      <c r="BJ45" s="346">
        <v>8463.0670730000038</v>
      </c>
      <c r="BK45" s="346">
        <v>9198.6850749999976</v>
      </c>
      <c r="BL45" s="346">
        <v>10489.469894000003</v>
      </c>
      <c r="BM45" s="346">
        <v>13015.576289000001</v>
      </c>
      <c r="BN45" s="346">
        <v>14364.520094999996</v>
      </c>
      <c r="BO45" s="346">
        <v>15453.731155000005</v>
      </c>
      <c r="BP45" s="346">
        <v>16160.501292999999</v>
      </c>
      <c r="BQ45" s="346">
        <v>16348.544953999997</v>
      </c>
      <c r="BR45" s="346">
        <v>16438.019783</v>
      </c>
      <c r="BS45" s="346">
        <v>16388.976737000001</v>
      </c>
      <c r="BT45" s="346">
        <v>15805.191595000006</v>
      </c>
      <c r="BU45" s="346">
        <v>15036.677091999998</v>
      </c>
      <c r="BV45" s="346">
        <v>13873.505020699633</v>
      </c>
      <c r="BW45" s="346">
        <v>12090.49478114167</v>
      </c>
      <c r="BX45" s="346">
        <v>11325.617321497684</v>
      </c>
      <c r="BY45" s="346">
        <v>10469.705933515563</v>
      </c>
      <c r="BZ45" s="346">
        <v>9363.4902286972483</v>
      </c>
      <c r="CA45" s="346">
        <v>8920.514536029903</v>
      </c>
      <c r="CB45" s="346">
        <v>8662.7279482572012</v>
      </c>
      <c r="CC45" s="346">
        <v>7250.5945827607011</v>
      </c>
      <c r="CD45" s="346">
        <v>5991.2382144937292</v>
      </c>
      <c r="CE45" s="347">
        <v>5671.2178368846053</v>
      </c>
    </row>
    <row r="46" spans="1:83" s="53" customFormat="1" x14ac:dyDescent="0.35">
      <c r="A46" s="68"/>
      <c r="B46" s="203" t="s">
        <v>584</v>
      </c>
      <c r="D46" s="418" t="s">
        <v>447</v>
      </c>
      <c r="E46" s="346" t="s">
        <v>447</v>
      </c>
      <c r="F46" s="346" t="s">
        <v>447</v>
      </c>
      <c r="G46" s="346" t="s">
        <v>447</v>
      </c>
      <c r="H46" s="346" t="s">
        <v>447</v>
      </c>
      <c r="I46" s="346" t="s">
        <v>447</v>
      </c>
      <c r="J46" s="346" t="s">
        <v>447</v>
      </c>
      <c r="K46" s="346" t="s">
        <v>447</v>
      </c>
      <c r="L46" s="346" t="s">
        <v>447</v>
      </c>
      <c r="M46" s="346" t="s">
        <v>447</v>
      </c>
      <c r="N46" s="346" t="s">
        <v>447</v>
      </c>
      <c r="O46" s="346" t="s">
        <v>447</v>
      </c>
      <c r="P46" s="346" t="s">
        <v>447</v>
      </c>
      <c r="Q46" s="346" t="s">
        <v>447</v>
      </c>
      <c r="R46" s="346" t="s">
        <v>447</v>
      </c>
      <c r="S46" s="346" t="s">
        <v>447</v>
      </c>
      <c r="T46" s="346" t="s">
        <v>447</v>
      </c>
      <c r="U46" s="346" t="s">
        <v>447</v>
      </c>
      <c r="V46" s="346" t="s">
        <v>447</v>
      </c>
      <c r="W46" s="346" t="s">
        <v>447</v>
      </c>
      <c r="X46" s="346" t="s">
        <v>447</v>
      </c>
      <c r="Y46" s="346" t="s">
        <v>447</v>
      </c>
      <c r="Z46" s="346" t="s">
        <v>447</v>
      </c>
      <c r="AA46" s="346" t="s">
        <v>447</v>
      </c>
      <c r="AB46" s="346" t="s">
        <v>447</v>
      </c>
      <c r="AC46" s="346" t="s">
        <v>447</v>
      </c>
      <c r="AD46" s="346" t="s">
        <v>447</v>
      </c>
      <c r="AE46" s="346" t="s">
        <v>447</v>
      </c>
      <c r="AF46" s="346" t="s">
        <v>447</v>
      </c>
      <c r="AG46" s="346" t="s">
        <v>447</v>
      </c>
      <c r="AH46" s="346" t="s">
        <v>447</v>
      </c>
      <c r="AI46" s="346" t="s">
        <v>447</v>
      </c>
      <c r="AJ46" s="346" t="s">
        <v>447</v>
      </c>
      <c r="AK46" s="346" t="s">
        <v>447</v>
      </c>
      <c r="AL46" s="346" t="s">
        <v>447</v>
      </c>
      <c r="AM46" s="346" t="s">
        <v>447</v>
      </c>
      <c r="AN46" s="346" t="s">
        <v>447</v>
      </c>
      <c r="AO46" s="346" t="s">
        <v>447</v>
      </c>
      <c r="AP46" s="346" t="s">
        <v>447</v>
      </c>
      <c r="AQ46" s="346" t="s">
        <v>447</v>
      </c>
      <c r="AR46" s="346" t="s">
        <v>447</v>
      </c>
      <c r="AS46" s="346" t="s">
        <v>447</v>
      </c>
      <c r="AT46" s="346" t="s">
        <v>447</v>
      </c>
      <c r="AU46" s="346">
        <v>109.79860287962624</v>
      </c>
      <c r="AV46" s="346">
        <v>141.66202051450421</v>
      </c>
      <c r="AW46" s="346">
        <v>175.6639341584962</v>
      </c>
      <c r="AX46" s="346">
        <v>202.48892000000004</v>
      </c>
      <c r="AY46" s="346">
        <v>222.72060800000003</v>
      </c>
      <c r="AZ46" s="346">
        <v>236.10433199999997</v>
      </c>
      <c r="BA46" s="346">
        <v>233.49411200000003</v>
      </c>
      <c r="BB46" s="346">
        <v>233.80841371999998</v>
      </c>
      <c r="BC46" s="346">
        <v>239.17032009310364</v>
      </c>
      <c r="BD46" s="346">
        <v>245.04842974875737</v>
      </c>
      <c r="BE46" s="346">
        <v>256.9479966351247</v>
      </c>
      <c r="BF46" s="346">
        <v>289.38963031903631</v>
      </c>
      <c r="BG46" s="346">
        <v>272.54368921070835</v>
      </c>
      <c r="BH46" s="346">
        <v>285.19785585465985</v>
      </c>
      <c r="BI46" s="346">
        <v>301.48449999999997</v>
      </c>
      <c r="BJ46" s="346">
        <v>324.24810600000001</v>
      </c>
      <c r="BK46" s="346">
        <v>357.63231799999994</v>
      </c>
      <c r="BL46" s="346">
        <v>446.53869700000007</v>
      </c>
      <c r="BM46" s="346">
        <v>583.22119599999996</v>
      </c>
      <c r="BN46" s="346">
        <v>660.18464399999982</v>
      </c>
      <c r="BO46" s="346">
        <v>734.82701900000029</v>
      </c>
      <c r="BP46" s="346">
        <v>762.09558300000015</v>
      </c>
      <c r="BQ46" s="346">
        <v>773.47292899999979</v>
      </c>
      <c r="BR46" s="346">
        <v>780.83464700000013</v>
      </c>
      <c r="BS46" s="346">
        <v>788.56670200000008</v>
      </c>
      <c r="BT46" s="346">
        <v>769.92821600000002</v>
      </c>
      <c r="BU46" s="346">
        <v>751.35525000000007</v>
      </c>
      <c r="BV46" s="346">
        <v>707.78068435206228</v>
      </c>
      <c r="BW46" s="346">
        <v>627.56057882282494</v>
      </c>
      <c r="BX46" s="346">
        <v>581.65349695224199</v>
      </c>
      <c r="BY46" s="346">
        <v>544.16338304703527</v>
      </c>
      <c r="BZ46" s="346">
        <v>494.84605629265411</v>
      </c>
      <c r="CA46" s="346">
        <v>486.19909561998719</v>
      </c>
      <c r="CB46" s="346">
        <v>480.26996545838153</v>
      </c>
      <c r="CC46" s="346">
        <v>412.62494307507251</v>
      </c>
      <c r="CD46" s="346">
        <v>336.77041123307328</v>
      </c>
      <c r="CE46" s="347">
        <v>325.06292239795982</v>
      </c>
    </row>
    <row r="47" spans="1:83" s="53" customFormat="1" x14ac:dyDescent="0.35">
      <c r="A47" s="68"/>
      <c r="B47" s="203" t="s">
        <v>585</v>
      </c>
      <c r="D47" s="418" t="s">
        <v>447</v>
      </c>
      <c r="E47" s="346" t="s">
        <v>447</v>
      </c>
      <c r="F47" s="346" t="s">
        <v>447</v>
      </c>
      <c r="G47" s="346" t="s">
        <v>447</v>
      </c>
      <c r="H47" s="346" t="s">
        <v>447</v>
      </c>
      <c r="I47" s="346" t="s">
        <v>447</v>
      </c>
      <c r="J47" s="346" t="s">
        <v>447</v>
      </c>
      <c r="K47" s="346" t="s">
        <v>447</v>
      </c>
      <c r="L47" s="346" t="s">
        <v>447</v>
      </c>
      <c r="M47" s="346" t="s">
        <v>447</v>
      </c>
      <c r="N47" s="346" t="s">
        <v>447</v>
      </c>
      <c r="O47" s="346" t="s">
        <v>447</v>
      </c>
      <c r="P47" s="346" t="s">
        <v>447</v>
      </c>
      <c r="Q47" s="346" t="s">
        <v>447</v>
      </c>
      <c r="R47" s="346" t="s">
        <v>447</v>
      </c>
      <c r="S47" s="346" t="s">
        <v>447</v>
      </c>
      <c r="T47" s="346" t="s">
        <v>447</v>
      </c>
      <c r="U47" s="346" t="s">
        <v>447</v>
      </c>
      <c r="V47" s="346" t="s">
        <v>447</v>
      </c>
      <c r="W47" s="346" t="s">
        <v>447</v>
      </c>
      <c r="X47" s="346" t="s">
        <v>447</v>
      </c>
      <c r="Y47" s="346" t="s">
        <v>447</v>
      </c>
      <c r="Z47" s="346" t="s">
        <v>447</v>
      </c>
      <c r="AA47" s="346" t="s">
        <v>447</v>
      </c>
      <c r="AB47" s="346" t="s">
        <v>447</v>
      </c>
      <c r="AC47" s="346" t="s">
        <v>447</v>
      </c>
      <c r="AD47" s="346" t="s">
        <v>447</v>
      </c>
      <c r="AE47" s="346" t="s">
        <v>447</v>
      </c>
      <c r="AF47" s="346" t="s">
        <v>447</v>
      </c>
      <c r="AG47" s="346" t="s">
        <v>447</v>
      </c>
      <c r="AH47" s="346" t="s">
        <v>447</v>
      </c>
      <c r="AI47" s="346" t="s">
        <v>447</v>
      </c>
      <c r="AJ47" s="346" t="s">
        <v>447</v>
      </c>
      <c r="AK47" s="346" t="s">
        <v>447</v>
      </c>
      <c r="AL47" s="346" t="s">
        <v>447</v>
      </c>
      <c r="AM47" s="346" t="s">
        <v>447</v>
      </c>
      <c r="AN47" s="346" t="s">
        <v>447</v>
      </c>
      <c r="AO47" s="346" t="s">
        <v>447</v>
      </c>
      <c r="AP47" s="346" t="s">
        <v>447</v>
      </c>
      <c r="AQ47" s="346" t="s">
        <v>447</v>
      </c>
      <c r="AR47" s="346" t="s">
        <v>447</v>
      </c>
      <c r="AS47" s="346" t="s">
        <v>447</v>
      </c>
      <c r="AT47" s="346" t="s">
        <v>447</v>
      </c>
      <c r="AU47" s="346">
        <v>136.45564222046383</v>
      </c>
      <c r="AV47" s="346">
        <v>170.41597311889956</v>
      </c>
      <c r="AW47" s="346">
        <v>204.00616503896794</v>
      </c>
      <c r="AX47" s="346">
        <v>240.89979499999998</v>
      </c>
      <c r="AY47" s="346">
        <v>276.03603100000004</v>
      </c>
      <c r="AZ47" s="346">
        <v>301.80072100000007</v>
      </c>
      <c r="BA47" s="346">
        <v>319.92482699999994</v>
      </c>
      <c r="BB47" s="346">
        <v>340.41869650000012</v>
      </c>
      <c r="BC47" s="346">
        <v>352.45812899999993</v>
      </c>
      <c r="BD47" s="346">
        <v>372.62687378841298</v>
      </c>
      <c r="BE47" s="346">
        <v>404.7776429999999</v>
      </c>
      <c r="BF47" s="346">
        <v>500.59837500000003</v>
      </c>
      <c r="BG47" s="346">
        <v>610.90828199999987</v>
      </c>
      <c r="BH47" s="346">
        <v>632.037012</v>
      </c>
      <c r="BI47" s="346">
        <v>651.33252599999992</v>
      </c>
      <c r="BJ47" s="346">
        <v>683.50006199999996</v>
      </c>
      <c r="BK47" s="346">
        <v>721.60379899999998</v>
      </c>
      <c r="BL47" s="346">
        <v>799.40165999999999</v>
      </c>
      <c r="BM47" s="346">
        <v>920.83518000000004</v>
      </c>
      <c r="BN47" s="346">
        <v>996.82235699999978</v>
      </c>
      <c r="BO47" s="346">
        <v>1054.0699630000004</v>
      </c>
      <c r="BP47" s="346">
        <v>1099.2010330000003</v>
      </c>
      <c r="BQ47" s="346">
        <v>1098.3152229999996</v>
      </c>
      <c r="BR47" s="346">
        <v>1100.874174</v>
      </c>
      <c r="BS47" s="346">
        <v>1094.5832460000001</v>
      </c>
      <c r="BT47" s="346">
        <v>1064.3347100000001</v>
      </c>
      <c r="BU47" s="346">
        <v>1027.712147</v>
      </c>
      <c r="BV47" s="346">
        <v>970.90367594830263</v>
      </c>
      <c r="BW47" s="346">
        <v>864.42036103550458</v>
      </c>
      <c r="BX47" s="346">
        <v>800.01920555006927</v>
      </c>
      <c r="BY47" s="346">
        <v>742.26002697601132</v>
      </c>
      <c r="BZ47" s="346">
        <v>658.79488423919793</v>
      </c>
      <c r="CA47" s="346">
        <v>607.81848169937882</v>
      </c>
      <c r="CB47" s="346">
        <v>575.83317786298346</v>
      </c>
      <c r="CC47" s="346">
        <v>515.27282924198289</v>
      </c>
      <c r="CD47" s="346">
        <v>325.4979626061558</v>
      </c>
      <c r="CE47" s="347">
        <v>353.81260852791297</v>
      </c>
    </row>
    <row r="48" spans="1:83" s="53" customFormat="1" ht="25.5" customHeight="1" x14ac:dyDescent="0.35">
      <c r="A48" s="68"/>
      <c r="B48" s="414" t="s">
        <v>624</v>
      </c>
      <c r="D48" s="418"/>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f t="shared" ref="BW48:CE48" si="16">SUM(BW49:BW51)</f>
        <v>5930.9493257030308</v>
      </c>
      <c r="BX48" s="346">
        <f t="shared" si="16"/>
        <v>11690.23097274684</v>
      </c>
      <c r="BY48" s="346">
        <f t="shared" si="16"/>
        <v>13476.059379726492</v>
      </c>
      <c r="BZ48" s="346">
        <f t="shared" si="16"/>
        <v>14018.609214926926</v>
      </c>
      <c r="CA48" s="346">
        <f t="shared" si="16"/>
        <v>15875.60215040758</v>
      </c>
      <c r="CB48" s="346">
        <f t="shared" si="16"/>
        <v>18555.943190136324</v>
      </c>
      <c r="CC48" s="346">
        <f t="shared" si="16"/>
        <v>20325.050880980496</v>
      </c>
      <c r="CD48" s="346">
        <f t="shared" si="16"/>
        <v>21326.924625235446</v>
      </c>
      <c r="CE48" s="347">
        <f t="shared" si="16"/>
        <v>22419.50475432966</v>
      </c>
    </row>
    <row r="49" spans="1:83" s="53" customFormat="1" x14ac:dyDescent="0.35">
      <c r="A49" s="68"/>
      <c r="B49" s="423" t="s">
        <v>583</v>
      </c>
      <c r="D49" s="418"/>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v>5257.490156175254</v>
      </c>
      <c r="BX49" s="346">
        <v>10505.735652377562</v>
      </c>
      <c r="BY49" s="346">
        <v>12114.746851287198</v>
      </c>
      <c r="BZ49" s="346">
        <v>12556.250340752305</v>
      </c>
      <c r="CA49" s="346">
        <v>14142.831161928652</v>
      </c>
      <c r="CB49" s="346">
        <v>16494.641856499002</v>
      </c>
      <c r="CC49" s="346">
        <v>18021.767305365123</v>
      </c>
      <c r="CD49" s="346">
        <v>18840.081383175355</v>
      </c>
      <c r="CE49" s="347">
        <v>19784.094525109693</v>
      </c>
    </row>
    <row r="50" spans="1:83" s="53" customFormat="1" x14ac:dyDescent="0.35">
      <c r="A50" s="68"/>
      <c r="B50" s="423" t="s">
        <v>584</v>
      </c>
      <c r="D50" s="418"/>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v>251.155954746399</v>
      </c>
      <c r="BX50" s="346">
        <v>439.27559539186956</v>
      </c>
      <c r="BY50" s="346">
        <v>512.25195380730747</v>
      </c>
      <c r="BZ50" s="346">
        <v>560.37917423284682</v>
      </c>
      <c r="CA50" s="346">
        <v>668.50677640170204</v>
      </c>
      <c r="CB50" s="346">
        <v>793.92345530461705</v>
      </c>
      <c r="CC50" s="346">
        <v>883.6937354953069</v>
      </c>
      <c r="CD50" s="346">
        <v>947.02772642414504</v>
      </c>
      <c r="CE50" s="347">
        <v>1005.5932793330572</v>
      </c>
    </row>
    <row r="51" spans="1:83" s="53" customFormat="1" x14ac:dyDescent="0.35">
      <c r="A51" s="68"/>
      <c r="B51" s="423" t="s">
        <v>585</v>
      </c>
      <c r="D51" s="418"/>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v>422.30321478137711</v>
      </c>
      <c r="BX51" s="346">
        <v>745.21972497740887</v>
      </c>
      <c r="BY51" s="346">
        <v>849.06057463198533</v>
      </c>
      <c r="BZ51" s="346">
        <v>901.97969994177322</v>
      </c>
      <c r="CA51" s="346">
        <v>1064.2642120772257</v>
      </c>
      <c r="CB51" s="346">
        <v>1267.3778783327086</v>
      </c>
      <c r="CC51" s="346">
        <v>1419.5898401200652</v>
      </c>
      <c r="CD51" s="346">
        <v>1539.8155156359458</v>
      </c>
      <c r="CE51" s="347">
        <v>1629.816949886909</v>
      </c>
    </row>
    <row r="52" spans="1:83" s="53" customFormat="1" ht="25.5" customHeight="1" x14ac:dyDescent="0.35">
      <c r="A52" s="68"/>
      <c r="B52" s="414" t="s">
        <v>625</v>
      </c>
      <c r="D52" s="418"/>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f t="shared" ref="BW52:CE52" si="17">BW41+BW45+BW49</f>
        <v>21357.03775458692</v>
      </c>
      <c r="BX52" s="346">
        <f t="shared" si="17"/>
        <v>25689.057107021661</v>
      </c>
      <c r="BY52" s="346">
        <f t="shared" si="17"/>
        <v>26231.244930134504</v>
      </c>
      <c r="BZ52" s="346">
        <f t="shared" si="17"/>
        <v>25495.852891085779</v>
      </c>
      <c r="CA52" s="346">
        <f t="shared" si="17"/>
        <v>26638.333662394725</v>
      </c>
      <c r="CB52" s="346">
        <f t="shared" si="17"/>
        <v>28889.990447606775</v>
      </c>
      <c r="CC52" s="346">
        <f t="shared" si="17"/>
        <v>28827.33475618215</v>
      </c>
      <c r="CD52" s="346">
        <f t="shared" si="17"/>
        <v>28424.322123796865</v>
      </c>
      <c r="CE52" s="347">
        <f t="shared" si="17"/>
        <v>28964.03648505445</v>
      </c>
    </row>
    <row r="53" spans="1:83" s="53" customFormat="1" x14ac:dyDescent="0.35">
      <c r="A53" s="68"/>
      <c r="B53" s="414" t="s">
        <v>626</v>
      </c>
      <c r="D53" s="418"/>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f t="shared" ref="BW53:CE53" si="18">BW42+BW46+BW50</f>
        <v>1100.8091323034439</v>
      </c>
      <c r="BX53" s="346">
        <f t="shared" si="18"/>
        <v>1232.9159404701552</v>
      </c>
      <c r="BY53" s="346">
        <f t="shared" si="18"/>
        <v>1257.3244412759479</v>
      </c>
      <c r="BZ53" s="346">
        <f t="shared" si="18"/>
        <v>1248.0621689177515</v>
      </c>
      <c r="CA53" s="346">
        <f t="shared" si="18"/>
        <v>1349.9630605902162</v>
      </c>
      <c r="CB53" s="346">
        <f t="shared" si="18"/>
        <v>1477.3725770847072</v>
      </c>
      <c r="CC53" s="346">
        <f t="shared" si="18"/>
        <v>1486.0818291522496</v>
      </c>
      <c r="CD53" s="346">
        <f t="shared" si="18"/>
        <v>1457.8993660565495</v>
      </c>
      <c r="CE53" s="347">
        <f t="shared" si="18"/>
        <v>1500.1083110115851</v>
      </c>
    </row>
    <row r="54" spans="1:83" s="53" customFormat="1" x14ac:dyDescent="0.35">
      <c r="A54" s="68"/>
      <c r="B54" s="414" t="s">
        <v>627</v>
      </c>
      <c r="D54" s="418"/>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f t="shared" ref="BW54:CE54" si="19">BW43+BW47+BW51</f>
        <v>1858.0910038126642</v>
      </c>
      <c r="BX54" s="346">
        <f t="shared" si="19"/>
        <v>2102.5536282550183</v>
      </c>
      <c r="BY54" s="346">
        <f t="shared" si="19"/>
        <v>2113.2474955115285</v>
      </c>
      <c r="BZ54" s="346">
        <f t="shared" si="19"/>
        <v>2051.697441094746</v>
      </c>
      <c r="CA54" s="346">
        <f t="shared" si="19"/>
        <v>2163.3550579613052</v>
      </c>
      <c r="CB54" s="346">
        <f t="shared" si="19"/>
        <v>2349.9959077159383</v>
      </c>
      <c r="CC54" s="346">
        <f t="shared" si="19"/>
        <v>2412.3966045085722</v>
      </c>
      <c r="CD54" s="346">
        <f t="shared" si="19"/>
        <v>2243.0559094391783</v>
      </c>
      <c r="CE54" s="347">
        <f t="shared" si="19"/>
        <v>2370.7103110346657</v>
      </c>
    </row>
    <row r="55" spans="1:83" s="53" customFormat="1" ht="26.25" customHeight="1" x14ac:dyDescent="0.35">
      <c r="A55" s="68"/>
      <c r="B55" s="424" t="s">
        <v>628</v>
      </c>
      <c r="D55" s="418"/>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7"/>
    </row>
    <row r="56" spans="1:83" s="53" customFormat="1" x14ac:dyDescent="0.35">
      <c r="A56" s="68"/>
      <c r="B56" s="74" t="s">
        <v>589</v>
      </c>
      <c r="D56" s="418">
        <f t="shared" ref="D56:AT56" si="20">SUM(D57:D59)</f>
        <v>0</v>
      </c>
      <c r="E56" s="346">
        <f t="shared" si="20"/>
        <v>0</v>
      </c>
      <c r="F56" s="346">
        <f t="shared" si="20"/>
        <v>0</v>
      </c>
      <c r="G56" s="346">
        <f t="shared" si="20"/>
        <v>0</v>
      </c>
      <c r="H56" s="346">
        <f t="shared" si="20"/>
        <v>0</v>
      </c>
      <c r="I56" s="346">
        <f t="shared" si="20"/>
        <v>0</v>
      </c>
      <c r="J56" s="346">
        <f t="shared" si="20"/>
        <v>0</v>
      </c>
      <c r="K56" s="346">
        <f t="shared" si="20"/>
        <v>0</v>
      </c>
      <c r="L56" s="346">
        <f t="shared" si="20"/>
        <v>0</v>
      </c>
      <c r="M56" s="346">
        <f t="shared" si="20"/>
        <v>0</v>
      </c>
      <c r="N56" s="346">
        <f t="shared" si="20"/>
        <v>0</v>
      </c>
      <c r="O56" s="346">
        <f t="shared" si="20"/>
        <v>0</v>
      </c>
      <c r="P56" s="346">
        <f t="shared" si="20"/>
        <v>0</v>
      </c>
      <c r="Q56" s="346">
        <f t="shared" si="20"/>
        <v>0</v>
      </c>
      <c r="R56" s="346">
        <f t="shared" si="20"/>
        <v>0</v>
      </c>
      <c r="S56" s="346">
        <f t="shared" si="20"/>
        <v>0</v>
      </c>
      <c r="T56" s="346">
        <f t="shared" si="20"/>
        <v>0</v>
      </c>
      <c r="U56" s="346">
        <f t="shared" si="20"/>
        <v>0</v>
      </c>
      <c r="V56" s="346">
        <f t="shared" si="20"/>
        <v>0</v>
      </c>
      <c r="W56" s="346">
        <f t="shared" si="20"/>
        <v>0</v>
      </c>
      <c r="X56" s="346">
        <f t="shared" si="20"/>
        <v>0</v>
      </c>
      <c r="Y56" s="346">
        <f t="shared" si="20"/>
        <v>0</v>
      </c>
      <c r="Z56" s="346">
        <f t="shared" si="20"/>
        <v>0</v>
      </c>
      <c r="AA56" s="346">
        <f t="shared" si="20"/>
        <v>0</v>
      </c>
      <c r="AB56" s="346">
        <f t="shared" si="20"/>
        <v>0</v>
      </c>
      <c r="AC56" s="346">
        <f t="shared" si="20"/>
        <v>0</v>
      </c>
      <c r="AD56" s="346">
        <f t="shared" si="20"/>
        <v>0</v>
      </c>
      <c r="AE56" s="346">
        <f t="shared" si="20"/>
        <v>0</v>
      </c>
      <c r="AF56" s="346">
        <f t="shared" si="20"/>
        <v>0</v>
      </c>
      <c r="AG56" s="346">
        <f t="shared" si="20"/>
        <v>0</v>
      </c>
      <c r="AH56" s="346">
        <f t="shared" si="20"/>
        <v>0</v>
      </c>
      <c r="AI56" s="346">
        <f t="shared" si="20"/>
        <v>0</v>
      </c>
      <c r="AJ56" s="346">
        <f t="shared" si="20"/>
        <v>0</v>
      </c>
      <c r="AK56" s="346">
        <f t="shared" si="20"/>
        <v>0</v>
      </c>
      <c r="AL56" s="346">
        <f t="shared" si="20"/>
        <v>0</v>
      </c>
      <c r="AM56" s="346">
        <f t="shared" si="20"/>
        <v>0</v>
      </c>
      <c r="AN56" s="346">
        <f t="shared" si="20"/>
        <v>0</v>
      </c>
      <c r="AO56" s="346">
        <f t="shared" si="20"/>
        <v>0</v>
      </c>
      <c r="AP56" s="346">
        <f t="shared" si="20"/>
        <v>0</v>
      </c>
      <c r="AQ56" s="346">
        <f t="shared" si="20"/>
        <v>0</v>
      </c>
      <c r="AR56" s="346">
        <f t="shared" si="20"/>
        <v>0</v>
      </c>
      <c r="AS56" s="346">
        <f t="shared" si="20"/>
        <v>0</v>
      </c>
      <c r="AT56" s="346">
        <f t="shared" si="20"/>
        <v>0</v>
      </c>
      <c r="AU56" s="346">
        <v>2708.66</v>
      </c>
      <c r="AV56" s="346">
        <v>3535.2440000000001</v>
      </c>
      <c r="AW56" s="346">
        <v>4454.2159999999994</v>
      </c>
      <c r="AX56" s="346">
        <f t="shared" ref="AX56:CE56" si="21">SUM(AX57:AX59)</f>
        <v>5113.3546770751864</v>
      </c>
      <c r="AY56" s="346">
        <f t="shared" si="21"/>
        <v>5651.4439407474802</v>
      </c>
      <c r="AZ56" s="346">
        <f t="shared" si="21"/>
        <v>6028.8879480805444</v>
      </c>
      <c r="BA56" s="346">
        <f t="shared" si="21"/>
        <v>5953.7060448394323</v>
      </c>
      <c r="BB56" s="346">
        <f t="shared" si="21"/>
        <v>5958.6779989229053</v>
      </c>
      <c r="BC56" s="346">
        <f t="shared" si="21"/>
        <v>6007.0621828336034</v>
      </c>
      <c r="BD56" s="346">
        <f t="shared" si="21"/>
        <v>6181.0154254508516</v>
      </c>
      <c r="BE56" s="346">
        <f t="shared" si="21"/>
        <v>6626.9679922369442</v>
      </c>
      <c r="BF56" s="346">
        <f t="shared" si="21"/>
        <v>7599.9883777870036</v>
      </c>
      <c r="BG56" s="346">
        <f t="shared" si="21"/>
        <v>7549.9188525306281</v>
      </c>
      <c r="BH56" s="346">
        <f t="shared" si="21"/>
        <v>12804.77139214534</v>
      </c>
      <c r="BI56" s="346">
        <f t="shared" si="21"/>
        <v>13557.341300000002</v>
      </c>
      <c r="BJ56" s="346">
        <f t="shared" si="21"/>
        <v>14497.841268</v>
      </c>
      <c r="BK56" s="346">
        <f t="shared" si="21"/>
        <v>15410.146448000001</v>
      </c>
      <c r="BL56" s="346">
        <f t="shared" si="21"/>
        <v>16755.202160000001</v>
      </c>
      <c r="BM56" s="346">
        <f t="shared" si="21"/>
        <v>19603.200417</v>
      </c>
      <c r="BN56" s="346">
        <f t="shared" si="21"/>
        <v>21027.491165999996</v>
      </c>
      <c r="BO56" s="346">
        <f t="shared" si="21"/>
        <v>22387.085473999996</v>
      </c>
      <c r="BP56" s="346">
        <f t="shared" si="21"/>
        <v>23452.705895999996</v>
      </c>
      <c r="BQ56" s="346">
        <f t="shared" si="21"/>
        <v>23698.914690999998</v>
      </c>
      <c r="BR56" s="346">
        <f t="shared" si="21"/>
        <v>23752.597499000003</v>
      </c>
      <c r="BS56" s="346">
        <f t="shared" si="21"/>
        <v>23615.447659000001</v>
      </c>
      <c r="BT56" s="346">
        <f t="shared" si="21"/>
        <v>22894.495554000001</v>
      </c>
      <c r="BU56" s="346">
        <f t="shared" si="21"/>
        <v>21676.449412000002</v>
      </c>
      <c r="BV56" s="346">
        <f t="shared" si="21"/>
        <v>20196.804036000001</v>
      </c>
      <c r="BW56" s="346">
        <f t="shared" si="21"/>
        <v>17884.642943999999</v>
      </c>
      <c r="BX56" s="346">
        <f t="shared" si="21"/>
        <v>16878.253154999999</v>
      </c>
      <c r="BY56" s="346">
        <f t="shared" si="21"/>
        <v>15623.272476154332</v>
      </c>
      <c r="BZ56" s="346">
        <f t="shared" si="21"/>
        <v>14301.73753162028</v>
      </c>
      <c r="CA56" s="346">
        <f t="shared" si="21"/>
        <v>13801.654397152424</v>
      </c>
      <c r="CB56" s="346">
        <f t="shared" si="21"/>
        <v>13681.073946757682</v>
      </c>
      <c r="CC56" s="346">
        <f t="shared" si="21"/>
        <v>11968.689519954556</v>
      </c>
      <c r="CD56" s="346">
        <f t="shared" si="21"/>
        <v>10405.433554096679</v>
      </c>
      <c r="CE56" s="347">
        <f t="shared" si="21"/>
        <v>10026.883477204909</v>
      </c>
    </row>
    <row r="57" spans="1:83" s="53" customFormat="1" x14ac:dyDescent="0.35">
      <c r="A57" s="68"/>
      <c r="B57" s="203" t="s">
        <v>629</v>
      </c>
      <c r="D57" s="418" t="s">
        <v>447</v>
      </c>
      <c r="E57" s="346" t="s">
        <v>447</v>
      </c>
      <c r="F57" s="346" t="s">
        <v>447</v>
      </c>
      <c r="G57" s="346" t="s">
        <v>447</v>
      </c>
      <c r="H57" s="346" t="s">
        <v>447</v>
      </c>
      <c r="I57" s="346" t="s">
        <v>447</v>
      </c>
      <c r="J57" s="346" t="s">
        <v>447</v>
      </c>
      <c r="K57" s="346" t="s">
        <v>447</v>
      </c>
      <c r="L57" s="346" t="s">
        <v>447</v>
      </c>
      <c r="M57" s="346" t="s">
        <v>447</v>
      </c>
      <c r="N57" s="346" t="s">
        <v>447</v>
      </c>
      <c r="O57" s="346" t="s">
        <v>447</v>
      </c>
      <c r="P57" s="346" t="s">
        <v>447</v>
      </c>
      <c r="Q57" s="346" t="s">
        <v>447</v>
      </c>
      <c r="R57" s="346" t="s">
        <v>447</v>
      </c>
      <c r="S57" s="346" t="s">
        <v>447</v>
      </c>
      <c r="T57" s="346" t="s">
        <v>447</v>
      </c>
      <c r="U57" s="346" t="s">
        <v>447</v>
      </c>
      <c r="V57" s="346" t="s">
        <v>447</v>
      </c>
      <c r="W57" s="346" t="s">
        <v>447</v>
      </c>
      <c r="X57" s="346" t="s">
        <v>447</v>
      </c>
      <c r="Y57" s="346" t="s">
        <v>447</v>
      </c>
      <c r="Z57" s="346" t="s">
        <v>447</v>
      </c>
      <c r="AA57" s="346" t="s">
        <v>447</v>
      </c>
      <c r="AB57" s="346" t="s">
        <v>447</v>
      </c>
      <c r="AC57" s="346" t="s">
        <v>447</v>
      </c>
      <c r="AD57" s="346" t="s">
        <v>447</v>
      </c>
      <c r="AE57" s="346" t="s">
        <v>447</v>
      </c>
      <c r="AF57" s="346" t="s">
        <v>447</v>
      </c>
      <c r="AG57" s="346" t="s">
        <v>447</v>
      </c>
      <c r="AH57" s="346" t="s">
        <v>447</v>
      </c>
      <c r="AI57" s="346" t="s">
        <v>447</v>
      </c>
      <c r="AJ57" s="346" t="s">
        <v>447</v>
      </c>
      <c r="AK57" s="346" t="s">
        <v>447</v>
      </c>
      <c r="AL57" s="346" t="s">
        <v>447</v>
      </c>
      <c r="AM57" s="346" t="s">
        <v>447</v>
      </c>
      <c r="AN57" s="346" t="s">
        <v>447</v>
      </c>
      <c r="AO57" s="346" t="s">
        <v>447</v>
      </c>
      <c r="AP57" s="346" t="s">
        <v>447</v>
      </c>
      <c r="AQ57" s="346" t="s">
        <v>447</v>
      </c>
      <c r="AR57" s="346" t="s">
        <v>447</v>
      </c>
      <c r="AS57" s="346" t="s">
        <v>447</v>
      </c>
      <c r="AT57" s="346" t="s">
        <v>447</v>
      </c>
      <c r="AU57" s="346" t="s">
        <v>447</v>
      </c>
      <c r="AV57" s="346" t="s">
        <v>447</v>
      </c>
      <c r="AW57" s="346" t="s">
        <v>447</v>
      </c>
      <c r="AX57" s="346">
        <v>4429.415416868932</v>
      </c>
      <c r="AY57" s="346">
        <v>4968.5965239301477</v>
      </c>
      <c r="AZ57" s="346">
        <v>5313.8474070000002</v>
      </c>
      <c r="BA57" s="346">
        <v>5219.4321618548292</v>
      </c>
      <c r="BB57" s="346">
        <v>5207.4534479525946</v>
      </c>
      <c r="BC57" s="346">
        <v>5247.5654994292272</v>
      </c>
      <c r="BD57" s="346">
        <v>5411.0352473970588</v>
      </c>
      <c r="BE57" s="346">
        <v>5803.9106138518118</v>
      </c>
      <c r="BF57" s="346">
        <v>6684.2752928831515</v>
      </c>
      <c r="BG57" s="346">
        <v>6757.0424057892933</v>
      </c>
      <c r="BH57" s="346">
        <v>7812.838736879773</v>
      </c>
      <c r="BI57" s="346">
        <v>8496.7527129999999</v>
      </c>
      <c r="BJ57" s="346">
        <v>9293.8341270000001</v>
      </c>
      <c r="BK57" s="346">
        <v>10107.739526000001</v>
      </c>
      <c r="BL57" s="346">
        <v>11544.045435999999</v>
      </c>
      <c r="BM57" s="346">
        <v>14280.365131999999</v>
      </c>
      <c r="BN57" s="346">
        <v>15754.283516999996</v>
      </c>
      <c r="BO57" s="346">
        <v>16935.230993999998</v>
      </c>
      <c r="BP57" s="346">
        <v>17703.513562999997</v>
      </c>
      <c r="BQ57" s="346">
        <v>17883.090279</v>
      </c>
      <c r="BR57" s="346">
        <v>17907.511554000001</v>
      </c>
      <c r="BS57" s="346">
        <v>17818.636347000003</v>
      </c>
      <c r="BT57" s="346">
        <v>17252.238771999997</v>
      </c>
      <c r="BU57" s="346">
        <v>16398.714596000002</v>
      </c>
      <c r="BV57" s="346">
        <v>15207.664475000001</v>
      </c>
      <c r="BW57" s="346">
        <v>13272.245029999998</v>
      </c>
      <c r="BX57" s="346">
        <v>12461.907048999998</v>
      </c>
      <c r="BY57" s="346">
        <v>11475.574670124279</v>
      </c>
      <c r="BZ57" s="346">
        <v>10306.974735053293</v>
      </c>
      <c r="CA57" s="346">
        <v>9814.866843774098</v>
      </c>
      <c r="CB57" s="346">
        <v>9527.9378814174233</v>
      </c>
      <c r="CC57" s="346">
        <v>8032.0524043621635</v>
      </c>
      <c r="CD57" s="346">
        <v>6546.5984175569429</v>
      </c>
      <c r="CE57" s="347">
        <v>6255.5411103481547</v>
      </c>
    </row>
    <row r="58" spans="1:83" s="53" customFormat="1" x14ac:dyDescent="0.35">
      <c r="A58" s="68"/>
      <c r="B58" s="203" t="s">
        <v>630</v>
      </c>
      <c r="D58" s="418" t="s">
        <v>447</v>
      </c>
      <c r="E58" s="346" t="s">
        <v>447</v>
      </c>
      <c r="F58" s="346" t="s">
        <v>447</v>
      </c>
      <c r="G58" s="346" t="s">
        <v>447</v>
      </c>
      <c r="H58" s="346" t="s">
        <v>447</v>
      </c>
      <c r="I58" s="346" t="s">
        <v>447</v>
      </c>
      <c r="J58" s="346" t="s">
        <v>447</v>
      </c>
      <c r="K58" s="346" t="s">
        <v>447</v>
      </c>
      <c r="L58" s="346" t="s">
        <v>447</v>
      </c>
      <c r="M58" s="346" t="s">
        <v>447</v>
      </c>
      <c r="N58" s="346" t="s">
        <v>447</v>
      </c>
      <c r="O58" s="346" t="s">
        <v>447</v>
      </c>
      <c r="P58" s="346" t="s">
        <v>447</v>
      </c>
      <c r="Q58" s="346" t="s">
        <v>447</v>
      </c>
      <c r="R58" s="346" t="s">
        <v>447</v>
      </c>
      <c r="S58" s="346" t="s">
        <v>447</v>
      </c>
      <c r="T58" s="346" t="s">
        <v>447</v>
      </c>
      <c r="U58" s="346" t="s">
        <v>447</v>
      </c>
      <c r="V58" s="346" t="s">
        <v>447</v>
      </c>
      <c r="W58" s="346" t="s">
        <v>447</v>
      </c>
      <c r="X58" s="346" t="s">
        <v>447</v>
      </c>
      <c r="Y58" s="346" t="s">
        <v>447</v>
      </c>
      <c r="Z58" s="346" t="s">
        <v>447</v>
      </c>
      <c r="AA58" s="346" t="s">
        <v>447</v>
      </c>
      <c r="AB58" s="346" t="s">
        <v>447</v>
      </c>
      <c r="AC58" s="346" t="s">
        <v>447</v>
      </c>
      <c r="AD58" s="346" t="s">
        <v>447</v>
      </c>
      <c r="AE58" s="346" t="s">
        <v>447</v>
      </c>
      <c r="AF58" s="346" t="s">
        <v>447</v>
      </c>
      <c r="AG58" s="346" t="s">
        <v>447</v>
      </c>
      <c r="AH58" s="346" t="s">
        <v>447</v>
      </c>
      <c r="AI58" s="346" t="s">
        <v>447</v>
      </c>
      <c r="AJ58" s="346" t="s">
        <v>447</v>
      </c>
      <c r="AK58" s="346" t="s">
        <v>447</v>
      </c>
      <c r="AL58" s="346" t="s">
        <v>447</v>
      </c>
      <c r="AM58" s="346" t="s">
        <v>447</v>
      </c>
      <c r="AN58" s="346" t="s">
        <v>447</v>
      </c>
      <c r="AO58" s="346" t="s">
        <v>447</v>
      </c>
      <c r="AP58" s="346" t="s">
        <v>447</v>
      </c>
      <c r="AQ58" s="346" t="s">
        <v>447</v>
      </c>
      <c r="AR58" s="346" t="s">
        <v>447</v>
      </c>
      <c r="AS58" s="346" t="s">
        <v>447</v>
      </c>
      <c r="AT58" s="346" t="s">
        <v>447</v>
      </c>
      <c r="AU58" s="346" t="s">
        <v>447</v>
      </c>
      <c r="AV58" s="346" t="s">
        <v>447</v>
      </c>
      <c r="AW58" s="346" t="s">
        <v>447</v>
      </c>
      <c r="AX58" s="346">
        <v>97.835934361254431</v>
      </c>
      <c r="AY58" s="346">
        <v>92.96147905233147</v>
      </c>
      <c r="AZ58" s="346">
        <v>95.657403645544264</v>
      </c>
      <c r="BA58" s="346">
        <v>90.424803879432829</v>
      </c>
      <c r="BB58" s="346">
        <v>106.58802431385607</v>
      </c>
      <c r="BC58" s="346">
        <v>116.47249782937627</v>
      </c>
      <c r="BD58" s="346">
        <v>125.77455034379273</v>
      </c>
      <c r="BE58" s="346">
        <v>168.56066903013232</v>
      </c>
      <c r="BF58" s="346">
        <v>232.54356990385213</v>
      </c>
      <c r="BG58" s="346">
        <v>301.1443687413348</v>
      </c>
      <c r="BH58" s="346">
        <v>446.74966326556677</v>
      </c>
      <c r="BI58" s="346">
        <v>543.66435000000001</v>
      </c>
      <c r="BJ58" s="346">
        <v>611.69554699999992</v>
      </c>
      <c r="BK58" s="346">
        <v>646.66085999999996</v>
      </c>
      <c r="BL58" s="346">
        <v>596.97222399999998</v>
      </c>
      <c r="BM58" s="346">
        <v>527.91480200000001</v>
      </c>
      <c r="BN58" s="346">
        <v>451.205443</v>
      </c>
      <c r="BO58" s="346">
        <v>478.69337500000006</v>
      </c>
      <c r="BP58" s="346">
        <v>516.43352000000016</v>
      </c>
      <c r="BQ58" s="346">
        <v>557.09083299999986</v>
      </c>
      <c r="BR58" s="346">
        <v>585.29426899999999</v>
      </c>
      <c r="BS58" s="346">
        <v>633.61245500000007</v>
      </c>
      <c r="BT58" s="346">
        <v>663.14482100000009</v>
      </c>
      <c r="BU58" s="346">
        <v>566.02567199999999</v>
      </c>
      <c r="BV58" s="346">
        <v>608.47759739999992</v>
      </c>
      <c r="BW58" s="346">
        <v>685.66899900000021</v>
      </c>
      <c r="BX58" s="346">
        <v>763.61144999999988</v>
      </c>
      <c r="BY58" s="346">
        <v>747.99928774979583</v>
      </c>
      <c r="BZ58" s="346">
        <v>841.65899322766586</v>
      </c>
      <c r="CA58" s="346">
        <v>947.0461703406902</v>
      </c>
      <c r="CB58" s="346">
        <v>1065.6292583739555</v>
      </c>
      <c r="CC58" s="346">
        <v>1199.0605652247327</v>
      </c>
      <c r="CD58" s="346">
        <v>1349.1992902587094</v>
      </c>
      <c r="CE58" s="347">
        <v>1518.1374299416061</v>
      </c>
    </row>
    <row r="59" spans="1:83" s="53" customFormat="1" x14ac:dyDescent="0.35">
      <c r="A59" s="68"/>
      <c r="B59" s="203" t="s">
        <v>631</v>
      </c>
      <c r="D59" s="418" t="s">
        <v>447</v>
      </c>
      <c r="E59" s="346" t="s">
        <v>447</v>
      </c>
      <c r="F59" s="346" t="s">
        <v>447</v>
      </c>
      <c r="G59" s="346" t="s">
        <v>447</v>
      </c>
      <c r="H59" s="346" t="s">
        <v>447</v>
      </c>
      <c r="I59" s="346" t="s">
        <v>447</v>
      </c>
      <c r="J59" s="346" t="s">
        <v>447</v>
      </c>
      <c r="K59" s="346" t="s">
        <v>447</v>
      </c>
      <c r="L59" s="346" t="s">
        <v>447</v>
      </c>
      <c r="M59" s="346" t="s">
        <v>447</v>
      </c>
      <c r="N59" s="346" t="s">
        <v>447</v>
      </c>
      <c r="O59" s="346" t="s">
        <v>447</v>
      </c>
      <c r="P59" s="346" t="s">
        <v>447</v>
      </c>
      <c r="Q59" s="346" t="s">
        <v>447</v>
      </c>
      <c r="R59" s="346" t="s">
        <v>447</v>
      </c>
      <c r="S59" s="346" t="s">
        <v>447</v>
      </c>
      <c r="T59" s="346" t="s">
        <v>447</v>
      </c>
      <c r="U59" s="346" t="s">
        <v>447</v>
      </c>
      <c r="V59" s="346" t="s">
        <v>447</v>
      </c>
      <c r="W59" s="346" t="s">
        <v>447</v>
      </c>
      <c r="X59" s="346" t="s">
        <v>447</v>
      </c>
      <c r="Y59" s="346" t="s">
        <v>447</v>
      </c>
      <c r="Z59" s="346" t="s">
        <v>447</v>
      </c>
      <c r="AA59" s="346" t="s">
        <v>447</v>
      </c>
      <c r="AB59" s="346" t="s">
        <v>447</v>
      </c>
      <c r="AC59" s="346" t="s">
        <v>447</v>
      </c>
      <c r="AD59" s="346" t="s">
        <v>447</v>
      </c>
      <c r="AE59" s="346" t="s">
        <v>447</v>
      </c>
      <c r="AF59" s="346" t="s">
        <v>447</v>
      </c>
      <c r="AG59" s="346" t="s">
        <v>447</v>
      </c>
      <c r="AH59" s="346" t="s">
        <v>447</v>
      </c>
      <c r="AI59" s="346" t="s">
        <v>447</v>
      </c>
      <c r="AJ59" s="346" t="s">
        <v>447</v>
      </c>
      <c r="AK59" s="346" t="s">
        <v>447</v>
      </c>
      <c r="AL59" s="346" t="s">
        <v>447</v>
      </c>
      <c r="AM59" s="346" t="s">
        <v>447</v>
      </c>
      <c r="AN59" s="346" t="s">
        <v>447</v>
      </c>
      <c r="AO59" s="346" t="s">
        <v>447</v>
      </c>
      <c r="AP59" s="346" t="s">
        <v>447</v>
      </c>
      <c r="AQ59" s="346" t="s">
        <v>447</v>
      </c>
      <c r="AR59" s="346" t="s">
        <v>447</v>
      </c>
      <c r="AS59" s="346" t="s">
        <v>447</v>
      </c>
      <c r="AT59" s="346" t="s">
        <v>447</v>
      </c>
      <c r="AU59" s="346" t="s">
        <v>447</v>
      </c>
      <c r="AV59" s="346" t="s">
        <v>447</v>
      </c>
      <c r="AW59" s="346" t="s">
        <v>447</v>
      </c>
      <c r="AX59" s="346">
        <v>586.10332584499997</v>
      </c>
      <c r="AY59" s="346">
        <v>589.88593776500011</v>
      </c>
      <c r="AZ59" s="346">
        <v>619.38313743499998</v>
      </c>
      <c r="BA59" s="346">
        <v>643.84907910517018</v>
      </c>
      <c r="BB59" s="346">
        <v>644.63652665645463</v>
      </c>
      <c r="BC59" s="346">
        <v>643.02418557499993</v>
      </c>
      <c r="BD59" s="346">
        <v>644.20562771000004</v>
      </c>
      <c r="BE59" s="346">
        <v>654.49670935500001</v>
      </c>
      <c r="BF59" s="346">
        <v>683.16951500000005</v>
      </c>
      <c r="BG59" s="346">
        <v>491.732078</v>
      </c>
      <c r="BH59" s="346">
        <v>4545.182992</v>
      </c>
      <c r="BI59" s="346">
        <v>4516.9242370000011</v>
      </c>
      <c r="BJ59" s="346">
        <v>4592.3115940000016</v>
      </c>
      <c r="BK59" s="346">
        <v>4655.7460620000002</v>
      </c>
      <c r="BL59" s="346">
        <v>4614.1845000000012</v>
      </c>
      <c r="BM59" s="346">
        <v>4794.9204830000017</v>
      </c>
      <c r="BN59" s="346">
        <v>4822.0022060000001</v>
      </c>
      <c r="BO59" s="346">
        <v>4973.1611050000001</v>
      </c>
      <c r="BP59" s="346">
        <v>5232.7588130000004</v>
      </c>
      <c r="BQ59" s="346">
        <v>5258.7335790000016</v>
      </c>
      <c r="BR59" s="346">
        <v>5259.7916759999998</v>
      </c>
      <c r="BS59" s="346">
        <v>5163.1988570000003</v>
      </c>
      <c r="BT59" s="346">
        <v>4979.1119610000005</v>
      </c>
      <c r="BU59" s="346">
        <v>4711.7091439999995</v>
      </c>
      <c r="BV59" s="346">
        <v>4380.6619635999978</v>
      </c>
      <c r="BW59" s="346">
        <v>3926.7289149999997</v>
      </c>
      <c r="BX59" s="346">
        <v>3652.7346560000001</v>
      </c>
      <c r="BY59" s="346">
        <v>3399.6985182802582</v>
      </c>
      <c r="BZ59" s="346">
        <v>3153.103803339322</v>
      </c>
      <c r="CA59" s="346">
        <v>3039.7413830376354</v>
      </c>
      <c r="CB59" s="346">
        <v>3087.5068069663034</v>
      </c>
      <c r="CC59" s="346">
        <v>2737.5765503676594</v>
      </c>
      <c r="CD59" s="346">
        <v>2509.6358462810263</v>
      </c>
      <c r="CE59" s="347">
        <v>2253.2049369151487</v>
      </c>
    </row>
    <row r="60" spans="1:83" s="53" customFormat="1" ht="24.75" customHeight="1" x14ac:dyDescent="0.35">
      <c r="A60" s="68"/>
      <c r="B60" s="74" t="s">
        <v>590</v>
      </c>
      <c r="D60" s="418">
        <f t="shared" ref="D60:AI60" si="22">SUM(D61:D63)</f>
        <v>0</v>
      </c>
      <c r="E60" s="346">
        <f t="shared" si="22"/>
        <v>0</v>
      </c>
      <c r="F60" s="346">
        <f t="shared" si="22"/>
        <v>0</v>
      </c>
      <c r="G60" s="346">
        <f t="shared" si="22"/>
        <v>0</v>
      </c>
      <c r="H60" s="346">
        <f t="shared" si="22"/>
        <v>0</v>
      </c>
      <c r="I60" s="346">
        <f t="shared" si="22"/>
        <v>0</v>
      </c>
      <c r="J60" s="346">
        <f t="shared" si="22"/>
        <v>0</v>
      </c>
      <c r="K60" s="346">
        <f t="shared" si="22"/>
        <v>0</v>
      </c>
      <c r="L60" s="346">
        <f t="shared" si="22"/>
        <v>0</v>
      </c>
      <c r="M60" s="346">
        <f t="shared" si="22"/>
        <v>0</v>
      </c>
      <c r="N60" s="346">
        <f t="shared" si="22"/>
        <v>0</v>
      </c>
      <c r="O60" s="346">
        <f t="shared" si="22"/>
        <v>0</v>
      </c>
      <c r="P60" s="346">
        <f t="shared" si="22"/>
        <v>0</v>
      </c>
      <c r="Q60" s="346">
        <f t="shared" si="22"/>
        <v>0</v>
      </c>
      <c r="R60" s="346">
        <f t="shared" si="22"/>
        <v>0</v>
      </c>
      <c r="S60" s="346">
        <f t="shared" si="22"/>
        <v>0</v>
      </c>
      <c r="T60" s="346">
        <f t="shared" si="22"/>
        <v>0</v>
      </c>
      <c r="U60" s="346">
        <f t="shared" si="22"/>
        <v>0</v>
      </c>
      <c r="V60" s="346">
        <f t="shared" si="22"/>
        <v>0</v>
      </c>
      <c r="W60" s="346">
        <f t="shared" si="22"/>
        <v>0</v>
      </c>
      <c r="X60" s="346">
        <f t="shared" si="22"/>
        <v>0</v>
      </c>
      <c r="Y60" s="346">
        <f t="shared" si="22"/>
        <v>0</v>
      </c>
      <c r="Z60" s="346">
        <f t="shared" si="22"/>
        <v>0</v>
      </c>
      <c r="AA60" s="346">
        <f t="shared" si="22"/>
        <v>0</v>
      </c>
      <c r="AB60" s="346">
        <f t="shared" si="22"/>
        <v>0</v>
      </c>
      <c r="AC60" s="346">
        <f t="shared" si="22"/>
        <v>0</v>
      </c>
      <c r="AD60" s="346">
        <f t="shared" si="22"/>
        <v>0</v>
      </c>
      <c r="AE60" s="346">
        <f t="shared" si="22"/>
        <v>0</v>
      </c>
      <c r="AF60" s="346">
        <f t="shared" si="22"/>
        <v>0</v>
      </c>
      <c r="AG60" s="346">
        <f t="shared" si="22"/>
        <v>0</v>
      </c>
      <c r="AH60" s="346">
        <f t="shared" si="22"/>
        <v>0</v>
      </c>
      <c r="AI60" s="346">
        <f t="shared" si="22"/>
        <v>0</v>
      </c>
      <c r="AJ60" s="346">
        <f t="shared" ref="AJ60:BO60" si="23">SUM(AJ61:AJ63)</f>
        <v>0</v>
      </c>
      <c r="AK60" s="346">
        <f t="shared" si="23"/>
        <v>0</v>
      </c>
      <c r="AL60" s="346">
        <f t="shared" si="23"/>
        <v>0</v>
      </c>
      <c r="AM60" s="346">
        <f t="shared" si="23"/>
        <v>0</v>
      </c>
      <c r="AN60" s="346">
        <f t="shared" si="23"/>
        <v>0</v>
      </c>
      <c r="AO60" s="346">
        <f t="shared" si="23"/>
        <v>0</v>
      </c>
      <c r="AP60" s="346">
        <f t="shared" si="23"/>
        <v>0</v>
      </c>
      <c r="AQ60" s="346">
        <f t="shared" si="23"/>
        <v>0</v>
      </c>
      <c r="AR60" s="346">
        <f t="shared" si="23"/>
        <v>0</v>
      </c>
      <c r="AS60" s="346">
        <f t="shared" si="23"/>
        <v>0</v>
      </c>
      <c r="AT60" s="346">
        <f t="shared" si="23"/>
        <v>0</v>
      </c>
      <c r="AU60" s="346">
        <f t="shared" si="23"/>
        <v>3649.9919999999997</v>
      </c>
      <c r="AV60" s="346">
        <f t="shared" si="23"/>
        <v>4276.851999999999</v>
      </c>
      <c r="AW60" s="346">
        <f t="shared" si="23"/>
        <v>4762.6290000000017</v>
      </c>
      <c r="AX60" s="346">
        <f t="shared" si="23"/>
        <v>4989.8812429248146</v>
      </c>
      <c r="AY60" s="346">
        <f t="shared" si="23"/>
        <v>5223.2227532525258</v>
      </c>
      <c r="AZ60" s="346">
        <f t="shared" si="23"/>
        <v>5350.8740169194498</v>
      </c>
      <c r="BA60" s="346">
        <f t="shared" si="23"/>
        <v>5222.6900781605664</v>
      </c>
      <c r="BB60" s="346">
        <f t="shared" si="23"/>
        <v>5106.1262210770974</v>
      </c>
      <c r="BC60" s="346">
        <f t="shared" si="23"/>
        <v>5057.0168972702568</v>
      </c>
      <c r="BD60" s="346">
        <f t="shared" si="23"/>
        <v>4981.3293010757343</v>
      </c>
      <c r="BE60" s="346">
        <f t="shared" si="23"/>
        <v>4961.6985451279334</v>
      </c>
      <c r="BF60" s="346">
        <f t="shared" si="23"/>
        <v>5036.3023338939556</v>
      </c>
      <c r="BG60" s="346">
        <f t="shared" si="23"/>
        <v>4791.5473475060626</v>
      </c>
      <c r="BH60" s="346">
        <f t="shared" si="23"/>
        <v>352.83686502826782</v>
      </c>
      <c r="BI60" s="346">
        <f t="shared" si="23"/>
        <v>370.8638349999992</v>
      </c>
      <c r="BJ60" s="346">
        <f t="shared" si="23"/>
        <v>342.7063180000041</v>
      </c>
      <c r="BK60" s="346">
        <f t="shared" si="23"/>
        <v>321.65414699999565</v>
      </c>
      <c r="BL60" s="346">
        <f t="shared" si="23"/>
        <v>348.23900200000571</v>
      </c>
      <c r="BM60" s="346">
        <f t="shared" si="23"/>
        <v>386.0307610000018</v>
      </c>
      <c r="BN60" s="346">
        <f t="shared" si="23"/>
        <v>399.49913500000184</v>
      </c>
      <c r="BO60" s="346">
        <f t="shared" si="23"/>
        <v>433.20464900001389</v>
      </c>
      <c r="BP60" s="346">
        <f t="shared" ref="BP60:CE60" si="24">SUM(BP61:BP63)</f>
        <v>446.92571600000156</v>
      </c>
      <c r="BQ60" s="346">
        <f t="shared" si="24"/>
        <v>470.89298200000121</v>
      </c>
      <c r="BR60" s="346">
        <f t="shared" si="24"/>
        <v>563.96805599999789</v>
      </c>
      <c r="BS60" s="346">
        <f t="shared" si="24"/>
        <v>628.2659879999992</v>
      </c>
      <c r="BT60" s="346">
        <f t="shared" si="24"/>
        <v>546.10436500000287</v>
      </c>
      <c r="BU60" s="346">
        <f t="shared" si="24"/>
        <v>624.77080199999909</v>
      </c>
      <c r="BV60" s="346">
        <f t="shared" si="24"/>
        <v>533.01791499999672</v>
      </c>
      <c r="BW60" s="346">
        <f t="shared" si="24"/>
        <v>500.34562100000039</v>
      </c>
      <c r="BX60" s="346">
        <f t="shared" si="24"/>
        <v>456.04254800000126</v>
      </c>
      <c r="BY60" s="346">
        <f t="shared" si="24"/>
        <v>502.48501104114439</v>
      </c>
      <c r="BZ60" s="346">
        <f t="shared" si="24"/>
        <v>475.26575455106831</v>
      </c>
      <c r="CA60" s="346">
        <f t="shared" si="24"/>
        <v>474.39523338623997</v>
      </c>
      <c r="CB60" s="346">
        <f t="shared" si="24"/>
        <v>480.34179551340515</v>
      </c>
      <c r="CC60" s="346">
        <f t="shared" si="24"/>
        <v>432.07278890791372</v>
      </c>
      <c r="CD60" s="346">
        <f t="shared" si="24"/>
        <v>392.91921996046824</v>
      </c>
      <c r="CE60" s="347">
        <f t="shared" si="24"/>
        <v>388.46687556613324</v>
      </c>
    </row>
    <row r="61" spans="1:83" s="53" customFormat="1" x14ac:dyDescent="0.35">
      <c r="A61" s="68"/>
      <c r="B61" s="203" t="s">
        <v>632</v>
      </c>
      <c r="D61" s="418" t="s">
        <v>447</v>
      </c>
      <c r="E61" s="346" t="s">
        <v>447</v>
      </c>
      <c r="F61" s="346" t="s">
        <v>447</v>
      </c>
      <c r="G61" s="346" t="s">
        <v>447</v>
      </c>
      <c r="H61" s="346" t="s">
        <v>447</v>
      </c>
      <c r="I61" s="346" t="s">
        <v>447</v>
      </c>
      <c r="J61" s="346" t="s">
        <v>447</v>
      </c>
      <c r="K61" s="346" t="s">
        <v>447</v>
      </c>
      <c r="L61" s="346" t="s">
        <v>447</v>
      </c>
      <c r="M61" s="346" t="s">
        <v>447</v>
      </c>
      <c r="N61" s="346" t="s">
        <v>447</v>
      </c>
      <c r="O61" s="346" t="s">
        <v>447</v>
      </c>
      <c r="P61" s="346" t="s">
        <v>447</v>
      </c>
      <c r="Q61" s="346" t="s">
        <v>447</v>
      </c>
      <c r="R61" s="346" t="s">
        <v>447</v>
      </c>
      <c r="S61" s="346" t="s">
        <v>447</v>
      </c>
      <c r="T61" s="346" t="s">
        <v>447</v>
      </c>
      <c r="U61" s="346" t="s">
        <v>447</v>
      </c>
      <c r="V61" s="346" t="s">
        <v>447</v>
      </c>
      <c r="W61" s="346" t="s">
        <v>447</v>
      </c>
      <c r="X61" s="346" t="s">
        <v>447</v>
      </c>
      <c r="Y61" s="346" t="s">
        <v>447</v>
      </c>
      <c r="Z61" s="346" t="s">
        <v>447</v>
      </c>
      <c r="AA61" s="346" t="s">
        <v>447</v>
      </c>
      <c r="AB61" s="346" t="s">
        <v>447</v>
      </c>
      <c r="AC61" s="346" t="s">
        <v>447</v>
      </c>
      <c r="AD61" s="346" t="s">
        <v>447</v>
      </c>
      <c r="AE61" s="346" t="s">
        <v>447</v>
      </c>
      <c r="AF61" s="346" t="s">
        <v>447</v>
      </c>
      <c r="AG61" s="346" t="s">
        <v>447</v>
      </c>
      <c r="AH61" s="346" t="s">
        <v>447</v>
      </c>
      <c r="AI61" s="346" t="s">
        <v>447</v>
      </c>
      <c r="AJ61" s="346" t="s">
        <v>447</v>
      </c>
      <c r="AK61" s="346" t="s">
        <v>447</v>
      </c>
      <c r="AL61" s="346" t="s">
        <v>447</v>
      </c>
      <c r="AM61" s="346" t="s">
        <v>447</v>
      </c>
      <c r="AN61" s="346" t="s">
        <v>447</v>
      </c>
      <c r="AO61" s="346" t="s">
        <v>447</v>
      </c>
      <c r="AP61" s="346" t="s">
        <v>447</v>
      </c>
      <c r="AQ61" s="346" t="s">
        <v>447</v>
      </c>
      <c r="AR61" s="346" t="s">
        <v>447</v>
      </c>
      <c r="AS61" s="346" t="s">
        <v>447</v>
      </c>
      <c r="AT61" s="346" t="s">
        <v>447</v>
      </c>
      <c r="AU61" s="346">
        <v>3114.1550000000002</v>
      </c>
      <c r="AV61" s="346">
        <v>3633.5120000000002</v>
      </c>
      <c r="AW61" s="346">
        <v>4037.9810000000002</v>
      </c>
      <c r="AX61" s="346">
        <v>4226.3026981393186</v>
      </c>
      <c r="AY61" s="346">
        <v>4421.0604006604308</v>
      </c>
      <c r="AZ61" s="346">
        <v>4534.5630379493414</v>
      </c>
      <c r="BA61" s="346">
        <v>4441.312006402869</v>
      </c>
      <c r="BB61" s="346">
        <v>4315.8404802199366</v>
      </c>
      <c r="BC61" s="346">
        <v>4240.8678359897649</v>
      </c>
      <c r="BD61" s="346">
        <v>4129.9407028060114</v>
      </c>
      <c r="BE61" s="346">
        <v>4079.0531644913372</v>
      </c>
      <c r="BF61" s="346">
        <v>4096.7528282306994</v>
      </c>
      <c r="BG61" s="346">
        <v>3844.8726073335538</v>
      </c>
      <c r="BH61" s="346" t="s">
        <v>447</v>
      </c>
      <c r="BI61" s="346" t="s">
        <v>447</v>
      </c>
      <c r="BJ61" s="346" t="s">
        <v>447</v>
      </c>
      <c r="BK61" s="346" t="s">
        <v>447</v>
      </c>
      <c r="BL61" s="346" t="s">
        <v>447</v>
      </c>
      <c r="BM61" s="346" t="s">
        <v>447</v>
      </c>
      <c r="BN61" s="346" t="s">
        <v>447</v>
      </c>
      <c r="BO61" s="346" t="s">
        <v>447</v>
      </c>
      <c r="BP61" s="346" t="s">
        <v>447</v>
      </c>
      <c r="BQ61" s="346" t="s">
        <v>447</v>
      </c>
      <c r="BR61" s="346" t="s">
        <v>447</v>
      </c>
      <c r="BS61" s="346" t="s">
        <v>447</v>
      </c>
      <c r="BT61" s="346" t="s">
        <v>447</v>
      </c>
      <c r="BU61" s="346" t="s">
        <v>447</v>
      </c>
      <c r="BV61" s="346" t="s">
        <v>447</v>
      </c>
      <c r="BW61" s="346" t="s">
        <v>447</v>
      </c>
      <c r="BX61" s="346" t="s">
        <v>447</v>
      </c>
      <c r="BY61" s="346" t="s">
        <v>447</v>
      </c>
      <c r="BZ61" s="346" t="s">
        <v>447</v>
      </c>
      <c r="CA61" s="346" t="s">
        <v>447</v>
      </c>
      <c r="CB61" s="346" t="s">
        <v>447</v>
      </c>
      <c r="CC61" s="346" t="s">
        <v>447</v>
      </c>
      <c r="CD61" s="346" t="s">
        <v>447</v>
      </c>
      <c r="CE61" s="347" t="s">
        <v>447</v>
      </c>
    </row>
    <row r="62" spans="1:83" s="53" customFormat="1" x14ac:dyDescent="0.35">
      <c r="A62" s="68"/>
      <c r="B62" s="203" t="s">
        <v>633</v>
      </c>
      <c r="D62" s="418" t="s">
        <v>447</v>
      </c>
      <c r="E62" s="346" t="s">
        <v>447</v>
      </c>
      <c r="F62" s="346" t="s">
        <v>447</v>
      </c>
      <c r="G62" s="346" t="s">
        <v>447</v>
      </c>
      <c r="H62" s="346" t="s">
        <v>447</v>
      </c>
      <c r="I62" s="346" t="s">
        <v>447</v>
      </c>
      <c r="J62" s="346" t="s">
        <v>447</v>
      </c>
      <c r="K62" s="346" t="s">
        <v>447</v>
      </c>
      <c r="L62" s="346" t="s">
        <v>447</v>
      </c>
      <c r="M62" s="346" t="s">
        <v>447</v>
      </c>
      <c r="N62" s="346" t="s">
        <v>447</v>
      </c>
      <c r="O62" s="346" t="s">
        <v>447</v>
      </c>
      <c r="P62" s="346" t="s">
        <v>447</v>
      </c>
      <c r="Q62" s="346" t="s">
        <v>447</v>
      </c>
      <c r="R62" s="346" t="s">
        <v>447</v>
      </c>
      <c r="S62" s="346" t="s">
        <v>447</v>
      </c>
      <c r="T62" s="346" t="s">
        <v>447</v>
      </c>
      <c r="U62" s="346" t="s">
        <v>447</v>
      </c>
      <c r="V62" s="346" t="s">
        <v>447</v>
      </c>
      <c r="W62" s="346" t="s">
        <v>447</v>
      </c>
      <c r="X62" s="346" t="s">
        <v>447</v>
      </c>
      <c r="Y62" s="346" t="s">
        <v>447</v>
      </c>
      <c r="Z62" s="346" t="s">
        <v>447</v>
      </c>
      <c r="AA62" s="346" t="s">
        <v>447</v>
      </c>
      <c r="AB62" s="346" t="s">
        <v>447</v>
      </c>
      <c r="AC62" s="346" t="s">
        <v>447</v>
      </c>
      <c r="AD62" s="346" t="s">
        <v>447</v>
      </c>
      <c r="AE62" s="346" t="s">
        <v>447</v>
      </c>
      <c r="AF62" s="346" t="s">
        <v>447</v>
      </c>
      <c r="AG62" s="346" t="s">
        <v>447</v>
      </c>
      <c r="AH62" s="346" t="s">
        <v>447</v>
      </c>
      <c r="AI62" s="346" t="s">
        <v>447</v>
      </c>
      <c r="AJ62" s="346" t="s">
        <v>447</v>
      </c>
      <c r="AK62" s="346" t="s">
        <v>447</v>
      </c>
      <c r="AL62" s="346" t="s">
        <v>447</v>
      </c>
      <c r="AM62" s="346" t="s">
        <v>447</v>
      </c>
      <c r="AN62" s="346" t="s">
        <v>447</v>
      </c>
      <c r="AO62" s="346" t="s">
        <v>447</v>
      </c>
      <c r="AP62" s="346" t="s">
        <v>447</v>
      </c>
      <c r="AQ62" s="346" t="s">
        <v>447</v>
      </c>
      <c r="AR62" s="346" t="s">
        <v>447</v>
      </c>
      <c r="AS62" s="346" t="s">
        <v>447</v>
      </c>
      <c r="AT62" s="346" t="s">
        <v>447</v>
      </c>
      <c r="AU62" s="346">
        <v>181.965</v>
      </c>
      <c r="AV62" s="346">
        <v>214.066</v>
      </c>
      <c r="AW62" s="346">
        <v>231.85599999999999</v>
      </c>
      <c r="AX62" s="346">
        <v>248.25138732470668</v>
      </c>
      <c r="AY62" s="346">
        <v>260.59597526855003</v>
      </c>
      <c r="AZ62" s="346">
        <v>269.42270267979103</v>
      </c>
      <c r="BA62" s="346">
        <v>266.82421889558537</v>
      </c>
      <c r="BB62" s="346">
        <v>265.2056659520656</v>
      </c>
      <c r="BC62" s="346">
        <v>266.9137775611797</v>
      </c>
      <c r="BD62" s="346">
        <v>268.83757781930126</v>
      </c>
      <c r="BE62" s="346">
        <v>272.36002185110834</v>
      </c>
      <c r="BF62" s="346">
        <v>282.06406816095773</v>
      </c>
      <c r="BG62" s="346">
        <v>289.39901345521349</v>
      </c>
      <c r="BH62" s="346" t="s">
        <v>447</v>
      </c>
      <c r="BI62" s="346" t="s">
        <v>447</v>
      </c>
      <c r="BJ62" s="346" t="s">
        <v>447</v>
      </c>
      <c r="BK62" s="346" t="s">
        <v>447</v>
      </c>
      <c r="BL62" s="346" t="s">
        <v>447</v>
      </c>
      <c r="BM62" s="346" t="s">
        <v>447</v>
      </c>
      <c r="BN62" s="346" t="s">
        <v>447</v>
      </c>
      <c r="BO62" s="346" t="s">
        <v>447</v>
      </c>
      <c r="BP62" s="346" t="s">
        <v>447</v>
      </c>
      <c r="BQ62" s="346" t="s">
        <v>447</v>
      </c>
      <c r="BR62" s="346" t="s">
        <v>447</v>
      </c>
      <c r="BS62" s="346" t="s">
        <v>447</v>
      </c>
      <c r="BT62" s="346" t="s">
        <v>447</v>
      </c>
      <c r="BU62" s="346" t="s">
        <v>447</v>
      </c>
      <c r="BV62" s="346" t="s">
        <v>447</v>
      </c>
      <c r="BW62" s="346" t="s">
        <v>447</v>
      </c>
      <c r="BX62" s="346" t="s">
        <v>447</v>
      </c>
      <c r="BY62" s="346" t="s">
        <v>447</v>
      </c>
      <c r="BZ62" s="346" t="s">
        <v>447</v>
      </c>
      <c r="CA62" s="346" t="s">
        <v>447</v>
      </c>
      <c r="CB62" s="346" t="s">
        <v>447</v>
      </c>
      <c r="CC62" s="346" t="s">
        <v>447</v>
      </c>
      <c r="CD62" s="346" t="s">
        <v>447</v>
      </c>
      <c r="CE62" s="347" t="s">
        <v>447</v>
      </c>
    </row>
    <row r="63" spans="1:83" s="28" customFormat="1" ht="24.75" customHeight="1" thickBot="1" x14ac:dyDescent="0.3">
      <c r="A63" s="425"/>
      <c r="B63" s="379" t="s">
        <v>634</v>
      </c>
      <c r="C63" s="89"/>
      <c r="D63" s="426" t="s">
        <v>447</v>
      </c>
      <c r="E63" s="349" t="s">
        <v>447</v>
      </c>
      <c r="F63" s="349" t="s">
        <v>447</v>
      </c>
      <c r="G63" s="349" t="s">
        <v>447</v>
      </c>
      <c r="H63" s="349" t="s">
        <v>447</v>
      </c>
      <c r="I63" s="349" t="s">
        <v>447</v>
      </c>
      <c r="J63" s="349" t="s">
        <v>447</v>
      </c>
      <c r="K63" s="349" t="s">
        <v>447</v>
      </c>
      <c r="L63" s="349" t="s">
        <v>447</v>
      </c>
      <c r="M63" s="349" t="s">
        <v>447</v>
      </c>
      <c r="N63" s="349" t="s">
        <v>447</v>
      </c>
      <c r="O63" s="349" t="s">
        <v>447</v>
      </c>
      <c r="P63" s="349" t="s">
        <v>447</v>
      </c>
      <c r="Q63" s="349" t="s">
        <v>447</v>
      </c>
      <c r="R63" s="349" t="s">
        <v>447</v>
      </c>
      <c r="S63" s="349" t="s">
        <v>447</v>
      </c>
      <c r="T63" s="349" t="s">
        <v>447</v>
      </c>
      <c r="U63" s="349" t="s">
        <v>447</v>
      </c>
      <c r="V63" s="349" t="s">
        <v>447</v>
      </c>
      <c r="W63" s="349" t="s">
        <v>447</v>
      </c>
      <c r="X63" s="349" t="s">
        <v>447</v>
      </c>
      <c r="Y63" s="349" t="s">
        <v>447</v>
      </c>
      <c r="Z63" s="349" t="s">
        <v>447</v>
      </c>
      <c r="AA63" s="349" t="s">
        <v>447</v>
      </c>
      <c r="AB63" s="349" t="s">
        <v>447</v>
      </c>
      <c r="AC63" s="349" t="s">
        <v>447</v>
      </c>
      <c r="AD63" s="349" t="s">
        <v>447</v>
      </c>
      <c r="AE63" s="349" t="s">
        <v>447</v>
      </c>
      <c r="AF63" s="349" t="s">
        <v>447</v>
      </c>
      <c r="AG63" s="349" t="s">
        <v>447</v>
      </c>
      <c r="AH63" s="349" t="s">
        <v>447</v>
      </c>
      <c r="AI63" s="349" t="s">
        <v>447</v>
      </c>
      <c r="AJ63" s="349" t="s">
        <v>447</v>
      </c>
      <c r="AK63" s="349" t="s">
        <v>447</v>
      </c>
      <c r="AL63" s="349" t="s">
        <v>447</v>
      </c>
      <c r="AM63" s="349" t="s">
        <v>447</v>
      </c>
      <c r="AN63" s="349" t="s">
        <v>447</v>
      </c>
      <c r="AO63" s="349" t="s">
        <v>447</v>
      </c>
      <c r="AP63" s="349" t="s">
        <v>447</v>
      </c>
      <c r="AQ63" s="349" t="s">
        <v>447</v>
      </c>
      <c r="AR63" s="349" t="s">
        <v>447</v>
      </c>
      <c r="AS63" s="349" t="s">
        <v>447</v>
      </c>
      <c r="AT63" s="349" t="s">
        <v>447</v>
      </c>
      <c r="AU63" s="349">
        <v>353.87199999999939</v>
      </c>
      <c r="AV63" s="349">
        <v>429.27399999999852</v>
      </c>
      <c r="AW63" s="349">
        <v>492.79200000000128</v>
      </c>
      <c r="AX63" s="349">
        <v>515.32715746078907</v>
      </c>
      <c r="AY63" s="349">
        <v>541.56637732354477</v>
      </c>
      <c r="AZ63" s="349">
        <v>546.888276290318</v>
      </c>
      <c r="BA63" s="349">
        <v>514.55385286211151</v>
      </c>
      <c r="BB63" s="349">
        <v>525.08007490509476</v>
      </c>
      <c r="BC63" s="349">
        <v>549.23528371931229</v>
      </c>
      <c r="BD63" s="349">
        <v>582.55102045042167</v>
      </c>
      <c r="BE63" s="349">
        <v>610.28535878548792</v>
      </c>
      <c r="BF63" s="349">
        <v>657.4854375022984</v>
      </c>
      <c r="BG63" s="349">
        <v>657.2757267172957</v>
      </c>
      <c r="BH63" s="349">
        <v>352.83686502826782</v>
      </c>
      <c r="BI63" s="349">
        <v>370.8638349999992</v>
      </c>
      <c r="BJ63" s="349">
        <v>342.7063180000041</v>
      </c>
      <c r="BK63" s="349">
        <v>321.65414699999565</v>
      </c>
      <c r="BL63" s="349">
        <v>348.23900200000571</v>
      </c>
      <c r="BM63" s="349">
        <v>386.0307610000018</v>
      </c>
      <c r="BN63" s="349">
        <v>399.49913500000184</v>
      </c>
      <c r="BO63" s="349">
        <v>433.20464900001389</v>
      </c>
      <c r="BP63" s="349">
        <v>446.92571600000156</v>
      </c>
      <c r="BQ63" s="349">
        <v>470.89298200000121</v>
      </c>
      <c r="BR63" s="349">
        <v>563.96805599999789</v>
      </c>
      <c r="BS63" s="349">
        <v>628.2659879999992</v>
      </c>
      <c r="BT63" s="349">
        <v>546.10436500000287</v>
      </c>
      <c r="BU63" s="349">
        <v>624.77080199999909</v>
      </c>
      <c r="BV63" s="349">
        <v>533.01791499999672</v>
      </c>
      <c r="BW63" s="349">
        <v>500.34562100000039</v>
      </c>
      <c r="BX63" s="349">
        <v>456.04254800000126</v>
      </c>
      <c r="BY63" s="349">
        <v>502.48501104114439</v>
      </c>
      <c r="BZ63" s="349">
        <v>475.26575455106831</v>
      </c>
      <c r="CA63" s="349">
        <v>474.39523338623997</v>
      </c>
      <c r="CB63" s="349">
        <v>480.34179551340515</v>
      </c>
      <c r="CC63" s="349">
        <v>432.07278890791372</v>
      </c>
      <c r="CD63" s="349">
        <v>392.91921996046824</v>
      </c>
      <c r="CE63" s="350">
        <v>388.46687556613324</v>
      </c>
    </row>
    <row r="64" spans="1:83" s="407" customFormat="1" ht="26.25" customHeight="1" x14ac:dyDescent="0.35">
      <c r="A64" s="328"/>
      <c r="B64" s="109" t="s">
        <v>635</v>
      </c>
      <c r="C64" s="307"/>
      <c r="D64" s="50" t="s">
        <v>145</v>
      </c>
      <c r="E64" s="51" t="s">
        <v>146</v>
      </c>
      <c r="F64" s="51" t="s">
        <v>147</v>
      </c>
      <c r="G64" s="51" t="s">
        <v>148</v>
      </c>
      <c r="H64" s="51" t="s">
        <v>149</v>
      </c>
      <c r="I64" s="51" t="s">
        <v>150</v>
      </c>
      <c r="J64" s="51" t="s">
        <v>151</v>
      </c>
      <c r="K64" s="51" t="s">
        <v>152</v>
      </c>
      <c r="L64" s="51" t="s">
        <v>153</v>
      </c>
      <c r="M64" s="51" t="s">
        <v>154</v>
      </c>
      <c r="N64" s="51" t="s">
        <v>155</v>
      </c>
      <c r="O64" s="51" t="s">
        <v>156</v>
      </c>
      <c r="P64" s="51" t="s">
        <v>157</v>
      </c>
      <c r="Q64" s="51" t="s">
        <v>158</v>
      </c>
      <c r="R64" s="51" t="s">
        <v>159</v>
      </c>
      <c r="S64" s="51" t="s">
        <v>160</v>
      </c>
      <c r="T64" s="51" t="s">
        <v>161</v>
      </c>
      <c r="U64" s="51" t="s">
        <v>162</v>
      </c>
      <c r="V64" s="51" t="s">
        <v>163</v>
      </c>
      <c r="W64" s="51" t="s">
        <v>164</v>
      </c>
      <c r="X64" s="51" t="s">
        <v>165</v>
      </c>
      <c r="Y64" s="51" t="s">
        <v>166</v>
      </c>
      <c r="Z64" s="51" t="s">
        <v>167</v>
      </c>
      <c r="AA64" s="51" t="s">
        <v>168</v>
      </c>
      <c r="AB64" s="51" t="s">
        <v>169</v>
      </c>
      <c r="AC64" s="51" t="s">
        <v>170</v>
      </c>
      <c r="AD64" s="51" t="s">
        <v>171</v>
      </c>
      <c r="AE64" s="51" t="s">
        <v>172</v>
      </c>
      <c r="AF64" s="51" t="s">
        <v>173</v>
      </c>
      <c r="AG64" s="51" t="s">
        <v>174</v>
      </c>
      <c r="AH64" s="51" t="s">
        <v>175</v>
      </c>
      <c r="AI64" s="51" t="s">
        <v>176</v>
      </c>
      <c r="AJ64" s="51" t="s">
        <v>177</v>
      </c>
      <c r="AK64" s="51" t="s">
        <v>178</v>
      </c>
      <c r="AL64" s="51" t="s">
        <v>179</v>
      </c>
      <c r="AM64" s="51" t="s">
        <v>180</v>
      </c>
      <c r="AN64" s="51" t="s">
        <v>181</v>
      </c>
      <c r="AO64" s="51" t="s">
        <v>182</v>
      </c>
      <c r="AP64" s="51" t="s">
        <v>183</v>
      </c>
      <c r="AQ64" s="51" t="s">
        <v>184</v>
      </c>
      <c r="AR64" s="51" t="s">
        <v>185</v>
      </c>
      <c r="AS64" s="51" t="s">
        <v>186</v>
      </c>
      <c r="AT64" s="51" t="s">
        <v>187</v>
      </c>
      <c r="AU64" s="51" t="s">
        <v>188</v>
      </c>
      <c r="AV64" s="51" t="s">
        <v>189</v>
      </c>
      <c r="AW64" s="51" t="s">
        <v>190</v>
      </c>
      <c r="AX64" s="51" t="s">
        <v>191</v>
      </c>
      <c r="AY64" s="51" t="s">
        <v>90</v>
      </c>
      <c r="AZ64" s="51" t="s">
        <v>91</v>
      </c>
      <c r="BA64" s="51" t="s">
        <v>92</v>
      </c>
      <c r="BB64" s="51" t="s">
        <v>93</v>
      </c>
      <c r="BC64" s="51" t="s">
        <v>94</v>
      </c>
      <c r="BD64" s="51" t="s">
        <v>95</v>
      </c>
      <c r="BE64" s="51" t="s">
        <v>96</v>
      </c>
      <c r="BF64" s="51" t="s">
        <v>97</v>
      </c>
      <c r="BG64" s="51" t="s">
        <v>98</v>
      </c>
      <c r="BH64" s="51" t="s">
        <v>99</v>
      </c>
      <c r="BI64" s="51" t="s">
        <v>100</v>
      </c>
      <c r="BJ64" s="51" t="s">
        <v>101</v>
      </c>
      <c r="BK64" s="51" t="s">
        <v>102</v>
      </c>
      <c r="BL64" s="51" t="s">
        <v>103</v>
      </c>
      <c r="BM64" s="51" t="s">
        <v>104</v>
      </c>
      <c r="BN64" s="51" t="s">
        <v>105</v>
      </c>
      <c r="BO64" s="51" t="s">
        <v>106</v>
      </c>
      <c r="BP64" s="51" t="s">
        <v>107</v>
      </c>
      <c r="BQ64" s="51" t="s">
        <v>108</v>
      </c>
      <c r="BR64" s="51" t="s">
        <v>109</v>
      </c>
      <c r="BS64" s="51" t="s">
        <v>110</v>
      </c>
      <c r="BT64" s="51" t="s">
        <v>111</v>
      </c>
      <c r="BU64" s="51" t="s">
        <v>112</v>
      </c>
      <c r="BV64" s="51" t="s">
        <v>113</v>
      </c>
      <c r="BW64" s="51" t="s">
        <v>114</v>
      </c>
      <c r="BX64" s="51" t="s">
        <v>115</v>
      </c>
      <c r="BY64" s="51" t="s">
        <v>116</v>
      </c>
      <c r="BZ64" s="51" t="s">
        <v>117</v>
      </c>
      <c r="CA64" s="51" t="s">
        <v>118</v>
      </c>
      <c r="CB64" s="51" t="s">
        <v>119</v>
      </c>
      <c r="CC64" s="51" t="s">
        <v>120</v>
      </c>
      <c r="CD64" s="51" t="s">
        <v>121</v>
      </c>
      <c r="CE64" s="52" t="s">
        <v>122</v>
      </c>
    </row>
    <row r="65" spans="1:83" s="407" customFormat="1" ht="15" customHeight="1" thickBot="1" x14ac:dyDescent="0.4">
      <c r="A65" s="328"/>
      <c r="B65" s="331" t="s">
        <v>636</v>
      </c>
      <c r="C65" s="326"/>
      <c r="D65" s="56" t="s">
        <v>124</v>
      </c>
      <c r="E65" s="57" t="s">
        <v>124</v>
      </c>
      <c r="F65" s="57" t="s">
        <v>124</v>
      </c>
      <c r="G65" s="57" t="s">
        <v>124</v>
      </c>
      <c r="H65" s="57" t="s">
        <v>124</v>
      </c>
      <c r="I65" s="57" t="s">
        <v>124</v>
      </c>
      <c r="J65" s="57" t="s">
        <v>124</v>
      </c>
      <c r="K65" s="57" t="s">
        <v>124</v>
      </c>
      <c r="L65" s="57" t="s">
        <v>124</v>
      </c>
      <c r="M65" s="57" t="s">
        <v>124</v>
      </c>
      <c r="N65" s="57" t="s">
        <v>124</v>
      </c>
      <c r="O65" s="57" t="s">
        <v>124</v>
      </c>
      <c r="P65" s="57" t="s">
        <v>124</v>
      </c>
      <c r="Q65" s="57" t="s">
        <v>124</v>
      </c>
      <c r="R65" s="57" t="s">
        <v>124</v>
      </c>
      <c r="S65" s="57" t="s">
        <v>124</v>
      </c>
      <c r="T65" s="57" t="s">
        <v>124</v>
      </c>
      <c r="U65" s="57" t="s">
        <v>124</v>
      </c>
      <c r="V65" s="57" t="s">
        <v>124</v>
      </c>
      <c r="W65" s="57" t="s">
        <v>124</v>
      </c>
      <c r="X65" s="57" t="s">
        <v>124</v>
      </c>
      <c r="Y65" s="57" t="s">
        <v>124</v>
      </c>
      <c r="Z65" s="57" t="s">
        <v>124</v>
      </c>
      <c r="AA65" s="57" t="s">
        <v>124</v>
      </c>
      <c r="AB65" s="57" t="s">
        <v>124</v>
      </c>
      <c r="AC65" s="57" t="s">
        <v>124</v>
      </c>
      <c r="AD65" s="57" t="s">
        <v>124</v>
      </c>
      <c r="AE65" s="57" t="s">
        <v>124</v>
      </c>
      <c r="AF65" s="57" t="s">
        <v>124</v>
      </c>
      <c r="AG65" s="57" t="s">
        <v>124</v>
      </c>
      <c r="AH65" s="57" t="s">
        <v>124</v>
      </c>
      <c r="AI65" s="57" t="s">
        <v>124</v>
      </c>
      <c r="AJ65" s="57" t="s">
        <v>124</v>
      </c>
      <c r="AK65" s="57" t="s">
        <v>124</v>
      </c>
      <c r="AL65" s="57" t="s">
        <v>124</v>
      </c>
      <c r="AM65" s="57" t="s">
        <v>124</v>
      </c>
      <c r="AN65" s="57" t="s">
        <v>124</v>
      </c>
      <c r="AO65" s="57" t="s">
        <v>124</v>
      </c>
      <c r="AP65" s="57" t="s">
        <v>124</v>
      </c>
      <c r="AQ65" s="57" t="s">
        <v>124</v>
      </c>
      <c r="AR65" s="57" t="s">
        <v>124</v>
      </c>
      <c r="AS65" s="57" t="s">
        <v>124</v>
      </c>
      <c r="AT65" s="57" t="s">
        <v>124</v>
      </c>
      <c r="AU65" s="57" t="s">
        <v>124</v>
      </c>
      <c r="AV65" s="57" t="s">
        <v>124</v>
      </c>
      <c r="AW65" s="57" t="s">
        <v>124</v>
      </c>
      <c r="AX65" s="57" t="s">
        <v>124</v>
      </c>
      <c r="AY65" s="57" t="s">
        <v>124</v>
      </c>
      <c r="AZ65" s="57" t="s">
        <v>124</v>
      </c>
      <c r="BA65" s="57" t="s">
        <v>124</v>
      </c>
      <c r="BB65" s="57" t="s">
        <v>124</v>
      </c>
      <c r="BC65" s="57" t="s">
        <v>124</v>
      </c>
      <c r="BD65" s="57" t="s">
        <v>124</v>
      </c>
      <c r="BE65" s="57" t="s">
        <v>124</v>
      </c>
      <c r="BF65" s="57" t="s">
        <v>124</v>
      </c>
      <c r="BG65" s="57" t="s">
        <v>124</v>
      </c>
      <c r="BH65" s="57" t="s">
        <v>124</v>
      </c>
      <c r="BI65" s="57" t="s">
        <v>124</v>
      </c>
      <c r="BJ65" s="57" t="s">
        <v>124</v>
      </c>
      <c r="BK65" s="57" t="s">
        <v>124</v>
      </c>
      <c r="BL65" s="57" t="s">
        <v>124</v>
      </c>
      <c r="BM65" s="57" t="s">
        <v>124</v>
      </c>
      <c r="BN65" s="57" t="s">
        <v>124</v>
      </c>
      <c r="BO65" s="57" t="s">
        <v>124</v>
      </c>
      <c r="BP65" s="57" t="s">
        <v>124</v>
      </c>
      <c r="BQ65" s="57" t="s">
        <v>124</v>
      </c>
      <c r="BR65" s="57" t="s">
        <v>124</v>
      </c>
      <c r="BS65" s="57" t="s">
        <v>124</v>
      </c>
      <c r="BT65" s="57" t="s">
        <v>124</v>
      </c>
      <c r="BU65" s="57" t="s">
        <v>124</v>
      </c>
      <c r="BV65" s="57" t="s">
        <v>124</v>
      </c>
      <c r="BW65" s="57" t="s">
        <v>124</v>
      </c>
      <c r="BX65" s="57" t="s">
        <v>124</v>
      </c>
      <c r="BY65" s="57" t="s">
        <v>124</v>
      </c>
      <c r="BZ65" s="57" t="s">
        <v>125</v>
      </c>
      <c r="CA65" s="57" t="s">
        <v>125</v>
      </c>
      <c r="CB65" s="57" t="s">
        <v>125</v>
      </c>
      <c r="CC65" s="57" t="s">
        <v>125</v>
      </c>
      <c r="CD65" s="57" t="s">
        <v>125</v>
      </c>
      <c r="CE65" s="58" t="s">
        <v>125</v>
      </c>
    </row>
    <row r="66" spans="1:83" s="244" customFormat="1" ht="24" customHeight="1" x14ac:dyDescent="0.35">
      <c r="A66" s="412"/>
      <c r="B66" s="109" t="s">
        <v>137</v>
      </c>
      <c r="C66" s="109"/>
      <c r="D66" s="409">
        <v>0</v>
      </c>
      <c r="E66" s="410">
        <v>0</v>
      </c>
      <c r="F66" s="410">
        <v>0</v>
      </c>
      <c r="G66" s="410">
        <v>0</v>
      </c>
      <c r="H66" s="410">
        <v>0</v>
      </c>
      <c r="I66" s="410">
        <v>0</v>
      </c>
      <c r="J66" s="410">
        <v>0</v>
      </c>
      <c r="K66" s="410">
        <v>0</v>
      </c>
      <c r="L66" s="410">
        <v>0</v>
      </c>
      <c r="M66" s="410">
        <v>0</v>
      </c>
      <c r="N66" s="410">
        <v>0</v>
      </c>
      <c r="O66" s="410">
        <v>0</v>
      </c>
      <c r="P66" s="410">
        <v>0</v>
      </c>
      <c r="Q66" s="410">
        <v>0</v>
      </c>
      <c r="R66" s="410">
        <v>0</v>
      </c>
      <c r="S66" s="410">
        <v>0</v>
      </c>
      <c r="T66" s="410">
        <v>0</v>
      </c>
      <c r="U66" s="410">
        <v>0</v>
      </c>
      <c r="V66" s="410">
        <v>0</v>
      </c>
      <c r="W66" s="410">
        <v>0</v>
      </c>
      <c r="X66" s="410">
        <v>0</v>
      </c>
      <c r="Y66" s="410">
        <v>0</v>
      </c>
      <c r="Z66" s="410">
        <v>353.2293910846318</v>
      </c>
      <c r="AA66" s="410">
        <v>298.48098807251586</v>
      </c>
      <c r="AB66" s="410">
        <v>1444.3247985169201</v>
      </c>
      <c r="AC66" s="410">
        <v>2844.3206165167753</v>
      </c>
      <c r="AD66" s="410">
        <v>1450.4386337091689</v>
      </c>
      <c r="AE66" s="410">
        <v>1637.8733875809226</v>
      </c>
      <c r="AF66" s="410">
        <v>1489.5426465300475</v>
      </c>
      <c r="AG66" s="410">
        <v>4450.9686766400309</v>
      </c>
      <c r="AH66" s="410">
        <v>4210.9611016009658</v>
      </c>
      <c r="AI66" s="410">
        <v>3956.5614440188297</v>
      </c>
      <c r="AJ66" s="410">
        <v>4281.3901466855532</v>
      </c>
      <c r="AK66" s="410">
        <v>6245.0815923315577</v>
      </c>
      <c r="AL66" s="410">
        <v>7459.9808568967928</v>
      </c>
      <c r="AM66" s="410">
        <v>8388.7751469513405</v>
      </c>
      <c r="AN66" s="410">
        <v>8909.7603097822666</v>
      </c>
      <c r="AO66" s="410">
        <v>9430.9567674312111</v>
      </c>
      <c r="AP66" s="410">
        <v>9678.2874627961555</v>
      </c>
      <c r="AQ66" s="410">
        <v>9471.4994311791288</v>
      </c>
      <c r="AR66" s="410">
        <v>9310.0080820282055</v>
      </c>
      <c r="AS66" s="410">
        <v>9776.8073727133506</v>
      </c>
      <c r="AT66" s="410">
        <v>10849.009211535105</v>
      </c>
      <c r="AU66" s="410">
        <v>12741.941802769543</v>
      </c>
      <c r="AV66" s="410">
        <v>15192.995156382754</v>
      </c>
      <c r="AW66" s="410">
        <v>17421.733900654879</v>
      </c>
      <c r="AX66" s="410">
        <v>18780.92462194246</v>
      </c>
      <c r="AY66" s="410">
        <v>19526.701406307766</v>
      </c>
      <c r="AZ66" s="410">
        <v>19620.803958281784</v>
      </c>
      <c r="BA66" s="410">
        <v>19255.441275149929</v>
      </c>
      <c r="BB66" s="410">
        <v>18732.383523023684</v>
      </c>
      <c r="BC66" s="410">
        <v>18498.363301680503</v>
      </c>
      <c r="BD66" s="410">
        <v>18431.228013394022</v>
      </c>
      <c r="BE66" s="410">
        <v>18749.845431776543</v>
      </c>
      <c r="BF66" s="410">
        <v>19987.478792294572</v>
      </c>
      <c r="BG66" s="410">
        <v>19065.857434151338</v>
      </c>
      <c r="BH66" s="410">
        <v>19720.032446807101</v>
      </c>
      <c r="BI66" s="410">
        <v>20314.835848274415</v>
      </c>
      <c r="BJ66" s="410">
        <v>21016.377223824824</v>
      </c>
      <c r="BK66" s="410">
        <v>21764.260505279053</v>
      </c>
      <c r="BL66" s="410">
        <f t="shared" ref="BL66:CE66" si="25">SUM(BL67:BL70)</f>
        <v>22836.8544372045</v>
      </c>
      <c r="BM66" s="410">
        <f t="shared" si="25"/>
        <v>26337.64667384787</v>
      </c>
      <c r="BN66" s="410">
        <f t="shared" si="25"/>
        <v>27768.829219317235</v>
      </c>
      <c r="BO66" s="410">
        <f t="shared" si="25"/>
        <v>29059.452092820145</v>
      </c>
      <c r="BP66" s="410">
        <f t="shared" si="25"/>
        <v>29915.54480949893</v>
      </c>
      <c r="BQ66" s="410">
        <f t="shared" si="25"/>
        <v>29637.573982479455</v>
      </c>
      <c r="BR66" s="410">
        <f t="shared" si="25"/>
        <v>29492.853575282224</v>
      </c>
      <c r="BS66" s="410">
        <f t="shared" si="25"/>
        <v>29172.177064713665</v>
      </c>
      <c r="BT66" s="410">
        <f t="shared" si="25"/>
        <v>27638.373225256008</v>
      </c>
      <c r="BU66" s="410">
        <f t="shared" si="25"/>
        <v>25863.634922333305</v>
      </c>
      <c r="BV66" s="410">
        <f t="shared" si="25"/>
        <v>23619.258385586127</v>
      </c>
      <c r="BW66" s="410">
        <f t="shared" si="25"/>
        <v>27003.007534078948</v>
      </c>
      <c r="BX66" s="410">
        <f t="shared" si="25"/>
        <v>30290.838213563846</v>
      </c>
      <c r="BY66" s="410">
        <f t="shared" si="25"/>
        <v>31040.274507199938</v>
      </c>
      <c r="BZ66" s="410">
        <f t="shared" si="25"/>
        <v>28795.612501098276</v>
      </c>
      <c r="CA66" s="410">
        <f t="shared" si="25"/>
        <v>29207.510392888522</v>
      </c>
      <c r="CB66" s="410">
        <f t="shared" si="25"/>
        <v>31281.413520241658</v>
      </c>
      <c r="CC66" s="410">
        <f t="shared" si="25"/>
        <v>31123.937164285486</v>
      </c>
      <c r="CD66" s="410">
        <f t="shared" si="25"/>
        <v>30185.80748776289</v>
      </c>
      <c r="CE66" s="411">
        <f t="shared" si="25"/>
        <v>30309.820790552651</v>
      </c>
    </row>
    <row r="67" spans="1:83" s="407" customFormat="1" x14ac:dyDescent="0.35">
      <c r="A67" s="322"/>
      <c r="B67" s="74" t="s">
        <v>603</v>
      </c>
      <c r="C67" s="53"/>
      <c r="D67" s="418"/>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v>20217.601373771249</v>
      </c>
      <c r="BM67" s="346">
        <v>22297.94289269315</v>
      </c>
      <c r="BN67" s="346">
        <v>23351.237879513028</v>
      </c>
      <c r="BO67" s="346">
        <v>24265.112327868446</v>
      </c>
      <c r="BP67" s="346">
        <v>24883.703638780797</v>
      </c>
      <c r="BQ67" s="346">
        <v>25165.466837333512</v>
      </c>
      <c r="BR67" s="346">
        <v>25953.947316753703</v>
      </c>
      <c r="BS67" s="346">
        <v>26171.888229488293</v>
      </c>
      <c r="BT67" s="346">
        <v>25112.089130891956</v>
      </c>
      <c r="BU67" s="346">
        <v>23506.223918117303</v>
      </c>
      <c r="BV67" s="346">
        <v>21786.944377050098</v>
      </c>
      <c r="BW67" s="346">
        <v>19289.105413778834</v>
      </c>
      <c r="BX67" s="346">
        <v>17166.968482098142</v>
      </c>
      <c r="BY67" s="346">
        <v>15999.850358124104</v>
      </c>
      <c r="BZ67" s="346">
        <v>14145.846713473959</v>
      </c>
      <c r="CA67" s="346">
        <v>13286.731895679424</v>
      </c>
      <c r="CB67" s="346">
        <v>13065.523144445215</v>
      </c>
      <c r="CC67" s="346">
        <v>11376.545039204591</v>
      </c>
      <c r="CD67" s="346">
        <v>9777.0275839228525</v>
      </c>
      <c r="CE67" s="347">
        <v>9257.0856453366214</v>
      </c>
    </row>
    <row r="68" spans="1:83" s="407" customFormat="1" x14ac:dyDescent="0.35">
      <c r="A68" s="322"/>
      <c r="B68" s="74" t="s">
        <v>604</v>
      </c>
      <c r="C68" s="53"/>
      <c r="D68" s="418"/>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46"/>
      <c r="BI68" s="346"/>
      <c r="BJ68" s="346"/>
      <c r="BK68" s="346"/>
      <c r="BL68" s="346">
        <v>2154.2774294245473</v>
      </c>
      <c r="BM68" s="346">
        <v>3531.0728239198806</v>
      </c>
      <c r="BN68" s="346">
        <v>3899.8507193418818</v>
      </c>
      <c r="BO68" s="346">
        <v>4242.6951681411147</v>
      </c>
      <c r="BP68" s="346">
        <v>4472.4172222417737</v>
      </c>
      <c r="BQ68" s="346">
        <v>3894.6873418660934</v>
      </c>
      <c r="BR68" s="346">
        <v>2854.8858421122573</v>
      </c>
      <c r="BS68" s="346">
        <v>2244.3037203813374</v>
      </c>
      <c r="BT68" s="346">
        <v>1882.382645085125</v>
      </c>
      <c r="BU68" s="346">
        <v>1632.8388158781909</v>
      </c>
      <c r="BV68" s="346">
        <v>1225.0011291350581</v>
      </c>
      <c r="BW68" s="346">
        <v>571.90715879362494</v>
      </c>
      <c r="BX68" s="346">
        <v>447.66624932330637</v>
      </c>
      <c r="BY68" s="346">
        <v>382.61253395977695</v>
      </c>
      <c r="BZ68" s="346">
        <v>155.890818146323</v>
      </c>
      <c r="CA68" s="346">
        <v>82.750054182568689</v>
      </c>
      <c r="CB68" s="346">
        <v>15.096608930496098</v>
      </c>
      <c r="CC68" s="346">
        <v>6.2963403802444073</v>
      </c>
      <c r="CD68" s="346">
        <v>0.20827264868801346</v>
      </c>
      <c r="CE68" s="347">
        <v>0</v>
      </c>
    </row>
    <row r="69" spans="1:83" s="407" customFormat="1" x14ac:dyDescent="0.35">
      <c r="A69" s="322"/>
      <c r="B69" s="74" t="s">
        <v>246</v>
      </c>
      <c r="C69" s="53"/>
      <c r="D69" s="418"/>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v>464.9756340087028</v>
      </c>
      <c r="BM69" s="346">
        <v>508.63095723484054</v>
      </c>
      <c r="BN69" s="346">
        <v>517.74062046232746</v>
      </c>
      <c r="BO69" s="346">
        <v>551.64459681058304</v>
      </c>
      <c r="BP69" s="346">
        <v>559.42394847635865</v>
      </c>
      <c r="BQ69" s="346">
        <v>577.41980327984709</v>
      </c>
      <c r="BR69" s="346">
        <v>684.02041641626511</v>
      </c>
      <c r="BS69" s="346">
        <v>755.98511484403718</v>
      </c>
      <c r="BT69" s="346">
        <v>643.90144927892311</v>
      </c>
      <c r="BU69" s="346">
        <v>724.57218833780917</v>
      </c>
      <c r="BV69" s="346">
        <v>607.31287940097195</v>
      </c>
      <c r="BW69" s="346">
        <v>555.63707368541054</v>
      </c>
      <c r="BX69" s="346">
        <v>475.93923560905102</v>
      </c>
      <c r="BY69" s="346">
        <v>526.90254617105654</v>
      </c>
      <c r="BZ69" s="346">
        <v>475.26575455106831</v>
      </c>
      <c r="CA69" s="346">
        <v>459.540452713153</v>
      </c>
      <c r="CB69" s="346">
        <v>459.2598799784771</v>
      </c>
      <c r="CC69" s="346">
        <v>410.92351943576017</v>
      </c>
      <c r="CD69" s="346">
        <v>369.19786822540652</v>
      </c>
      <c r="CE69" s="347">
        <v>358.57157211049906</v>
      </c>
    </row>
    <row r="70" spans="1:83" s="407" customFormat="1" x14ac:dyDescent="0.35">
      <c r="A70" s="322"/>
      <c r="B70" s="74" t="s">
        <v>637</v>
      </c>
      <c r="C70" s="53"/>
      <c r="D70" s="418"/>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v>6586.357887821081</v>
      </c>
      <c r="BX70" s="346">
        <v>12200.26424653335</v>
      </c>
      <c r="BY70" s="346">
        <v>14130.909068945004</v>
      </c>
      <c r="BZ70" s="346">
        <v>14018.609214926926</v>
      </c>
      <c r="CA70" s="346">
        <v>15378.487990313379</v>
      </c>
      <c r="CB70" s="346">
        <v>17741.533886887468</v>
      </c>
      <c r="CC70" s="346">
        <v>19330.17226526489</v>
      </c>
      <c r="CD70" s="346">
        <v>20039.373762965944</v>
      </c>
      <c r="CE70" s="347">
        <v>20694.163573105528</v>
      </c>
    </row>
    <row r="71" spans="1:83" s="53" customFormat="1" ht="26.25" customHeight="1" x14ac:dyDescent="0.35">
      <c r="A71" s="68"/>
      <c r="B71" s="53" t="s">
        <v>606</v>
      </c>
      <c r="D71" s="418"/>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c r="CE71" s="347"/>
    </row>
    <row r="72" spans="1:83" s="53" customFormat="1" x14ac:dyDescent="0.35">
      <c r="A72" s="68"/>
      <c r="B72" s="417" t="s">
        <v>607</v>
      </c>
      <c r="D72" s="418" t="s">
        <v>447</v>
      </c>
      <c r="E72" s="346" t="s">
        <v>447</v>
      </c>
      <c r="F72" s="346" t="s">
        <v>447</v>
      </c>
      <c r="G72" s="346" t="s">
        <v>447</v>
      </c>
      <c r="H72" s="346" t="s">
        <v>447</v>
      </c>
      <c r="I72" s="346" t="s">
        <v>447</v>
      </c>
      <c r="J72" s="346" t="s">
        <v>447</v>
      </c>
      <c r="K72" s="346" t="s">
        <v>447</v>
      </c>
      <c r="L72" s="346" t="s">
        <v>447</v>
      </c>
      <c r="M72" s="346" t="s">
        <v>447</v>
      </c>
      <c r="N72" s="346" t="s">
        <v>447</v>
      </c>
      <c r="O72" s="346" t="s">
        <v>447</v>
      </c>
      <c r="P72" s="346" t="s">
        <v>447</v>
      </c>
      <c r="Q72" s="346" t="s">
        <v>447</v>
      </c>
      <c r="R72" s="346" t="s">
        <v>447</v>
      </c>
      <c r="S72" s="346" t="s">
        <v>447</v>
      </c>
      <c r="T72" s="346" t="s">
        <v>447</v>
      </c>
      <c r="U72" s="346" t="s">
        <v>447</v>
      </c>
      <c r="V72" s="346" t="s">
        <v>447</v>
      </c>
      <c r="W72" s="346" t="s">
        <v>447</v>
      </c>
      <c r="X72" s="346" t="s">
        <v>447</v>
      </c>
      <c r="Y72" s="346" t="s">
        <v>447</v>
      </c>
      <c r="Z72" s="346">
        <v>353.2293910846318</v>
      </c>
      <c r="AA72" s="346">
        <v>298.48098807251586</v>
      </c>
      <c r="AB72" s="346">
        <v>1237.9926844430743</v>
      </c>
      <c r="AC72" s="346">
        <v>2477.7192926101684</v>
      </c>
      <c r="AD72" s="346">
        <v>1282.2718355979609</v>
      </c>
      <c r="AE72" s="346">
        <v>1367.7087050933478</v>
      </c>
      <c r="AF72" s="346">
        <v>1289.454828339444</v>
      </c>
      <c r="AG72" s="346">
        <v>3520.4299035997906</v>
      </c>
      <c r="AH72" s="346">
        <v>3352.4156342842639</v>
      </c>
      <c r="AI72" s="346">
        <v>3173.2321291248118</v>
      </c>
      <c r="AJ72" s="346">
        <v>3516.2588997681155</v>
      </c>
      <c r="AK72" s="346">
        <v>5226.6157612554998</v>
      </c>
      <c r="AL72" s="346">
        <v>6229.5046911210529</v>
      </c>
      <c r="AM72" s="346">
        <v>6601.6592968853947</v>
      </c>
      <c r="AN72" s="346">
        <v>6749.151297138279</v>
      </c>
      <c r="AO72" s="346">
        <v>6815.6993194907336</v>
      </c>
      <c r="AP72" s="346">
        <v>6855.5717049791792</v>
      </c>
      <c r="AQ72" s="346">
        <v>6712.5502190426751</v>
      </c>
      <c r="AR72" s="346">
        <v>6632.8096421974888</v>
      </c>
      <c r="AS72" s="346">
        <v>6622.9258176904095</v>
      </c>
      <c r="AT72" s="346">
        <v>7087.1525109008335</v>
      </c>
      <c r="AU72" s="346">
        <v>7905.7725920185467</v>
      </c>
      <c r="AV72" s="346">
        <v>8880.1381979480029</v>
      </c>
      <c r="AW72" s="346">
        <v>9504.4556800050777</v>
      </c>
      <c r="AX72" s="346">
        <v>9718.4171187185857</v>
      </c>
      <c r="AY72" s="346">
        <v>9750.1565348686127</v>
      </c>
      <c r="AZ72" s="346">
        <v>9602.724074463762</v>
      </c>
      <c r="BA72" s="346">
        <v>9471.6046735158488</v>
      </c>
      <c r="BB72" s="346">
        <v>9150.4176103378722</v>
      </c>
      <c r="BC72" s="346">
        <v>8935.9929031578868</v>
      </c>
      <c r="BD72" s="346">
        <v>8682.3980287747981</v>
      </c>
      <c r="BE72" s="346">
        <v>8546.7403504518061</v>
      </c>
      <c r="BF72" s="346">
        <v>8549.7751709637523</v>
      </c>
      <c r="BG72" s="346">
        <v>7766.7677507156532</v>
      </c>
      <c r="BH72" s="346">
        <v>7793.8015215480591</v>
      </c>
      <c r="BI72" s="346">
        <v>7675.6879867765783</v>
      </c>
      <c r="BJ72" s="346">
        <v>7604.3232164798255</v>
      </c>
      <c r="BK72" s="346">
        <v>7545.2044649608533</v>
      </c>
      <c r="BL72" s="346">
        <v>7167.5015201786591</v>
      </c>
      <c r="BM72" s="346">
        <v>7206.6980365780664</v>
      </c>
      <c r="BN72" s="346">
        <v>7005.3415100459943</v>
      </c>
      <c r="BO72" s="346">
        <v>7102.6179070681856</v>
      </c>
      <c r="BP72" s="346">
        <v>7357.3768993406165</v>
      </c>
      <c r="BQ72" s="346">
        <v>7295.3825293909022</v>
      </c>
      <c r="BR72" s="346">
        <v>7273.3887403074477</v>
      </c>
      <c r="BS72" s="346">
        <v>7185.5407446769668</v>
      </c>
      <c r="BT72" s="346">
        <v>6840.0221068548617</v>
      </c>
      <c r="BU72" s="346">
        <v>6361.7299934851708</v>
      </c>
      <c r="BV72" s="346">
        <v>5899.3194338824069</v>
      </c>
      <c r="BW72" s="346">
        <v>5333.2218190368776</v>
      </c>
      <c r="BX72" s="346">
        <v>4828.8773836558594</v>
      </c>
      <c r="BY72" s="346">
        <v>4581.9639275269719</v>
      </c>
      <c r="BZ72" s="346">
        <v>4259.8721169422506</v>
      </c>
      <c r="CA72" s="346">
        <v>4128.0762353272221</v>
      </c>
      <c r="CB72" s="346">
        <v>4247.602254329192</v>
      </c>
      <c r="CC72" s="346">
        <v>4015.5966169553494</v>
      </c>
      <c r="CD72" s="346">
        <v>3894.6131880378339</v>
      </c>
      <c r="CE72" s="347">
        <v>3752.4063950269515</v>
      </c>
    </row>
    <row r="73" spans="1:83" s="53" customFormat="1" x14ac:dyDescent="0.35">
      <c r="A73" s="68"/>
      <c r="B73" s="417" t="s">
        <v>608</v>
      </c>
      <c r="D73" s="418" t="s">
        <v>447</v>
      </c>
      <c r="E73" s="346" t="s">
        <v>447</v>
      </c>
      <c r="F73" s="346" t="s">
        <v>447</v>
      </c>
      <c r="G73" s="346" t="s">
        <v>447</v>
      </c>
      <c r="H73" s="346" t="s">
        <v>447</v>
      </c>
      <c r="I73" s="346" t="s">
        <v>447</v>
      </c>
      <c r="J73" s="346" t="s">
        <v>447</v>
      </c>
      <c r="K73" s="346" t="s">
        <v>447</v>
      </c>
      <c r="L73" s="346" t="s">
        <v>447</v>
      </c>
      <c r="M73" s="346" t="s">
        <v>447</v>
      </c>
      <c r="N73" s="346" t="s">
        <v>447</v>
      </c>
      <c r="O73" s="346" t="s">
        <v>447</v>
      </c>
      <c r="P73" s="346" t="s">
        <v>447</v>
      </c>
      <c r="Q73" s="346" t="s">
        <v>447</v>
      </c>
      <c r="R73" s="346" t="s">
        <v>447</v>
      </c>
      <c r="S73" s="346" t="s">
        <v>447</v>
      </c>
      <c r="T73" s="346" t="s">
        <v>447</v>
      </c>
      <c r="U73" s="346" t="s">
        <v>447</v>
      </c>
      <c r="V73" s="346" t="s">
        <v>447</v>
      </c>
      <c r="W73" s="346" t="s">
        <v>447</v>
      </c>
      <c r="X73" s="346" t="s">
        <v>447</v>
      </c>
      <c r="Y73" s="346" t="s">
        <v>447</v>
      </c>
      <c r="Z73" s="346" t="s">
        <v>447</v>
      </c>
      <c r="AA73" s="346" t="s">
        <v>447</v>
      </c>
      <c r="AB73" s="346" t="s">
        <v>447</v>
      </c>
      <c r="AC73" s="346" t="s">
        <v>447</v>
      </c>
      <c r="AD73" s="346" t="s">
        <v>447</v>
      </c>
      <c r="AE73" s="346" t="s">
        <v>447</v>
      </c>
      <c r="AF73" s="346" t="s">
        <v>447</v>
      </c>
      <c r="AG73" s="346" t="s">
        <v>447</v>
      </c>
      <c r="AH73" s="346" t="s">
        <v>447</v>
      </c>
      <c r="AI73" s="346" t="s">
        <v>447</v>
      </c>
      <c r="AJ73" s="346" t="s">
        <v>447</v>
      </c>
      <c r="AK73" s="346" t="s">
        <v>447</v>
      </c>
      <c r="AL73" s="346" t="s">
        <v>447</v>
      </c>
      <c r="AM73" s="346" t="s">
        <v>447</v>
      </c>
      <c r="AN73" s="346" t="s">
        <v>447</v>
      </c>
      <c r="AO73" s="346" t="s">
        <v>447</v>
      </c>
      <c r="AP73" s="346" t="s">
        <v>447</v>
      </c>
      <c r="AQ73" s="346" t="s">
        <v>447</v>
      </c>
      <c r="AR73" s="346" t="s">
        <v>447</v>
      </c>
      <c r="AS73" s="346" t="s">
        <v>447</v>
      </c>
      <c r="AT73" s="346" t="s">
        <v>447</v>
      </c>
      <c r="AU73" s="346" t="s">
        <v>447</v>
      </c>
      <c r="AV73" s="346" t="s">
        <v>447</v>
      </c>
      <c r="AW73" s="346" t="s">
        <v>447</v>
      </c>
      <c r="AX73" s="346">
        <v>2432.4910911545153</v>
      </c>
      <c r="AY73" s="346">
        <v>2945.3039572163484</v>
      </c>
      <c r="AZ73" s="346">
        <v>3432.3980527456301</v>
      </c>
      <c r="BA73" s="346">
        <v>3863.0378384358951</v>
      </c>
      <c r="BB73" s="346">
        <v>4198.8920077704379</v>
      </c>
      <c r="BC73" s="346">
        <v>4602.8168183561293</v>
      </c>
      <c r="BD73" s="346">
        <v>5041.2059423401352</v>
      </c>
      <c r="BE73" s="346">
        <v>5633.6309821829254</v>
      </c>
      <c r="BF73" s="346">
        <v>6642.340052596187</v>
      </c>
      <c r="BG73" s="346">
        <v>6627.7728422193077</v>
      </c>
      <c r="BH73" s="346">
        <v>6899.3832949824455</v>
      </c>
      <c r="BI73" s="346">
        <v>7219.1529628978251</v>
      </c>
      <c r="BJ73" s="346">
        <v>7356.9241033755698</v>
      </c>
      <c r="BK73" s="346">
        <v>7719.2728031059678</v>
      </c>
      <c r="BL73" s="346">
        <v>8160.6139227284448</v>
      </c>
      <c r="BM73" s="346">
        <v>9153.5280249202915</v>
      </c>
      <c r="BN73" s="346">
        <v>9525.1331211353427</v>
      </c>
      <c r="BO73" s="346">
        <v>10220.547393620462</v>
      </c>
      <c r="BP73" s="346">
        <v>10952.275237987522</v>
      </c>
      <c r="BQ73" s="346">
        <v>10968.709051829766</v>
      </c>
      <c r="BR73" s="346">
        <v>11185.03561841291</v>
      </c>
      <c r="BS73" s="346">
        <v>11417.976373078431</v>
      </c>
      <c r="BT73" s="346">
        <v>11022.831517475959</v>
      </c>
      <c r="BU73" s="346">
        <v>10561.359755583604</v>
      </c>
      <c r="BV73" s="346">
        <v>9891.2351516898561</v>
      </c>
      <c r="BW73" s="346">
        <v>8859.1954136470486</v>
      </c>
      <c r="BX73" s="346">
        <v>8063.1759069917307</v>
      </c>
      <c r="BY73" s="346">
        <v>7659.6508973880136</v>
      </c>
      <c r="BZ73" s="346">
        <v>6808.0037646049477</v>
      </c>
      <c r="CA73" s="346">
        <v>6591.760897920587</v>
      </c>
      <c r="CB73" s="346">
        <v>6642.3816042519775</v>
      </c>
      <c r="CC73" s="346">
        <v>5702.3962933015318</v>
      </c>
      <c r="CD73" s="346">
        <v>4591.6119031513663</v>
      </c>
      <c r="CE73" s="347">
        <v>4319.3491487382989</v>
      </c>
    </row>
    <row r="74" spans="1:83" s="53" customFormat="1" x14ac:dyDescent="0.35">
      <c r="A74" s="68"/>
      <c r="B74" s="417" t="s">
        <v>609</v>
      </c>
      <c r="D74" s="418" t="s">
        <v>447</v>
      </c>
      <c r="E74" s="346" t="s">
        <v>447</v>
      </c>
      <c r="F74" s="346" t="s">
        <v>447</v>
      </c>
      <c r="G74" s="346" t="s">
        <v>447</v>
      </c>
      <c r="H74" s="346" t="s">
        <v>447</v>
      </c>
      <c r="I74" s="346" t="s">
        <v>447</v>
      </c>
      <c r="J74" s="346" t="s">
        <v>447</v>
      </c>
      <c r="K74" s="346" t="s">
        <v>447</v>
      </c>
      <c r="L74" s="346" t="s">
        <v>447</v>
      </c>
      <c r="M74" s="346" t="s">
        <v>447</v>
      </c>
      <c r="N74" s="346" t="s">
        <v>447</v>
      </c>
      <c r="O74" s="346" t="s">
        <v>447</v>
      </c>
      <c r="P74" s="346" t="s">
        <v>447</v>
      </c>
      <c r="Q74" s="346" t="s">
        <v>447</v>
      </c>
      <c r="R74" s="346" t="s">
        <v>447</v>
      </c>
      <c r="S74" s="346" t="s">
        <v>447</v>
      </c>
      <c r="T74" s="346" t="s">
        <v>447</v>
      </c>
      <c r="U74" s="346" t="s">
        <v>447</v>
      </c>
      <c r="V74" s="346" t="s">
        <v>447</v>
      </c>
      <c r="W74" s="346" t="s">
        <v>447</v>
      </c>
      <c r="X74" s="346" t="s">
        <v>447</v>
      </c>
      <c r="Y74" s="346" t="s">
        <v>447</v>
      </c>
      <c r="Z74" s="346" t="s">
        <v>447</v>
      </c>
      <c r="AA74" s="346" t="s">
        <v>447</v>
      </c>
      <c r="AB74" s="346" t="s">
        <v>447</v>
      </c>
      <c r="AC74" s="346" t="s">
        <v>447</v>
      </c>
      <c r="AD74" s="346" t="s">
        <v>447</v>
      </c>
      <c r="AE74" s="346" t="s">
        <v>447</v>
      </c>
      <c r="AF74" s="346" t="s">
        <v>447</v>
      </c>
      <c r="AG74" s="346" t="s">
        <v>447</v>
      </c>
      <c r="AH74" s="346" t="s">
        <v>447</v>
      </c>
      <c r="AI74" s="346" t="s">
        <v>447</v>
      </c>
      <c r="AJ74" s="346" t="s">
        <v>447</v>
      </c>
      <c r="AK74" s="346" t="s">
        <v>447</v>
      </c>
      <c r="AL74" s="346" t="s">
        <v>447</v>
      </c>
      <c r="AM74" s="346" t="s">
        <v>447</v>
      </c>
      <c r="AN74" s="346" t="s">
        <v>447</v>
      </c>
      <c r="AO74" s="346" t="s">
        <v>447</v>
      </c>
      <c r="AP74" s="346" t="s">
        <v>447</v>
      </c>
      <c r="AQ74" s="346" t="s">
        <v>447</v>
      </c>
      <c r="AR74" s="346" t="s">
        <v>447</v>
      </c>
      <c r="AS74" s="346" t="s">
        <v>447</v>
      </c>
      <c r="AT74" s="346" t="s">
        <v>447</v>
      </c>
      <c r="AU74" s="346" t="s">
        <v>447</v>
      </c>
      <c r="AV74" s="346" t="s">
        <v>447</v>
      </c>
      <c r="AW74" s="346" t="s">
        <v>447</v>
      </c>
      <c r="AX74" s="346">
        <v>6630.0164120693553</v>
      </c>
      <c r="AY74" s="346">
        <v>6831.2409142227989</v>
      </c>
      <c r="AZ74" s="346">
        <v>6585.681831072392</v>
      </c>
      <c r="BA74" s="346">
        <v>5920.7987631981887</v>
      </c>
      <c r="BB74" s="346">
        <v>5383.0739049153744</v>
      </c>
      <c r="BC74" s="346">
        <v>4959.5735588125344</v>
      </c>
      <c r="BD74" s="346">
        <v>4707.6429032513543</v>
      </c>
      <c r="BE74" s="346">
        <v>4569.4951871430012</v>
      </c>
      <c r="BF74" s="346">
        <v>4795.316006074303</v>
      </c>
      <c r="BG74" s="346">
        <v>4674.9591665351136</v>
      </c>
      <c r="BH74" s="346">
        <v>5026.8484908628907</v>
      </c>
      <c r="BI74" s="346">
        <v>5419.9948986000136</v>
      </c>
      <c r="BJ74" s="346">
        <v>6055.1299039694322</v>
      </c>
      <c r="BK74" s="346">
        <v>6499.7832372122321</v>
      </c>
      <c r="BL74" s="346">
        <v>7508.7389942973959</v>
      </c>
      <c r="BM74" s="346">
        <v>9977.4206123495078</v>
      </c>
      <c r="BN74" s="346">
        <v>11238.354588135897</v>
      </c>
      <c r="BO74" s="346">
        <v>11736.286792131497</v>
      </c>
      <c r="BP74" s="346">
        <v>11605.89267217079</v>
      </c>
      <c r="BQ74" s="346">
        <v>11373.482401258772</v>
      </c>
      <c r="BR74" s="346">
        <v>11034.429216561868</v>
      </c>
      <c r="BS74" s="346">
        <v>10568.659946958269</v>
      </c>
      <c r="BT74" s="346">
        <v>9775.5196009251849</v>
      </c>
      <c r="BU74" s="346">
        <v>8940.5451732645288</v>
      </c>
      <c r="BV74" s="346">
        <v>7828.7038000138691</v>
      </c>
      <c r="BW74" s="346">
        <v>6224.2324135739445</v>
      </c>
      <c r="BX74" s="346">
        <v>5198.5206763829037</v>
      </c>
      <c r="BY74" s="346">
        <v>4667.7506133399502</v>
      </c>
      <c r="BZ74" s="346">
        <v>3709.127404624156</v>
      </c>
      <c r="CA74" s="346">
        <v>3109.1852693273431</v>
      </c>
      <c r="CB74" s="346">
        <v>2649.8957747730087</v>
      </c>
      <c r="CC74" s="346">
        <v>2075.7719887637204</v>
      </c>
      <c r="CD74" s="346">
        <v>1660.2086336077443</v>
      </c>
      <c r="CE74" s="347">
        <v>1542.0591338235499</v>
      </c>
    </row>
    <row r="75" spans="1:83" s="53" customFormat="1" x14ac:dyDescent="0.35">
      <c r="A75" s="68"/>
      <c r="B75" s="419" t="s">
        <v>610</v>
      </c>
      <c r="D75" s="418" t="s">
        <v>447</v>
      </c>
      <c r="E75" s="346" t="s">
        <v>447</v>
      </c>
      <c r="F75" s="346" t="s">
        <v>447</v>
      </c>
      <c r="G75" s="346" t="s">
        <v>447</v>
      </c>
      <c r="H75" s="346" t="s">
        <v>447</v>
      </c>
      <c r="I75" s="346" t="s">
        <v>447</v>
      </c>
      <c r="J75" s="346" t="s">
        <v>447</v>
      </c>
      <c r="K75" s="346" t="s">
        <v>447</v>
      </c>
      <c r="L75" s="346" t="s">
        <v>447</v>
      </c>
      <c r="M75" s="346" t="s">
        <v>447</v>
      </c>
      <c r="N75" s="346" t="s">
        <v>447</v>
      </c>
      <c r="O75" s="346" t="s">
        <v>447</v>
      </c>
      <c r="P75" s="346" t="s">
        <v>447</v>
      </c>
      <c r="Q75" s="346" t="s">
        <v>447</v>
      </c>
      <c r="R75" s="346" t="s">
        <v>447</v>
      </c>
      <c r="S75" s="346" t="s">
        <v>447</v>
      </c>
      <c r="T75" s="346" t="s">
        <v>447</v>
      </c>
      <c r="U75" s="346" t="s">
        <v>447</v>
      </c>
      <c r="V75" s="346" t="s">
        <v>447</v>
      </c>
      <c r="W75" s="346" t="s">
        <v>447</v>
      </c>
      <c r="X75" s="346" t="s">
        <v>447</v>
      </c>
      <c r="Y75" s="346" t="s">
        <v>447</v>
      </c>
      <c r="Z75" s="346" t="s">
        <v>447</v>
      </c>
      <c r="AA75" s="346" t="s">
        <v>447</v>
      </c>
      <c r="AB75" s="346" t="s">
        <v>447</v>
      </c>
      <c r="AC75" s="346" t="s">
        <v>447</v>
      </c>
      <c r="AD75" s="346" t="s">
        <v>447</v>
      </c>
      <c r="AE75" s="346" t="s">
        <v>447</v>
      </c>
      <c r="AF75" s="346" t="s">
        <v>447</v>
      </c>
      <c r="AG75" s="346" t="s">
        <v>447</v>
      </c>
      <c r="AH75" s="346" t="s">
        <v>447</v>
      </c>
      <c r="AI75" s="346" t="s">
        <v>447</v>
      </c>
      <c r="AJ75" s="346" t="s">
        <v>447</v>
      </c>
      <c r="AK75" s="346" t="s">
        <v>447</v>
      </c>
      <c r="AL75" s="346" t="s">
        <v>447</v>
      </c>
      <c r="AM75" s="346" t="s">
        <v>447</v>
      </c>
      <c r="AN75" s="346" t="s">
        <v>447</v>
      </c>
      <c r="AO75" s="346" t="s">
        <v>447</v>
      </c>
      <c r="AP75" s="346" t="s">
        <v>447</v>
      </c>
      <c r="AQ75" s="346" t="s">
        <v>447</v>
      </c>
      <c r="AR75" s="346" t="s">
        <v>447</v>
      </c>
      <c r="AS75" s="346" t="s">
        <v>447</v>
      </c>
      <c r="AT75" s="346" t="s">
        <v>447</v>
      </c>
      <c r="AU75" s="346" t="s">
        <v>447</v>
      </c>
      <c r="AV75" s="346" t="s">
        <v>447</v>
      </c>
      <c r="AW75" s="346" t="s">
        <v>447</v>
      </c>
      <c r="AX75" s="346" t="s">
        <v>447</v>
      </c>
      <c r="AY75" s="346" t="s">
        <v>447</v>
      </c>
      <c r="AZ75" s="346" t="s">
        <v>447</v>
      </c>
      <c r="BA75" s="346" t="s">
        <v>447</v>
      </c>
      <c r="BB75" s="346" t="s">
        <v>447</v>
      </c>
      <c r="BC75" s="346" t="s">
        <v>447</v>
      </c>
      <c r="BD75" s="346" t="s">
        <v>447</v>
      </c>
      <c r="BE75" s="346" t="s">
        <v>447</v>
      </c>
      <c r="BF75" s="346" t="s">
        <v>447</v>
      </c>
      <c r="BG75" s="346" t="s">
        <v>447</v>
      </c>
      <c r="BH75" s="346" t="s">
        <v>447</v>
      </c>
      <c r="BI75" s="346" t="s">
        <v>447</v>
      </c>
      <c r="BJ75" s="346">
        <v>536.25722730590917</v>
      </c>
      <c r="BK75" s="346">
        <v>583.37320059740466</v>
      </c>
      <c r="BL75" s="346">
        <v>2487.8001541650319</v>
      </c>
      <c r="BM75" s="346">
        <v>6284.667506816746</v>
      </c>
      <c r="BN75" s="346">
        <v>8240.6281521762048</v>
      </c>
      <c r="BO75" s="346">
        <v>9170.3446995344093</v>
      </c>
      <c r="BP75" s="346">
        <v>9362.9943880691681</v>
      </c>
      <c r="BQ75" s="346">
        <v>9425.8169565799035</v>
      </c>
      <c r="BR75" s="346">
        <v>9251.3610058324775</v>
      </c>
      <c r="BS75" s="346">
        <v>8953.1005440540248</v>
      </c>
      <c r="BT75" s="346">
        <v>8317.7522939320261</v>
      </c>
      <c r="BU75" s="346">
        <v>7597.0934655419196</v>
      </c>
      <c r="BV75" s="346">
        <v>6589.1431911755344</v>
      </c>
      <c r="BW75" s="346">
        <v>4858.9235035588108</v>
      </c>
      <c r="BX75" s="346">
        <v>4058.2055135228375</v>
      </c>
      <c r="BY75" s="346">
        <v>3643.8618703323095</v>
      </c>
      <c r="BZ75" s="346">
        <v>2895.5162864289623</v>
      </c>
      <c r="CA75" s="346">
        <v>2427.1737265316665</v>
      </c>
      <c r="CB75" s="346">
        <v>2068.6311189065295</v>
      </c>
      <c r="CC75" s="346">
        <v>1620.4435557768129</v>
      </c>
      <c r="CD75" s="346">
        <v>1296.0355935706407</v>
      </c>
      <c r="CE75" s="347">
        <v>1203.8026332166578</v>
      </c>
    </row>
    <row r="76" spans="1:83" s="53" customFormat="1" x14ac:dyDescent="0.35">
      <c r="A76" s="68"/>
      <c r="B76" s="417" t="s">
        <v>611</v>
      </c>
      <c r="D76" s="418">
        <v>0</v>
      </c>
      <c r="E76" s="346">
        <v>0</v>
      </c>
      <c r="F76" s="346">
        <v>0</v>
      </c>
      <c r="G76" s="346">
        <v>0</v>
      </c>
      <c r="H76" s="346">
        <v>0</v>
      </c>
      <c r="I76" s="346">
        <v>0</v>
      </c>
      <c r="J76" s="346">
        <v>0</v>
      </c>
      <c r="K76" s="346">
        <v>0</v>
      </c>
      <c r="L76" s="346">
        <v>0</v>
      </c>
      <c r="M76" s="346">
        <v>0</v>
      </c>
      <c r="N76" s="346">
        <v>0</v>
      </c>
      <c r="O76" s="346">
        <v>0</v>
      </c>
      <c r="P76" s="346">
        <v>0</v>
      </c>
      <c r="Q76" s="346">
        <v>0</v>
      </c>
      <c r="R76" s="346">
        <v>0</v>
      </c>
      <c r="S76" s="346">
        <v>0</v>
      </c>
      <c r="T76" s="346">
        <v>0</v>
      </c>
      <c r="U76" s="346">
        <v>0</v>
      </c>
      <c r="V76" s="346">
        <v>0</v>
      </c>
      <c r="W76" s="346">
        <v>0</v>
      </c>
      <c r="X76" s="346">
        <v>0</v>
      </c>
      <c r="Y76" s="346">
        <v>0</v>
      </c>
      <c r="Z76" s="346">
        <v>0</v>
      </c>
      <c r="AA76" s="346">
        <v>0</v>
      </c>
      <c r="AB76" s="346">
        <v>0</v>
      </c>
      <c r="AC76" s="346">
        <v>0</v>
      </c>
      <c r="AD76" s="346">
        <v>0</v>
      </c>
      <c r="AE76" s="346">
        <v>0</v>
      </c>
      <c r="AF76" s="346">
        <v>0</v>
      </c>
      <c r="AG76" s="346">
        <v>0</v>
      </c>
      <c r="AH76" s="346">
        <v>0</v>
      </c>
      <c r="AI76" s="346">
        <v>0</v>
      </c>
      <c r="AJ76" s="346">
        <v>0</v>
      </c>
      <c r="AK76" s="346">
        <v>0</v>
      </c>
      <c r="AL76" s="346">
        <v>0</v>
      </c>
      <c r="AM76" s="346">
        <v>0</v>
      </c>
      <c r="AN76" s="346">
        <v>0</v>
      </c>
      <c r="AO76" s="346">
        <v>0</v>
      </c>
      <c r="AP76" s="346">
        <v>0</v>
      </c>
      <c r="AQ76" s="346">
        <v>0</v>
      </c>
      <c r="AR76" s="346">
        <v>0</v>
      </c>
      <c r="AS76" s="346">
        <v>0</v>
      </c>
      <c r="AT76" s="346">
        <v>0</v>
      </c>
      <c r="AU76" s="346">
        <v>0</v>
      </c>
      <c r="AV76" s="346">
        <v>0</v>
      </c>
      <c r="AW76" s="346">
        <v>0</v>
      </c>
      <c r="AX76" s="346">
        <v>0</v>
      </c>
      <c r="AY76" s="346">
        <v>0</v>
      </c>
      <c r="AZ76" s="346">
        <v>0</v>
      </c>
      <c r="BA76" s="346">
        <v>0</v>
      </c>
      <c r="BB76" s="346">
        <v>0</v>
      </c>
      <c r="BC76" s="346">
        <v>0</v>
      </c>
      <c r="BD76" s="346">
        <v>0</v>
      </c>
      <c r="BE76" s="346">
        <v>0</v>
      </c>
      <c r="BF76" s="346">
        <v>0</v>
      </c>
      <c r="BG76" s="346">
        <v>0</v>
      </c>
      <c r="BH76" s="346">
        <v>0</v>
      </c>
      <c r="BI76" s="346">
        <v>0</v>
      </c>
      <c r="BJ76" s="346">
        <v>0</v>
      </c>
      <c r="BK76" s="346">
        <v>0</v>
      </c>
      <c r="BL76" s="346">
        <v>0</v>
      </c>
      <c r="BM76" s="346">
        <v>0</v>
      </c>
      <c r="BN76" s="346">
        <v>0</v>
      </c>
      <c r="BO76" s="346">
        <v>0</v>
      </c>
      <c r="BP76" s="346">
        <v>0</v>
      </c>
      <c r="BQ76" s="346">
        <v>0</v>
      </c>
      <c r="BR76" s="346">
        <v>0</v>
      </c>
      <c r="BS76" s="346">
        <v>0</v>
      </c>
      <c r="BT76" s="346">
        <v>0</v>
      </c>
      <c r="BU76" s="346">
        <v>0</v>
      </c>
      <c r="BV76" s="346">
        <v>0</v>
      </c>
      <c r="BW76" s="346">
        <v>3444.2244827512632</v>
      </c>
      <c r="BX76" s="346">
        <v>7072.241451792931</v>
      </c>
      <c r="BY76" s="346">
        <v>7771.0962425581429</v>
      </c>
      <c r="BZ76" s="346">
        <v>7410.556695081701</v>
      </c>
      <c r="CA76" s="346">
        <v>7915.2050464760114</v>
      </c>
      <c r="CB76" s="346">
        <v>8816.9029681679804</v>
      </c>
      <c r="CC76" s="346">
        <v>9228.1269198471928</v>
      </c>
      <c r="CD76" s="346">
        <v>9224.9830095241705</v>
      </c>
      <c r="CE76" s="347">
        <v>9468.0046729561527</v>
      </c>
    </row>
    <row r="77" spans="1:83" s="53" customFormat="1" x14ac:dyDescent="0.35">
      <c r="A77" s="68"/>
      <c r="B77" s="417" t="s">
        <v>612</v>
      </c>
      <c r="D77" s="418">
        <v>0</v>
      </c>
      <c r="E77" s="346">
        <v>0</v>
      </c>
      <c r="F77" s="346">
        <v>0</v>
      </c>
      <c r="G77" s="346">
        <v>0</v>
      </c>
      <c r="H77" s="346">
        <v>0</v>
      </c>
      <c r="I77" s="346">
        <v>0</v>
      </c>
      <c r="J77" s="346">
        <v>0</v>
      </c>
      <c r="K77" s="346">
        <v>0</v>
      </c>
      <c r="L77" s="346">
        <v>0</v>
      </c>
      <c r="M77" s="346">
        <v>0</v>
      </c>
      <c r="N77" s="346">
        <v>0</v>
      </c>
      <c r="O77" s="346">
        <v>0</v>
      </c>
      <c r="P77" s="346">
        <v>0</v>
      </c>
      <c r="Q77" s="346">
        <v>0</v>
      </c>
      <c r="R77" s="346">
        <v>0</v>
      </c>
      <c r="S77" s="346">
        <v>0</v>
      </c>
      <c r="T77" s="346">
        <v>0</v>
      </c>
      <c r="U77" s="346">
        <v>0</v>
      </c>
      <c r="V77" s="346">
        <v>0</v>
      </c>
      <c r="W77" s="346">
        <v>0</v>
      </c>
      <c r="X77" s="346">
        <v>0</v>
      </c>
      <c r="Y77" s="346">
        <v>0</v>
      </c>
      <c r="Z77" s="346">
        <v>0</v>
      </c>
      <c r="AA77" s="346">
        <v>0</v>
      </c>
      <c r="AB77" s="346">
        <v>0</v>
      </c>
      <c r="AC77" s="346">
        <v>0</v>
      </c>
      <c r="AD77" s="346">
        <v>0</v>
      </c>
      <c r="AE77" s="346">
        <v>0</v>
      </c>
      <c r="AF77" s="346">
        <v>0</v>
      </c>
      <c r="AG77" s="346">
        <v>0</v>
      </c>
      <c r="AH77" s="346">
        <v>0</v>
      </c>
      <c r="AI77" s="346">
        <v>0</v>
      </c>
      <c r="AJ77" s="346">
        <v>0</v>
      </c>
      <c r="AK77" s="346">
        <v>0</v>
      </c>
      <c r="AL77" s="346">
        <v>0</v>
      </c>
      <c r="AM77" s="346">
        <v>0</v>
      </c>
      <c r="AN77" s="346">
        <v>0</v>
      </c>
      <c r="AO77" s="346">
        <v>0</v>
      </c>
      <c r="AP77" s="346">
        <v>0</v>
      </c>
      <c r="AQ77" s="346">
        <v>0</v>
      </c>
      <c r="AR77" s="346">
        <v>0</v>
      </c>
      <c r="AS77" s="346">
        <v>0</v>
      </c>
      <c r="AT77" s="346">
        <v>0</v>
      </c>
      <c r="AU77" s="346">
        <v>0</v>
      </c>
      <c r="AV77" s="346">
        <v>0</v>
      </c>
      <c r="AW77" s="346">
        <v>0</v>
      </c>
      <c r="AX77" s="346">
        <v>0</v>
      </c>
      <c r="AY77" s="346">
        <v>0</v>
      </c>
      <c r="AZ77" s="346">
        <v>0</v>
      </c>
      <c r="BA77" s="346">
        <v>0</v>
      </c>
      <c r="BB77" s="346">
        <v>0</v>
      </c>
      <c r="BC77" s="346">
        <v>0</v>
      </c>
      <c r="BD77" s="346">
        <v>0</v>
      </c>
      <c r="BE77" s="346">
        <v>0</v>
      </c>
      <c r="BF77" s="346">
        <v>0</v>
      </c>
      <c r="BG77" s="346">
        <v>0</v>
      </c>
      <c r="BH77" s="346">
        <v>0</v>
      </c>
      <c r="BI77" s="346">
        <v>0</v>
      </c>
      <c r="BJ77" s="346">
        <v>0</v>
      </c>
      <c r="BK77" s="346">
        <v>0</v>
      </c>
      <c r="BL77" s="346">
        <v>0</v>
      </c>
      <c r="BM77" s="346">
        <v>0</v>
      </c>
      <c r="BN77" s="346">
        <v>0</v>
      </c>
      <c r="BO77" s="346">
        <v>0</v>
      </c>
      <c r="BP77" s="346">
        <v>0</v>
      </c>
      <c r="BQ77" s="346">
        <v>0</v>
      </c>
      <c r="BR77" s="346">
        <v>0</v>
      </c>
      <c r="BS77" s="346">
        <v>0</v>
      </c>
      <c r="BT77" s="346">
        <v>0</v>
      </c>
      <c r="BU77" s="346">
        <v>0</v>
      </c>
      <c r="BV77" s="346">
        <v>0</v>
      </c>
      <c r="BW77" s="346">
        <v>2936.1414234165672</v>
      </c>
      <c r="BX77" s="346">
        <v>4501.2282795504452</v>
      </c>
      <c r="BY77" s="346">
        <v>5571.9587312968279</v>
      </c>
      <c r="BZ77" s="346">
        <v>5965.0914911541568</v>
      </c>
      <c r="CA77" s="346">
        <v>6973.503855071026</v>
      </c>
      <c r="CB77" s="346">
        <v>8409.3214488651392</v>
      </c>
      <c r="CC77" s="346">
        <v>9532.2003108419212</v>
      </c>
      <c r="CD77" s="346">
        <v>10253.90385464606</v>
      </c>
      <c r="CE77" s="347">
        <v>10709.531412828419</v>
      </c>
    </row>
    <row r="78" spans="1:83" s="53" customFormat="1" x14ac:dyDescent="0.35">
      <c r="A78" s="68"/>
      <c r="B78" s="417" t="s">
        <v>613</v>
      </c>
      <c r="D78" s="418">
        <v>0</v>
      </c>
      <c r="E78" s="346">
        <v>0</v>
      </c>
      <c r="F78" s="346">
        <v>0</v>
      </c>
      <c r="G78" s="346">
        <v>0</v>
      </c>
      <c r="H78" s="346">
        <v>0</v>
      </c>
      <c r="I78" s="346">
        <v>0</v>
      </c>
      <c r="J78" s="346">
        <v>0</v>
      </c>
      <c r="K78" s="346">
        <v>0</v>
      </c>
      <c r="L78" s="346">
        <v>0</v>
      </c>
      <c r="M78" s="346">
        <v>0</v>
      </c>
      <c r="N78" s="346">
        <v>0</v>
      </c>
      <c r="O78" s="346">
        <v>0</v>
      </c>
      <c r="P78" s="346">
        <v>0</v>
      </c>
      <c r="Q78" s="346">
        <v>0</v>
      </c>
      <c r="R78" s="346">
        <v>0</v>
      </c>
      <c r="S78" s="346">
        <v>0</v>
      </c>
      <c r="T78" s="346">
        <v>0</v>
      </c>
      <c r="U78" s="346">
        <v>0</v>
      </c>
      <c r="V78" s="346">
        <v>0</v>
      </c>
      <c r="W78" s="346">
        <v>0</v>
      </c>
      <c r="X78" s="346">
        <v>0</v>
      </c>
      <c r="Y78" s="346">
        <v>0</v>
      </c>
      <c r="Z78" s="346">
        <v>0</v>
      </c>
      <c r="AA78" s="346">
        <v>0</v>
      </c>
      <c r="AB78" s="346">
        <v>0</v>
      </c>
      <c r="AC78" s="346">
        <v>0</v>
      </c>
      <c r="AD78" s="346">
        <v>0</v>
      </c>
      <c r="AE78" s="346">
        <v>0</v>
      </c>
      <c r="AF78" s="346">
        <v>0</v>
      </c>
      <c r="AG78" s="346">
        <v>0</v>
      </c>
      <c r="AH78" s="346">
        <v>0</v>
      </c>
      <c r="AI78" s="346">
        <v>0</v>
      </c>
      <c r="AJ78" s="346">
        <v>0</v>
      </c>
      <c r="AK78" s="346">
        <v>0</v>
      </c>
      <c r="AL78" s="346">
        <v>0</v>
      </c>
      <c r="AM78" s="346">
        <v>0</v>
      </c>
      <c r="AN78" s="346">
        <v>0</v>
      </c>
      <c r="AO78" s="346">
        <v>0</v>
      </c>
      <c r="AP78" s="346">
        <v>0</v>
      </c>
      <c r="AQ78" s="346">
        <v>0</v>
      </c>
      <c r="AR78" s="346">
        <v>0</v>
      </c>
      <c r="AS78" s="346">
        <v>0</v>
      </c>
      <c r="AT78" s="346">
        <v>0</v>
      </c>
      <c r="AU78" s="346">
        <v>0</v>
      </c>
      <c r="AV78" s="346">
        <v>0</v>
      </c>
      <c r="AW78" s="346">
        <v>0</v>
      </c>
      <c r="AX78" s="346">
        <v>0</v>
      </c>
      <c r="AY78" s="346">
        <v>0</v>
      </c>
      <c r="AZ78" s="346">
        <v>0</v>
      </c>
      <c r="BA78" s="346">
        <v>0</v>
      </c>
      <c r="BB78" s="346">
        <v>0</v>
      </c>
      <c r="BC78" s="346">
        <v>0</v>
      </c>
      <c r="BD78" s="346">
        <v>0</v>
      </c>
      <c r="BE78" s="346">
        <v>0</v>
      </c>
      <c r="BF78" s="346">
        <v>0</v>
      </c>
      <c r="BG78" s="346">
        <v>0</v>
      </c>
      <c r="BH78" s="346">
        <v>0</v>
      </c>
      <c r="BI78" s="346">
        <v>0</v>
      </c>
      <c r="BJ78" s="346">
        <v>0</v>
      </c>
      <c r="BK78" s="346">
        <v>0</v>
      </c>
      <c r="BL78" s="346">
        <v>0</v>
      </c>
      <c r="BM78" s="346">
        <v>0</v>
      </c>
      <c r="BN78" s="346">
        <v>0</v>
      </c>
      <c r="BO78" s="346">
        <v>0</v>
      </c>
      <c r="BP78" s="346">
        <v>0</v>
      </c>
      <c r="BQ78" s="346">
        <v>0</v>
      </c>
      <c r="BR78" s="346">
        <v>0</v>
      </c>
      <c r="BS78" s="346">
        <v>0</v>
      </c>
      <c r="BT78" s="346">
        <v>0</v>
      </c>
      <c r="BU78" s="346">
        <v>0</v>
      </c>
      <c r="BV78" s="346">
        <v>0</v>
      </c>
      <c r="BW78" s="346">
        <v>205.99198165325134</v>
      </c>
      <c r="BX78" s="346">
        <v>626.79451518997394</v>
      </c>
      <c r="BY78" s="346">
        <v>787.85409509003296</v>
      </c>
      <c r="BZ78" s="346">
        <v>642.96102869106755</v>
      </c>
      <c r="CA78" s="346">
        <v>489.77908876634149</v>
      </c>
      <c r="CB78" s="346">
        <v>515.30946985434582</v>
      </c>
      <c r="CC78" s="346">
        <v>569.84503457577421</v>
      </c>
      <c r="CD78" s="346">
        <v>560.486898795716</v>
      </c>
      <c r="CE78" s="347">
        <v>516.62748732096463</v>
      </c>
    </row>
    <row r="79" spans="1:83" s="53" customFormat="1" ht="25.5" customHeight="1" x14ac:dyDescent="0.35">
      <c r="A79" s="68"/>
      <c r="B79" s="414" t="s">
        <v>614</v>
      </c>
      <c r="D79" s="418">
        <v>0</v>
      </c>
      <c r="E79" s="346">
        <v>0</v>
      </c>
      <c r="F79" s="346">
        <v>0</v>
      </c>
      <c r="G79" s="346">
        <v>0</v>
      </c>
      <c r="H79" s="346">
        <v>0</v>
      </c>
      <c r="I79" s="346">
        <v>0</v>
      </c>
      <c r="J79" s="346">
        <v>0</v>
      </c>
      <c r="K79" s="346">
        <v>0</v>
      </c>
      <c r="L79" s="346">
        <v>0</v>
      </c>
      <c r="M79" s="346">
        <v>0</v>
      </c>
      <c r="N79" s="346">
        <v>0</v>
      </c>
      <c r="O79" s="346">
        <v>0</v>
      </c>
      <c r="P79" s="346">
        <v>0</v>
      </c>
      <c r="Q79" s="346">
        <v>0</v>
      </c>
      <c r="R79" s="346">
        <v>0</v>
      </c>
      <c r="S79" s="346">
        <v>0</v>
      </c>
      <c r="T79" s="346">
        <v>0</v>
      </c>
      <c r="U79" s="346">
        <v>0</v>
      </c>
      <c r="V79" s="346">
        <v>0</v>
      </c>
      <c r="W79" s="346">
        <v>0</v>
      </c>
      <c r="X79" s="346">
        <v>0</v>
      </c>
      <c r="Y79" s="346">
        <v>0</v>
      </c>
      <c r="Z79" s="346">
        <v>0</v>
      </c>
      <c r="AA79" s="346">
        <v>0</v>
      </c>
      <c r="AB79" s="346">
        <v>0</v>
      </c>
      <c r="AC79" s="346">
        <v>0</v>
      </c>
      <c r="AD79" s="346">
        <v>0</v>
      </c>
      <c r="AE79" s="346">
        <v>0</v>
      </c>
      <c r="AF79" s="346">
        <v>0</v>
      </c>
      <c r="AG79" s="346">
        <v>0</v>
      </c>
      <c r="AH79" s="346">
        <v>0</v>
      </c>
      <c r="AI79" s="346">
        <v>0</v>
      </c>
      <c r="AJ79" s="346">
        <v>0</v>
      </c>
      <c r="AK79" s="346">
        <v>0</v>
      </c>
      <c r="AL79" s="346">
        <v>0</v>
      </c>
      <c r="AM79" s="346">
        <v>0</v>
      </c>
      <c r="AN79" s="346">
        <v>0</v>
      </c>
      <c r="AO79" s="346">
        <v>0</v>
      </c>
      <c r="AP79" s="346">
        <v>0</v>
      </c>
      <c r="AQ79" s="346">
        <v>0</v>
      </c>
      <c r="AR79" s="346">
        <v>0</v>
      </c>
      <c r="AS79" s="346">
        <v>0</v>
      </c>
      <c r="AT79" s="346">
        <v>0</v>
      </c>
      <c r="AU79" s="346">
        <v>0</v>
      </c>
      <c r="AV79" s="346">
        <v>0</v>
      </c>
      <c r="AW79" s="346">
        <v>0</v>
      </c>
      <c r="AX79" s="346">
        <v>0</v>
      </c>
      <c r="AY79" s="346">
        <v>0</v>
      </c>
      <c r="AZ79" s="346">
        <v>0</v>
      </c>
      <c r="BA79" s="346">
        <v>0</v>
      </c>
      <c r="BB79" s="346">
        <v>0</v>
      </c>
      <c r="BC79" s="346">
        <v>0</v>
      </c>
      <c r="BD79" s="346">
        <v>0</v>
      </c>
      <c r="BE79" s="346">
        <v>0</v>
      </c>
      <c r="BF79" s="346">
        <v>0</v>
      </c>
      <c r="BG79" s="346">
        <v>0</v>
      </c>
      <c r="BH79" s="346">
        <v>0</v>
      </c>
      <c r="BI79" s="346">
        <v>0</v>
      </c>
      <c r="BJ79" s="346">
        <v>0</v>
      </c>
      <c r="BK79" s="346">
        <v>0</v>
      </c>
      <c r="BL79" s="346">
        <v>0</v>
      </c>
      <c r="BM79" s="346">
        <v>0</v>
      </c>
      <c r="BN79" s="346">
        <v>0</v>
      </c>
      <c r="BO79" s="346">
        <v>0</v>
      </c>
      <c r="BP79" s="346">
        <v>0</v>
      </c>
      <c r="BQ79" s="346">
        <v>0</v>
      </c>
      <c r="BR79" s="346">
        <v>0</v>
      </c>
      <c r="BS79" s="346">
        <v>0</v>
      </c>
      <c r="BT79" s="346">
        <v>0</v>
      </c>
      <c r="BU79" s="346">
        <v>0</v>
      </c>
      <c r="BV79" s="346">
        <v>0</v>
      </c>
      <c r="BW79" s="346">
        <v>17128.558656100493</v>
      </c>
      <c r="BX79" s="346">
        <v>17393.281570198036</v>
      </c>
      <c r="BY79" s="346">
        <v>17813.573556211813</v>
      </c>
      <c r="BZ79" s="346">
        <v>17032.967372701358</v>
      </c>
      <c r="CA79" s="346">
        <v>17693.340988318832</v>
      </c>
      <c r="CB79" s="346">
        <v>19299.30530744631</v>
      </c>
      <c r="CC79" s="346">
        <v>19250.193221098802</v>
      </c>
      <c r="CD79" s="346">
        <v>18740.128945835262</v>
      </c>
      <c r="CE79" s="347">
        <v>18781.286956593671</v>
      </c>
    </row>
    <row r="80" spans="1:83" s="53" customFormat="1" x14ac:dyDescent="0.35">
      <c r="A80" s="68"/>
      <c r="B80" s="414" t="s">
        <v>615</v>
      </c>
      <c r="D80" s="418">
        <v>0</v>
      </c>
      <c r="E80" s="346">
        <v>0</v>
      </c>
      <c r="F80" s="346">
        <v>0</v>
      </c>
      <c r="G80" s="346">
        <v>0</v>
      </c>
      <c r="H80" s="346">
        <v>0</v>
      </c>
      <c r="I80" s="346">
        <v>0</v>
      </c>
      <c r="J80" s="346">
        <v>0</v>
      </c>
      <c r="K80" s="346">
        <v>0</v>
      </c>
      <c r="L80" s="346">
        <v>0</v>
      </c>
      <c r="M80" s="346">
        <v>0</v>
      </c>
      <c r="N80" s="346">
        <v>0</v>
      </c>
      <c r="O80" s="346">
        <v>0</v>
      </c>
      <c r="P80" s="346">
        <v>0</v>
      </c>
      <c r="Q80" s="346">
        <v>0</v>
      </c>
      <c r="R80" s="346">
        <v>0</v>
      </c>
      <c r="S80" s="346">
        <v>0</v>
      </c>
      <c r="T80" s="346">
        <v>0</v>
      </c>
      <c r="U80" s="346">
        <v>0</v>
      </c>
      <c r="V80" s="346">
        <v>0</v>
      </c>
      <c r="W80" s="346">
        <v>0</v>
      </c>
      <c r="X80" s="346">
        <v>0</v>
      </c>
      <c r="Y80" s="346">
        <v>0</v>
      </c>
      <c r="Z80" s="346">
        <v>0</v>
      </c>
      <c r="AA80" s="346">
        <v>0</v>
      </c>
      <c r="AB80" s="346">
        <v>0</v>
      </c>
      <c r="AC80" s="346">
        <v>0</v>
      </c>
      <c r="AD80" s="346">
        <v>0</v>
      </c>
      <c r="AE80" s="346">
        <v>0</v>
      </c>
      <c r="AF80" s="346">
        <v>0</v>
      </c>
      <c r="AG80" s="346">
        <v>0</v>
      </c>
      <c r="AH80" s="346">
        <v>0</v>
      </c>
      <c r="AI80" s="346">
        <v>0</v>
      </c>
      <c r="AJ80" s="346">
        <v>0</v>
      </c>
      <c r="AK80" s="346">
        <v>0</v>
      </c>
      <c r="AL80" s="346">
        <v>0</v>
      </c>
      <c r="AM80" s="346">
        <v>0</v>
      </c>
      <c r="AN80" s="346">
        <v>0</v>
      </c>
      <c r="AO80" s="346">
        <v>0</v>
      </c>
      <c r="AP80" s="346">
        <v>0</v>
      </c>
      <c r="AQ80" s="346">
        <v>0</v>
      </c>
      <c r="AR80" s="346">
        <v>0</v>
      </c>
      <c r="AS80" s="346">
        <v>0</v>
      </c>
      <c r="AT80" s="346">
        <v>0</v>
      </c>
      <c r="AU80" s="346">
        <v>0</v>
      </c>
      <c r="AV80" s="346">
        <v>0</v>
      </c>
      <c r="AW80" s="346">
        <v>0</v>
      </c>
      <c r="AX80" s="346">
        <v>0</v>
      </c>
      <c r="AY80" s="346">
        <v>0</v>
      </c>
      <c r="AZ80" s="346">
        <v>0</v>
      </c>
      <c r="BA80" s="346">
        <v>0</v>
      </c>
      <c r="BB80" s="346">
        <v>0</v>
      </c>
      <c r="BC80" s="346">
        <v>0</v>
      </c>
      <c r="BD80" s="346">
        <v>0</v>
      </c>
      <c r="BE80" s="346">
        <v>0</v>
      </c>
      <c r="BF80" s="346">
        <v>0</v>
      </c>
      <c r="BG80" s="346">
        <v>0</v>
      </c>
      <c r="BH80" s="346">
        <v>0</v>
      </c>
      <c r="BI80" s="346">
        <v>0</v>
      </c>
      <c r="BJ80" s="346">
        <v>0</v>
      </c>
      <c r="BK80" s="346">
        <v>0</v>
      </c>
      <c r="BL80" s="346">
        <v>0</v>
      </c>
      <c r="BM80" s="346">
        <v>0</v>
      </c>
      <c r="BN80" s="346">
        <v>0</v>
      </c>
      <c r="BO80" s="346">
        <v>0</v>
      </c>
      <c r="BP80" s="346">
        <v>0</v>
      </c>
      <c r="BQ80" s="346">
        <v>0</v>
      </c>
      <c r="BR80" s="346">
        <v>0</v>
      </c>
      <c r="BS80" s="346">
        <v>0</v>
      </c>
      <c r="BT80" s="346">
        <v>0</v>
      </c>
      <c r="BU80" s="346">
        <v>0</v>
      </c>
      <c r="BV80" s="346">
        <v>0</v>
      </c>
      <c r="BW80" s="346">
        <v>9668.4568963252077</v>
      </c>
      <c r="BX80" s="346">
        <v>12270.762128175835</v>
      </c>
      <c r="BY80" s="346">
        <v>12438.846855898091</v>
      </c>
      <c r="BZ80" s="346">
        <v>11119.684099705857</v>
      </c>
      <c r="CA80" s="346">
        <v>11024.390315803355</v>
      </c>
      <c r="CB80" s="346">
        <v>11466.79874294099</v>
      </c>
      <c r="CC80" s="346">
        <v>11303.898908610912</v>
      </c>
      <c r="CD80" s="346">
        <v>10885.191643131913</v>
      </c>
      <c r="CE80" s="347">
        <v>11010.063806779703</v>
      </c>
    </row>
    <row r="81" spans="1:83" s="53" customFormat="1" ht="26.25" customHeight="1" x14ac:dyDescent="0.35">
      <c r="A81" s="420"/>
      <c r="B81" s="421" t="s">
        <v>616</v>
      </c>
      <c r="D81" s="418"/>
      <c r="E81" s="346"/>
      <c r="F81" s="346"/>
      <c r="G81" s="346"/>
      <c r="H81" s="346"/>
      <c r="I81" s="346"/>
      <c r="J81" s="346"/>
      <c r="K81" s="346"/>
      <c r="L81" s="346"/>
      <c r="M81" s="346"/>
      <c r="N81" s="346"/>
      <c r="O81" s="346"/>
      <c r="P81" s="346"/>
      <c r="Q81" s="346"/>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346"/>
      <c r="AW81" s="346"/>
      <c r="AX81" s="346"/>
      <c r="AY81" s="346"/>
      <c r="AZ81" s="346"/>
      <c r="BA81" s="346"/>
      <c r="BB81" s="346"/>
      <c r="BC81" s="346"/>
      <c r="BD81" s="346"/>
      <c r="BE81" s="346"/>
      <c r="BF81" s="346"/>
      <c r="BG81" s="346"/>
      <c r="BH81" s="346"/>
      <c r="BI81" s="346"/>
      <c r="BJ81" s="346"/>
      <c r="BK81" s="346"/>
      <c r="BL81" s="346"/>
      <c r="BM81" s="346"/>
      <c r="BN81" s="346"/>
      <c r="BO81" s="346"/>
      <c r="BP81" s="346"/>
      <c r="BQ81" s="346"/>
      <c r="BR81" s="346"/>
      <c r="BS81" s="346"/>
      <c r="BT81" s="346"/>
      <c r="BU81" s="346"/>
      <c r="BV81" s="346"/>
      <c r="BW81" s="346"/>
      <c r="BX81" s="346"/>
      <c r="BY81" s="346"/>
      <c r="BZ81" s="346"/>
      <c r="CA81" s="346"/>
      <c r="CB81" s="346"/>
      <c r="CC81" s="346"/>
      <c r="CD81" s="346"/>
      <c r="CE81" s="347"/>
    </row>
    <row r="82" spans="1:83" s="53" customFormat="1" x14ac:dyDescent="0.35">
      <c r="A82" s="322"/>
      <c r="B82" s="74" t="s">
        <v>570</v>
      </c>
      <c r="D82" s="418" t="s">
        <v>447</v>
      </c>
      <c r="E82" s="346" t="s">
        <v>447</v>
      </c>
      <c r="F82" s="346" t="s">
        <v>447</v>
      </c>
      <c r="G82" s="346" t="s">
        <v>447</v>
      </c>
      <c r="H82" s="346" t="s">
        <v>447</v>
      </c>
      <c r="I82" s="346" t="s">
        <v>447</v>
      </c>
      <c r="J82" s="346" t="s">
        <v>447</v>
      </c>
      <c r="K82" s="346" t="s">
        <v>447</v>
      </c>
      <c r="L82" s="346" t="s">
        <v>447</v>
      </c>
      <c r="M82" s="346" t="s">
        <v>447</v>
      </c>
      <c r="N82" s="346" t="s">
        <v>447</v>
      </c>
      <c r="O82" s="346" t="s">
        <v>447</v>
      </c>
      <c r="P82" s="346" t="s">
        <v>447</v>
      </c>
      <c r="Q82" s="346" t="s">
        <v>447</v>
      </c>
      <c r="R82" s="346" t="s">
        <v>447</v>
      </c>
      <c r="S82" s="346" t="s">
        <v>447</v>
      </c>
      <c r="T82" s="346" t="s">
        <v>447</v>
      </c>
      <c r="U82" s="346" t="s">
        <v>447</v>
      </c>
      <c r="V82" s="346" t="s">
        <v>447</v>
      </c>
      <c r="W82" s="346" t="s">
        <v>447</v>
      </c>
      <c r="X82" s="346" t="s">
        <v>447</v>
      </c>
      <c r="Y82" s="346" t="s">
        <v>447</v>
      </c>
      <c r="Z82" s="346" t="s">
        <v>447</v>
      </c>
      <c r="AA82" s="346" t="s">
        <v>447</v>
      </c>
      <c r="AB82" s="346" t="s">
        <v>447</v>
      </c>
      <c r="AC82" s="346" t="s">
        <v>447</v>
      </c>
      <c r="AD82" s="346" t="s">
        <v>447</v>
      </c>
      <c r="AE82" s="346" t="s">
        <v>447</v>
      </c>
      <c r="AF82" s="346" t="s">
        <v>447</v>
      </c>
      <c r="AG82" s="346" t="s">
        <v>447</v>
      </c>
      <c r="AH82" s="346" t="s">
        <v>447</v>
      </c>
      <c r="AI82" s="346" t="s">
        <v>447</v>
      </c>
      <c r="AJ82" s="346" t="s">
        <v>447</v>
      </c>
      <c r="AK82" s="346" t="s">
        <v>447</v>
      </c>
      <c r="AL82" s="346" t="s">
        <v>447</v>
      </c>
      <c r="AM82" s="346" t="s">
        <v>447</v>
      </c>
      <c r="AN82" s="346" t="s">
        <v>447</v>
      </c>
      <c r="AO82" s="346" t="s">
        <v>447</v>
      </c>
      <c r="AP82" s="346" t="s">
        <v>447</v>
      </c>
      <c r="AQ82" s="346" t="s">
        <v>447</v>
      </c>
      <c r="AR82" s="346" t="s">
        <v>447</v>
      </c>
      <c r="AS82" s="346" t="s">
        <v>447</v>
      </c>
      <c r="AT82" s="346" t="s">
        <v>447</v>
      </c>
      <c r="AU82" s="346" t="s">
        <v>447</v>
      </c>
      <c r="AV82" s="346" t="s">
        <v>447</v>
      </c>
      <c r="AW82" s="346" t="s">
        <v>447</v>
      </c>
      <c r="AX82" s="346" t="s">
        <v>447</v>
      </c>
      <c r="AY82" s="346" t="s">
        <v>447</v>
      </c>
      <c r="AZ82" s="346" t="s">
        <v>447</v>
      </c>
      <c r="BA82" s="346" t="s">
        <v>447</v>
      </c>
      <c r="BB82" s="346" t="s">
        <v>447</v>
      </c>
      <c r="BC82" s="346" t="s">
        <v>447</v>
      </c>
      <c r="BD82" s="346" t="s">
        <v>447</v>
      </c>
      <c r="BE82" s="346" t="s">
        <v>447</v>
      </c>
      <c r="BF82" s="346" t="s">
        <v>447</v>
      </c>
      <c r="BG82" s="346" t="s">
        <v>447</v>
      </c>
      <c r="BH82" s="346" t="s">
        <v>447</v>
      </c>
      <c r="BI82" s="346" t="s">
        <v>447</v>
      </c>
      <c r="BJ82" s="346" t="s">
        <v>447</v>
      </c>
      <c r="BK82" s="346" t="s">
        <v>447</v>
      </c>
      <c r="BL82" s="346">
        <v>2199.0517875546393</v>
      </c>
      <c r="BM82" s="346">
        <v>3600.6075274564578</v>
      </c>
      <c r="BN82" s="346">
        <v>3977.1431714596829</v>
      </c>
      <c r="BO82" s="346">
        <v>4328.4288789625198</v>
      </c>
      <c r="BP82" s="346">
        <v>4561.4672452902132</v>
      </c>
      <c r="BQ82" s="346">
        <v>3975.3441906134008</v>
      </c>
      <c r="BR82" s="346">
        <v>2925.0631839553248</v>
      </c>
      <c r="BS82" s="346">
        <v>2306.4228748152577</v>
      </c>
      <c r="BT82" s="346">
        <v>1929.7216349780938</v>
      </c>
      <c r="BU82" s="346">
        <v>1683.6105516538589</v>
      </c>
      <c r="BV82" s="346">
        <v>1259.5029325673052</v>
      </c>
      <c r="BW82" s="346">
        <v>587.00933111488132</v>
      </c>
      <c r="BX82" s="346">
        <v>458.37193137142401</v>
      </c>
      <c r="BY82" s="346">
        <v>393.45834180906428</v>
      </c>
      <c r="BZ82" s="346">
        <v>159.92013644989498</v>
      </c>
      <c r="CA82" s="346">
        <v>84.410113104843973</v>
      </c>
      <c r="CB82" s="346">
        <v>14.341658927085607</v>
      </c>
      <c r="CC82" s="346">
        <v>5.7063096309451549</v>
      </c>
      <c r="CD82" s="346">
        <v>0</v>
      </c>
      <c r="CE82" s="347">
        <v>0</v>
      </c>
    </row>
    <row r="83" spans="1:83" s="53" customFormat="1" x14ac:dyDescent="0.35">
      <c r="A83" s="322"/>
      <c r="B83" s="74" t="s">
        <v>26</v>
      </c>
      <c r="D83" s="418" t="s">
        <v>447</v>
      </c>
      <c r="E83" s="346" t="s">
        <v>447</v>
      </c>
      <c r="F83" s="346" t="s">
        <v>447</v>
      </c>
      <c r="G83" s="346" t="s">
        <v>447</v>
      </c>
      <c r="H83" s="346" t="s">
        <v>447</v>
      </c>
      <c r="I83" s="346" t="s">
        <v>447</v>
      </c>
      <c r="J83" s="346" t="s">
        <v>447</v>
      </c>
      <c r="K83" s="346" t="s">
        <v>447</v>
      </c>
      <c r="L83" s="346" t="s">
        <v>447</v>
      </c>
      <c r="M83" s="346" t="s">
        <v>447</v>
      </c>
      <c r="N83" s="346" t="s">
        <v>447</v>
      </c>
      <c r="O83" s="346" t="s">
        <v>447</v>
      </c>
      <c r="P83" s="346" t="s">
        <v>447</v>
      </c>
      <c r="Q83" s="346" t="s">
        <v>447</v>
      </c>
      <c r="R83" s="346" t="s">
        <v>447</v>
      </c>
      <c r="S83" s="346" t="s">
        <v>447</v>
      </c>
      <c r="T83" s="346" t="s">
        <v>447</v>
      </c>
      <c r="U83" s="346" t="s">
        <v>447</v>
      </c>
      <c r="V83" s="346" t="s">
        <v>447</v>
      </c>
      <c r="W83" s="346" t="s">
        <v>447</v>
      </c>
      <c r="X83" s="346" t="s">
        <v>447</v>
      </c>
      <c r="Y83" s="346" t="s">
        <v>447</v>
      </c>
      <c r="Z83" s="346" t="s">
        <v>447</v>
      </c>
      <c r="AA83" s="346" t="s">
        <v>447</v>
      </c>
      <c r="AB83" s="346" t="s">
        <v>447</v>
      </c>
      <c r="AC83" s="346" t="s">
        <v>447</v>
      </c>
      <c r="AD83" s="346" t="s">
        <v>447</v>
      </c>
      <c r="AE83" s="346" t="s">
        <v>447</v>
      </c>
      <c r="AF83" s="346" t="s">
        <v>447</v>
      </c>
      <c r="AG83" s="346" t="s">
        <v>447</v>
      </c>
      <c r="AH83" s="346" t="s">
        <v>447</v>
      </c>
      <c r="AI83" s="346" t="s">
        <v>447</v>
      </c>
      <c r="AJ83" s="346" t="s">
        <v>447</v>
      </c>
      <c r="AK83" s="346" t="s">
        <v>447</v>
      </c>
      <c r="AL83" s="346" t="s">
        <v>447</v>
      </c>
      <c r="AM83" s="346" t="s">
        <v>447</v>
      </c>
      <c r="AN83" s="346" t="s">
        <v>447</v>
      </c>
      <c r="AO83" s="346" t="s">
        <v>447</v>
      </c>
      <c r="AP83" s="346" t="s">
        <v>447</v>
      </c>
      <c r="AQ83" s="346" t="s">
        <v>447</v>
      </c>
      <c r="AR83" s="346" t="s">
        <v>447</v>
      </c>
      <c r="AS83" s="346" t="s">
        <v>447</v>
      </c>
      <c r="AT83" s="346" t="s">
        <v>447</v>
      </c>
      <c r="AU83" s="346" t="s">
        <v>447</v>
      </c>
      <c r="AV83" s="346" t="s">
        <v>447</v>
      </c>
      <c r="AW83" s="346" t="s">
        <v>447</v>
      </c>
      <c r="AX83" s="346" t="s">
        <v>447</v>
      </c>
      <c r="AY83" s="346" t="s">
        <v>447</v>
      </c>
      <c r="AZ83" s="346" t="s">
        <v>447</v>
      </c>
      <c r="BA83" s="346" t="s">
        <v>447</v>
      </c>
      <c r="BB83" s="346" t="s">
        <v>447</v>
      </c>
      <c r="BC83" s="346" t="s">
        <v>447</v>
      </c>
      <c r="BD83" s="346" t="s">
        <v>447</v>
      </c>
      <c r="BE83" s="346" t="s">
        <v>447</v>
      </c>
      <c r="BF83" s="346" t="s">
        <v>447</v>
      </c>
      <c r="BG83" s="346" t="s">
        <v>447</v>
      </c>
      <c r="BH83" s="346" t="s">
        <v>447</v>
      </c>
      <c r="BI83" s="346" t="s">
        <v>447</v>
      </c>
      <c r="BJ83" s="346" t="s">
        <v>447</v>
      </c>
      <c r="BK83" s="346" t="s">
        <v>447</v>
      </c>
      <c r="BL83" s="346">
        <v>5977.6739609034594</v>
      </c>
      <c r="BM83" s="346">
        <v>6679.0424693271798</v>
      </c>
      <c r="BN83" s="346">
        <v>6972.382854939844</v>
      </c>
      <c r="BO83" s="346">
        <v>7323.8949410536088</v>
      </c>
      <c r="BP83" s="346">
        <v>7578.5066576054451</v>
      </c>
      <c r="BQ83" s="346">
        <v>7595.5580366718305</v>
      </c>
      <c r="BR83" s="346">
        <v>8099.7301918440153</v>
      </c>
      <c r="BS83" s="346">
        <v>8358.6604618344772</v>
      </c>
      <c r="BT83" s="346">
        <v>8100.3613638930765</v>
      </c>
      <c r="BU83" s="346">
        <v>7746.3591244583258</v>
      </c>
      <c r="BV83" s="346">
        <v>7142.4854137210577</v>
      </c>
      <c r="BW83" s="346">
        <v>6298.4070433507341</v>
      </c>
      <c r="BX83" s="346">
        <v>5610.1674979550544</v>
      </c>
      <c r="BY83" s="346">
        <v>5262.4862382550755</v>
      </c>
      <c r="BZ83" s="346">
        <v>4666.8170379446146</v>
      </c>
      <c r="CA83" s="346">
        <v>4266.4627855965973</v>
      </c>
      <c r="CB83" s="346">
        <v>4190.3142471261272</v>
      </c>
      <c r="CC83" s="346">
        <v>3538.8745657493018</v>
      </c>
      <c r="CD83" s="346">
        <v>2065.0734699688296</v>
      </c>
      <c r="CE83" s="347">
        <v>1963.5093502350621</v>
      </c>
    </row>
    <row r="84" spans="1:83" s="53" customFormat="1" x14ac:dyDescent="0.35">
      <c r="A84" s="322"/>
      <c r="B84" s="74" t="s">
        <v>571</v>
      </c>
      <c r="D84" s="418" t="s">
        <v>447</v>
      </c>
      <c r="E84" s="346" t="s">
        <v>447</v>
      </c>
      <c r="F84" s="346" t="s">
        <v>447</v>
      </c>
      <c r="G84" s="346" t="s">
        <v>447</v>
      </c>
      <c r="H84" s="346" t="s">
        <v>447</v>
      </c>
      <c r="I84" s="346" t="s">
        <v>447</v>
      </c>
      <c r="J84" s="346" t="s">
        <v>447</v>
      </c>
      <c r="K84" s="346" t="s">
        <v>447</v>
      </c>
      <c r="L84" s="346" t="s">
        <v>447</v>
      </c>
      <c r="M84" s="346" t="s">
        <v>447</v>
      </c>
      <c r="N84" s="346" t="s">
        <v>447</v>
      </c>
      <c r="O84" s="346" t="s">
        <v>447</v>
      </c>
      <c r="P84" s="346" t="s">
        <v>447</v>
      </c>
      <c r="Q84" s="346" t="s">
        <v>447</v>
      </c>
      <c r="R84" s="346" t="s">
        <v>447</v>
      </c>
      <c r="S84" s="346" t="s">
        <v>447</v>
      </c>
      <c r="T84" s="346" t="s">
        <v>447</v>
      </c>
      <c r="U84" s="346" t="s">
        <v>447</v>
      </c>
      <c r="V84" s="346" t="s">
        <v>447</v>
      </c>
      <c r="W84" s="346" t="s">
        <v>447</v>
      </c>
      <c r="X84" s="346" t="s">
        <v>447</v>
      </c>
      <c r="Y84" s="346" t="s">
        <v>447</v>
      </c>
      <c r="Z84" s="346" t="s">
        <v>447</v>
      </c>
      <c r="AA84" s="346" t="s">
        <v>447</v>
      </c>
      <c r="AB84" s="346" t="s">
        <v>447</v>
      </c>
      <c r="AC84" s="346" t="s">
        <v>447</v>
      </c>
      <c r="AD84" s="346" t="s">
        <v>447</v>
      </c>
      <c r="AE84" s="346" t="s">
        <v>447</v>
      </c>
      <c r="AF84" s="346" t="s">
        <v>447</v>
      </c>
      <c r="AG84" s="346" t="s">
        <v>447</v>
      </c>
      <c r="AH84" s="346" t="s">
        <v>447</v>
      </c>
      <c r="AI84" s="346" t="s">
        <v>447</v>
      </c>
      <c r="AJ84" s="346" t="s">
        <v>447</v>
      </c>
      <c r="AK84" s="346" t="s">
        <v>447</v>
      </c>
      <c r="AL84" s="346" t="s">
        <v>447</v>
      </c>
      <c r="AM84" s="346" t="s">
        <v>447</v>
      </c>
      <c r="AN84" s="346" t="s">
        <v>447</v>
      </c>
      <c r="AO84" s="346" t="s">
        <v>447</v>
      </c>
      <c r="AP84" s="346" t="s">
        <v>447</v>
      </c>
      <c r="AQ84" s="346" t="s">
        <v>447</v>
      </c>
      <c r="AR84" s="346" t="s">
        <v>447</v>
      </c>
      <c r="AS84" s="346" t="s">
        <v>447</v>
      </c>
      <c r="AT84" s="346" t="s">
        <v>447</v>
      </c>
      <c r="AU84" s="346" t="s">
        <v>447</v>
      </c>
      <c r="AV84" s="346" t="s">
        <v>447</v>
      </c>
      <c r="AW84" s="346" t="s">
        <v>447</v>
      </c>
      <c r="AX84" s="346" t="s">
        <v>447</v>
      </c>
      <c r="AY84" s="346" t="s">
        <v>447</v>
      </c>
      <c r="AZ84" s="346" t="s">
        <v>447</v>
      </c>
      <c r="BA84" s="346" t="s">
        <v>447</v>
      </c>
      <c r="BB84" s="346" t="s">
        <v>447</v>
      </c>
      <c r="BC84" s="346" t="s">
        <v>447</v>
      </c>
      <c r="BD84" s="346" t="s">
        <v>447</v>
      </c>
      <c r="BE84" s="346" t="s">
        <v>447</v>
      </c>
      <c r="BF84" s="346" t="s">
        <v>447</v>
      </c>
      <c r="BG84" s="346" t="s">
        <v>447</v>
      </c>
      <c r="BH84" s="346" t="s">
        <v>447</v>
      </c>
      <c r="BI84" s="346" t="s">
        <v>447</v>
      </c>
      <c r="BJ84" s="346" t="s">
        <v>447</v>
      </c>
      <c r="BK84" s="346" t="s">
        <v>447</v>
      </c>
      <c r="BL84" s="346">
        <v>4377.748153556885</v>
      </c>
      <c r="BM84" s="346">
        <v>4499.1800664803295</v>
      </c>
      <c r="BN84" s="346">
        <v>4207.8995364008233</v>
      </c>
      <c r="BO84" s="346">
        <v>3824.0689584914198</v>
      </c>
      <c r="BP84" s="346">
        <v>3447.8241862564614</v>
      </c>
      <c r="BQ84" s="346">
        <v>3071.1519178521407</v>
      </c>
      <c r="BR84" s="346">
        <v>2885.2310876032707</v>
      </c>
      <c r="BS84" s="346">
        <v>2714.6319497571926</v>
      </c>
      <c r="BT84" s="346">
        <v>2462.7959232462258</v>
      </c>
      <c r="BU84" s="346">
        <v>2166.4952556016538</v>
      </c>
      <c r="BV84" s="346">
        <v>1851.2219623070737</v>
      </c>
      <c r="BW84" s="346">
        <v>1280.2953173103372</v>
      </c>
      <c r="BX84" s="346">
        <v>1058.7165642659609</v>
      </c>
      <c r="BY84" s="346">
        <v>924.45285136907046</v>
      </c>
      <c r="BZ84" s="346">
        <v>444.70812132956581</v>
      </c>
      <c r="CA84" s="346">
        <v>328.64873046589071</v>
      </c>
      <c r="CB84" s="346">
        <v>250.35458147066686</v>
      </c>
      <c r="CC84" s="346">
        <v>118.55001429421709</v>
      </c>
      <c r="CD84" s="346">
        <v>8.7625118160494466</v>
      </c>
      <c r="CE84" s="347">
        <v>0</v>
      </c>
    </row>
    <row r="85" spans="1:83" s="53" customFormat="1" x14ac:dyDescent="0.35">
      <c r="A85" s="322"/>
      <c r="B85" s="74" t="s">
        <v>446</v>
      </c>
      <c r="D85" s="418" t="s">
        <v>447</v>
      </c>
      <c r="E85" s="346" t="s">
        <v>447</v>
      </c>
      <c r="F85" s="346" t="s">
        <v>447</v>
      </c>
      <c r="G85" s="346" t="s">
        <v>447</v>
      </c>
      <c r="H85" s="346" t="s">
        <v>447</v>
      </c>
      <c r="I85" s="346" t="s">
        <v>447</v>
      </c>
      <c r="J85" s="346" t="s">
        <v>447</v>
      </c>
      <c r="K85" s="346" t="s">
        <v>447</v>
      </c>
      <c r="L85" s="346" t="s">
        <v>447</v>
      </c>
      <c r="M85" s="346" t="s">
        <v>447</v>
      </c>
      <c r="N85" s="346" t="s">
        <v>447</v>
      </c>
      <c r="O85" s="346" t="s">
        <v>447</v>
      </c>
      <c r="P85" s="346" t="s">
        <v>447</v>
      </c>
      <c r="Q85" s="346" t="s">
        <v>447</v>
      </c>
      <c r="R85" s="346" t="s">
        <v>447</v>
      </c>
      <c r="S85" s="346" t="s">
        <v>447</v>
      </c>
      <c r="T85" s="346" t="s">
        <v>447</v>
      </c>
      <c r="U85" s="346" t="s">
        <v>447</v>
      </c>
      <c r="V85" s="346" t="s">
        <v>447</v>
      </c>
      <c r="W85" s="346" t="s">
        <v>447</v>
      </c>
      <c r="X85" s="346" t="s">
        <v>447</v>
      </c>
      <c r="Y85" s="346" t="s">
        <v>447</v>
      </c>
      <c r="Z85" s="346" t="s">
        <v>447</v>
      </c>
      <c r="AA85" s="346" t="s">
        <v>447</v>
      </c>
      <c r="AB85" s="346" t="s">
        <v>447</v>
      </c>
      <c r="AC85" s="346" t="s">
        <v>447</v>
      </c>
      <c r="AD85" s="346" t="s">
        <v>447</v>
      </c>
      <c r="AE85" s="346" t="s">
        <v>447</v>
      </c>
      <c r="AF85" s="346" t="s">
        <v>447</v>
      </c>
      <c r="AG85" s="346" t="s">
        <v>447</v>
      </c>
      <c r="AH85" s="346" t="s">
        <v>447</v>
      </c>
      <c r="AI85" s="346" t="s">
        <v>447</v>
      </c>
      <c r="AJ85" s="346" t="s">
        <v>447</v>
      </c>
      <c r="AK85" s="346" t="s">
        <v>447</v>
      </c>
      <c r="AL85" s="346" t="s">
        <v>447</v>
      </c>
      <c r="AM85" s="346" t="s">
        <v>447</v>
      </c>
      <c r="AN85" s="346" t="s">
        <v>447</v>
      </c>
      <c r="AO85" s="346" t="s">
        <v>447</v>
      </c>
      <c r="AP85" s="346" t="s">
        <v>447</v>
      </c>
      <c r="AQ85" s="346" t="s">
        <v>447</v>
      </c>
      <c r="AR85" s="346" t="s">
        <v>447</v>
      </c>
      <c r="AS85" s="346" t="s">
        <v>447</v>
      </c>
      <c r="AT85" s="346" t="s">
        <v>447</v>
      </c>
      <c r="AU85" s="346" t="s">
        <v>447</v>
      </c>
      <c r="AV85" s="346" t="s">
        <v>447</v>
      </c>
      <c r="AW85" s="346" t="s">
        <v>447</v>
      </c>
      <c r="AX85" s="346" t="s">
        <v>447</v>
      </c>
      <c r="AY85" s="346" t="s">
        <v>447</v>
      </c>
      <c r="AZ85" s="346" t="s">
        <v>447</v>
      </c>
      <c r="BA85" s="346" t="s">
        <v>447</v>
      </c>
      <c r="BB85" s="346" t="s">
        <v>447</v>
      </c>
      <c r="BC85" s="346" t="s">
        <v>447</v>
      </c>
      <c r="BD85" s="346" t="s">
        <v>447</v>
      </c>
      <c r="BE85" s="346" t="s">
        <v>447</v>
      </c>
      <c r="BF85" s="346" t="s">
        <v>447</v>
      </c>
      <c r="BG85" s="346" t="s">
        <v>447</v>
      </c>
      <c r="BH85" s="346" t="s">
        <v>447</v>
      </c>
      <c r="BI85" s="346" t="s">
        <v>447</v>
      </c>
      <c r="BJ85" s="346" t="s">
        <v>447</v>
      </c>
      <c r="BK85" s="346" t="s">
        <v>447</v>
      </c>
      <c r="BL85" s="346">
        <v>421.03072825915092</v>
      </c>
      <c r="BM85" s="346">
        <v>516.40934842473496</v>
      </c>
      <c r="BN85" s="346">
        <v>602.74685522767754</v>
      </c>
      <c r="BO85" s="346">
        <v>688.2768451247756</v>
      </c>
      <c r="BP85" s="346">
        <v>783.69536037130183</v>
      </c>
      <c r="BQ85" s="346">
        <v>852.67163157010032</v>
      </c>
      <c r="BR85" s="346">
        <v>947.59857979079447</v>
      </c>
      <c r="BS85" s="346">
        <v>1065.8286986068917</v>
      </c>
      <c r="BT85" s="346">
        <v>1103.4612169431105</v>
      </c>
      <c r="BU85" s="346">
        <v>1105.3148839071023</v>
      </c>
      <c r="BV85" s="346">
        <v>1071.4802358171107</v>
      </c>
      <c r="BW85" s="346">
        <v>939.98842930577007</v>
      </c>
      <c r="BX85" s="346">
        <v>828.63970457512085</v>
      </c>
      <c r="BY85" s="346">
        <v>770.376189104476</v>
      </c>
      <c r="BZ85" s="346">
        <v>602.11692397746117</v>
      </c>
      <c r="CA85" s="346">
        <v>479.55135907500977</v>
      </c>
      <c r="CB85" s="346">
        <v>393.25264521397844</v>
      </c>
      <c r="CC85" s="346">
        <v>194.10469062120649</v>
      </c>
      <c r="CD85" s="346">
        <v>14.845835400045873</v>
      </c>
      <c r="CE85" s="347">
        <v>0</v>
      </c>
    </row>
    <row r="86" spans="1:83" s="53" customFormat="1" x14ac:dyDescent="0.35">
      <c r="A86" s="322"/>
      <c r="B86" s="74" t="s">
        <v>572</v>
      </c>
      <c r="D86" s="418" t="s">
        <v>447</v>
      </c>
      <c r="E86" s="346" t="s">
        <v>447</v>
      </c>
      <c r="F86" s="346" t="s">
        <v>447</v>
      </c>
      <c r="G86" s="346" t="s">
        <v>447</v>
      </c>
      <c r="H86" s="346" t="s">
        <v>447</v>
      </c>
      <c r="I86" s="346" t="s">
        <v>447</v>
      </c>
      <c r="J86" s="346" t="s">
        <v>447</v>
      </c>
      <c r="K86" s="346" t="s">
        <v>447</v>
      </c>
      <c r="L86" s="346" t="s">
        <v>447</v>
      </c>
      <c r="M86" s="346" t="s">
        <v>447</v>
      </c>
      <c r="N86" s="346" t="s">
        <v>447</v>
      </c>
      <c r="O86" s="346" t="s">
        <v>447</v>
      </c>
      <c r="P86" s="346" t="s">
        <v>447</v>
      </c>
      <c r="Q86" s="346" t="s">
        <v>447</v>
      </c>
      <c r="R86" s="346" t="s">
        <v>447</v>
      </c>
      <c r="S86" s="346" t="s">
        <v>447</v>
      </c>
      <c r="T86" s="346" t="s">
        <v>447</v>
      </c>
      <c r="U86" s="346" t="s">
        <v>447</v>
      </c>
      <c r="V86" s="346" t="s">
        <v>447</v>
      </c>
      <c r="W86" s="346" t="s">
        <v>447</v>
      </c>
      <c r="X86" s="346" t="s">
        <v>447</v>
      </c>
      <c r="Y86" s="346" t="s">
        <v>447</v>
      </c>
      <c r="Z86" s="346" t="s">
        <v>447</v>
      </c>
      <c r="AA86" s="346" t="s">
        <v>447</v>
      </c>
      <c r="AB86" s="346" t="s">
        <v>447</v>
      </c>
      <c r="AC86" s="346" t="s">
        <v>447</v>
      </c>
      <c r="AD86" s="346" t="s">
        <v>447</v>
      </c>
      <c r="AE86" s="346" t="s">
        <v>447</v>
      </c>
      <c r="AF86" s="346" t="s">
        <v>447</v>
      </c>
      <c r="AG86" s="346" t="s">
        <v>447</v>
      </c>
      <c r="AH86" s="346" t="s">
        <v>447</v>
      </c>
      <c r="AI86" s="346" t="s">
        <v>447</v>
      </c>
      <c r="AJ86" s="346" t="s">
        <v>447</v>
      </c>
      <c r="AK86" s="346" t="s">
        <v>447</v>
      </c>
      <c r="AL86" s="346" t="s">
        <v>447</v>
      </c>
      <c r="AM86" s="346" t="s">
        <v>447</v>
      </c>
      <c r="AN86" s="346" t="s">
        <v>447</v>
      </c>
      <c r="AO86" s="346" t="s">
        <v>447</v>
      </c>
      <c r="AP86" s="346" t="s">
        <v>447</v>
      </c>
      <c r="AQ86" s="346" t="s">
        <v>447</v>
      </c>
      <c r="AR86" s="346" t="s">
        <v>447</v>
      </c>
      <c r="AS86" s="346" t="s">
        <v>447</v>
      </c>
      <c r="AT86" s="346" t="s">
        <v>447</v>
      </c>
      <c r="AU86" s="346" t="s">
        <v>447</v>
      </c>
      <c r="AV86" s="346" t="s">
        <v>447</v>
      </c>
      <c r="AW86" s="346" t="s">
        <v>447</v>
      </c>
      <c r="AX86" s="346" t="s">
        <v>447</v>
      </c>
      <c r="AY86" s="346" t="s">
        <v>447</v>
      </c>
      <c r="AZ86" s="346" t="s">
        <v>447</v>
      </c>
      <c r="BA86" s="346" t="s">
        <v>447</v>
      </c>
      <c r="BB86" s="346" t="s">
        <v>447</v>
      </c>
      <c r="BC86" s="346" t="s">
        <v>447</v>
      </c>
      <c r="BD86" s="346" t="s">
        <v>447</v>
      </c>
      <c r="BE86" s="346" t="s">
        <v>447</v>
      </c>
      <c r="BF86" s="346" t="s">
        <v>447</v>
      </c>
      <c r="BG86" s="346" t="s">
        <v>447</v>
      </c>
      <c r="BH86" s="346" t="s">
        <v>447</v>
      </c>
      <c r="BI86" s="346" t="s">
        <v>447</v>
      </c>
      <c r="BJ86" s="346" t="s">
        <v>447</v>
      </c>
      <c r="BK86" s="346" t="s">
        <v>447</v>
      </c>
      <c r="BL86" s="346">
        <v>865.75479967216336</v>
      </c>
      <c r="BM86" s="346">
        <v>892.75671520321532</v>
      </c>
      <c r="BN86" s="346">
        <v>859.33588505511386</v>
      </c>
      <c r="BO86" s="346">
        <v>798.14554766919821</v>
      </c>
      <c r="BP86" s="346">
        <v>689.6083476851278</v>
      </c>
      <c r="BQ86" s="346">
        <v>602.43456730552202</v>
      </c>
      <c r="BR86" s="346">
        <v>538.24129412636182</v>
      </c>
      <c r="BS86" s="346">
        <v>458.98347865642035</v>
      </c>
      <c r="BT86" s="346">
        <v>365.3889184252082</v>
      </c>
      <c r="BU86" s="346">
        <v>259.30573366868953</v>
      </c>
      <c r="BV86" s="346">
        <v>147.1872593459295</v>
      </c>
      <c r="BW86" s="346">
        <v>80.768961616485669</v>
      </c>
      <c r="BX86" s="346">
        <v>64.760750052104783</v>
      </c>
      <c r="BY86" s="346">
        <v>55.345254478664124</v>
      </c>
      <c r="BZ86" s="346">
        <v>32.480033723674808</v>
      </c>
      <c r="CA86" s="346">
        <v>24.913582567635927</v>
      </c>
      <c r="CB86" s="346">
        <v>17.564771433934435</v>
      </c>
      <c r="CC86" s="346">
        <v>3.4540594267409759</v>
      </c>
      <c r="CD86" s="346">
        <v>0.27048709705560964</v>
      </c>
      <c r="CE86" s="347">
        <v>0</v>
      </c>
    </row>
    <row r="87" spans="1:83" s="53" customFormat="1" ht="26.25" customHeight="1" x14ac:dyDescent="0.35">
      <c r="A87" s="322"/>
      <c r="B87" s="74" t="s">
        <v>573</v>
      </c>
      <c r="D87" s="418" t="s">
        <v>447</v>
      </c>
      <c r="E87" s="346" t="s">
        <v>447</v>
      </c>
      <c r="F87" s="346" t="s">
        <v>447</v>
      </c>
      <c r="G87" s="346" t="s">
        <v>447</v>
      </c>
      <c r="H87" s="346" t="s">
        <v>447</v>
      </c>
      <c r="I87" s="346" t="s">
        <v>447</v>
      </c>
      <c r="J87" s="346" t="s">
        <v>447</v>
      </c>
      <c r="K87" s="346" t="s">
        <v>447</v>
      </c>
      <c r="L87" s="346" t="s">
        <v>447</v>
      </c>
      <c r="M87" s="346" t="s">
        <v>447</v>
      </c>
      <c r="N87" s="346" t="s">
        <v>447</v>
      </c>
      <c r="O87" s="346" t="s">
        <v>447</v>
      </c>
      <c r="P87" s="346" t="s">
        <v>447</v>
      </c>
      <c r="Q87" s="346" t="s">
        <v>447</v>
      </c>
      <c r="R87" s="346" t="s">
        <v>447</v>
      </c>
      <c r="S87" s="346" t="s">
        <v>447</v>
      </c>
      <c r="T87" s="346" t="s">
        <v>447</v>
      </c>
      <c r="U87" s="346" t="s">
        <v>447</v>
      </c>
      <c r="V87" s="346" t="s">
        <v>447</v>
      </c>
      <c r="W87" s="346" t="s">
        <v>447</v>
      </c>
      <c r="X87" s="346" t="s">
        <v>447</v>
      </c>
      <c r="Y87" s="346" t="s">
        <v>447</v>
      </c>
      <c r="Z87" s="346" t="s">
        <v>447</v>
      </c>
      <c r="AA87" s="346" t="s">
        <v>447</v>
      </c>
      <c r="AB87" s="346" t="s">
        <v>447</v>
      </c>
      <c r="AC87" s="346" t="s">
        <v>447</v>
      </c>
      <c r="AD87" s="346" t="s">
        <v>447</v>
      </c>
      <c r="AE87" s="346" t="s">
        <v>447</v>
      </c>
      <c r="AF87" s="346" t="s">
        <v>447</v>
      </c>
      <c r="AG87" s="346" t="s">
        <v>447</v>
      </c>
      <c r="AH87" s="346" t="s">
        <v>447</v>
      </c>
      <c r="AI87" s="346" t="s">
        <v>447</v>
      </c>
      <c r="AJ87" s="346" t="s">
        <v>447</v>
      </c>
      <c r="AK87" s="346" t="s">
        <v>447</v>
      </c>
      <c r="AL87" s="346" t="s">
        <v>447</v>
      </c>
      <c r="AM87" s="346" t="s">
        <v>447</v>
      </c>
      <c r="AN87" s="346" t="s">
        <v>447</v>
      </c>
      <c r="AO87" s="346" t="s">
        <v>447</v>
      </c>
      <c r="AP87" s="346" t="s">
        <v>447</v>
      </c>
      <c r="AQ87" s="346" t="s">
        <v>447</v>
      </c>
      <c r="AR87" s="346" t="s">
        <v>447</v>
      </c>
      <c r="AS87" s="346" t="s">
        <v>447</v>
      </c>
      <c r="AT87" s="346" t="s">
        <v>447</v>
      </c>
      <c r="AU87" s="346" t="s">
        <v>447</v>
      </c>
      <c r="AV87" s="346" t="s">
        <v>447</v>
      </c>
      <c r="AW87" s="346" t="s">
        <v>447</v>
      </c>
      <c r="AX87" s="346" t="s">
        <v>447</v>
      </c>
      <c r="AY87" s="346" t="s">
        <v>447</v>
      </c>
      <c r="AZ87" s="346" t="s">
        <v>447</v>
      </c>
      <c r="BA87" s="346" t="s">
        <v>447</v>
      </c>
      <c r="BB87" s="346" t="s">
        <v>447</v>
      </c>
      <c r="BC87" s="346" t="s">
        <v>447</v>
      </c>
      <c r="BD87" s="346" t="s">
        <v>447</v>
      </c>
      <c r="BE87" s="346" t="s">
        <v>447</v>
      </c>
      <c r="BF87" s="346" t="s">
        <v>447</v>
      </c>
      <c r="BG87" s="346" t="s">
        <v>447</v>
      </c>
      <c r="BH87" s="346" t="s">
        <v>447</v>
      </c>
      <c r="BI87" s="346" t="s">
        <v>447</v>
      </c>
      <c r="BJ87" s="346" t="s">
        <v>447</v>
      </c>
      <c r="BK87" s="346" t="s">
        <v>447</v>
      </c>
      <c r="BL87" s="346">
        <v>5544.6064787284859</v>
      </c>
      <c r="BM87" s="346">
        <v>5683.0876027154663</v>
      </c>
      <c r="BN87" s="346">
        <v>5758.2119191417651</v>
      </c>
      <c r="BO87" s="346">
        <v>5886.3769128307886</v>
      </c>
      <c r="BP87" s="346">
        <v>5940.3662977920849</v>
      </c>
      <c r="BQ87" s="346">
        <v>5942.5712942284763</v>
      </c>
      <c r="BR87" s="346">
        <v>5885.0949439834467</v>
      </c>
      <c r="BS87" s="346">
        <v>5778.2507013692612</v>
      </c>
      <c r="BT87" s="346">
        <v>5479.6460590377274</v>
      </c>
      <c r="BU87" s="346">
        <v>5196.6330437082061</v>
      </c>
      <c r="BV87" s="346">
        <v>4904.6421930703946</v>
      </c>
      <c r="BW87" s="346">
        <v>4663.5313839963737</v>
      </c>
      <c r="BX87" s="346">
        <v>4190.4274202983943</v>
      </c>
      <c r="BY87" s="346">
        <v>3966.1372594537984</v>
      </c>
      <c r="BZ87" s="346">
        <v>3830.5396517035852</v>
      </c>
      <c r="CA87" s="346">
        <v>3896.0464142370329</v>
      </c>
      <c r="CB87" s="346">
        <v>3933.0519256546786</v>
      </c>
      <c r="CC87" s="346">
        <v>3785.8534549052129</v>
      </c>
      <c r="CD87" s="346">
        <v>3584.0060041660431</v>
      </c>
      <c r="CE87" s="347">
        <v>3547.6286839620602</v>
      </c>
    </row>
    <row r="88" spans="1:83" s="53" customFormat="1" x14ac:dyDescent="0.35">
      <c r="A88" s="322"/>
      <c r="B88" s="74" t="s">
        <v>448</v>
      </c>
      <c r="D88" s="418" t="s">
        <v>447</v>
      </c>
      <c r="E88" s="346" t="s">
        <v>447</v>
      </c>
      <c r="F88" s="346" t="s">
        <v>447</v>
      </c>
      <c r="G88" s="346" t="s">
        <v>447</v>
      </c>
      <c r="H88" s="346" t="s">
        <v>447</v>
      </c>
      <c r="I88" s="346" t="s">
        <v>447</v>
      </c>
      <c r="J88" s="346" t="s">
        <v>447</v>
      </c>
      <c r="K88" s="346" t="s">
        <v>447</v>
      </c>
      <c r="L88" s="346" t="s">
        <v>447</v>
      </c>
      <c r="M88" s="346" t="s">
        <v>447</v>
      </c>
      <c r="N88" s="346" t="s">
        <v>447</v>
      </c>
      <c r="O88" s="346" t="s">
        <v>447</v>
      </c>
      <c r="P88" s="346" t="s">
        <v>447</v>
      </c>
      <c r="Q88" s="346" t="s">
        <v>447</v>
      </c>
      <c r="R88" s="346" t="s">
        <v>447</v>
      </c>
      <c r="S88" s="346" t="s">
        <v>447</v>
      </c>
      <c r="T88" s="346" t="s">
        <v>447</v>
      </c>
      <c r="U88" s="346" t="s">
        <v>447</v>
      </c>
      <c r="V88" s="346" t="s">
        <v>447</v>
      </c>
      <c r="W88" s="346" t="s">
        <v>447</v>
      </c>
      <c r="X88" s="346" t="s">
        <v>447</v>
      </c>
      <c r="Y88" s="346" t="s">
        <v>447</v>
      </c>
      <c r="Z88" s="346" t="s">
        <v>447</v>
      </c>
      <c r="AA88" s="346" t="s">
        <v>447</v>
      </c>
      <c r="AB88" s="346" t="s">
        <v>447</v>
      </c>
      <c r="AC88" s="346" t="s">
        <v>447</v>
      </c>
      <c r="AD88" s="346" t="s">
        <v>447</v>
      </c>
      <c r="AE88" s="346" t="s">
        <v>447</v>
      </c>
      <c r="AF88" s="346" t="s">
        <v>447</v>
      </c>
      <c r="AG88" s="346" t="s">
        <v>447</v>
      </c>
      <c r="AH88" s="346" t="s">
        <v>447</v>
      </c>
      <c r="AI88" s="346" t="s">
        <v>447</v>
      </c>
      <c r="AJ88" s="346" t="s">
        <v>447</v>
      </c>
      <c r="AK88" s="346" t="s">
        <v>447</v>
      </c>
      <c r="AL88" s="346" t="s">
        <v>447</v>
      </c>
      <c r="AM88" s="346" t="s">
        <v>447</v>
      </c>
      <c r="AN88" s="346" t="s">
        <v>447</v>
      </c>
      <c r="AO88" s="346" t="s">
        <v>447</v>
      </c>
      <c r="AP88" s="346" t="s">
        <v>447</v>
      </c>
      <c r="AQ88" s="346" t="s">
        <v>447</v>
      </c>
      <c r="AR88" s="346" t="s">
        <v>447</v>
      </c>
      <c r="AS88" s="346" t="s">
        <v>447</v>
      </c>
      <c r="AT88" s="346" t="s">
        <v>447</v>
      </c>
      <c r="AU88" s="346" t="s">
        <v>447</v>
      </c>
      <c r="AV88" s="346" t="s">
        <v>447</v>
      </c>
      <c r="AW88" s="346" t="s">
        <v>447</v>
      </c>
      <c r="AX88" s="346" t="s">
        <v>447</v>
      </c>
      <c r="AY88" s="346" t="s">
        <v>447</v>
      </c>
      <c r="AZ88" s="346" t="s">
        <v>447</v>
      </c>
      <c r="BA88" s="346" t="s">
        <v>447</v>
      </c>
      <c r="BB88" s="346" t="s">
        <v>447</v>
      </c>
      <c r="BC88" s="346" t="s">
        <v>447</v>
      </c>
      <c r="BD88" s="346" t="s">
        <v>447</v>
      </c>
      <c r="BE88" s="346" t="s">
        <v>447</v>
      </c>
      <c r="BF88" s="346" t="s">
        <v>447</v>
      </c>
      <c r="BG88" s="346" t="s">
        <v>447</v>
      </c>
      <c r="BH88" s="346" t="s">
        <v>447</v>
      </c>
      <c r="BI88" s="346" t="s">
        <v>447</v>
      </c>
      <c r="BJ88" s="346" t="s">
        <v>447</v>
      </c>
      <c r="BK88" s="346" t="s">
        <v>447</v>
      </c>
      <c r="BL88" s="346">
        <v>132.80088651159301</v>
      </c>
      <c r="BM88" s="346">
        <v>166.1534166167929</v>
      </c>
      <c r="BN88" s="346">
        <v>198.26597983048549</v>
      </c>
      <c r="BO88" s="346">
        <v>228.48393151867549</v>
      </c>
      <c r="BP88" s="346">
        <v>276.46702630653402</v>
      </c>
      <c r="BQ88" s="346">
        <v>309.34169798308483</v>
      </c>
      <c r="BR88" s="346">
        <v>332.61418006879944</v>
      </c>
      <c r="BS88" s="346">
        <v>361.29356149856193</v>
      </c>
      <c r="BT88" s="346">
        <v>356.22645467329983</v>
      </c>
      <c r="BU88" s="346">
        <v>331.60723798593938</v>
      </c>
      <c r="BV88" s="346">
        <v>349.80203484072916</v>
      </c>
      <c r="BW88" s="346">
        <v>383.54439163815448</v>
      </c>
      <c r="BX88" s="346">
        <v>366.74048622113725</v>
      </c>
      <c r="BY88" s="346">
        <v>369.2984807053993</v>
      </c>
      <c r="BZ88" s="346">
        <v>475.23975455696194</v>
      </c>
      <c r="CA88" s="346">
        <v>439.52121648285168</v>
      </c>
      <c r="CB88" s="346">
        <v>472.94976343339056</v>
      </c>
      <c r="CC88" s="346">
        <v>557.16097250111761</v>
      </c>
      <c r="CD88" s="346">
        <v>1566.8002514389539</v>
      </c>
      <c r="CE88" s="347">
        <v>1305.85301910981</v>
      </c>
    </row>
    <row r="89" spans="1:83" s="53" customFormat="1" x14ac:dyDescent="0.35">
      <c r="A89" s="322"/>
      <c r="B89" s="74" t="s">
        <v>574</v>
      </c>
      <c r="D89" s="418" t="s">
        <v>447</v>
      </c>
      <c r="E89" s="346" t="s">
        <v>447</v>
      </c>
      <c r="F89" s="346" t="s">
        <v>447</v>
      </c>
      <c r="G89" s="346" t="s">
        <v>447</v>
      </c>
      <c r="H89" s="346" t="s">
        <v>447</v>
      </c>
      <c r="I89" s="346" t="s">
        <v>447</v>
      </c>
      <c r="J89" s="346" t="s">
        <v>447</v>
      </c>
      <c r="K89" s="346" t="s">
        <v>447</v>
      </c>
      <c r="L89" s="346" t="s">
        <v>447</v>
      </c>
      <c r="M89" s="346" t="s">
        <v>447</v>
      </c>
      <c r="N89" s="346" t="s">
        <v>447</v>
      </c>
      <c r="O89" s="346" t="s">
        <v>447</v>
      </c>
      <c r="P89" s="346" t="s">
        <v>447</v>
      </c>
      <c r="Q89" s="346" t="s">
        <v>447</v>
      </c>
      <c r="R89" s="346" t="s">
        <v>447</v>
      </c>
      <c r="S89" s="346" t="s">
        <v>447</v>
      </c>
      <c r="T89" s="346" t="s">
        <v>447</v>
      </c>
      <c r="U89" s="346" t="s">
        <v>447</v>
      </c>
      <c r="V89" s="346" t="s">
        <v>447</v>
      </c>
      <c r="W89" s="346" t="s">
        <v>447</v>
      </c>
      <c r="X89" s="346" t="s">
        <v>447</v>
      </c>
      <c r="Y89" s="346" t="s">
        <v>447</v>
      </c>
      <c r="Z89" s="346" t="s">
        <v>447</v>
      </c>
      <c r="AA89" s="346" t="s">
        <v>447</v>
      </c>
      <c r="AB89" s="346" t="s">
        <v>447</v>
      </c>
      <c r="AC89" s="346" t="s">
        <v>447</v>
      </c>
      <c r="AD89" s="346" t="s">
        <v>447</v>
      </c>
      <c r="AE89" s="346" t="s">
        <v>447</v>
      </c>
      <c r="AF89" s="346" t="s">
        <v>447</v>
      </c>
      <c r="AG89" s="346" t="s">
        <v>447</v>
      </c>
      <c r="AH89" s="346" t="s">
        <v>447</v>
      </c>
      <c r="AI89" s="346" t="s">
        <v>447</v>
      </c>
      <c r="AJ89" s="346" t="s">
        <v>447</v>
      </c>
      <c r="AK89" s="346" t="s">
        <v>447</v>
      </c>
      <c r="AL89" s="346" t="s">
        <v>447</v>
      </c>
      <c r="AM89" s="346" t="s">
        <v>447</v>
      </c>
      <c r="AN89" s="346" t="s">
        <v>447</v>
      </c>
      <c r="AO89" s="346" t="s">
        <v>447</v>
      </c>
      <c r="AP89" s="346" t="s">
        <v>447</v>
      </c>
      <c r="AQ89" s="346" t="s">
        <v>447</v>
      </c>
      <c r="AR89" s="346" t="s">
        <v>447</v>
      </c>
      <c r="AS89" s="346" t="s">
        <v>447</v>
      </c>
      <c r="AT89" s="346" t="s">
        <v>447</v>
      </c>
      <c r="AU89" s="346" t="s">
        <v>447</v>
      </c>
      <c r="AV89" s="346" t="s">
        <v>447</v>
      </c>
      <c r="AW89" s="346" t="s">
        <v>447</v>
      </c>
      <c r="AX89" s="346" t="s">
        <v>447</v>
      </c>
      <c r="AY89" s="346" t="s">
        <v>447</v>
      </c>
      <c r="AZ89" s="346" t="s">
        <v>447</v>
      </c>
      <c r="BA89" s="346" t="s">
        <v>447</v>
      </c>
      <c r="BB89" s="346" t="s">
        <v>447</v>
      </c>
      <c r="BC89" s="346" t="s">
        <v>447</v>
      </c>
      <c r="BD89" s="346" t="s">
        <v>447</v>
      </c>
      <c r="BE89" s="346" t="s">
        <v>447</v>
      </c>
      <c r="BF89" s="346" t="s">
        <v>447</v>
      </c>
      <c r="BG89" s="346" t="s">
        <v>447</v>
      </c>
      <c r="BH89" s="346" t="s">
        <v>447</v>
      </c>
      <c r="BI89" s="346" t="s">
        <v>447</v>
      </c>
      <c r="BJ89" s="346" t="s">
        <v>447</v>
      </c>
      <c r="BK89" s="346" t="s">
        <v>447</v>
      </c>
      <c r="BL89" s="346">
        <v>30.591353603498096</v>
      </c>
      <c r="BM89" s="346">
        <v>34.891665501128216</v>
      </c>
      <c r="BN89" s="346">
        <v>38.080218072359756</v>
      </c>
      <c r="BO89" s="346">
        <v>39.683478941103466</v>
      </c>
      <c r="BP89" s="346">
        <v>41.007697256066756</v>
      </c>
      <c r="BQ89" s="346">
        <v>39.871180928387425</v>
      </c>
      <c r="BR89" s="346">
        <v>39.076323416281248</v>
      </c>
      <c r="BS89" s="346">
        <v>39.251385883236949</v>
      </c>
      <c r="BT89" s="346">
        <v>37.620852710674519</v>
      </c>
      <c r="BU89" s="346">
        <v>30.924990479479728</v>
      </c>
      <c r="BV89" s="346">
        <v>28.439004720617454</v>
      </c>
      <c r="BW89" s="346">
        <v>20.702164759752463</v>
      </c>
      <c r="BX89" s="346">
        <v>17.18983240346002</v>
      </c>
      <c r="BY89" s="346">
        <v>15.255555051885564</v>
      </c>
      <c r="BZ89" s="346">
        <v>9.1826783380324599</v>
      </c>
      <c r="CA89" s="346">
        <v>7.2920868271309356</v>
      </c>
      <c r="CB89" s="346">
        <v>5.9443594755671114</v>
      </c>
      <c r="CC89" s="346">
        <v>2.8885989011160591</v>
      </c>
      <c r="CD89" s="346">
        <v>0.12435990258161009</v>
      </c>
      <c r="CE89" s="347" t="s">
        <v>447</v>
      </c>
    </row>
    <row r="90" spans="1:83" s="53" customFormat="1" x14ac:dyDescent="0.35">
      <c r="A90" s="322"/>
      <c r="B90" s="74" t="s">
        <v>33</v>
      </c>
      <c r="D90" s="418" t="s">
        <v>447</v>
      </c>
      <c r="E90" s="346" t="s">
        <v>447</v>
      </c>
      <c r="F90" s="346" t="s">
        <v>447</v>
      </c>
      <c r="G90" s="346" t="s">
        <v>447</v>
      </c>
      <c r="H90" s="346" t="s">
        <v>447</v>
      </c>
      <c r="I90" s="346" t="s">
        <v>447</v>
      </c>
      <c r="J90" s="346" t="s">
        <v>447</v>
      </c>
      <c r="K90" s="346" t="s">
        <v>447</v>
      </c>
      <c r="L90" s="346" t="s">
        <v>447</v>
      </c>
      <c r="M90" s="346" t="s">
        <v>447</v>
      </c>
      <c r="N90" s="346" t="s">
        <v>447</v>
      </c>
      <c r="O90" s="346" t="s">
        <v>447</v>
      </c>
      <c r="P90" s="346" t="s">
        <v>447</v>
      </c>
      <c r="Q90" s="346" t="s">
        <v>447</v>
      </c>
      <c r="R90" s="346" t="s">
        <v>447</v>
      </c>
      <c r="S90" s="346" t="s">
        <v>447</v>
      </c>
      <c r="T90" s="346" t="s">
        <v>447</v>
      </c>
      <c r="U90" s="346" t="s">
        <v>447</v>
      </c>
      <c r="V90" s="346" t="s">
        <v>447</v>
      </c>
      <c r="W90" s="346" t="s">
        <v>447</v>
      </c>
      <c r="X90" s="346" t="s">
        <v>447</v>
      </c>
      <c r="Y90" s="346" t="s">
        <v>447</v>
      </c>
      <c r="Z90" s="346" t="s">
        <v>447</v>
      </c>
      <c r="AA90" s="346" t="s">
        <v>447</v>
      </c>
      <c r="AB90" s="346" t="s">
        <v>447</v>
      </c>
      <c r="AC90" s="346" t="s">
        <v>447</v>
      </c>
      <c r="AD90" s="346" t="s">
        <v>447</v>
      </c>
      <c r="AE90" s="346" t="s">
        <v>447</v>
      </c>
      <c r="AF90" s="346" t="s">
        <v>447</v>
      </c>
      <c r="AG90" s="346" t="s">
        <v>447</v>
      </c>
      <c r="AH90" s="346" t="s">
        <v>447</v>
      </c>
      <c r="AI90" s="346" t="s">
        <v>447</v>
      </c>
      <c r="AJ90" s="346" t="s">
        <v>447</v>
      </c>
      <c r="AK90" s="346" t="s">
        <v>447</v>
      </c>
      <c r="AL90" s="346" t="s">
        <v>447</v>
      </c>
      <c r="AM90" s="346" t="s">
        <v>447</v>
      </c>
      <c r="AN90" s="346" t="s">
        <v>447</v>
      </c>
      <c r="AO90" s="346" t="s">
        <v>447</v>
      </c>
      <c r="AP90" s="346" t="s">
        <v>447</v>
      </c>
      <c r="AQ90" s="346" t="s">
        <v>447</v>
      </c>
      <c r="AR90" s="346" t="s">
        <v>447</v>
      </c>
      <c r="AS90" s="346" t="s">
        <v>447</v>
      </c>
      <c r="AT90" s="346" t="s">
        <v>447</v>
      </c>
      <c r="AU90" s="346" t="s">
        <v>447</v>
      </c>
      <c r="AV90" s="346" t="s">
        <v>447</v>
      </c>
      <c r="AW90" s="346" t="s">
        <v>447</v>
      </c>
      <c r="AX90" s="346" t="s">
        <v>447</v>
      </c>
      <c r="AY90" s="346" t="s">
        <v>447</v>
      </c>
      <c r="AZ90" s="346" t="s">
        <v>447</v>
      </c>
      <c r="BA90" s="346" t="s">
        <v>447</v>
      </c>
      <c r="BB90" s="346" t="s">
        <v>447</v>
      </c>
      <c r="BC90" s="346" t="s">
        <v>447</v>
      </c>
      <c r="BD90" s="346" t="s">
        <v>447</v>
      </c>
      <c r="BE90" s="346" t="s">
        <v>447</v>
      </c>
      <c r="BF90" s="346" t="s">
        <v>447</v>
      </c>
      <c r="BG90" s="346" t="s">
        <v>447</v>
      </c>
      <c r="BH90" s="346" t="s">
        <v>447</v>
      </c>
      <c r="BI90" s="346" t="s">
        <v>447</v>
      </c>
      <c r="BJ90" s="346" t="s">
        <v>447</v>
      </c>
      <c r="BK90" s="346" t="s">
        <v>447</v>
      </c>
      <c r="BL90" s="346">
        <v>974.14763286969094</v>
      </c>
      <c r="BM90" s="346">
        <v>1069.5833149330297</v>
      </c>
      <c r="BN90" s="346">
        <v>1022.6276588827254</v>
      </c>
      <c r="BO90" s="346">
        <v>1077.0007132490234</v>
      </c>
      <c r="BP90" s="346">
        <v>1195.2759548518068</v>
      </c>
      <c r="BQ90" s="346">
        <v>1287.5736492938922</v>
      </c>
      <c r="BR90" s="346">
        <v>1397.7401898299011</v>
      </c>
      <c r="BS90" s="346">
        <v>1495.2448297854783</v>
      </c>
      <c r="BT90" s="346">
        <v>1552.9401951983955</v>
      </c>
      <c r="BU90" s="346">
        <v>1602.9664749461622</v>
      </c>
      <c r="BV90" s="346">
        <v>1633.6083318677779</v>
      </c>
      <c r="BW90" s="346">
        <v>1653.3018943327943</v>
      </c>
      <c r="BX90" s="346">
        <v>1511.8662278965771</v>
      </c>
      <c r="BY90" s="346">
        <v>1453.6808646680161</v>
      </c>
      <c r="BZ90" s="346">
        <v>1665.6196284212403</v>
      </c>
      <c r="CA90" s="346">
        <v>1573.6875390058385</v>
      </c>
      <c r="CB90" s="346">
        <v>1664.281348012704</v>
      </c>
      <c r="CC90" s="346">
        <v>1698.3369903620887</v>
      </c>
      <c r="CD90" s="346">
        <v>1676.5111989873235</v>
      </c>
      <c r="CE90" s="347">
        <v>1622.0686845617911</v>
      </c>
    </row>
    <row r="91" spans="1:83" s="53" customFormat="1" x14ac:dyDescent="0.35">
      <c r="A91" s="322"/>
      <c r="B91" s="74" t="s">
        <v>618</v>
      </c>
      <c r="D91" s="418" t="s">
        <v>447</v>
      </c>
      <c r="E91" s="346" t="s">
        <v>447</v>
      </c>
      <c r="F91" s="346" t="s">
        <v>447</v>
      </c>
      <c r="G91" s="346" t="s">
        <v>447</v>
      </c>
      <c r="H91" s="346" t="s">
        <v>447</v>
      </c>
      <c r="I91" s="346" t="s">
        <v>447</v>
      </c>
      <c r="J91" s="346" t="s">
        <v>447</v>
      </c>
      <c r="K91" s="346" t="s">
        <v>447</v>
      </c>
      <c r="L91" s="346" t="s">
        <v>447</v>
      </c>
      <c r="M91" s="346" t="s">
        <v>447</v>
      </c>
      <c r="N91" s="346" t="s">
        <v>447</v>
      </c>
      <c r="O91" s="346" t="s">
        <v>447</v>
      </c>
      <c r="P91" s="346" t="s">
        <v>447</v>
      </c>
      <c r="Q91" s="346" t="s">
        <v>447</v>
      </c>
      <c r="R91" s="346" t="s">
        <v>447</v>
      </c>
      <c r="S91" s="346" t="s">
        <v>447</v>
      </c>
      <c r="T91" s="346" t="s">
        <v>447</v>
      </c>
      <c r="U91" s="346" t="s">
        <v>447</v>
      </c>
      <c r="V91" s="346" t="s">
        <v>447</v>
      </c>
      <c r="W91" s="346" t="s">
        <v>447</v>
      </c>
      <c r="X91" s="346" t="s">
        <v>447</v>
      </c>
      <c r="Y91" s="346" t="s">
        <v>447</v>
      </c>
      <c r="Z91" s="346" t="s">
        <v>447</v>
      </c>
      <c r="AA91" s="346" t="s">
        <v>447</v>
      </c>
      <c r="AB91" s="346" t="s">
        <v>447</v>
      </c>
      <c r="AC91" s="346" t="s">
        <v>447</v>
      </c>
      <c r="AD91" s="346" t="s">
        <v>447</v>
      </c>
      <c r="AE91" s="346" t="s">
        <v>447</v>
      </c>
      <c r="AF91" s="346" t="s">
        <v>447</v>
      </c>
      <c r="AG91" s="346" t="s">
        <v>447</v>
      </c>
      <c r="AH91" s="346" t="s">
        <v>447</v>
      </c>
      <c r="AI91" s="346" t="s">
        <v>447</v>
      </c>
      <c r="AJ91" s="346" t="s">
        <v>447</v>
      </c>
      <c r="AK91" s="346" t="s">
        <v>447</v>
      </c>
      <c r="AL91" s="346" t="s">
        <v>447</v>
      </c>
      <c r="AM91" s="346" t="s">
        <v>447</v>
      </c>
      <c r="AN91" s="346" t="s">
        <v>447</v>
      </c>
      <c r="AO91" s="346" t="s">
        <v>447</v>
      </c>
      <c r="AP91" s="346" t="s">
        <v>447</v>
      </c>
      <c r="AQ91" s="346" t="s">
        <v>447</v>
      </c>
      <c r="AR91" s="346" t="s">
        <v>447</v>
      </c>
      <c r="AS91" s="346" t="s">
        <v>447</v>
      </c>
      <c r="AT91" s="346" t="s">
        <v>447</v>
      </c>
      <c r="AU91" s="346" t="s">
        <v>447</v>
      </c>
      <c r="AV91" s="346" t="s">
        <v>447</v>
      </c>
      <c r="AW91" s="346" t="s">
        <v>447</v>
      </c>
      <c r="AX91" s="346" t="s">
        <v>447</v>
      </c>
      <c r="AY91" s="346" t="s">
        <v>447</v>
      </c>
      <c r="AZ91" s="346" t="s">
        <v>447</v>
      </c>
      <c r="BA91" s="346" t="s">
        <v>447</v>
      </c>
      <c r="BB91" s="346" t="s">
        <v>447</v>
      </c>
      <c r="BC91" s="346" t="s">
        <v>447</v>
      </c>
      <c r="BD91" s="346" t="s">
        <v>447</v>
      </c>
      <c r="BE91" s="346" t="s">
        <v>447</v>
      </c>
      <c r="BF91" s="346" t="s">
        <v>447</v>
      </c>
      <c r="BG91" s="346" t="s">
        <v>447</v>
      </c>
      <c r="BH91" s="346" t="s">
        <v>447</v>
      </c>
      <c r="BI91" s="346" t="s">
        <v>447</v>
      </c>
      <c r="BJ91" s="346" t="s">
        <v>447</v>
      </c>
      <c r="BK91" s="346" t="s">
        <v>447</v>
      </c>
      <c r="BL91" s="346">
        <v>2313.4486555449307</v>
      </c>
      <c r="BM91" s="346">
        <v>3195.9345471895317</v>
      </c>
      <c r="BN91" s="346">
        <v>4132.1351403067565</v>
      </c>
      <c r="BO91" s="346">
        <v>4865.0918849790323</v>
      </c>
      <c r="BP91" s="346">
        <v>5401.3260360838894</v>
      </c>
      <c r="BQ91" s="346">
        <v>5961.0558160326118</v>
      </c>
      <c r="BR91" s="346">
        <v>6442.4636006640339</v>
      </c>
      <c r="BS91" s="346">
        <v>6593.6091225068913</v>
      </c>
      <c r="BT91" s="346">
        <v>6250.2106061501918</v>
      </c>
      <c r="BU91" s="346">
        <v>5740.4176259238875</v>
      </c>
      <c r="BV91" s="346">
        <v>5230.8890173281379</v>
      </c>
      <c r="BW91" s="346">
        <v>4509.1007288325873</v>
      </c>
      <c r="BX91" s="346">
        <v>3983.6935519912622</v>
      </c>
      <c r="BY91" s="346">
        <v>3698.8744033594858</v>
      </c>
      <c r="BZ91" s="346">
        <v>2890.3793197263217</v>
      </c>
      <c r="CA91" s="346">
        <v>2728.4885752123146</v>
      </c>
      <c r="CB91" s="346">
        <v>2597.5380680163757</v>
      </c>
      <c r="CC91" s="346">
        <v>1888.6248364912237</v>
      </c>
      <c r="CD91" s="346">
        <v>1230.0871940531927</v>
      </c>
      <c r="CE91" s="347">
        <v>1176.5974795783959</v>
      </c>
    </row>
    <row r="92" spans="1:83" s="53" customFormat="1" ht="26.25" customHeight="1" x14ac:dyDescent="0.35">
      <c r="A92" s="322"/>
      <c r="B92" s="417" t="s">
        <v>619</v>
      </c>
      <c r="D92" s="418">
        <v>0</v>
      </c>
      <c r="E92" s="346">
        <v>0</v>
      </c>
      <c r="F92" s="346">
        <v>0</v>
      </c>
      <c r="G92" s="346">
        <v>0</v>
      </c>
      <c r="H92" s="346">
        <v>0</v>
      </c>
      <c r="I92" s="346">
        <v>0</v>
      </c>
      <c r="J92" s="346">
        <v>0</v>
      </c>
      <c r="K92" s="346">
        <v>0</v>
      </c>
      <c r="L92" s="346">
        <v>0</v>
      </c>
      <c r="M92" s="346">
        <v>0</v>
      </c>
      <c r="N92" s="346">
        <v>0</v>
      </c>
      <c r="O92" s="346">
        <v>0</v>
      </c>
      <c r="P92" s="346">
        <v>0</v>
      </c>
      <c r="Q92" s="346">
        <v>0</v>
      </c>
      <c r="R92" s="346">
        <v>0</v>
      </c>
      <c r="S92" s="346">
        <v>0</v>
      </c>
      <c r="T92" s="346">
        <v>0</v>
      </c>
      <c r="U92" s="346">
        <v>0</v>
      </c>
      <c r="V92" s="346">
        <v>0</v>
      </c>
      <c r="W92" s="346">
        <v>0</v>
      </c>
      <c r="X92" s="346">
        <v>0</v>
      </c>
      <c r="Y92" s="346">
        <v>0</v>
      </c>
      <c r="Z92" s="346">
        <v>0</v>
      </c>
      <c r="AA92" s="346">
        <v>0</v>
      </c>
      <c r="AB92" s="346">
        <v>0</v>
      </c>
      <c r="AC92" s="346">
        <v>0</v>
      </c>
      <c r="AD92" s="346">
        <v>0</v>
      </c>
      <c r="AE92" s="346">
        <v>0</v>
      </c>
      <c r="AF92" s="346">
        <v>0</v>
      </c>
      <c r="AG92" s="346">
        <v>0</v>
      </c>
      <c r="AH92" s="346">
        <v>1874.4301380010304</v>
      </c>
      <c r="AI92" s="346">
        <v>1760.036872790741</v>
      </c>
      <c r="AJ92" s="346">
        <v>1903.8523894374505</v>
      </c>
      <c r="AK92" s="346">
        <v>2777.7921065759183</v>
      </c>
      <c r="AL92" s="346">
        <v>3317.5856204992319</v>
      </c>
      <c r="AM92" s="346">
        <v>3731.2265759911506</v>
      </c>
      <c r="AN92" s="346">
        <v>3963.9540051756794</v>
      </c>
      <c r="AO92" s="346">
        <v>4195.8581549515247</v>
      </c>
      <c r="AP92" s="346">
        <v>4303.2004306406461</v>
      </c>
      <c r="AQ92" s="346">
        <v>4212.9198400316427</v>
      </c>
      <c r="AR92" s="346">
        <v>4550.3822204460585</v>
      </c>
      <c r="AS92" s="346">
        <v>4723.7401283139325</v>
      </c>
      <c r="AT92" s="346">
        <v>4947.2429584567644</v>
      </c>
      <c r="AU92" s="346">
        <v>5156.2260722990959</v>
      </c>
      <c r="AV92" s="346">
        <v>5460.6691501193036</v>
      </c>
      <c r="AW92" s="346">
        <v>6027.8757555169814</v>
      </c>
      <c r="AX92" s="346">
        <v>6324.3837937504068</v>
      </c>
      <c r="AY92" s="346">
        <v>6490.8697247741893</v>
      </c>
      <c r="AZ92" s="346">
        <v>6469.0017430101352</v>
      </c>
      <c r="BA92" s="346">
        <v>6526.2444299791168</v>
      </c>
      <c r="BB92" s="346">
        <v>6520.8839725172593</v>
      </c>
      <c r="BC92" s="346">
        <v>6683.1446396216243</v>
      </c>
      <c r="BD92" s="346">
        <v>6947.1341578674919</v>
      </c>
      <c r="BE92" s="346">
        <v>7213.7790873074482</v>
      </c>
      <c r="BF92" s="346">
        <v>7565.2557487231452</v>
      </c>
      <c r="BG92" s="346">
        <v>6855.8156976576174</v>
      </c>
      <c r="BH92" s="346">
        <v>6817.0475759449109</v>
      </c>
      <c r="BI92" s="346">
        <v>6656.6840740074458</v>
      </c>
      <c r="BJ92" s="346">
        <v>6884.5623145099316</v>
      </c>
      <c r="BK92" s="346">
        <v>6811.5897684364372</v>
      </c>
      <c r="BL92" s="346">
        <v>7348.9756722108723</v>
      </c>
      <c r="BM92" s="346">
        <v>7592.5432267520946</v>
      </c>
      <c r="BN92" s="346">
        <v>7709.725011490159</v>
      </c>
      <c r="BO92" s="346">
        <v>7948.1085483117149</v>
      </c>
      <c r="BP92" s="346">
        <v>8044.9521847990663</v>
      </c>
      <c r="BQ92" s="346">
        <v>8024.474580891495</v>
      </c>
      <c r="BR92" s="346">
        <v>7978.3310987788191</v>
      </c>
      <c r="BS92" s="346">
        <v>7854.4499756426421</v>
      </c>
      <c r="BT92" s="346">
        <v>7462.7462559716059</v>
      </c>
      <c r="BU92" s="346">
        <v>7060.6683303512236</v>
      </c>
      <c r="BV92" s="346">
        <v>6647.7169641783639</v>
      </c>
      <c r="BW92" s="346">
        <v>6404.7328441265108</v>
      </c>
      <c r="BX92" s="346">
        <v>5805.6374945264897</v>
      </c>
      <c r="BY92" s="346">
        <v>5452.7839325060213</v>
      </c>
      <c r="BZ92" s="346">
        <v>5496.1592801248307</v>
      </c>
      <c r="CA92" s="346">
        <v>5477.3409521729345</v>
      </c>
      <c r="CB92" s="346">
        <v>5592.8224161889711</v>
      </c>
      <c r="CC92" s="346">
        <v>5487.8215034271825</v>
      </c>
      <c r="CD92" s="346">
        <v>5262.6937810532982</v>
      </c>
      <c r="CE92" s="347">
        <v>5172.1245610878314</v>
      </c>
    </row>
    <row r="93" spans="1:83" s="53" customFormat="1" x14ac:dyDescent="0.35">
      <c r="A93" s="322"/>
      <c r="B93" s="417" t="s">
        <v>620</v>
      </c>
      <c r="D93" s="418">
        <v>0</v>
      </c>
      <c r="E93" s="346">
        <v>0</v>
      </c>
      <c r="F93" s="346">
        <v>0</v>
      </c>
      <c r="G93" s="346">
        <v>0</v>
      </c>
      <c r="H93" s="346">
        <v>0</v>
      </c>
      <c r="I93" s="346">
        <v>0</v>
      </c>
      <c r="J93" s="346">
        <v>0</v>
      </c>
      <c r="K93" s="346">
        <v>0</v>
      </c>
      <c r="L93" s="346">
        <v>0</v>
      </c>
      <c r="M93" s="346">
        <v>0</v>
      </c>
      <c r="N93" s="346">
        <v>0</v>
      </c>
      <c r="O93" s="346">
        <v>0</v>
      </c>
      <c r="P93" s="346">
        <v>0</v>
      </c>
      <c r="Q93" s="346">
        <v>0</v>
      </c>
      <c r="R93" s="346">
        <v>0</v>
      </c>
      <c r="S93" s="346">
        <v>0</v>
      </c>
      <c r="T93" s="346">
        <v>0</v>
      </c>
      <c r="U93" s="346">
        <v>0</v>
      </c>
      <c r="V93" s="346">
        <v>0</v>
      </c>
      <c r="W93" s="346">
        <v>0</v>
      </c>
      <c r="X93" s="346">
        <v>0</v>
      </c>
      <c r="Y93" s="346">
        <v>0</v>
      </c>
      <c r="Z93" s="346">
        <v>0</v>
      </c>
      <c r="AA93" s="346">
        <v>0</v>
      </c>
      <c r="AB93" s="346">
        <v>0</v>
      </c>
      <c r="AC93" s="346">
        <v>0</v>
      </c>
      <c r="AD93" s="346">
        <v>0</v>
      </c>
      <c r="AE93" s="346">
        <v>0</v>
      </c>
      <c r="AF93" s="346">
        <v>0</v>
      </c>
      <c r="AG93" s="346">
        <v>0</v>
      </c>
      <c r="AH93" s="346">
        <v>2336.5309635999351</v>
      </c>
      <c r="AI93" s="346">
        <v>2196.5245712280889</v>
      </c>
      <c r="AJ93" s="346">
        <v>2377.5377572481034</v>
      </c>
      <c r="AK93" s="346">
        <v>3467.2894857556398</v>
      </c>
      <c r="AL93" s="346">
        <v>4142.3952363975613</v>
      </c>
      <c r="AM93" s="346">
        <v>4657.548570960189</v>
      </c>
      <c r="AN93" s="346">
        <v>4945.8063046065872</v>
      </c>
      <c r="AO93" s="346">
        <v>5235.0986124796855</v>
      </c>
      <c r="AP93" s="346">
        <v>5375.0870321555094</v>
      </c>
      <c r="AQ93" s="346">
        <v>5258.579591147487</v>
      </c>
      <c r="AR93" s="346">
        <v>4759.6258615821462</v>
      </c>
      <c r="AS93" s="346">
        <v>5053.067244399419</v>
      </c>
      <c r="AT93" s="346">
        <v>5901.7662530783409</v>
      </c>
      <c r="AU93" s="346">
        <v>7585.7157304704488</v>
      </c>
      <c r="AV93" s="346">
        <v>9732.3260062634508</v>
      </c>
      <c r="AW93" s="346">
        <v>11393.8581451379</v>
      </c>
      <c r="AX93" s="346">
        <v>12456.540828192054</v>
      </c>
      <c r="AY93" s="346">
        <v>13035.831681533567</v>
      </c>
      <c r="AZ93" s="346">
        <v>13151.802215271648</v>
      </c>
      <c r="BA93" s="346">
        <v>12729.196845170818</v>
      </c>
      <c r="BB93" s="346">
        <v>12211.499550506422</v>
      </c>
      <c r="BC93" s="346">
        <v>11815.21866205888</v>
      </c>
      <c r="BD93" s="346">
        <v>11484.093855526529</v>
      </c>
      <c r="BE93" s="346">
        <v>11536.066344469091</v>
      </c>
      <c r="BF93" s="346">
        <v>12422.223043571426</v>
      </c>
      <c r="BG93" s="346">
        <v>12210.04173649372</v>
      </c>
      <c r="BH93" s="346">
        <v>12902.984870862187</v>
      </c>
      <c r="BI93" s="346">
        <v>13658.151774266969</v>
      </c>
      <c r="BJ93" s="346">
        <v>14131.814909314893</v>
      </c>
      <c r="BK93" s="346">
        <v>14952.670736842616</v>
      </c>
      <c r="BL93" s="346">
        <v>15487.878764993624</v>
      </c>
      <c r="BM93" s="346">
        <v>18745.103447095767</v>
      </c>
      <c r="BN93" s="346">
        <v>20059.104207827073</v>
      </c>
      <c r="BO93" s="346">
        <v>21111.343544508432</v>
      </c>
      <c r="BP93" s="346">
        <v>21870.592624699868</v>
      </c>
      <c r="BQ93" s="346">
        <v>21613.099401587951</v>
      </c>
      <c r="BR93" s="346">
        <v>21514.522476503411</v>
      </c>
      <c r="BS93" s="346">
        <v>21317.727089071028</v>
      </c>
      <c r="BT93" s="346">
        <v>20175.626969284403</v>
      </c>
      <c r="BU93" s="346">
        <v>18802.96659198208</v>
      </c>
      <c r="BV93" s="346">
        <v>16971.541421407768</v>
      </c>
      <c r="BW93" s="346">
        <v>14011.91680213136</v>
      </c>
      <c r="BX93" s="346">
        <v>12284.936472504003</v>
      </c>
      <c r="BY93" s="346">
        <v>11456.581505748918</v>
      </c>
      <c r="BZ93" s="346">
        <v>9280.8440060465236</v>
      </c>
      <c r="CA93" s="346">
        <v>8351.6814504022022</v>
      </c>
      <c r="CB93" s="346">
        <v>7947.0572171652175</v>
      </c>
      <c r="CC93" s="346">
        <v>6305.9433955934155</v>
      </c>
      <c r="CD93" s="346">
        <v>4883.7399437436443</v>
      </c>
      <c r="CE93" s="347">
        <v>4441.6901165009685</v>
      </c>
    </row>
    <row r="94" spans="1:83" s="53" customFormat="1" ht="26.25" customHeight="1" x14ac:dyDescent="0.35">
      <c r="A94" s="420"/>
      <c r="B94" s="76" t="s">
        <v>578</v>
      </c>
      <c r="D94" s="418"/>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7"/>
    </row>
    <row r="95" spans="1:83" s="53" customFormat="1" x14ac:dyDescent="0.35">
      <c r="A95" s="68"/>
      <c r="B95" s="74" t="s">
        <v>621</v>
      </c>
      <c r="D95" s="418">
        <v>0</v>
      </c>
      <c r="E95" s="346">
        <v>0</v>
      </c>
      <c r="F95" s="346">
        <v>0</v>
      </c>
      <c r="G95" s="346">
        <v>0</v>
      </c>
      <c r="H95" s="346">
        <v>0</v>
      </c>
      <c r="I95" s="346">
        <v>0</v>
      </c>
      <c r="J95" s="346">
        <v>0</v>
      </c>
      <c r="K95" s="346">
        <v>0</v>
      </c>
      <c r="L95" s="346">
        <v>0</v>
      </c>
      <c r="M95" s="346">
        <v>0</v>
      </c>
      <c r="N95" s="346">
        <v>0</v>
      </c>
      <c r="O95" s="346">
        <v>0</v>
      </c>
      <c r="P95" s="346">
        <v>0</v>
      </c>
      <c r="Q95" s="346">
        <v>0</v>
      </c>
      <c r="R95" s="346">
        <v>0</v>
      </c>
      <c r="S95" s="346">
        <v>0</v>
      </c>
      <c r="T95" s="346">
        <v>0</v>
      </c>
      <c r="U95" s="346">
        <v>0</v>
      </c>
      <c r="V95" s="346">
        <v>0</v>
      </c>
      <c r="W95" s="346">
        <v>0</v>
      </c>
      <c r="X95" s="346">
        <v>0</v>
      </c>
      <c r="Y95" s="346">
        <v>0</v>
      </c>
      <c r="Z95" s="346">
        <v>0</v>
      </c>
      <c r="AA95" s="346">
        <v>0</v>
      </c>
      <c r="AB95" s="346">
        <v>0</v>
      </c>
      <c r="AC95" s="346">
        <v>0</v>
      </c>
      <c r="AD95" s="346">
        <v>0</v>
      </c>
      <c r="AE95" s="346">
        <v>0</v>
      </c>
      <c r="AF95" s="346">
        <v>0</v>
      </c>
      <c r="AG95" s="346">
        <v>0</v>
      </c>
      <c r="AH95" s="346">
        <v>1874.4301380010304</v>
      </c>
      <c r="AI95" s="346">
        <v>1760.036872790741</v>
      </c>
      <c r="AJ95" s="346">
        <v>1903.8523894374505</v>
      </c>
      <c r="AK95" s="346">
        <v>2777.7921065759183</v>
      </c>
      <c r="AL95" s="346">
        <v>3317.5856204992319</v>
      </c>
      <c r="AM95" s="346">
        <v>3731.2265759911506</v>
      </c>
      <c r="AN95" s="346">
        <v>3963.9540051756794</v>
      </c>
      <c r="AO95" s="346">
        <v>4195.8581549515247</v>
      </c>
      <c r="AP95" s="346">
        <v>4303.2004306406461</v>
      </c>
      <c r="AQ95" s="346">
        <v>4212.9198400316427</v>
      </c>
      <c r="AR95" s="346">
        <v>4550.3822204460585</v>
      </c>
      <c r="AS95" s="346">
        <v>4723.7401283139325</v>
      </c>
      <c r="AT95" s="346">
        <v>4947.2429584567644</v>
      </c>
      <c r="AU95" s="346">
        <v>5156.2260722990959</v>
      </c>
      <c r="AV95" s="346">
        <v>5460.6691501193036</v>
      </c>
      <c r="AW95" s="346">
        <v>6027.8757555169814</v>
      </c>
      <c r="AX95" s="346">
        <v>6324.3837937504068</v>
      </c>
      <c r="AY95" s="346">
        <v>6490.8697247741893</v>
      </c>
      <c r="AZ95" s="346">
        <v>6469.0017430101352</v>
      </c>
      <c r="BA95" s="346">
        <v>6526.2444299791168</v>
      </c>
      <c r="BB95" s="346">
        <v>6520.8839725172593</v>
      </c>
      <c r="BC95" s="346">
        <v>6683.1446396216243</v>
      </c>
      <c r="BD95" s="346">
        <v>6947.1341578674919</v>
      </c>
      <c r="BE95" s="346">
        <v>7213.7790873074482</v>
      </c>
      <c r="BF95" s="346">
        <v>7565.2557487231452</v>
      </c>
      <c r="BG95" s="346">
        <v>6855.8156976576174</v>
      </c>
      <c r="BH95" s="346">
        <v>6817.0475759449109</v>
      </c>
      <c r="BI95" s="346">
        <v>6656.6840740074458</v>
      </c>
      <c r="BJ95" s="346">
        <v>6884.5623145099316</v>
      </c>
      <c r="BK95" s="346">
        <v>6811.5897684364372</v>
      </c>
      <c r="BL95" s="346">
        <v>7348.9756722108723</v>
      </c>
      <c r="BM95" s="346">
        <v>7592.5432267520946</v>
      </c>
      <c r="BN95" s="346">
        <v>7709.725011490159</v>
      </c>
      <c r="BO95" s="346">
        <v>7948.1085483117149</v>
      </c>
      <c r="BP95" s="346">
        <v>8044.9521847990663</v>
      </c>
      <c r="BQ95" s="346">
        <v>8024.474580891495</v>
      </c>
      <c r="BR95" s="346">
        <v>7978.3310987788191</v>
      </c>
      <c r="BS95" s="346">
        <v>7854.4499756426421</v>
      </c>
      <c r="BT95" s="346">
        <v>7462.7462559716059</v>
      </c>
      <c r="BU95" s="346">
        <v>7060.6683303512236</v>
      </c>
      <c r="BV95" s="346"/>
      <c r="BW95" s="346"/>
      <c r="BX95" s="346"/>
      <c r="BY95" s="346"/>
      <c r="BZ95" s="346"/>
      <c r="CA95" s="346"/>
      <c r="CB95" s="346"/>
      <c r="CC95" s="346"/>
      <c r="CD95" s="346"/>
      <c r="CE95" s="347"/>
    </row>
    <row r="96" spans="1:83" s="53" customFormat="1" x14ac:dyDescent="0.35">
      <c r="A96" s="68"/>
      <c r="B96" s="74" t="s">
        <v>451</v>
      </c>
      <c r="D96" s="418">
        <v>0</v>
      </c>
      <c r="E96" s="346">
        <v>0</v>
      </c>
      <c r="F96" s="346">
        <v>0</v>
      </c>
      <c r="G96" s="346">
        <v>0</v>
      </c>
      <c r="H96" s="346">
        <v>0</v>
      </c>
      <c r="I96" s="346">
        <v>0</v>
      </c>
      <c r="J96" s="346">
        <v>0</v>
      </c>
      <c r="K96" s="346">
        <v>0</v>
      </c>
      <c r="L96" s="346">
        <v>0</v>
      </c>
      <c r="M96" s="346">
        <v>0</v>
      </c>
      <c r="N96" s="346">
        <v>0</v>
      </c>
      <c r="O96" s="346">
        <v>0</v>
      </c>
      <c r="P96" s="346">
        <v>0</v>
      </c>
      <c r="Q96" s="346">
        <v>0</v>
      </c>
      <c r="R96" s="346">
        <v>0</v>
      </c>
      <c r="S96" s="346">
        <v>0</v>
      </c>
      <c r="T96" s="346">
        <v>0</v>
      </c>
      <c r="U96" s="346">
        <v>0</v>
      </c>
      <c r="V96" s="346">
        <v>0</v>
      </c>
      <c r="W96" s="346">
        <v>0</v>
      </c>
      <c r="X96" s="346">
        <v>0</v>
      </c>
      <c r="Y96" s="346">
        <v>0</v>
      </c>
      <c r="Z96" s="346">
        <v>0</v>
      </c>
      <c r="AA96" s="346">
        <v>0</v>
      </c>
      <c r="AB96" s="346">
        <v>0</v>
      </c>
      <c r="AC96" s="346">
        <v>0</v>
      </c>
      <c r="AD96" s="346">
        <v>0</v>
      </c>
      <c r="AE96" s="346">
        <v>0</v>
      </c>
      <c r="AF96" s="346">
        <v>0</v>
      </c>
      <c r="AG96" s="346">
        <v>0</v>
      </c>
      <c r="AH96" s="346">
        <v>300.76642329712166</v>
      </c>
      <c r="AI96" s="346">
        <v>281.47041954724551</v>
      </c>
      <c r="AJ96" s="346">
        <v>303.60833457448354</v>
      </c>
      <c r="AK96" s="346">
        <v>444.30354142239122</v>
      </c>
      <c r="AL96" s="346">
        <v>530.13408794476811</v>
      </c>
      <c r="AM96" s="346">
        <v>595.83333490785424</v>
      </c>
      <c r="AN96" s="346">
        <v>634.65984118662243</v>
      </c>
      <c r="AO96" s="346">
        <v>668.9800004570277</v>
      </c>
      <c r="AP96" s="346">
        <v>688.57789578173242</v>
      </c>
      <c r="AQ96" s="346">
        <v>673.33641583207543</v>
      </c>
      <c r="AR96" s="346">
        <v>549.10922236407589</v>
      </c>
      <c r="AS96" s="346">
        <v>698.30164027283922</v>
      </c>
      <c r="AT96" s="346">
        <v>884.68973409639727</v>
      </c>
      <c r="AU96" s="346">
        <v>1101.7723857101398</v>
      </c>
      <c r="AV96" s="346">
        <v>1406.0251875084816</v>
      </c>
      <c r="AW96" s="346">
        <v>1821.2756675955488</v>
      </c>
      <c r="AX96" s="346">
        <v>2300.7667298385131</v>
      </c>
      <c r="AY96" s="346">
        <v>2587.0621037538708</v>
      </c>
      <c r="AZ96" s="346">
        <v>2814.0706332147352</v>
      </c>
      <c r="BA96" s="346">
        <v>3072.2185657937353</v>
      </c>
      <c r="BB96" s="346">
        <v>3328.8455202120986</v>
      </c>
      <c r="BC96" s="346">
        <v>3583.7207001118518</v>
      </c>
      <c r="BD96" s="346">
        <v>3802.9897983583442</v>
      </c>
      <c r="BE96" s="346">
        <v>4096.1513983324339</v>
      </c>
      <c r="BF96" s="346">
        <v>4744.4307649040302</v>
      </c>
      <c r="BG96" s="346">
        <v>4580.9039457546623</v>
      </c>
      <c r="BH96" s="346">
        <v>4798.29786392392</v>
      </c>
      <c r="BI96" s="346">
        <v>5064.8458904855852</v>
      </c>
      <c r="BJ96" s="346">
        <v>5326.0164889498765</v>
      </c>
      <c r="BK96" s="346">
        <v>5528.8839687006539</v>
      </c>
      <c r="BL96" s="346">
        <v>5667.4811309746065</v>
      </c>
      <c r="BM96" s="346">
        <v>6346.3611614086667</v>
      </c>
      <c r="BN96" s="346">
        <v>6630.4999471599058</v>
      </c>
      <c r="BO96" s="346">
        <v>6964.287476325987</v>
      </c>
      <c r="BP96" s="346">
        <v>7182.2884829410696</v>
      </c>
      <c r="BQ96" s="346">
        <v>7243.046762025001</v>
      </c>
      <c r="BR96" s="346">
        <v>7891.829037290493</v>
      </c>
      <c r="BS96" s="346">
        <v>8380.1139008747177</v>
      </c>
      <c r="BT96" s="346">
        <v>8271.5528143945612</v>
      </c>
      <c r="BU96" s="346">
        <v>8035.5798645876666</v>
      </c>
      <c r="BV96" s="346"/>
      <c r="BW96" s="346"/>
      <c r="BX96" s="346"/>
      <c r="BY96" s="346"/>
      <c r="BZ96" s="346"/>
      <c r="CA96" s="346"/>
      <c r="CB96" s="346"/>
      <c r="CC96" s="346"/>
      <c r="CD96" s="346"/>
      <c r="CE96" s="347"/>
    </row>
    <row r="97" spans="1:83" s="53" customFormat="1" x14ac:dyDescent="0.35">
      <c r="A97" s="68"/>
      <c r="B97" s="74" t="s">
        <v>580</v>
      </c>
      <c r="D97" s="418">
        <v>0</v>
      </c>
      <c r="E97" s="346">
        <v>0</v>
      </c>
      <c r="F97" s="346">
        <v>0</v>
      </c>
      <c r="G97" s="346">
        <v>0</v>
      </c>
      <c r="H97" s="346">
        <v>0</v>
      </c>
      <c r="I97" s="346">
        <v>0</v>
      </c>
      <c r="J97" s="346">
        <v>0</v>
      </c>
      <c r="K97" s="346">
        <v>0</v>
      </c>
      <c r="L97" s="346">
        <v>0</v>
      </c>
      <c r="M97" s="346">
        <v>0</v>
      </c>
      <c r="N97" s="346">
        <v>0</v>
      </c>
      <c r="O97" s="346">
        <v>0</v>
      </c>
      <c r="P97" s="346">
        <v>0</v>
      </c>
      <c r="Q97" s="346">
        <v>0</v>
      </c>
      <c r="R97" s="346">
        <v>0</v>
      </c>
      <c r="S97" s="346">
        <v>0</v>
      </c>
      <c r="T97" s="346">
        <v>0</v>
      </c>
      <c r="U97" s="346">
        <v>0</v>
      </c>
      <c r="V97" s="346">
        <v>0</v>
      </c>
      <c r="W97" s="346">
        <v>0</v>
      </c>
      <c r="X97" s="346">
        <v>0</v>
      </c>
      <c r="Y97" s="346">
        <v>0</v>
      </c>
      <c r="Z97" s="346">
        <v>0</v>
      </c>
      <c r="AA97" s="346">
        <v>0</v>
      </c>
      <c r="AB97" s="346">
        <v>0</v>
      </c>
      <c r="AC97" s="346">
        <v>0</v>
      </c>
      <c r="AD97" s="346">
        <v>0</v>
      </c>
      <c r="AE97" s="346">
        <v>0</v>
      </c>
      <c r="AF97" s="346">
        <v>0</v>
      </c>
      <c r="AG97" s="346">
        <v>0</v>
      </c>
      <c r="AH97" s="346">
        <v>981.70471011346399</v>
      </c>
      <c r="AI97" s="346">
        <v>923.01897221355091</v>
      </c>
      <c r="AJ97" s="346">
        <v>1000.2512529996408</v>
      </c>
      <c r="AK97" s="346">
        <v>1457.8764629529762</v>
      </c>
      <c r="AL97" s="346">
        <v>1742.3909616189087</v>
      </c>
      <c r="AM97" s="346">
        <v>1959.0865246784742</v>
      </c>
      <c r="AN97" s="346">
        <v>2079.6923223304548</v>
      </c>
      <c r="AO97" s="346">
        <v>2202.2615498368446</v>
      </c>
      <c r="AP97" s="346">
        <v>2260.4306112977206</v>
      </c>
      <c r="AQ97" s="346">
        <v>2210.6594432872339</v>
      </c>
      <c r="AR97" s="346">
        <v>1513.1952045392554</v>
      </c>
      <c r="AS97" s="346">
        <v>1675.7913474433806</v>
      </c>
      <c r="AT97" s="346">
        <v>2009.913265953908</v>
      </c>
      <c r="AU97" s="346">
        <v>2590.7073885736791</v>
      </c>
      <c r="AV97" s="346">
        <v>3179.6961136718128</v>
      </c>
      <c r="AW97" s="346">
        <v>3685.3626064141604</v>
      </c>
      <c r="AX97" s="346">
        <v>4050.2383827324306</v>
      </c>
      <c r="AY97" s="346">
        <v>4328.0415724126387</v>
      </c>
      <c r="AZ97" s="346">
        <v>4486.4437336392039</v>
      </c>
      <c r="BA97" s="346">
        <v>4502.4983839066981</v>
      </c>
      <c r="BB97" s="346">
        <v>4493.1581090152586</v>
      </c>
      <c r="BC97" s="346">
        <v>4543.0462920927621</v>
      </c>
      <c r="BD97" s="346">
        <v>4345.483361847927</v>
      </c>
      <c r="BE97" s="346">
        <v>4330.3958364640011</v>
      </c>
      <c r="BF97" s="346">
        <v>4528.9291458168755</v>
      </c>
      <c r="BG97" s="346">
        <v>4636.7523878772136</v>
      </c>
      <c r="BH97" s="346">
        <v>4842.6918513686905</v>
      </c>
      <c r="BI97" s="346">
        <v>5138.2135027607719</v>
      </c>
      <c r="BJ97" s="346">
        <v>5206.4493857168736</v>
      </c>
      <c r="BK97" s="346">
        <v>5437.1482376520789</v>
      </c>
      <c r="BL97" s="346">
        <v>5504.42342320019</v>
      </c>
      <c r="BM97" s="346">
        <v>6234.8044085277834</v>
      </c>
      <c r="BN97" s="346">
        <v>6677.2687741287627</v>
      </c>
      <c r="BO97" s="346">
        <v>6989.256398356607</v>
      </c>
      <c r="BP97" s="346">
        <v>7119.4662187927379</v>
      </c>
      <c r="BQ97" s="346">
        <v>6979.7119356035109</v>
      </c>
      <c r="BR97" s="346">
        <v>6787.5751206171299</v>
      </c>
      <c r="BS97" s="346">
        <v>6579.4135808827868</v>
      </c>
      <c r="BT97" s="346">
        <v>6102.7423574067589</v>
      </c>
      <c r="BU97" s="346">
        <v>5469.7082653809957</v>
      </c>
      <c r="BV97" s="346"/>
      <c r="BW97" s="346"/>
      <c r="BX97" s="346"/>
      <c r="BY97" s="346"/>
      <c r="BZ97" s="346"/>
      <c r="CA97" s="346"/>
      <c r="CB97" s="346"/>
      <c r="CC97" s="346"/>
      <c r="CD97" s="346"/>
      <c r="CE97" s="347"/>
    </row>
    <row r="98" spans="1:83" s="53" customFormat="1" x14ac:dyDescent="0.35">
      <c r="A98" s="68"/>
      <c r="B98" s="74" t="s">
        <v>408</v>
      </c>
      <c r="D98" s="418">
        <v>0</v>
      </c>
      <c r="E98" s="346">
        <v>0</v>
      </c>
      <c r="F98" s="346">
        <v>0</v>
      </c>
      <c r="G98" s="346">
        <v>0</v>
      </c>
      <c r="H98" s="346">
        <v>0</v>
      </c>
      <c r="I98" s="346">
        <v>0</v>
      </c>
      <c r="J98" s="346">
        <v>0</v>
      </c>
      <c r="K98" s="346">
        <v>0</v>
      </c>
      <c r="L98" s="346">
        <v>0</v>
      </c>
      <c r="M98" s="346">
        <v>0</v>
      </c>
      <c r="N98" s="346">
        <v>0</v>
      </c>
      <c r="O98" s="346">
        <v>0</v>
      </c>
      <c r="P98" s="346">
        <v>0</v>
      </c>
      <c r="Q98" s="346">
        <v>0</v>
      </c>
      <c r="R98" s="346">
        <v>0</v>
      </c>
      <c r="S98" s="346">
        <v>0</v>
      </c>
      <c r="T98" s="346">
        <v>0</v>
      </c>
      <c r="U98" s="346">
        <v>0</v>
      </c>
      <c r="V98" s="346">
        <v>0</v>
      </c>
      <c r="W98" s="346">
        <v>0</v>
      </c>
      <c r="X98" s="346">
        <v>0</v>
      </c>
      <c r="Y98" s="346">
        <v>0</v>
      </c>
      <c r="Z98" s="346">
        <v>0</v>
      </c>
      <c r="AA98" s="346">
        <v>0</v>
      </c>
      <c r="AB98" s="346">
        <v>0</v>
      </c>
      <c r="AC98" s="346">
        <v>0</v>
      </c>
      <c r="AD98" s="346">
        <v>0</v>
      </c>
      <c r="AE98" s="346">
        <v>0</v>
      </c>
      <c r="AF98" s="346">
        <v>0</v>
      </c>
      <c r="AG98" s="346">
        <v>0</v>
      </c>
      <c r="AH98" s="346">
        <v>979.77679121596304</v>
      </c>
      <c r="AI98" s="346">
        <v>922.19273745823853</v>
      </c>
      <c r="AJ98" s="346">
        <v>997.99176209713903</v>
      </c>
      <c r="AK98" s="346">
        <v>1454.7957658604578</v>
      </c>
      <c r="AL98" s="346">
        <v>1738.0280000994899</v>
      </c>
      <c r="AM98" s="346">
        <v>1954.3897356760585</v>
      </c>
      <c r="AN98" s="346">
        <v>2074.0892387509348</v>
      </c>
      <c r="AO98" s="346">
        <v>2197.2176655823146</v>
      </c>
      <c r="AP98" s="346">
        <v>2255.0376270688971</v>
      </c>
      <c r="AQ98" s="346">
        <v>2207.3088886961009</v>
      </c>
      <c r="AR98" s="346">
        <v>2069.4254867104123</v>
      </c>
      <c r="AS98" s="346">
        <v>1977.4641422869913</v>
      </c>
      <c r="AT98" s="346">
        <v>2126.6020412152634</v>
      </c>
      <c r="AU98" s="346">
        <v>2899.652764967951</v>
      </c>
      <c r="AV98" s="346">
        <v>4001.1579643856549</v>
      </c>
      <c r="AW98" s="346">
        <v>4406.4383159895988</v>
      </c>
      <c r="AX98" s="346">
        <v>4475.7293112710213</v>
      </c>
      <c r="AY98" s="346">
        <v>4182.5232954548956</v>
      </c>
      <c r="AZ98" s="346">
        <v>3753.9200182565992</v>
      </c>
      <c r="BA98" s="346">
        <v>2952.6914270929315</v>
      </c>
      <c r="BB98" s="346">
        <v>2388.6249570585396</v>
      </c>
      <c r="BC98" s="346">
        <v>2029.8554152678807</v>
      </c>
      <c r="BD98" s="346">
        <v>1792.7570125824393</v>
      </c>
      <c r="BE98" s="346">
        <v>1619.7380833642553</v>
      </c>
      <c r="BF98" s="346">
        <v>1666.5685415382984</v>
      </c>
      <c r="BG98" s="346">
        <v>1477.3720112235678</v>
      </c>
      <c r="BH98" s="346">
        <v>1630.3711940315252</v>
      </c>
      <c r="BI98" s="346">
        <v>1692.1880369096195</v>
      </c>
      <c r="BJ98" s="346">
        <v>1763.3155000835993</v>
      </c>
      <c r="BK98" s="346">
        <v>1820.3311970729203</v>
      </c>
      <c r="BL98" s="346">
        <v>2040.5306448816427</v>
      </c>
      <c r="BM98" s="346">
        <v>3260.3713366134302</v>
      </c>
      <c r="BN98" s="346">
        <v>3230.0505588388069</v>
      </c>
      <c r="BO98" s="346">
        <v>3313.7451968375335</v>
      </c>
      <c r="BP98" s="346">
        <v>3352.760992028544</v>
      </c>
      <c r="BQ98" s="346">
        <v>2888.2225697684571</v>
      </c>
      <c r="BR98" s="346">
        <v>2126.3055370393249</v>
      </c>
      <c r="BS98" s="346">
        <v>1653.4670577041702</v>
      </c>
      <c r="BT98" s="346">
        <v>1333.2382578102049</v>
      </c>
      <c r="BU98" s="346">
        <v>1148.1846135436231</v>
      </c>
      <c r="BV98" s="346"/>
      <c r="BW98" s="346"/>
      <c r="BX98" s="346"/>
      <c r="BY98" s="346"/>
      <c r="BZ98" s="346"/>
      <c r="CA98" s="346"/>
      <c r="CB98" s="346"/>
      <c r="CC98" s="346"/>
      <c r="CD98" s="346"/>
      <c r="CE98" s="347"/>
    </row>
    <row r="99" spans="1:83" s="53" customFormat="1" x14ac:dyDescent="0.35">
      <c r="A99" s="68"/>
      <c r="B99" s="74" t="s">
        <v>581</v>
      </c>
      <c r="D99" s="418">
        <v>0</v>
      </c>
      <c r="E99" s="346">
        <v>0</v>
      </c>
      <c r="F99" s="346">
        <v>0</v>
      </c>
      <c r="G99" s="346">
        <v>0</v>
      </c>
      <c r="H99" s="346">
        <v>0</v>
      </c>
      <c r="I99" s="346">
        <v>0</v>
      </c>
      <c r="J99" s="346">
        <v>0</v>
      </c>
      <c r="K99" s="346">
        <v>0</v>
      </c>
      <c r="L99" s="346">
        <v>0</v>
      </c>
      <c r="M99" s="346">
        <v>0</v>
      </c>
      <c r="N99" s="346">
        <v>0</v>
      </c>
      <c r="O99" s="346">
        <v>0</v>
      </c>
      <c r="P99" s="346">
        <v>0</v>
      </c>
      <c r="Q99" s="346">
        <v>0</v>
      </c>
      <c r="R99" s="346">
        <v>0</v>
      </c>
      <c r="S99" s="346">
        <v>0</v>
      </c>
      <c r="T99" s="346">
        <v>0</v>
      </c>
      <c r="U99" s="346">
        <v>0</v>
      </c>
      <c r="V99" s="346">
        <v>0</v>
      </c>
      <c r="W99" s="346">
        <v>0</v>
      </c>
      <c r="X99" s="346">
        <v>0</v>
      </c>
      <c r="Y99" s="346">
        <v>0</v>
      </c>
      <c r="Z99" s="346">
        <v>0</v>
      </c>
      <c r="AA99" s="346">
        <v>0</v>
      </c>
      <c r="AB99" s="346">
        <v>0</v>
      </c>
      <c r="AC99" s="346">
        <v>0</v>
      </c>
      <c r="AD99" s="346">
        <v>0</v>
      </c>
      <c r="AE99" s="346">
        <v>0</v>
      </c>
      <c r="AF99" s="346">
        <v>0</v>
      </c>
      <c r="AG99" s="346">
        <v>0</v>
      </c>
      <c r="AH99" s="346">
        <v>74.283038973386525</v>
      </c>
      <c r="AI99" s="346">
        <v>69.842442009053613</v>
      </c>
      <c r="AJ99" s="346">
        <v>75.686407576839869</v>
      </c>
      <c r="AK99" s="346">
        <v>110.31371551981481</v>
      </c>
      <c r="AL99" s="346">
        <v>131.84218673439429</v>
      </c>
      <c r="AM99" s="346">
        <v>148.23897569780203</v>
      </c>
      <c r="AN99" s="346">
        <v>157.36490233857646</v>
      </c>
      <c r="AO99" s="346">
        <v>166.63939660349936</v>
      </c>
      <c r="AP99" s="346">
        <v>171.04089800715877</v>
      </c>
      <c r="AQ99" s="346">
        <v>167.27484333207579</v>
      </c>
      <c r="AR99" s="346">
        <v>627.89594796840288</v>
      </c>
      <c r="AS99" s="346">
        <v>701.51011439620754</v>
      </c>
      <c r="AT99" s="346">
        <v>880.56121181277183</v>
      </c>
      <c r="AU99" s="346">
        <v>993.58319121867828</v>
      </c>
      <c r="AV99" s="346">
        <v>1145.4467406975027</v>
      </c>
      <c r="AW99" s="346">
        <v>1480.7815551385913</v>
      </c>
      <c r="AX99" s="346">
        <v>1629.8064043500895</v>
      </c>
      <c r="AY99" s="346">
        <v>1938.2047099121619</v>
      </c>
      <c r="AZ99" s="346">
        <v>2097.3678301611094</v>
      </c>
      <c r="BA99" s="346">
        <v>2201.7884683774519</v>
      </c>
      <c r="BB99" s="346">
        <v>2000.8709642205247</v>
      </c>
      <c r="BC99" s="346">
        <v>1658.5962545863852</v>
      </c>
      <c r="BD99" s="346">
        <v>1542.8636827378177</v>
      </c>
      <c r="BE99" s="346">
        <v>1489.7810263084023</v>
      </c>
      <c r="BF99" s="346">
        <v>1482.2945913122219</v>
      </c>
      <c r="BG99" s="346">
        <v>1515.0133916382761</v>
      </c>
      <c r="BH99" s="346">
        <v>1631.6239615380509</v>
      </c>
      <c r="BI99" s="346">
        <v>1762.9043441109925</v>
      </c>
      <c r="BJ99" s="346">
        <v>1836.033534564544</v>
      </c>
      <c r="BK99" s="346">
        <v>2166.307333416963</v>
      </c>
      <c r="BL99" s="346">
        <v>2275.443565937187</v>
      </c>
      <c r="BM99" s="346">
        <v>2903.5665405458899</v>
      </c>
      <c r="BN99" s="346">
        <v>3521.284927699598</v>
      </c>
      <c r="BO99" s="346">
        <v>3844.0544729883022</v>
      </c>
      <c r="BP99" s="346">
        <v>4216.0769309375137</v>
      </c>
      <c r="BQ99" s="346">
        <v>4502.1181341909787</v>
      </c>
      <c r="BR99" s="346">
        <v>4708.8127815564612</v>
      </c>
      <c r="BS99" s="346">
        <v>4704.7325496093526</v>
      </c>
      <c r="BT99" s="346">
        <v>4468.0935396728728</v>
      </c>
      <c r="BU99" s="346">
        <v>4149.4938484697941</v>
      </c>
      <c r="BV99" s="346"/>
      <c r="BW99" s="346"/>
      <c r="BX99" s="346"/>
      <c r="BY99" s="346"/>
      <c r="BZ99" s="346"/>
      <c r="CA99" s="346"/>
      <c r="CB99" s="346"/>
      <c r="CC99" s="346"/>
      <c r="CD99" s="346"/>
      <c r="CE99" s="347"/>
    </row>
    <row r="100" spans="1:83" s="53" customFormat="1" ht="26.25" customHeight="1" x14ac:dyDescent="0.35">
      <c r="A100" s="68"/>
      <c r="B100" s="74" t="s">
        <v>577</v>
      </c>
      <c r="D100" s="418">
        <v>0</v>
      </c>
      <c r="E100" s="346">
        <v>0</v>
      </c>
      <c r="F100" s="346">
        <v>0</v>
      </c>
      <c r="G100" s="346">
        <v>0</v>
      </c>
      <c r="H100" s="346">
        <v>0</v>
      </c>
      <c r="I100" s="346">
        <v>0</v>
      </c>
      <c r="J100" s="346">
        <v>0</v>
      </c>
      <c r="K100" s="346">
        <v>0</v>
      </c>
      <c r="L100" s="346">
        <v>0</v>
      </c>
      <c r="M100" s="346">
        <v>0</v>
      </c>
      <c r="N100" s="346">
        <v>0</v>
      </c>
      <c r="O100" s="346">
        <v>0</v>
      </c>
      <c r="P100" s="346">
        <v>0</v>
      </c>
      <c r="Q100" s="346">
        <v>0</v>
      </c>
      <c r="R100" s="346">
        <v>0</v>
      </c>
      <c r="S100" s="346">
        <v>0</v>
      </c>
      <c r="T100" s="346">
        <v>0</v>
      </c>
      <c r="U100" s="346">
        <v>0</v>
      </c>
      <c r="V100" s="346">
        <v>0</v>
      </c>
      <c r="W100" s="346">
        <v>0</v>
      </c>
      <c r="X100" s="346">
        <v>0</v>
      </c>
      <c r="Y100" s="346">
        <v>0</v>
      </c>
      <c r="Z100" s="346">
        <v>0</v>
      </c>
      <c r="AA100" s="346">
        <v>0</v>
      </c>
      <c r="AB100" s="346">
        <v>0</v>
      </c>
      <c r="AC100" s="346">
        <v>0</v>
      </c>
      <c r="AD100" s="346">
        <v>0</v>
      </c>
      <c r="AE100" s="346">
        <v>0</v>
      </c>
      <c r="AF100" s="346">
        <v>0</v>
      </c>
      <c r="AG100" s="346">
        <v>0</v>
      </c>
      <c r="AH100" s="346">
        <v>2336.5309635999351</v>
      </c>
      <c r="AI100" s="346">
        <v>2196.5245712280889</v>
      </c>
      <c r="AJ100" s="346">
        <v>2377.5377572481034</v>
      </c>
      <c r="AK100" s="346">
        <v>3467.2894857556398</v>
      </c>
      <c r="AL100" s="346">
        <v>4142.3952363975613</v>
      </c>
      <c r="AM100" s="346">
        <v>4657.548570960189</v>
      </c>
      <c r="AN100" s="346">
        <v>4945.8063046065872</v>
      </c>
      <c r="AO100" s="346">
        <v>5235.0986124796855</v>
      </c>
      <c r="AP100" s="346">
        <v>5375.0870321555094</v>
      </c>
      <c r="AQ100" s="346">
        <v>5258.579591147487</v>
      </c>
      <c r="AR100" s="346">
        <v>4759.6258615821462</v>
      </c>
      <c r="AS100" s="346">
        <v>5053.067244399419</v>
      </c>
      <c r="AT100" s="346">
        <v>5901.7662530783409</v>
      </c>
      <c r="AU100" s="346">
        <v>7585.7157304704488</v>
      </c>
      <c r="AV100" s="346">
        <v>9732.3260062634508</v>
      </c>
      <c r="AW100" s="346">
        <v>11393.8581451379</v>
      </c>
      <c r="AX100" s="346">
        <v>12456.540828192054</v>
      </c>
      <c r="AY100" s="346">
        <v>13035.831681533567</v>
      </c>
      <c r="AZ100" s="346">
        <v>13151.802215271648</v>
      </c>
      <c r="BA100" s="346">
        <v>12729.196845170818</v>
      </c>
      <c r="BB100" s="346">
        <v>12211.499550506422</v>
      </c>
      <c r="BC100" s="346">
        <v>11815.21866205888</v>
      </c>
      <c r="BD100" s="346">
        <v>11484.093855526529</v>
      </c>
      <c r="BE100" s="346">
        <v>11536.066344469091</v>
      </c>
      <c r="BF100" s="346">
        <v>12422.223043571426</v>
      </c>
      <c r="BG100" s="346">
        <v>12210.04173649372</v>
      </c>
      <c r="BH100" s="346">
        <v>12902.984870862187</v>
      </c>
      <c r="BI100" s="346">
        <v>13658.151774266969</v>
      </c>
      <c r="BJ100" s="346">
        <v>14131.814909314893</v>
      </c>
      <c r="BK100" s="346">
        <v>14952.670736842616</v>
      </c>
      <c r="BL100" s="346">
        <v>15487.878764993624</v>
      </c>
      <c r="BM100" s="346">
        <v>18745.103447095767</v>
      </c>
      <c r="BN100" s="346">
        <v>20059.104207827073</v>
      </c>
      <c r="BO100" s="346">
        <v>21111.343544508432</v>
      </c>
      <c r="BP100" s="346">
        <v>21870.592624699868</v>
      </c>
      <c r="BQ100" s="346">
        <v>21613.099401587951</v>
      </c>
      <c r="BR100" s="346">
        <v>21514.522476503411</v>
      </c>
      <c r="BS100" s="346">
        <v>21317.727089071028</v>
      </c>
      <c r="BT100" s="346">
        <v>20175.626969284403</v>
      </c>
      <c r="BU100" s="346">
        <v>18802.96659198208</v>
      </c>
      <c r="BV100" s="346"/>
      <c r="BW100" s="346"/>
      <c r="BX100" s="346"/>
      <c r="BY100" s="346"/>
      <c r="BZ100" s="346"/>
      <c r="CA100" s="346"/>
      <c r="CB100" s="346"/>
      <c r="CC100" s="346"/>
      <c r="CD100" s="346"/>
      <c r="CE100" s="347"/>
    </row>
    <row r="101" spans="1:83" s="53" customFormat="1" ht="26.25" customHeight="1" x14ac:dyDescent="0.35">
      <c r="A101" s="420"/>
      <c r="B101" s="76" t="s">
        <v>582</v>
      </c>
      <c r="D101" s="418"/>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346"/>
      <c r="AR101" s="346"/>
      <c r="AS101" s="346"/>
      <c r="AT101" s="346"/>
      <c r="AU101" s="346"/>
      <c r="AV101" s="346"/>
      <c r="AW101" s="346"/>
      <c r="AX101" s="346"/>
      <c r="AY101" s="346"/>
      <c r="AZ101" s="346"/>
      <c r="BA101" s="346"/>
      <c r="BB101" s="346"/>
      <c r="BC101" s="346"/>
      <c r="BD101" s="346"/>
      <c r="BE101" s="346"/>
      <c r="BF101" s="346"/>
      <c r="BG101" s="346"/>
      <c r="BH101" s="346"/>
      <c r="BI101" s="346"/>
      <c r="BJ101" s="346"/>
      <c r="BK101" s="346"/>
      <c r="BL101" s="346"/>
      <c r="BM101" s="346"/>
      <c r="BN101" s="346"/>
      <c r="BO101" s="346"/>
      <c r="BP101" s="346"/>
      <c r="BQ101" s="346"/>
      <c r="BR101" s="346"/>
      <c r="BS101" s="346"/>
      <c r="BT101" s="346"/>
      <c r="BU101" s="346"/>
      <c r="BV101" s="346"/>
      <c r="BW101" s="346"/>
      <c r="BX101" s="346"/>
      <c r="BY101" s="346"/>
      <c r="BZ101" s="346"/>
      <c r="CA101" s="346"/>
      <c r="CB101" s="346"/>
      <c r="CC101" s="346"/>
      <c r="CD101" s="346"/>
      <c r="CE101" s="347"/>
    </row>
    <row r="102" spans="1:83" s="53" customFormat="1" x14ac:dyDescent="0.35">
      <c r="A102" s="68"/>
      <c r="B102" s="417" t="s">
        <v>622</v>
      </c>
      <c r="D102" s="418">
        <v>0</v>
      </c>
      <c r="E102" s="346">
        <v>0</v>
      </c>
      <c r="F102" s="346">
        <v>0</v>
      </c>
      <c r="G102" s="346">
        <v>0</v>
      </c>
      <c r="H102" s="346">
        <v>0</v>
      </c>
      <c r="I102" s="346">
        <v>0</v>
      </c>
      <c r="J102" s="346">
        <v>0</v>
      </c>
      <c r="K102" s="346">
        <v>0</v>
      </c>
      <c r="L102" s="346">
        <v>0</v>
      </c>
      <c r="M102" s="346">
        <v>0</v>
      </c>
      <c r="N102" s="346">
        <v>0</v>
      </c>
      <c r="O102" s="346">
        <v>0</v>
      </c>
      <c r="P102" s="346">
        <v>0</v>
      </c>
      <c r="Q102" s="346">
        <v>0</v>
      </c>
      <c r="R102" s="346">
        <v>0</v>
      </c>
      <c r="S102" s="346">
        <v>0</v>
      </c>
      <c r="T102" s="346">
        <v>0</v>
      </c>
      <c r="U102" s="346">
        <v>0</v>
      </c>
      <c r="V102" s="346">
        <v>0</v>
      </c>
      <c r="W102" s="346">
        <v>0</v>
      </c>
      <c r="X102" s="346">
        <v>0</v>
      </c>
      <c r="Y102" s="346">
        <v>0</v>
      </c>
      <c r="Z102" s="346">
        <v>0</v>
      </c>
      <c r="AA102" s="346">
        <v>0</v>
      </c>
      <c r="AB102" s="346">
        <v>0</v>
      </c>
      <c r="AC102" s="346">
        <v>0</v>
      </c>
      <c r="AD102" s="346">
        <v>0</v>
      </c>
      <c r="AE102" s="346">
        <v>0</v>
      </c>
      <c r="AF102" s="346">
        <v>0</v>
      </c>
      <c r="AG102" s="346">
        <v>0</v>
      </c>
      <c r="AH102" s="346">
        <v>0</v>
      </c>
      <c r="AI102" s="346">
        <v>0</v>
      </c>
      <c r="AJ102" s="346">
        <v>0</v>
      </c>
      <c r="AK102" s="346">
        <v>0</v>
      </c>
      <c r="AL102" s="346">
        <v>0</v>
      </c>
      <c r="AM102" s="346">
        <v>0</v>
      </c>
      <c r="AN102" s="346">
        <v>0</v>
      </c>
      <c r="AO102" s="346">
        <v>0</v>
      </c>
      <c r="AP102" s="346">
        <v>0</v>
      </c>
      <c r="AQ102" s="346">
        <v>0</v>
      </c>
      <c r="AR102" s="346">
        <v>0</v>
      </c>
      <c r="AS102" s="346">
        <v>0</v>
      </c>
      <c r="AT102" s="346">
        <v>0</v>
      </c>
      <c r="AU102" s="346">
        <v>7905.7725920185458</v>
      </c>
      <c r="AV102" s="346">
        <v>8880.1381979480029</v>
      </c>
      <c r="AW102" s="346">
        <v>9504.4556800050777</v>
      </c>
      <c r="AX102" s="346">
        <v>9718.4171187185875</v>
      </c>
      <c r="AY102" s="346">
        <v>9750.1565348686108</v>
      </c>
      <c r="AZ102" s="346">
        <v>9602.7240744637638</v>
      </c>
      <c r="BA102" s="346">
        <v>9471.6046735158488</v>
      </c>
      <c r="BB102" s="346">
        <v>9150.4176103378704</v>
      </c>
      <c r="BC102" s="346">
        <v>8935.9729245118433</v>
      </c>
      <c r="BD102" s="346">
        <v>8682.3791678025354</v>
      </c>
      <c r="BE102" s="346">
        <v>8546.7192624506097</v>
      </c>
      <c r="BF102" s="346">
        <v>8549.8227336240816</v>
      </c>
      <c r="BG102" s="346">
        <v>7763.0521684199466</v>
      </c>
      <c r="BH102" s="346">
        <v>7793.8006609617551</v>
      </c>
      <c r="BI102" s="346">
        <v>7675.6879867765783</v>
      </c>
      <c r="BJ102" s="346">
        <v>7604.3232164798255</v>
      </c>
      <c r="BK102" s="346">
        <v>7545.204464960857</v>
      </c>
      <c r="BL102" s="346">
        <v>7167.5015201786573</v>
      </c>
      <c r="BM102" s="346">
        <v>7206.6980365780691</v>
      </c>
      <c r="BN102" s="346">
        <v>7005.3415100459915</v>
      </c>
      <c r="BO102" s="346">
        <v>7102.6179070681846</v>
      </c>
      <c r="BP102" s="346">
        <v>7357.3768993406184</v>
      </c>
      <c r="BQ102" s="346">
        <v>7295.3825293909031</v>
      </c>
      <c r="BR102" s="346">
        <v>7273.3887403074477</v>
      </c>
      <c r="BS102" s="346">
        <v>7185.5407446769686</v>
      </c>
      <c r="BT102" s="346">
        <v>6840.0221068548608</v>
      </c>
      <c r="BU102" s="346">
        <v>6361.7299934851708</v>
      </c>
      <c r="BV102" s="346">
        <v>5899.3194338824069</v>
      </c>
      <c r="BW102" s="346">
        <v>5333.2218190368785</v>
      </c>
      <c r="BX102" s="346">
        <v>4828.8773836558594</v>
      </c>
      <c r="BY102" s="346">
        <v>4581.9639275269765</v>
      </c>
      <c r="BZ102" s="346">
        <v>4259.8721169422488</v>
      </c>
      <c r="CA102" s="346">
        <v>4128.076235327223</v>
      </c>
      <c r="CB102" s="346">
        <v>4247.6022543291965</v>
      </c>
      <c r="CC102" s="346">
        <v>4015.5966169553503</v>
      </c>
      <c r="CD102" s="346">
        <v>3894.6131880378339</v>
      </c>
      <c r="CE102" s="347">
        <v>3752.4063950269515</v>
      </c>
    </row>
    <row r="103" spans="1:83" s="53" customFormat="1" x14ac:dyDescent="0.35">
      <c r="A103" s="68"/>
      <c r="B103" s="203" t="s">
        <v>583</v>
      </c>
      <c r="D103" s="418" t="s">
        <v>447</v>
      </c>
      <c r="E103" s="346" t="s">
        <v>447</v>
      </c>
      <c r="F103" s="346" t="s">
        <v>447</v>
      </c>
      <c r="G103" s="346" t="s">
        <v>447</v>
      </c>
      <c r="H103" s="346" t="s">
        <v>447</v>
      </c>
      <c r="I103" s="346" t="s">
        <v>447</v>
      </c>
      <c r="J103" s="346" t="s">
        <v>447</v>
      </c>
      <c r="K103" s="346" t="s">
        <v>447</v>
      </c>
      <c r="L103" s="346" t="s">
        <v>447</v>
      </c>
      <c r="M103" s="346" t="s">
        <v>447</v>
      </c>
      <c r="N103" s="346" t="s">
        <v>447</v>
      </c>
      <c r="O103" s="346" t="s">
        <v>447</v>
      </c>
      <c r="P103" s="346" t="s">
        <v>447</v>
      </c>
      <c r="Q103" s="346" t="s">
        <v>447</v>
      </c>
      <c r="R103" s="346" t="s">
        <v>447</v>
      </c>
      <c r="S103" s="346" t="s">
        <v>447</v>
      </c>
      <c r="T103" s="346" t="s">
        <v>447</v>
      </c>
      <c r="U103" s="346" t="s">
        <v>447</v>
      </c>
      <c r="V103" s="346" t="s">
        <v>447</v>
      </c>
      <c r="W103" s="346" t="s">
        <v>447</v>
      </c>
      <c r="X103" s="346" t="s">
        <v>447</v>
      </c>
      <c r="Y103" s="346" t="s">
        <v>447</v>
      </c>
      <c r="Z103" s="346" t="s">
        <v>447</v>
      </c>
      <c r="AA103" s="346" t="s">
        <v>447</v>
      </c>
      <c r="AB103" s="346" t="s">
        <v>447</v>
      </c>
      <c r="AC103" s="346" t="s">
        <v>447</v>
      </c>
      <c r="AD103" s="346" t="s">
        <v>447</v>
      </c>
      <c r="AE103" s="346" t="s">
        <v>447</v>
      </c>
      <c r="AF103" s="346" t="s">
        <v>447</v>
      </c>
      <c r="AG103" s="346" t="s">
        <v>447</v>
      </c>
      <c r="AH103" s="346" t="s">
        <v>447</v>
      </c>
      <c r="AI103" s="346" t="s">
        <v>447</v>
      </c>
      <c r="AJ103" s="346" t="s">
        <v>447</v>
      </c>
      <c r="AK103" s="346" t="s">
        <v>447</v>
      </c>
      <c r="AL103" s="346" t="s">
        <v>447</v>
      </c>
      <c r="AM103" s="346" t="s">
        <v>447</v>
      </c>
      <c r="AN103" s="346" t="s">
        <v>447</v>
      </c>
      <c r="AO103" s="346" t="s">
        <v>447</v>
      </c>
      <c r="AP103" s="346" t="s">
        <v>447</v>
      </c>
      <c r="AQ103" s="346" t="s">
        <v>447</v>
      </c>
      <c r="AR103" s="346" t="s">
        <v>447</v>
      </c>
      <c r="AS103" s="346" t="s">
        <v>447</v>
      </c>
      <c r="AT103" s="346" t="s">
        <v>447</v>
      </c>
      <c r="AU103" s="346">
        <v>6486.0195091724991</v>
      </c>
      <c r="AV103" s="346">
        <v>7345.8363121282055</v>
      </c>
      <c r="AW103" s="346">
        <v>7904.1618325603649</v>
      </c>
      <c r="AX103" s="346">
        <v>8095.1982057871119</v>
      </c>
      <c r="AY103" s="346">
        <v>8147.5400720466678</v>
      </c>
      <c r="AZ103" s="346">
        <v>7990.151026178869</v>
      </c>
      <c r="BA103" s="346">
        <v>7814.7463404204418</v>
      </c>
      <c r="BB103" s="346">
        <v>7517.2393495352726</v>
      </c>
      <c r="BC103" s="346">
        <v>7315.7420683873179</v>
      </c>
      <c r="BD103" s="346">
        <v>7079.2045830462348</v>
      </c>
      <c r="BE103" s="346">
        <v>6950.3115770964723</v>
      </c>
      <c r="BF103" s="346">
        <v>6926.0811354608495</v>
      </c>
      <c r="BG103" s="346">
        <v>6509.4840271200328</v>
      </c>
      <c r="BH103" s="346">
        <v>6549.5016873522864</v>
      </c>
      <c r="BI103" s="346">
        <v>6444.822636909772</v>
      </c>
      <c r="BJ103" s="346">
        <v>6379.214048379944</v>
      </c>
      <c r="BK103" s="346">
        <v>6338.0506857205846</v>
      </c>
      <c r="BL103" s="346">
        <v>6021.9393565810524</v>
      </c>
      <c r="BM103" s="346">
        <v>6039.7446597314638</v>
      </c>
      <c r="BN103" s="346">
        <v>5843.5880699070431</v>
      </c>
      <c r="BO103" s="346">
        <v>5963.3422230966507</v>
      </c>
      <c r="BP103" s="346">
        <v>6206.9588228323937</v>
      </c>
      <c r="BQ103" s="346">
        <v>6188.9413681666065</v>
      </c>
      <c r="BR103" s="346">
        <v>6174.8268668703431</v>
      </c>
      <c r="BS103" s="346">
        <v>6086.8350805005803</v>
      </c>
      <c r="BT103" s="346">
        <v>5769.9105307275677</v>
      </c>
      <c r="BU103" s="346">
        <v>5336.5451586345553</v>
      </c>
      <c r="BV103" s="346">
        <v>4926.3299114330102</v>
      </c>
      <c r="BW103" s="346">
        <v>4452.0792870857385</v>
      </c>
      <c r="BX103" s="346">
        <v>4026.0119683735666</v>
      </c>
      <c r="BY103" s="346">
        <v>3824.002755327102</v>
      </c>
      <c r="BZ103" s="346">
        <v>3576.1123216362239</v>
      </c>
      <c r="CA103" s="346">
        <v>3463.0440442969334</v>
      </c>
      <c r="CB103" s="346">
        <v>3568.7981442641276</v>
      </c>
      <c r="CC103" s="346">
        <v>3380.9626524564228</v>
      </c>
      <c r="CD103" s="346">
        <v>3376.0854796269323</v>
      </c>
      <c r="CE103" s="347">
        <v>3238.7027158343276</v>
      </c>
    </row>
    <row r="104" spans="1:83" s="53" customFormat="1" x14ac:dyDescent="0.35">
      <c r="A104" s="68"/>
      <c r="B104" s="203" t="s">
        <v>584</v>
      </c>
      <c r="D104" s="418" t="s">
        <v>447</v>
      </c>
      <c r="E104" s="346" t="s">
        <v>447</v>
      </c>
      <c r="F104" s="346" t="s">
        <v>447</v>
      </c>
      <c r="G104" s="346" t="s">
        <v>447</v>
      </c>
      <c r="H104" s="346" t="s">
        <v>447</v>
      </c>
      <c r="I104" s="346" t="s">
        <v>447</v>
      </c>
      <c r="J104" s="346" t="s">
        <v>447</v>
      </c>
      <c r="K104" s="346" t="s">
        <v>447</v>
      </c>
      <c r="L104" s="346" t="s">
        <v>447</v>
      </c>
      <c r="M104" s="346" t="s">
        <v>447</v>
      </c>
      <c r="N104" s="346" t="s">
        <v>447</v>
      </c>
      <c r="O104" s="346" t="s">
        <v>447</v>
      </c>
      <c r="P104" s="346" t="s">
        <v>447</v>
      </c>
      <c r="Q104" s="346" t="s">
        <v>447</v>
      </c>
      <c r="R104" s="346" t="s">
        <v>447</v>
      </c>
      <c r="S104" s="346" t="s">
        <v>447</v>
      </c>
      <c r="T104" s="346" t="s">
        <v>447</v>
      </c>
      <c r="U104" s="346" t="s">
        <v>447</v>
      </c>
      <c r="V104" s="346" t="s">
        <v>447</v>
      </c>
      <c r="W104" s="346" t="s">
        <v>447</v>
      </c>
      <c r="X104" s="346" t="s">
        <v>447</v>
      </c>
      <c r="Y104" s="346" t="s">
        <v>447</v>
      </c>
      <c r="Z104" s="346" t="s">
        <v>447</v>
      </c>
      <c r="AA104" s="346" t="s">
        <v>447</v>
      </c>
      <c r="AB104" s="346" t="s">
        <v>447</v>
      </c>
      <c r="AC104" s="346" t="s">
        <v>447</v>
      </c>
      <c r="AD104" s="346" t="s">
        <v>447</v>
      </c>
      <c r="AE104" s="346" t="s">
        <v>447</v>
      </c>
      <c r="AF104" s="346" t="s">
        <v>447</v>
      </c>
      <c r="AG104" s="346" t="s">
        <v>447</v>
      </c>
      <c r="AH104" s="346" t="s">
        <v>447</v>
      </c>
      <c r="AI104" s="346" t="s">
        <v>447</v>
      </c>
      <c r="AJ104" s="346" t="s">
        <v>447</v>
      </c>
      <c r="AK104" s="346" t="s">
        <v>447</v>
      </c>
      <c r="AL104" s="346" t="s">
        <v>447</v>
      </c>
      <c r="AM104" s="346" t="s">
        <v>447</v>
      </c>
      <c r="AN104" s="346" t="s">
        <v>447</v>
      </c>
      <c r="AO104" s="346" t="s">
        <v>447</v>
      </c>
      <c r="AP104" s="346" t="s">
        <v>447</v>
      </c>
      <c r="AQ104" s="346" t="s">
        <v>447</v>
      </c>
      <c r="AR104" s="346" t="s">
        <v>447</v>
      </c>
      <c r="AS104" s="346" t="s">
        <v>447</v>
      </c>
      <c r="AT104" s="346" t="s">
        <v>447</v>
      </c>
      <c r="AU104" s="346">
        <v>367.81622760410943</v>
      </c>
      <c r="AV104" s="346">
        <v>419.62110524059875</v>
      </c>
      <c r="AW104" s="346">
        <v>441.3274519862714</v>
      </c>
      <c r="AX104" s="346">
        <v>464.13627432088566</v>
      </c>
      <c r="AY104" s="346">
        <v>469.51356371870889</v>
      </c>
      <c r="AZ104" s="346">
        <v>465.9664903938492</v>
      </c>
      <c r="BA104" s="346">
        <v>461.39677349682074</v>
      </c>
      <c r="BB104" s="346">
        <v>450.84095430520949</v>
      </c>
      <c r="BC104" s="346">
        <v>447.98371002279464</v>
      </c>
      <c r="BD104" s="346">
        <v>445.91969982065649</v>
      </c>
      <c r="BE104" s="346">
        <v>442.30747502139235</v>
      </c>
      <c r="BF104" s="346">
        <v>449.0170824160474</v>
      </c>
      <c r="BG104" s="346">
        <v>421.35874450218381</v>
      </c>
      <c r="BH104" s="346">
        <v>410.4417420755193</v>
      </c>
      <c r="BI104" s="346">
        <v>410.74741681111755</v>
      </c>
      <c r="BJ104" s="346">
        <v>409.9376891002575</v>
      </c>
      <c r="BK104" s="346">
        <v>413.05988050743673</v>
      </c>
      <c r="BL104" s="346">
        <v>354.70711814651958</v>
      </c>
      <c r="BM104" s="346">
        <v>330.23167472982061</v>
      </c>
      <c r="BN104" s="346">
        <v>301.52531117020794</v>
      </c>
      <c r="BO104" s="346">
        <v>281.41915985804548</v>
      </c>
      <c r="BP104" s="346">
        <v>287.23231238005593</v>
      </c>
      <c r="BQ104" s="346">
        <v>282.6136077133221</v>
      </c>
      <c r="BR104" s="346">
        <v>279.50351163819175</v>
      </c>
      <c r="BS104" s="346">
        <v>283.49883834609722</v>
      </c>
      <c r="BT104" s="346">
        <v>281.5544127076588</v>
      </c>
      <c r="BU104" s="346">
        <v>278.60791017435662</v>
      </c>
      <c r="BV104" s="346">
        <v>270.35460986763889</v>
      </c>
      <c r="BW104" s="346">
        <v>246.63527863246745</v>
      </c>
      <c r="BX104" s="346">
        <v>221.23562570806646</v>
      </c>
      <c r="BY104" s="346">
        <v>210.67199288064427</v>
      </c>
      <c r="BZ104" s="346">
        <v>192.83693839225052</v>
      </c>
      <c r="CA104" s="346">
        <v>189.14308263553676</v>
      </c>
      <c r="CB104" s="346">
        <v>194.26174407059696</v>
      </c>
      <c r="CC104" s="346">
        <v>180.47454896063681</v>
      </c>
      <c r="CD104" s="346">
        <v>163.59037459894353</v>
      </c>
      <c r="CE104" s="347">
        <v>156.41155795747989</v>
      </c>
    </row>
    <row r="105" spans="1:83" s="53" customFormat="1" x14ac:dyDescent="0.35">
      <c r="A105" s="68"/>
      <c r="B105" s="203" t="s">
        <v>585</v>
      </c>
      <c r="D105" s="418" t="s">
        <v>447</v>
      </c>
      <c r="E105" s="346" t="s">
        <v>447</v>
      </c>
      <c r="F105" s="346" t="s">
        <v>447</v>
      </c>
      <c r="G105" s="346" t="s">
        <v>447</v>
      </c>
      <c r="H105" s="346" t="s">
        <v>447</v>
      </c>
      <c r="I105" s="346" t="s">
        <v>447</v>
      </c>
      <c r="J105" s="346" t="s">
        <v>447</v>
      </c>
      <c r="K105" s="346" t="s">
        <v>447</v>
      </c>
      <c r="L105" s="346" t="s">
        <v>447</v>
      </c>
      <c r="M105" s="346" t="s">
        <v>447</v>
      </c>
      <c r="N105" s="346" t="s">
        <v>447</v>
      </c>
      <c r="O105" s="346" t="s">
        <v>447</v>
      </c>
      <c r="P105" s="346" t="s">
        <v>447</v>
      </c>
      <c r="Q105" s="346" t="s">
        <v>447</v>
      </c>
      <c r="R105" s="346" t="s">
        <v>447</v>
      </c>
      <c r="S105" s="346" t="s">
        <v>447</v>
      </c>
      <c r="T105" s="346" t="s">
        <v>447</v>
      </c>
      <c r="U105" s="346" t="s">
        <v>447</v>
      </c>
      <c r="V105" s="346" t="s">
        <v>447</v>
      </c>
      <c r="W105" s="346" t="s">
        <v>447</v>
      </c>
      <c r="X105" s="346" t="s">
        <v>447</v>
      </c>
      <c r="Y105" s="346" t="s">
        <v>447</v>
      </c>
      <c r="Z105" s="346" t="s">
        <v>447</v>
      </c>
      <c r="AA105" s="346" t="s">
        <v>447</v>
      </c>
      <c r="AB105" s="346" t="s">
        <v>447</v>
      </c>
      <c r="AC105" s="346" t="s">
        <v>447</v>
      </c>
      <c r="AD105" s="346" t="s">
        <v>447</v>
      </c>
      <c r="AE105" s="346" t="s">
        <v>447</v>
      </c>
      <c r="AF105" s="346" t="s">
        <v>447</v>
      </c>
      <c r="AG105" s="346" t="s">
        <v>447</v>
      </c>
      <c r="AH105" s="346" t="s">
        <v>447</v>
      </c>
      <c r="AI105" s="346" t="s">
        <v>447</v>
      </c>
      <c r="AJ105" s="346" t="s">
        <v>447</v>
      </c>
      <c r="AK105" s="346" t="s">
        <v>447</v>
      </c>
      <c r="AL105" s="346" t="s">
        <v>447</v>
      </c>
      <c r="AM105" s="346" t="s">
        <v>447</v>
      </c>
      <c r="AN105" s="346" t="s">
        <v>447</v>
      </c>
      <c r="AO105" s="346" t="s">
        <v>447</v>
      </c>
      <c r="AP105" s="346" t="s">
        <v>447</v>
      </c>
      <c r="AQ105" s="346" t="s">
        <v>447</v>
      </c>
      <c r="AR105" s="346" t="s">
        <v>447</v>
      </c>
      <c r="AS105" s="346" t="s">
        <v>447</v>
      </c>
      <c r="AT105" s="346" t="s">
        <v>447</v>
      </c>
      <c r="AU105" s="346">
        <v>1051.9368552419378</v>
      </c>
      <c r="AV105" s="346">
        <v>1114.6807805791987</v>
      </c>
      <c r="AW105" s="346">
        <v>1158.9663954584425</v>
      </c>
      <c r="AX105" s="346">
        <v>1159.0826386105903</v>
      </c>
      <c r="AY105" s="346">
        <v>1133.1028991032349</v>
      </c>
      <c r="AZ105" s="346">
        <v>1146.6065578910445</v>
      </c>
      <c r="BA105" s="346">
        <v>1195.4615595985858</v>
      </c>
      <c r="BB105" s="346">
        <v>1182.3373064973875</v>
      </c>
      <c r="BC105" s="346">
        <v>1172.2471461017294</v>
      </c>
      <c r="BD105" s="346">
        <v>1157.2548849356447</v>
      </c>
      <c r="BE105" s="346">
        <v>1154.1002103327457</v>
      </c>
      <c r="BF105" s="346">
        <v>1174.7245157471837</v>
      </c>
      <c r="BG105" s="346">
        <v>832.20939679773016</v>
      </c>
      <c r="BH105" s="346">
        <v>833.85723153394974</v>
      </c>
      <c r="BI105" s="346">
        <v>820.11793305568995</v>
      </c>
      <c r="BJ105" s="346">
        <v>815.17147899962356</v>
      </c>
      <c r="BK105" s="346">
        <v>794.09389873283567</v>
      </c>
      <c r="BL105" s="346">
        <v>790.85504545108495</v>
      </c>
      <c r="BM105" s="346">
        <v>836.72170211678394</v>
      </c>
      <c r="BN105" s="346">
        <v>860.22812896873984</v>
      </c>
      <c r="BO105" s="346">
        <v>857.8565241134886</v>
      </c>
      <c r="BP105" s="346">
        <v>863.18576412816844</v>
      </c>
      <c r="BQ105" s="346">
        <v>823.82755351097455</v>
      </c>
      <c r="BR105" s="346">
        <v>819.05836179891264</v>
      </c>
      <c r="BS105" s="346">
        <v>815.20682583029088</v>
      </c>
      <c r="BT105" s="346">
        <v>788.55716341963432</v>
      </c>
      <c r="BU105" s="346">
        <v>746.5769246762593</v>
      </c>
      <c r="BV105" s="346">
        <v>702.63491258175748</v>
      </c>
      <c r="BW105" s="346">
        <v>634.50725331867318</v>
      </c>
      <c r="BX105" s="346">
        <v>581.62978957422649</v>
      </c>
      <c r="BY105" s="346">
        <v>547.28917931922956</v>
      </c>
      <c r="BZ105" s="346">
        <v>490.92285691377475</v>
      </c>
      <c r="CA105" s="346">
        <v>475.88910839475255</v>
      </c>
      <c r="CB105" s="346">
        <v>484.54236599447273</v>
      </c>
      <c r="CC105" s="346">
        <v>454.15941553829146</v>
      </c>
      <c r="CD105" s="346">
        <v>354.93733381195824</v>
      </c>
      <c r="CE105" s="347">
        <v>357.29212123514401</v>
      </c>
    </row>
    <row r="106" spans="1:83" s="53" customFormat="1" ht="26.25" customHeight="1" x14ac:dyDescent="0.35">
      <c r="A106" s="68"/>
      <c r="B106" s="417" t="s">
        <v>623</v>
      </c>
      <c r="D106" s="418">
        <v>0</v>
      </c>
      <c r="E106" s="346">
        <v>0</v>
      </c>
      <c r="F106" s="346">
        <v>0</v>
      </c>
      <c r="G106" s="346">
        <v>0</v>
      </c>
      <c r="H106" s="346">
        <v>0</v>
      </c>
      <c r="I106" s="346">
        <v>0</v>
      </c>
      <c r="J106" s="346">
        <v>0</v>
      </c>
      <c r="K106" s="346">
        <v>0</v>
      </c>
      <c r="L106" s="346">
        <v>0</v>
      </c>
      <c r="M106" s="346">
        <v>0</v>
      </c>
      <c r="N106" s="346">
        <v>0</v>
      </c>
      <c r="O106" s="346">
        <v>0</v>
      </c>
      <c r="P106" s="346">
        <v>0</v>
      </c>
      <c r="Q106" s="346">
        <v>0</v>
      </c>
      <c r="R106" s="346">
        <v>0</v>
      </c>
      <c r="S106" s="346">
        <v>0</v>
      </c>
      <c r="T106" s="346">
        <v>0</v>
      </c>
      <c r="U106" s="346">
        <v>0</v>
      </c>
      <c r="V106" s="346">
        <v>0</v>
      </c>
      <c r="W106" s="346">
        <v>0</v>
      </c>
      <c r="X106" s="346">
        <v>0</v>
      </c>
      <c r="Y106" s="346">
        <v>0</v>
      </c>
      <c r="Z106" s="346">
        <v>0</v>
      </c>
      <c r="AA106" s="346">
        <v>0</v>
      </c>
      <c r="AB106" s="346">
        <v>0</v>
      </c>
      <c r="AC106" s="346">
        <v>0</v>
      </c>
      <c r="AD106" s="346">
        <v>0</v>
      </c>
      <c r="AE106" s="346">
        <v>0</v>
      </c>
      <c r="AF106" s="346">
        <v>0</v>
      </c>
      <c r="AG106" s="346">
        <v>0</v>
      </c>
      <c r="AH106" s="346">
        <v>0</v>
      </c>
      <c r="AI106" s="346">
        <v>0</v>
      </c>
      <c r="AJ106" s="346">
        <v>0</v>
      </c>
      <c r="AK106" s="346">
        <v>0</v>
      </c>
      <c r="AL106" s="346">
        <v>0</v>
      </c>
      <c r="AM106" s="346">
        <v>0</v>
      </c>
      <c r="AN106" s="346">
        <v>0</v>
      </c>
      <c r="AO106" s="346">
        <v>0</v>
      </c>
      <c r="AP106" s="346">
        <v>0</v>
      </c>
      <c r="AQ106" s="346">
        <v>0</v>
      </c>
      <c r="AR106" s="346">
        <v>0</v>
      </c>
      <c r="AS106" s="346">
        <v>0</v>
      </c>
      <c r="AT106" s="346">
        <v>0</v>
      </c>
      <c r="AU106" s="346">
        <v>4836.1692107509944</v>
      </c>
      <c r="AV106" s="346">
        <v>6312.8569584347533</v>
      </c>
      <c r="AW106" s="346">
        <v>7917.2782206498005</v>
      </c>
      <c r="AX106" s="346">
        <v>9062.5075032238728</v>
      </c>
      <c r="AY106" s="346">
        <v>9776.5448714391478</v>
      </c>
      <c r="AZ106" s="346">
        <v>10018.07988381802</v>
      </c>
      <c r="BA106" s="346">
        <v>9783.8366016340824</v>
      </c>
      <c r="BB106" s="346">
        <v>9581.9659126858151</v>
      </c>
      <c r="BC106" s="346">
        <v>9562.3903771686637</v>
      </c>
      <c r="BD106" s="346">
        <v>9748.848845591483</v>
      </c>
      <c r="BE106" s="346">
        <v>10203.126169325933</v>
      </c>
      <c r="BF106" s="346">
        <v>11437.656058670489</v>
      </c>
      <c r="BG106" s="346">
        <v>11302.732008754425</v>
      </c>
      <c r="BH106" s="346">
        <v>11926.231785845344</v>
      </c>
      <c r="BI106" s="346">
        <v>12639.147861497835</v>
      </c>
      <c r="BJ106" s="346">
        <v>13412.054007344999</v>
      </c>
      <c r="BK106" s="346">
        <v>14219.056040318199</v>
      </c>
      <c r="BL106" s="346">
        <v>15669.352917025839</v>
      </c>
      <c r="BM106" s="346">
        <v>19130.948637269801</v>
      </c>
      <c r="BN106" s="346">
        <v>20763.487709271238</v>
      </c>
      <c r="BO106" s="346">
        <v>21956.834185751963</v>
      </c>
      <c r="BP106" s="346">
        <v>22558.167910158314</v>
      </c>
      <c r="BQ106" s="346">
        <v>22342.191453088541</v>
      </c>
      <c r="BR106" s="346">
        <v>22219.464834974784</v>
      </c>
      <c r="BS106" s="346">
        <v>21986.636320036701</v>
      </c>
      <c r="BT106" s="346">
        <v>20798.35111840114</v>
      </c>
      <c r="BU106" s="346">
        <v>19501.904928848129</v>
      </c>
      <c r="BV106" s="346">
        <v>17719.938951703727</v>
      </c>
      <c r="BW106" s="346">
        <v>15083.427827220998</v>
      </c>
      <c r="BX106" s="346">
        <v>13261.696583374629</v>
      </c>
      <c r="BY106" s="346">
        <v>12327.40151072797</v>
      </c>
      <c r="BZ106" s="346">
        <v>10517.1311692291</v>
      </c>
      <c r="CA106" s="346">
        <v>9700.9461672479301</v>
      </c>
      <c r="CB106" s="346">
        <v>9292.2773790249939</v>
      </c>
      <c r="CC106" s="346">
        <v>7778.1682820652541</v>
      </c>
      <c r="CD106" s="346">
        <v>6251.8205367591108</v>
      </c>
      <c r="CE106" s="347">
        <v>5861.4082825618489</v>
      </c>
    </row>
    <row r="107" spans="1:83" s="53" customFormat="1" x14ac:dyDescent="0.35">
      <c r="A107" s="68"/>
      <c r="B107" s="203" t="s">
        <v>583</v>
      </c>
      <c r="D107" s="418" t="s">
        <v>447</v>
      </c>
      <c r="E107" s="346" t="s">
        <v>447</v>
      </c>
      <c r="F107" s="346" t="s">
        <v>447</v>
      </c>
      <c r="G107" s="346" t="s">
        <v>447</v>
      </c>
      <c r="H107" s="346" t="s">
        <v>447</v>
      </c>
      <c r="I107" s="346" t="s">
        <v>447</v>
      </c>
      <c r="J107" s="346" t="s">
        <v>447</v>
      </c>
      <c r="K107" s="346" t="s">
        <v>447</v>
      </c>
      <c r="L107" s="346" t="s">
        <v>447</v>
      </c>
      <c r="M107" s="346" t="s">
        <v>447</v>
      </c>
      <c r="N107" s="346" t="s">
        <v>447</v>
      </c>
      <c r="O107" s="346" t="s">
        <v>447</v>
      </c>
      <c r="P107" s="346" t="s">
        <v>447</v>
      </c>
      <c r="Q107" s="346" t="s">
        <v>447</v>
      </c>
      <c r="R107" s="346" t="s">
        <v>447</v>
      </c>
      <c r="S107" s="346" t="s">
        <v>447</v>
      </c>
      <c r="T107" s="346" t="s">
        <v>447</v>
      </c>
      <c r="U107" s="346" t="s">
        <v>447</v>
      </c>
      <c r="V107" s="346" t="s">
        <v>447</v>
      </c>
      <c r="W107" s="346" t="s">
        <v>447</v>
      </c>
      <c r="X107" s="346" t="s">
        <v>447</v>
      </c>
      <c r="Y107" s="346" t="s">
        <v>447</v>
      </c>
      <c r="Z107" s="346" t="s">
        <v>447</v>
      </c>
      <c r="AA107" s="346" t="s">
        <v>447</v>
      </c>
      <c r="AB107" s="346" t="s">
        <v>447</v>
      </c>
      <c r="AC107" s="346" t="s">
        <v>447</v>
      </c>
      <c r="AD107" s="346" t="s">
        <v>447</v>
      </c>
      <c r="AE107" s="346" t="s">
        <v>447</v>
      </c>
      <c r="AF107" s="346" t="s">
        <v>447</v>
      </c>
      <c r="AG107" s="346" t="s">
        <v>447</v>
      </c>
      <c r="AH107" s="346" t="s">
        <v>447</v>
      </c>
      <c r="AI107" s="346" t="s">
        <v>447</v>
      </c>
      <c r="AJ107" s="346" t="s">
        <v>447</v>
      </c>
      <c r="AK107" s="346" t="s">
        <v>447</v>
      </c>
      <c r="AL107" s="346" t="s">
        <v>447</v>
      </c>
      <c r="AM107" s="346" t="s">
        <v>447</v>
      </c>
      <c r="AN107" s="346" t="s">
        <v>447</v>
      </c>
      <c r="AO107" s="346" t="s">
        <v>447</v>
      </c>
      <c r="AP107" s="346" t="s">
        <v>447</v>
      </c>
      <c r="AQ107" s="346" t="s">
        <v>447</v>
      </c>
      <c r="AR107" s="346" t="s">
        <v>447</v>
      </c>
      <c r="AS107" s="346" t="s">
        <v>447</v>
      </c>
      <c r="AT107" s="346" t="s">
        <v>447</v>
      </c>
      <c r="AU107" s="346">
        <v>4342.7065617885582</v>
      </c>
      <c r="AV107" s="346">
        <v>5705.9264437961783</v>
      </c>
      <c r="AW107" s="346">
        <v>7199.6235960734448</v>
      </c>
      <c r="AX107" s="346">
        <v>8238.2913708310225</v>
      </c>
      <c r="AY107" s="346">
        <v>8880.9705758572836</v>
      </c>
      <c r="AZ107" s="346">
        <v>9090.6325764364756</v>
      </c>
      <c r="BA107" s="346">
        <v>8830.3695123153229</v>
      </c>
      <c r="BB107" s="346">
        <v>8609.8165421153317</v>
      </c>
      <c r="BC107" s="346">
        <v>8573.2313659851116</v>
      </c>
      <c r="BD107" s="346">
        <v>8728.9475698463921</v>
      </c>
      <c r="BE107" s="346">
        <v>9132.491958903709</v>
      </c>
      <c r="BF107" s="346">
        <v>10188.083956992985</v>
      </c>
      <c r="BG107" s="346">
        <v>9938.5738863460556</v>
      </c>
      <c r="BH107" s="346">
        <v>10551.517361299304</v>
      </c>
      <c r="BI107" s="346">
        <v>11249.426695775572</v>
      </c>
      <c r="BJ107" s="346">
        <v>11984.935801458443</v>
      </c>
      <c r="BK107" s="346">
        <v>12725.979907344634</v>
      </c>
      <c r="BL107" s="346">
        <v>14005.748598997456</v>
      </c>
      <c r="BM107" s="346">
        <v>17149.216320709562</v>
      </c>
      <c r="BN107" s="346">
        <v>18616.049185260028</v>
      </c>
      <c r="BO107" s="346">
        <v>19678.845349184725</v>
      </c>
      <c r="BP107" s="346">
        <v>20228.35365930773</v>
      </c>
      <c r="BQ107" s="346">
        <v>20046.961777082484</v>
      </c>
      <c r="BR107" s="346">
        <v>19937.195054583917</v>
      </c>
      <c r="BS107" s="346">
        <v>19720.664013881356</v>
      </c>
      <c r="BT107" s="346">
        <v>18635.605987422394</v>
      </c>
      <c r="BU107" s="346">
        <v>17438.64788655642</v>
      </c>
      <c r="BV107" s="346">
        <v>15807.270345697489</v>
      </c>
      <c r="BW107" s="346">
        <v>13426.573267845748</v>
      </c>
      <c r="BX107" s="346">
        <v>11819.742860471477</v>
      </c>
      <c r="BY107" s="346">
        <v>10978.466208576849</v>
      </c>
      <c r="BZ107" s="346">
        <v>9363.4902286972483</v>
      </c>
      <c r="CA107" s="346">
        <v>8641.185660868292</v>
      </c>
      <c r="CB107" s="346">
        <v>8282.5259741357913</v>
      </c>
      <c r="CC107" s="346">
        <v>6895.6896162810262</v>
      </c>
      <c r="CD107" s="346">
        <v>5629.534684111969</v>
      </c>
      <c r="CE107" s="347">
        <v>5234.7770774258051</v>
      </c>
    </row>
    <row r="108" spans="1:83" s="53" customFormat="1" x14ac:dyDescent="0.35">
      <c r="A108" s="68"/>
      <c r="B108" s="203" t="s">
        <v>584</v>
      </c>
      <c r="D108" s="418" t="s">
        <v>447</v>
      </c>
      <c r="E108" s="346" t="s">
        <v>447</v>
      </c>
      <c r="F108" s="346" t="s">
        <v>447</v>
      </c>
      <c r="G108" s="346" t="s">
        <v>447</v>
      </c>
      <c r="H108" s="346" t="s">
        <v>447</v>
      </c>
      <c r="I108" s="346" t="s">
        <v>447</v>
      </c>
      <c r="J108" s="346" t="s">
        <v>447</v>
      </c>
      <c r="K108" s="346" t="s">
        <v>447</v>
      </c>
      <c r="L108" s="346" t="s">
        <v>447</v>
      </c>
      <c r="M108" s="346" t="s">
        <v>447</v>
      </c>
      <c r="N108" s="346" t="s">
        <v>447</v>
      </c>
      <c r="O108" s="346" t="s">
        <v>447</v>
      </c>
      <c r="P108" s="346" t="s">
        <v>447</v>
      </c>
      <c r="Q108" s="346" t="s">
        <v>447</v>
      </c>
      <c r="R108" s="346" t="s">
        <v>447</v>
      </c>
      <c r="S108" s="346" t="s">
        <v>447</v>
      </c>
      <c r="T108" s="346" t="s">
        <v>447</v>
      </c>
      <c r="U108" s="346" t="s">
        <v>447</v>
      </c>
      <c r="V108" s="346" t="s">
        <v>447</v>
      </c>
      <c r="W108" s="346" t="s">
        <v>447</v>
      </c>
      <c r="X108" s="346" t="s">
        <v>447</v>
      </c>
      <c r="Y108" s="346" t="s">
        <v>447</v>
      </c>
      <c r="Z108" s="346" t="s">
        <v>447</v>
      </c>
      <c r="AA108" s="346" t="s">
        <v>447</v>
      </c>
      <c r="AB108" s="346" t="s">
        <v>447</v>
      </c>
      <c r="AC108" s="346" t="s">
        <v>447</v>
      </c>
      <c r="AD108" s="346" t="s">
        <v>447</v>
      </c>
      <c r="AE108" s="346" t="s">
        <v>447</v>
      </c>
      <c r="AF108" s="346" t="s">
        <v>447</v>
      </c>
      <c r="AG108" s="346" t="s">
        <v>447</v>
      </c>
      <c r="AH108" s="346" t="s">
        <v>447</v>
      </c>
      <c r="AI108" s="346" t="s">
        <v>447</v>
      </c>
      <c r="AJ108" s="346" t="s">
        <v>447</v>
      </c>
      <c r="AK108" s="346" t="s">
        <v>447</v>
      </c>
      <c r="AL108" s="346" t="s">
        <v>447</v>
      </c>
      <c r="AM108" s="346" t="s">
        <v>447</v>
      </c>
      <c r="AN108" s="346" t="s">
        <v>447</v>
      </c>
      <c r="AO108" s="346" t="s">
        <v>447</v>
      </c>
      <c r="AP108" s="346" t="s">
        <v>447</v>
      </c>
      <c r="AQ108" s="346" t="s">
        <v>447</v>
      </c>
      <c r="AR108" s="346" t="s">
        <v>447</v>
      </c>
      <c r="AS108" s="346" t="s">
        <v>447</v>
      </c>
      <c r="AT108" s="346" t="s">
        <v>447</v>
      </c>
      <c r="AU108" s="346">
        <v>220.02264126384048</v>
      </c>
      <c r="AV108" s="346">
        <v>275.50485702175922</v>
      </c>
      <c r="AW108" s="346">
        <v>332.04098765374482</v>
      </c>
      <c r="AX108" s="346">
        <v>376.40704160638245</v>
      </c>
      <c r="AY108" s="346">
        <v>399.9201935859644</v>
      </c>
      <c r="AZ108" s="346">
        <v>407.08732099328029</v>
      </c>
      <c r="BA108" s="346">
        <v>402.27924209458348</v>
      </c>
      <c r="BB108" s="346">
        <v>395.8306708035754</v>
      </c>
      <c r="BC108" s="346">
        <v>399.87508661964029</v>
      </c>
      <c r="BD108" s="346">
        <v>404.62230671822402</v>
      </c>
      <c r="BE108" s="346">
        <v>415.72715188836793</v>
      </c>
      <c r="BF108" s="346">
        <v>457.74518869485541</v>
      </c>
      <c r="BG108" s="346">
        <v>420.840860016889</v>
      </c>
      <c r="BH108" s="346">
        <v>427.44298110909614</v>
      </c>
      <c r="BI108" s="346">
        <v>439.72701930621639</v>
      </c>
      <c r="BJ108" s="346">
        <v>459.18255174325856</v>
      </c>
      <c r="BK108" s="346">
        <v>494.76872574475948</v>
      </c>
      <c r="BL108" s="346">
        <v>596.2273397136363</v>
      </c>
      <c r="BM108" s="346">
        <v>768.44745333941705</v>
      </c>
      <c r="BN108" s="346">
        <v>855.58234614014657</v>
      </c>
      <c r="BO108" s="346">
        <v>935.73177378750802</v>
      </c>
      <c r="BP108" s="346">
        <v>953.92702835262912</v>
      </c>
      <c r="BQ108" s="346">
        <v>948.4502924816702</v>
      </c>
      <c r="BR108" s="346">
        <v>947.05158334923397</v>
      </c>
      <c r="BS108" s="346">
        <v>948.87308904211204</v>
      </c>
      <c r="BT108" s="346">
        <v>907.80796839654101</v>
      </c>
      <c r="BU108" s="346">
        <v>871.37733704719847</v>
      </c>
      <c r="BV108" s="346">
        <v>806.43504336668479</v>
      </c>
      <c r="BW108" s="346">
        <v>696.91011361411836</v>
      </c>
      <c r="BX108" s="346">
        <v>607.0304666589592</v>
      </c>
      <c r="BY108" s="346">
        <v>570.60621861427342</v>
      </c>
      <c r="BZ108" s="346">
        <v>494.84605629265411</v>
      </c>
      <c r="CA108" s="346">
        <v>470.97469954556902</v>
      </c>
      <c r="CB108" s="346">
        <v>459.19120250181959</v>
      </c>
      <c r="CC108" s="346">
        <v>392.42761443958045</v>
      </c>
      <c r="CD108" s="346">
        <v>316.43888003532516</v>
      </c>
      <c r="CE108" s="347">
        <v>300.04700645120136</v>
      </c>
    </row>
    <row r="109" spans="1:83" s="53" customFormat="1" x14ac:dyDescent="0.35">
      <c r="A109" s="68"/>
      <c r="B109" s="203" t="s">
        <v>585</v>
      </c>
      <c r="D109" s="418" t="s">
        <v>447</v>
      </c>
      <c r="E109" s="346" t="s">
        <v>447</v>
      </c>
      <c r="F109" s="346" t="s">
        <v>447</v>
      </c>
      <c r="G109" s="346" t="s">
        <v>447</v>
      </c>
      <c r="H109" s="346" t="s">
        <v>447</v>
      </c>
      <c r="I109" s="346" t="s">
        <v>447</v>
      </c>
      <c r="J109" s="346" t="s">
        <v>447</v>
      </c>
      <c r="K109" s="346" t="s">
        <v>447</v>
      </c>
      <c r="L109" s="346" t="s">
        <v>447</v>
      </c>
      <c r="M109" s="346" t="s">
        <v>447</v>
      </c>
      <c r="N109" s="346" t="s">
        <v>447</v>
      </c>
      <c r="O109" s="346" t="s">
        <v>447</v>
      </c>
      <c r="P109" s="346" t="s">
        <v>447</v>
      </c>
      <c r="Q109" s="346" t="s">
        <v>447</v>
      </c>
      <c r="R109" s="346" t="s">
        <v>447</v>
      </c>
      <c r="S109" s="346" t="s">
        <v>447</v>
      </c>
      <c r="T109" s="346" t="s">
        <v>447</v>
      </c>
      <c r="U109" s="346" t="s">
        <v>447</v>
      </c>
      <c r="V109" s="346" t="s">
        <v>447</v>
      </c>
      <c r="W109" s="346" t="s">
        <v>447</v>
      </c>
      <c r="X109" s="346" t="s">
        <v>447</v>
      </c>
      <c r="Y109" s="346" t="s">
        <v>447</v>
      </c>
      <c r="Z109" s="346" t="s">
        <v>447</v>
      </c>
      <c r="AA109" s="346" t="s">
        <v>447</v>
      </c>
      <c r="AB109" s="346" t="s">
        <v>447</v>
      </c>
      <c r="AC109" s="346" t="s">
        <v>447</v>
      </c>
      <c r="AD109" s="346" t="s">
        <v>447</v>
      </c>
      <c r="AE109" s="346" t="s">
        <v>447</v>
      </c>
      <c r="AF109" s="346" t="s">
        <v>447</v>
      </c>
      <c r="AG109" s="346" t="s">
        <v>447</v>
      </c>
      <c r="AH109" s="346" t="s">
        <v>447</v>
      </c>
      <c r="AI109" s="346" t="s">
        <v>447</v>
      </c>
      <c r="AJ109" s="346" t="s">
        <v>447</v>
      </c>
      <c r="AK109" s="346" t="s">
        <v>447</v>
      </c>
      <c r="AL109" s="346" t="s">
        <v>447</v>
      </c>
      <c r="AM109" s="346" t="s">
        <v>447</v>
      </c>
      <c r="AN109" s="346" t="s">
        <v>447</v>
      </c>
      <c r="AO109" s="346" t="s">
        <v>447</v>
      </c>
      <c r="AP109" s="346" t="s">
        <v>447</v>
      </c>
      <c r="AQ109" s="346" t="s">
        <v>447</v>
      </c>
      <c r="AR109" s="346" t="s">
        <v>447</v>
      </c>
      <c r="AS109" s="346" t="s">
        <v>447</v>
      </c>
      <c r="AT109" s="346" t="s">
        <v>447</v>
      </c>
      <c r="AU109" s="346">
        <v>273.44000769859593</v>
      </c>
      <c r="AV109" s="346">
        <v>331.42565761681561</v>
      </c>
      <c r="AW109" s="346">
        <v>385.61363692261091</v>
      </c>
      <c r="AX109" s="346">
        <v>447.80909078646863</v>
      </c>
      <c r="AY109" s="346">
        <v>495.65410199590184</v>
      </c>
      <c r="AZ109" s="346">
        <v>520.35998638826527</v>
      </c>
      <c r="BA109" s="346">
        <v>551.18784722417627</v>
      </c>
      <c r="BB109" s="346">
        <v>576.31869976690848</v>
      </c>
      <c r="BC109" s="346">
        <v>589.28392456391259</v>
      </c>
      <c r="BD109" s="346">
        <v>615.27896902686746</v>
      </c>
      <c r="BE109" s="346">
        <v>654.90705853385555</v>
      </c>
      <c r="BF109" s="346">
        <v>791.82691298265058</v>
      </c>
      <c r="BG109" s="346">
        <v>943.31726239148122</v>
      </c>
      <c r="BH109" s="346">
        <v>947.27144343694556</v>
      </c>
      <c r="BI109" s="346">
        <v>949.99414641604687</v>
      </c>
      <c r="BJ109" s="346">
        <v>967.93565414329794</v>
      </c>
      <c r="BK109" s="346">
        <v>998.30740722880523</v>
      </c>
      <c r="BL109" s="346">
        <v>1067.3769783147477</v>
      </c>
      <c r="BM109" s="346">
        <v>1213.2848632208211</v>
      </c>
      <c r="BN109" s="346">
        <v>1291.8561778710666</v>
      </c>
      <c r="BO109" s="346">
        <v>1342.2570627797274</v>
      </c>
      <c r="BP109" s="346">
        <v>1375.8872224979557</v>
      </c>
      <c r="BQ109" s="346">
        <v>1346.7793835243854</v>
      </c>
      <c r="BR109" s="346">
        <v>1335.2181970416329</v>
      </c>
      <c r="BS109" s="346">
        <v>1317.0992171132305</v>
      </c>
      <c r="BT109" s="346">
        <v>1254.9371625822084</v>
      </c>
      <c r="BU109" s="346">
        <v>1191.879705244515</v>
      </c>
      <c r="BV109" s="346">
        <v>1106.2335626395536</v>
      </c>
      <c r="BW109" s="346">
        <v>959.94444576113005</v>
      </c>
      <c r="BX109" s="346">
        <v>834.92325624419414</v>
      </c>
      <c r="BY109" s="346">
        <v>778.32908353684923</v>
      </c>
      <c r="BZ109" s="346">
        <v>658.79488423919793</v>
      </c>
      <c r="CA109" s="346">
        <v>588.78580683406915</v>
      </c>
      <c r="CB109" s="346">
        <v>550.56020238738211</v>
      </c>
      <c r="CC109" s="346">
        <v>490.05105134464753</v>
      </c>
      <c r="CD109" s="346">
        <v>305.84697261181697</v>
      </c>
      <c r="CE109" s="347">
        <v>326.58419868484322</v>
      </c>
    </row>
    <row r="110" spans="1:83" s="53" customFormat="1" ht="25.5" customHeight="1" x14ac:dyDescent="0.35">
      <c r="A110" s="68"/>
      <c r="B110" s="414" t="s">
        <v>624</v>
      </c>
      <c r="D110" s="418">
        <v>0</v>
      </c>
      <c r="E110" s="346">
        <v>0</v>
      </c>
      <c r="F110" s="346">
        <v>0</v>
      </c>
      <c r="G110" s="346">
        <v>0</v>
      </c>
      <c r="H110" s="346">
        <v>0</v>
      </c>
      <c r="I110" s="346">
        <v>0</v>
      </c>
      <c r="J110" s="346">
        <v>0</v>
      </c>
      <c r="K110" s="346">
        <v>0</v>
      </c>
      <c r="L110" s="346">
        <v>0</v>
      </c>
      <c r="M110" s="346">
        <v>0</v>
      </c>
      <c r="N110" s="346">
        <v>0</v>
      </c>
      <c r="O110" s="346">
        <v>0</v>
      </c>
      <c r="P110" s="346">
        <v>0</v>
      </c>
      <c r="Q110" s="346">
        <v>0</v>
      </c>
      <c r="R110" s="346">
        <v>0</v>
      </c>
      <c r="S110" s="346">
        <v>0</v>
      </c>
      <c r="T110" s="346">
        <v>0</v>
      </c>
      <c r="U110" s="346">
        <v>0</v>
      </c>
      <c r="V110" s="346">
        <v>0</v>
      </c>
      <c r="W110" s="346">
        <v>0</v>
      </c>
      <c r="X110" s="346">
        <v>0</v>
      </c>
      <c r="Y110" s="346">
        <v>0</v>
      </c>
      <c r="Z110" s="346">
        <v>0</v>
      </c>
      <c r="AA110" s="346">
        <v>0</v>
      </c>
      <c r="AB110" s="346">
        <v>0</v>
      </c>
      <c r="AC110" s="346">
        <v>0</v>
      </c>
      <c r="AD110" s="346">
        <v>0</v>
      </c>
      <c r="AE110" s="346">
        <v>0</v>
      </c>
      <c r="AF110" s="346">
        <v>0</v>
      </c>
      <c r="AG110" s="346">
        <v>0</v>
      </c>
      <c r="AH110" s="346">
        <v>0</v>
      </c>
      <c r="AI110" s="346">
        <v>0</v>
      </c>
      <c r="AJ110" s="346">
        <v>0</v>
      </c>
      <c r="AK110" s="346">
        <v>0</v>
      </c>
      <c r="AL110" s="346">
        <v>0</v>
      </c>
      <c r="AM110" s="346">
        <v>0</v>
      </c>
      <c r="AN110" s="346">
        <v>0</v>
      </c>
      <c r="AO110" s="346">
        <v>0</v>
      </c>
      <c r="AP110" s="346">
        <v>0</v>
      </c>
      <c r="AQ110" s="346">
        <v>0</v>
      </c>
      <c r="AR110" s="346">
        <v>0</v>
      </c>
      <c r="AS110" s="346">
        <v>0</v>
      </c>
      <c r="AT110" s="346">
        <v>0</v>
      </c>
      <c r="AU110" s="346">
        <v>0</v>
      </c>
      <c r="AV110" s="346">
        <v>0</v>
      </c>
      <c r="AW110" s="346">
        <v>0</v>
      </c>
      <c r="AX110" s="346">
        <v>0</v>
      </c>
      <c r="AY110" s="346">
        <v>0</v>
      </c>
      <c r="AZ110" s="346">
        <v>0</v>
      </c>
      <c r="BA110" s="346">
        <v>0</v>
      </c>
      <c r="BB110" s="346">
        <v>0</v>
      </c>
      <c r="BC110" s="346">
        <v>0</v>
      </c>
      <c r="BD110" s="346">
        <v>0</v>
      </c>
      <c r="BE110" s="346">
        <v>0</v>
      </c>
      <c r="BF110" s="346">
        <v>0</v>
      </c>
      <c r="BG110" s="346">
        <v>0</v>
      </c>
      <c r="BH110" s="346">
        <v>0</v>
      </c>
      <c r="BI110" s="346">
        <v>0</v>
      </c>
      <c r="BJ110" s="346">
        <v>0</v>
      </c>
      <c r="BK110" s="346">
        <v>0</v>
      </c>
      <c r="BL110" s="346">
        <v>0</v>
      </c>
      <c r="BM110" s="346">
        <v>0</v>
      </c>
      <c r="BN110" s="346">
        <v>0</v>
      </c>
      <c r="BO110" s="346">
        <v>0</v>
      </c>
      <c r="BP110" s="346">
        <v>0</v>
      </c>
      <c r="BQ110" s="346">
        <v>0</v>
      </c>
      <c r="BR110" s="346">
        <v>0</v>
      </c>
      <c r="BS110" s="346">
        <v>0</v>
      </c>
      <c r="BT110" s="346">
        <v>0</v>
      </c>
      <c r="BU110" s="346">
        <v>0</v>
      </c>
      <c r="BV110" s="346">
        <v>0</v>
      </c>
      <c r="BW110" s="346">
        <v>6586.3578878210828</v>
      </c>
      <c r="BX110" s="346">
        <v>12200.26424653335</v>
      </c>
      <c r="BY110" s="346">
        <v>14130.909068945004</v>
      </c>
      <c r="BZ110" s="346">
        <v>14018.609214926926</v>
      </c>
      <c r="CA110" s="346">
        <v>15378.487990313381</v>
      </c>
      <c r="CB110" s="346">
        <v>17741.533886887468</v>
      </c>
      <c r="CC110" s="346">
        <v>19330.172265264886</v>
      </c>
      <c r="CD110" s="346">
        <v>20039.373762965948</v>
      </c>
      <c r="CE110" s="347">
        <v>20694.163573105532</v>
      </c>
    </row>
    <row r="111" spans="1:83" s="53" customFormat="1" x14ac:dyDescent="0.35">
      <c r="A111" s="68"/>
      <c r="B111" s="423" t="s">
        <v>583</v>
      </c>
      <c r="D111" s="418">
        <v>0</v>
      </c>
      <c r="E111" s="346">
        <v>0</v>
      </c>
      <c r="F111" s="346">
        <v>0</v>
      </c>
      <c r="G111" s="346">
        <v>0</v>
      </c>
      <c r="H111" s="346">
        <v>0</v>
      </c>
      <c r="I111" s="346">
        <v>0</v>
      </c>
      <c r="J111" s="346">
        <v>0</v>
      </c>
      <c r="K111" s="346">
        <v>0</v>
      </c>
      <c r="L111" s="346">
        <v>0</v>
      </c>
      <c r="M111" s="346">
        <v>0</v>
      </c>
      <c r="N111" s="346">
        <v>0</v>
      </c>
      <c r="O111" s="346">
        <v>0</v>
      </c>
      <c r="P111" s="346">
        <v>0</v>
      </c>
      <c r="Q111" s="346">
        <v>0</v>
      </c>
      <c r="R111" s="346">
        <v>0</v>
      </c>
      <c r="S111" s="346">
        <v>0</v>
      </c>
      <c r="T111" s="346">
        <v>0</v>
      </c>
      <c r="U111" s="346">
        <v>0</v>
      </c>
      <c r="V111" s="346">
        <v>0</v>
      </c>
      <c r="W111" s="346">
        <v>0</v>
      </c>
      <c r="X111" s="346">
        <v>0</v>
      </c>
      <c r="Y111" s="346">
        <v>0</v>
      </c>
      <c r="Z111" s="346">
        <v>0</v>
      </c>
      <c r="AA111" s="346">
        <v>0</v>
      </c>
      <c r="AB111" s="346">
        <v>0</v>
      </c>
      <c r="AC111" s="346">
        <v>0</v>
      </c>
      <c r="AD111" s="346">
        <v>0</v>
      </c>
      <c r="AE111" s="346">
        <v>0</v>
      </c>
      <c r="AF111" s="346">
        <v>0</v>
      </c>
      <c r="AG111" s="346">
        <v>0</v>
      </c>
      <c r="AH111" s="346">
        <v>0</v>
      </c>
      <c r="AI111" s="346">
        <v>0</v>
      </c>
      <c r="AJ111" s="346">
        <v>0</v>
      </c>
      <c r="AK111" s="346">
        <v>0</v>
      </c>
      <c r="AL111" s="346">
        <v>0</v>
      </c>
      <c r="AM111" s="346">
        <v>0</v>
      </c>
      <c r="AN111" s="346">
        <v>0</v>
      </c>
      <c r="AO111" s="346">
        <v>0</v>
      </c>
      <c r="AP111" s="346">
        <v>0</v>
      </c>
      <c r="AQ111" s="346">
        <v>0</v>
      </c>
      <c r="AR111" s="346">
        <v>0</v>
      </c>
      <c r="AS111" s="346">
        <v>0</v>
      </c>
      <c r="AT111" s="346">
        <v>0</v>
      </c>
      <c r="AU111" s="346">
        <v>0</v>
      </c>
      <c r="AV111" s="346">
        <v>0</v>
      </c>
      <c r="AW111" s="346">
        <v>0</v>
      </c>
      <c r="AX111" s="346">
        <v>0</v>
      </c>
      <c r="AY111" s="346">
        <v>0</v>
      </c>
      <c r="AZ111" s="346">
        <v>0</v>
      </c>
      <c r="BA111" s="346">
        <v>0</v>
      </c>
      <c r="BB111" s="346">
        <v>0</v>
      </c>
      <c r="BC111" s="346">
        <v>0</v>
      </c>
      <c r="BD111" s="346">
        <v>0</v>
      </c>
      <c r="BE111" s="346">
        <v>0</v>
      </c>
      <c r="BF111" s="346">
        <v>0</v>
      </c>
      <c r="BG111" s="346">
        <v>0</v>
      </c>
      <c r="BH111" s="346">
        <v>0</v>
      </c>
      <c r="BI111" s="346">
        <v>0</v>
      </c>
      <c r="BJ111" s="346">
        <v>0</v>
      </c>
      <c r="BK111" s="346">
        <v>0</v>
      </c>
      <c r="BL111" s="346">
        <v>0</v>
      </c>
      <c r="BM111" s="346">
        <v>0</v>
      </c>
      <c r="BN111" s="346">
        <v>0</v>
      </c>
      <c r="BO111" s="346">
        <v>0</v>
      </c>
      <c r="BP111" s="346">
        <v>0</v>
      </c>
      <c r="BQ111" s="346">
        <v>0</v>
      </c>
      <c r="BR111" s="346">
        <v>0</v>
      </c>
      <c r="BS111" s="346">
        <v>0</v>
      </c>
      <c r="BT111" s="346">
        <v>0</v>
      </c>
      <c r="BU111" s="346">
        <v>0</v>
      </c>
      <c r="BV111" s="346">
        <v>0</v>
      </c>
      <c r="BW111" s="346">
        <v>5838.477090033467</v>
      </c>
      <c r="BX111" s="346">
        <v>10964.090560916957</v>
      </c>
      <c r="BY111" s="346">
        <v>12703.445519568621</v>
      </c>
      <c r="BZ111" s="346">
        <v>12556.250340752305</v>
      </c>
      <c r="CA111" s="346">
        <v>13699.97541587207</v>
      </c>
      <c r="CB111" s="346">
        <v>15770.701842022589</v>
      </c>
      <c r="CC111" s="346">
        <v>17139.630723542919</v>
      </c>
      <c r="CD111" s="346">
        <v>17702.66642736725</v>
      </c>
      <c r="CE111" s="347">
        <v>18261.567003139764</v>
      </c>
    </row>
    <row r="112" spans="1:83" s="53" customFormat="1" x14ac:dyDescent="0.35">
      <c r="A112" s="68"/>
      <c r="B112" s="423" t="s">
        <v>584</v>
      </c>
      <c r="D112" s="418">
        <v>0</v>
      </c>
      <c r="E112" s="346">
        <v>0</v>
      </c>
      <c r="F112" s="346">
        <v>0</v>
      </c>
      <c r="G112" s="346">
        <v>0</v>
      </c>
      <c r="H112" s="346">
        <v>0</v>
      </c>
      <c r="I112" s="346">
        <v>0</v>
      </c>
      <c r="J112" s="346">
        <v>0</v>
      </c>
      <c r="K112" s="346">
        <v>0</v>
      </c>
      <c r="L112" s="346">
        <v>0</v>
      </c>
      <c r="M112" s="346">
        <v>0</v>
      </c>
      <c r="N112" s="346">
        <v>0</v>
      </c>
      <c r="O112" s="346">
        <v>0</v>
      </c>
      <c r="P112" s="346">
        <v>0</v>
      </c>
      <c r="Q112" s="346">
        <v>0</v>
      </c>
      <c r="R112" s="346">
        <v>0</v>
      </c>
      <c r="S112" s="346">
        <v>0</v>
      </c>
      <c r="T112" s="346">
        <v>0</v>
      </c>
      <c r="U112" s="346">
        <v>0</v>
      </c>
      <c r="V112" s="346">
        <v>0</v>
      </c>
      <c r="W112" s="346">
        <v>0</v>
      </c>
      <c r="X112" s="346">
        <v>0</v>
      </c>
      <c r="Y112" s="346">
        <v>0</v>
      </c>
      <c r="Z112" s="346">
        <v>0</v>
      </c>
      <c r="AA112" s="346">
        <v>0</v>
      </c>
      <c r="AB112" s="346">
        <v>0</v>
      </c>
      <c r="AC112" s="346">
        <v>0</v>
      </c>
      <c r="AD112" s="346">
        <v>0</v>
      </c>
      <c r="AE112" s="346">
        <v>0</v>
      </c>
      <c r="AF112" s="346">
        <v>0</v>
      </c>
      <c r="AG112" s="346">
        <v>0</v>
      </c>
      <c r="AH112" s="346">
        <v>0</v>
      </c>
      <c r="AI112" s="346">
        <v>0</v>
      </c>
      <c r="AJ112" s="346">
        <v>0</v>
      </c>
      <c r="AK112" s="346">
        <v>0</v>
      </c>
      <c r="AL112" s="346">
        <v>0</v>
      </c>
      <c r="AM112" s="346">
        <v>0</v>
      </c>
      <c r="AN112" s="346">
        <v>0</v>
      </c>
      <c r="AO112" s="346">
        <v>0</v>
      </c>
      <c r="AP112" s="346">
        <v>0</v>
      </c>
      <c r="AQ112" s="346">
        <v>0</v>
      </c>
      <c r="AR112" s="346">
        <v>0</v>
      </c>
      <c r="AS112" s="346">
        <v>0</v>
      </c>
      <c r="AT112" s="346">
        <v>0</v>
      </c>
      <c r="AU112" s="346">
        <v>0</v>
      </c>
      <c r="AV112" s="346">
        <v>0</v>
      </c>
      <c r="AW112" s="346">
        <v>0</v>
      </c>
      <c r="AX112" s="346">
        <v>0</v>
      </c>
      <c r="AY112" s="346">
        <v>0</v>
      </c>
      <c r="AZ112" s="346">
        <v>0</v>
      </c>
      <c r="BA112" s="346">
        <v>0</v>
      </c>
      <c r="BB112" s="346">
        <v>0</v>
      </c>
      <c r="BC112" s="346">
        <v>0</v>
      </c>
      <c r="BD112" s="346">
        <v>0</v>
      </c>
      <c r="BE112" s="346">
        <v>0</v>
      </c>
      <c r="BF112" s="346">
        <v>0</v>
      </c>
      <c r="BG112" s="346">
        <v>0</v>
      </c>
      <c r="BH112" s="346">
        <v>0</v>
      </c>
      <c r="BI112" s="346">
        <v>0</v>
      </c>
      <c r="BJ112" s="346">
        <v>0</v>
      </c>
      <c r="BK112" s="346">
        <v>0</v>
      </c>
      <c r="BL112" s="346">
        <v>0</v>
      </c>
      <c r="BM112" s="346">
        <v>0</v>
      </c>
      <c r="BN112" s="346">
        <v>0</v>
      </c>
      <c r="BO112" s="346">
        <v>0</v>
      </c>
      <c r="BP112" s="346">
        <v>0</v>
      </c>
      <c r="BQ112" s="346">
        <v>0</v>
      </c>
      <c r="BR112" s="346">
        <v>0</v>
      </c>
      <c r="BS112" s="346">
        <v>0</v>
      </c>
      <c r="BT112" s="346">
        <v>0</v>
      </c>
      <c r="BU112" s="346">
        <v>0</v>
      </c>
      <c r="BV112" s="346">
        <v>0</v>
      </c>
      <c r="BW112" s="346">
        <v>278.91032493707871</v>
      </c>
      <c r="BX112" s="346">
        <v>458.44075735783451</v>
      </c>
      <c r="BY112" s="346">
        <v>537.14409944870624</v>
      </c>
      <c r="BZ112" s="346">
        <v>560.37917423284682</v>
      </c>
      <c r="CA112" s="346">
        <v>647.5737634980195</v>
      </c>
      <c r="CB112" s="346">
        <v>759.07862734614082</v>
      </c>
      <c r="CC112" s="346">
        <v>840.43834561046162</v>
      </c>
      <c r="CD112" s="346">
        <v>889.85368998066656</v>
      </c>
      <c r="CE112" s="347">
        <v>928.205686903725</v>
      </c>
    </row>
    <row r="113" spans="1:83" s="53" customFormat="1" x14ac:dyDescent="0.35">
      <c r="A113" s="68"/>
      <c r="B113" s="423" t="s">
        <v>585</v>
      </c>
      <c r="D113" s="418">
        <v>0</v>
      </c>
      <c r="E113" s="346">
        <v>0</v>
      </c>
      <c r="F113" s="346">
        <v>0</v>
      </c>
      <c r="G113" s="346">
        <v>0</v>
      </c>
      <c r="H113" s="346">
        <v>0</v>
      </c>
      <c r="I113" s="346">
        <v>0</v>
      </c>
      <c r="J113" s="346">
        <v>0</v>
      </c>
      <c r="K113" s="346">
        <v>0</v>
      </c>
      <c r="L113" s="346">
        <v>0</v>
      </c>
      <c r="M113" s="346">
        <v>0</v>
      </c>
      <c r="N113" s="346">
        <v>0</v>
      </c>
      <c r="O113" s="346">
        <v>0</v>
      </c>
      <c r="P113" s="346">
        <v>0</v>
      </c>
      <c r="Q113" s="346">
        <v>0</v>
      </c>
      <c r="R113" s="346">
        <v>0</v>
      </c>
      <c r="S113" s="346">
        <v>0</v>
      </c>
      <c r="T113" s="346">
        <v>0</v>
      </c>
      <c r="U113" s="346">
        <v>0</v>
      </c>
      <c r="V113" s="346">
        <v>0</v>
      </c>
      <c r="W113" s="346">
        <v>0</v>
      </c>
      <c r="X113" s="346">
        <v>0</v>
      </c>
      <c r="Y113" s="346">
        <v>0</v>
      </c>
      <c r="Z113" s="346">
        <v>0</v>
      </c>
      <c r="AA113" s="346">
        <v>0</v>
      </c>
      <c r="AB113" s="346">
        <v>0</v>
      </c>
      <c r="AC113" s="346">
        <v>0</v>
      </c>
      <c r="AD113" s="346">
        <v>0</v>
      </c>
      <c r="AE113" s="346">
        <v>0</v>
      </c>
      <c r="AF113" s="346">
        <v>0</v>
      </c>
      <c r="AG113" s="346">
        <v>0</v>
      </c>
      <c r="AH113" s="346">
        <v>0</v>
      </c>
      <c r="AI113" s="346">
        <v>0</v>
      </c>
      <c r="AJ113" s="346">
        <v>0</v>
      </c>
      <c r="AK113" s="346">
        <v>0</v>
      </c>
      <c r="AL113" s="346">
        <v>0</v>
      </c>
      <c r="AM113" s="346">
        <v>0</v>
      </c>
      <c r="AN113" s="346">
        <v>0</v>
      </c>
      <c r="AO113" s="346">
        <v>0</v>
      </c>
      <c r="AP113" s="346">
        <v>0</v>
      </c>
      <c r="AQ113" s="346">
        <v>0</v>
      </c>
      <c r="AR113" s="346">
        <v>0</v>
      </c>
      <c r="AS113" s="346">
        <v>0</v>
      </c>
      <c r="AT113" s="346">
        <v>0</v>
      </c>
      <c r="AU113" s="346">
        <v>0</v>
      </c>
      <c r="AV113" s="346">
        <v>0</v>
      </c>
      <c r="AW113" s="346">
        <v>0</v>
      </c>
      <c r="AX113" s="346">
        <v>0</v>
      </c>
      <c r="AY113" s="346">
        <v>0</v>
      </c>
      <c r="AZ113" s="346">
        <v>0</v>
      </c>
      <c r="BA113" s="346">
        <v>0</v>
      </c>
      <c r="BB113" s="346">
        <v>0</v>
      </c>
      <c r="BC113" s="346">
        <v>0</v>
      </c>
      <c r="BD113" s="346">
        <v>0</v>
      </c>
      <c r="BE113" s="346">
        <v>0</v>
      </c>
      <c r="BF113" s="346">
        <v>0</v>
      </c>
      <c r="BG113" s="346">
        <v>0</v>
      </c>
      <c r="BH113" s="346">
        <v>0</v>
      </c>
      <c r="BI113" s="346">
        <v>0</v>
      </c>
      <c r="BJ113" s="346">
        <v>0</v>
      </c>
      <c r="BK113" s="346">
        <v>0</v>
      </c>
      <c r="BL113" s="346">
        <v>0</v>
      </c>
      <c r="BM113" s="346">
        <v>0</v>
      </c>
      <c r="BN113" s="346">
        <v>0</v>
      </c>
      <c r="BO113" s="346">
        <v>0</v>
      </c>
      <c r="BP113" s="346">
        <v>0</v>
      </c>
      <c r="BQ113" s="346">
        <v>0</v>
      </c>
      <c r="BR113" s="346">
        <v>0</v>
      </c>
      <c r="BS113" s="346">
        <v>0</v>
      </c>
      <c r="BT113" s="346">
        <v>0</v>
      </c>
      <c r="BU113" s="346">
        <v>0</v>
      </c>
      <c r="BV113" s="346">
        <v>0</v>
      </c>
      <c r="BW113" s="346">
        <v>468.97047285053702</v>
      </c>
      <c r="BX113" s="346">
        <v>777.73292825855856</v>
      </c>
      <c r="BY113" s="346">
        <v>890.31944992767512</v>
      </c>
      <c r="BZ113" s="346">
        <v>901.97969994177322</v>
      </c>
      <c r="CA113" s="346">
        <v>1030.9388109432912</v>
      </c>
      <c r="CB113" s="346">
        <v>1211.7534175187404</v>
      </c>
      <c r="CC113" s="346">
        <v>1350.1031961115034</v>
      </c>
      <c r="CD113" s="346">
        <v>1446.8536456180307</v>
      </c>
      <c r="CE113" s="347">
        <v>1504.3908830620417</v>
      </c>
    </row>
    <row r="114" spans="1:83" s="53" customFormat="1" ht="25.5" customHeight="1" x14ac:dyDescent="0.35">
      <c r="A114" s="68"/>
      <c r="B114" s="414" t="s">
        <v>625</v>
      </c>
      <c r="D114" s="418">
        <v>0</v>
      </c>
      <c r="E114" s="346">
        <v>0</v>
      </c>
      <c r="F114" s="346">
        <v>0</v>
      </c>
      <c r="G114" s="346">
        <v>0</v>
      </c>
      <c r="H114" s="346">
        <v>0</v>
      </c>
      <c r="I114" s="346">
        <v>0</v>
      </c>
      <c r="J114" s="346">
        <v>0</v>
      </c>
      <c r="K114" s="346">
        <v>0</v>
      </c>
      <c r="L114" s="346">
        <v>0</v>
      </c>
      <c r="M114" s="346">
        <v>0</v>
      </c>
      <c r="N114" s="346">
        <v>0</v>
      </c>
      <c r="O114" s="346">
        <v>0</v>
      </c>
      <c r="P114" s="346">
        <v>0</v>
      </c>
      <c r="Q114" s="346">
        <v>0</v>
      </c>
      <c r="R114" s="346">
        <v>0</v>
      </c>
      <c r="S114" s="346">
        <v>0</v>
      </c>
      <c r="T114" s="346">
        <v>0</v>
      </c>
      <c r="U114" s="346">
        <v>0</v>
      </c>
      <c r="V114" s="346">
        <v>0</v>
      </c>
      <c r="W114" s="346">
        <v>0</v>
      </c>
      <c r="X114" s="346">
        <v>0</v>
      </c>
      <c r="Y114" s="346">
        <v>0</v>
      </c>
      <c r="Z114" s="346">
        <v>0</v>
      </c>
      <c r="AA114" s="346">
        <v>0</v>
      </c>
      <c r="AB114" s="346">
        <v>0</v>
      </c>
      <c r="AC114" s="346">
        <v>0</v>
      </c>
      <c r="AD114" s="346">
        <v>0</v>
      </c>
      <c r="AE114" s="346">
        <v>0</v>
      </c>
      <c r="AF114" s="346">
        <v>0</v>
      </c>
      <c r="AG114" s="346">
        <v>0</v>
      </c>
      <c r="AH114" s="346">
        <v>0</v>
      </c>
      <c r="AI114" s="346">
        <v>0</v>
      </c>
      <c r="AJ114" s="346">
        <v>0</v>
      </c>
      <c r="AK114" s="346">
        <v>0</v>
      </c>
      <c r="AL114" s="346">
        <v>0</v>
      </c>
      <c r="AM114" s="346">
        <v>0</v>
      </c>
      <c r="AN114" s="346">
        <v>0</v>
      </c>
      <c r="AO114" s="346">
        <v>0</v>
      </c>
      <c r="AP114" s="346">
        <v>0</v>
      </c>
      <c r="AQ114" s="346">
        <v>0</v>
      </c>
      <c r="AR114" s="346">
        <v>0</v>
      </c>
      <c r="AS114" s="346">
        <v>0</v>
      </c>
      <c r="AT114" s="346">
        <v>0</v>
      </c>
      <c r="AU114" s="346">
        <v>0</v>
      </c>
      <c r="AV114" s="346">
        <v>0</v>
      </c>
      <c r="AW114" s="346">
        <v>0</v>
      </c>
      <c r="AX114" s="346">
        <v>0</v>
      </c>
      <c r="AY114" s="346">
        <v>0</v>
      </c>
      <c r="AZ114" s="346">
        <v>0</v>
      </c>
      <c r="BA114" s="346">
        <v>0</v>
      </c>
      <c r="BB114" s="346">
        <v>0</v>
      </c>
      <c r="BC114" s="346">
        <v>0</v>
      </c>
      <c r="BD114" s="346">
        <v>0</v>
      </c>
      <c r="BE114" s="346">
        <v>0</v>
      </c>
      <c r="BF114" s="346">
        <v>0</v>
      </c>
      <c r="BG114" s="346">
        <v>0</v>
      </c>
      <c r="BH114" s="346">
        <v>0</v>
      </c>
      <c r="BI114" s="346">
        <v>0</v>
      </c>
      <c r="BJ114" s="346">
        <v>0</v>
      </c>
      <c r="BK114" s="346">
        <v>0</v>
      </c>
      <c r="BL114" s="346">
        <v>0</v>
      </c>
      <c r="BM114" s="346">
        <v>0</v>
      </c>
      <c r="BN114" s="346">
        <v>0</v>
      </c>
      <c r="BO114" s="346">
        <v>0</v>
      </c>
      <c r="BP114" s="346">
        <v>0</v>
      </c>
      <c r="BQ114" s="346">
        <v>0</v>
      </c>
      <c r="BR114" s="346">
        <v>0</v>
      </c>
      <c r="BS114" s="346">
        <v>0</v>
      </c>
      <c r="BT114" s="346">
        <v>0</v>
      </c>
      <c r="BU114" s="346">
        <v>0</v>
      </c>
      <c r="BV114" s="346">
        <v>0</v>
      </c>
      <c r="BW114" s="346">
        <v>23717.129644964949</v>
      </c>
      <c r="BX114" s="346">
        <v>26809.845389762002</v>
      </c>
      <c r="BY114" s="346">
        <v>27505.91448347257</v>
      </c>
      <c r="BZ114" s="346">
        <v>25495.852891085779</v>
      </c>
      <c r="CA114" s="346">
        <v>25804.205121037292</v>
      </c>
      <c r="CB114" s="346">
        <v>27622.025960422507</v>
      </c>
      <c r="CC114" s="346">
        <v>27416.282992280368</v>
      </c>
      <c r="CD114" s="346">
        <v>26708.286591106153</v>
      </c>
      <c r="CE114" s="347">
        <v>26735.046796399896</v>
      </c>
    </row>
    <row r="115" spans="1:83" s="53" customFormat="1" x14ac:dyDescent="0.35">
      <c r="A115" s="68"/>
      <c r="B115" s="414" t="s">
        <v>626</v>
      </c>
      <c r="D115" s="418">
        <v>0</v>
      </c>
      <c r="E115" s="346">
        <v>0</v>
      </c>
      <c r="F115" s="346">
        <v>0</v>
      </c>
      <c r="G115" s="346">
        <v>0</v>
      </c>
      <c r="H115" s="346">
        <v>0</v>
      </c>
      <c r="I115" s="346">
        <v>0</v>
      </c>
      <c r="J115" s="346">
        <v>0</v>
      </c>
      <c r="K115" s="346">
        <v>0</v>
      </c>
      <c r="L115" s="346">
        <v>0</v>
      </c>
      <c r="M115" s="346">
        <v>0</v>
      </c>
      <c r="N115" s="346">
        <v>0</v>
      </c>
      <c r="O115" s="346">
        <v>0</v>
      </c>
      <c r="P115" s="346">
        <v>0</v>
      </c>
      <c r="Q115" s="346">
        <v>0</v>
      </c>
      <c r="R115" s="346">
        <v>0</v>
      </c>
      <c r="S115" s="346">
        <v>0</v>
      </c>
      <c r="T115" s="346">
        <v>0</v>
      </c>
      <c r="U115" s="346">
        <v>0</v>
      </c>
      <c r="V115" s="346">
        <v>0</v>
      </c>
      <c r="W115" s="346">
        <v>0</v>
      </c>
      <c r="X115" s="346">
        <v>0</v>
      </c>
      <c r="Y115" s="346">
        <v>0</v>
      </c>
      <c r="Z115" s="346">
        <v>0</v>
      </c>
      <c r="AA115" s="346">
        <v>0</v>
      </c>
      <c r="AB115" s="346">
        <v>0</v>
      </c>
      <c r="AC115" s="346">
        <v>0</v>
      </c>
      <c r="AD115" s="346">
        <v>0</v>
      </c>
      <c r="AE115" s="346">
        <v>0</v>
      </c>
      <c r="AF115" s="346">
        <v>0</v>
      </c>
      <c r="AG115" s="346">
        <v>0</v>
      </c>
      <c r="AH115" s="346">
        <v>0</v>
      </c>
      <c r="AI115" s="346">
        <v>0</v>
      </c>
      <c r="AJ115" s="346">
        <v>0</v>
      </c>
      <c r="AK115" s="346">
        <v>0</v>
      </c>
      <c r="AL115" s="346">
        <v>0</v>
      </c>
      <c r="AM115" s="346">
        <v>0</v>
      </c>
      <c r="AN115" s="346">
        <v>0</v>
      </c>
      <c r="AO115" s="346">
        <v>0</v>
      </c>
      <c r="AP115" s="346">
        <v>0</v>
      </c>
      <c r="AQ115" s="346">
        <v>0</v>
      </c>
      <c r="AR115" s="346">
        <v>0</v>
      </c>
      <c r="AS115" s="346">
        <v>0</v>
      </c>
      <c r="AT115" s="346">
        <v>0</v>
      </c>
      <c r="AU115" s="346">
        <v>0</v>
      </c>
      <c r="AV115" s="346">
        <v>0</v>
      </c>
      <c r="AW115" s="346">
        <v>0</v>
      </c>
      <c r="AX115" s="346">
        <v>0</v>
      </c>
      <c r="AY115" s="346">
        <v>0</v>
      </c>
      <c r="AZ115" s="346">
        <v>0</v>
      </c>
      <c r="BA115" s="346">
        <v>0</v>
      </c>
      <c r="BB115" s="346">
        <v>0</v>
      </c>
      <c r="BC115" s="346">
        <v>0</v>
      </c>
      <c r="BD115" s="346">
        <v>0</v>
      </c>
      <c r="BE115" s="346">
        <v>0</v>
      </c>
      <c r="BF115" s="346">
        <v>0</v>
      </c>
      <c r="BG115" s="346">
        <v>0</v>
      </c>
      <c r="BH115" s="346">
        <v>0</v>
      </c>
      <c r="BI115" s="346">
        <v>0</v>
      </c>
      <c r="BJ115" s="346">
        <v>0</v>
      </c>
      <c r="BK115" s="346">
        <v>0</v>
      </c>
      <c r="BL115" s="346">
        <v>0</v>
      </c>
      <c r="BM115" s="346">
        <v>0</v>
      </c>
      <c r="BN115" s="346">
        <v>0</v>
      </c>
      <c r="BO115" s="346">
        <v>0</v>
      </c>
      <c r="BP115" s="346">
        <v>0</v>
      </c>
      <c r="BQ115" s="346">
        <v>0</v>
      </c>
      <c r="BR115" s="346">
        <v>0</v>
      </c>
      <c r="BS115" s="346">
        <v>0</v>
      </c>
      <c r="BT115" s="346">
        <v>0</v>
      </c>
      <c r="BU115" s="346">
        <v>0</v>
      </c>
      <c r="BV115" s="346">
        <v>0</v>
      </c>
      <c r="BW115" s="346">
        <v>1222.4557171836645</v>
      </c>
      <c r="BX115" s="346">
        <v>1286.7068497248601</v>
      </c>
      <c r="BY115" s="346">
        <v>1318.4223109436241</v>
      </c>
      <c r="BZ115" s="346">
        <v>1248.0621689177515</v>
      </c>
      <c r="CA115" s="346">
        <v>1307.6915456791253</v>
      </c>
      <c r="CB115" s="346">
        <v>1412.5315739185573</v>
      </c>
      <c r="CC115" s="346">
        <v>1413.3405090106789</v>
      </c>
      <c r="CD115" s="346">
        <v>1369.8829446149352</v>
      </c>
      <c r="CE115" s="347">
        <v>1384.6642513124061</v>
      </c>
    </row>
    <row r="116" spans="1:83" s="53" customFormat="1" x14ac:dyDescent="0.35">
      <c r="A116" s="68"/>
      <c r="B116" s="414" t="s">
        <v>627</v>
      </c>
      <c r="D116" s="418">
        <v>0</v>
      </c>
      <c r="E116" s="346">
        <v>0</v>
      </c>
      <c r="F116" s="346">
        <v>0</v>
      </c>
      <c r="G116" s="346">
        <v>0</v>
      </c>
      <c r="H116" s="346">
        <v>0</v>
      </c>
      <c r="I116" s="346">
        <v>0</v>
      </c>
      <c r="J116" s="346">
        <v>0</v>
      </c>
      <c r="K116" s="346">
        <v>0</v>
      </c>
      <c r="L116" s="346">
        <v>0</v>
      </c>
      <c r="M116" s="346">
        <v>0</v>
      </c>
      <c r="N116" s="346">
        <v>0</v>
      </c>
      <c r="O116" s="346">
        <v>0</v>
      </c>
      <c r="P116" s="346">
        <v>0</v>
      </c>
      <c r="Q116" s="346">
        <v>0</v>
      </c>
      <c r="R116" s="346">
        <v>0</v>
      </c>
      <c r="S116" s="346">
        <v>0</v>
      </c>
      <c r="T116" s="346">
        <v>0</v>
      </c>
      <c r="U116" s="346">
        <v>0</v>
      </c>
      <c r="V116" s="346">
        <v>0</v>
      </c>
      <c r="W116" s="346">
        <v>0</v>
      </c>
      <c r="X116" s="346">
        <v>0</v>
      </c>
      <c r="Y116" s="346">
        <v>0</v>
      </c>
      <c r="Z116" s="346">
        <v>0</v>
      </c>
      <c r="AA116" s="346">
        <v>0</v>
      </c>
      <c r="AB116" s="346">
        <v>0</v>
      </c>
      <c r="AC116" s="346">
        <v>0</v>
      </c>
      <c r="AD116" s="346">
        <v>0</v>
      </c>
      <c r="AE116" s="346">
        <v>0</v>
      </c>
      <c r="AF116" s="346">
        <v>0</v>
      </c>
      <c r="AG116" s="346">
        <v>0</v>
      </c>
      <c r="AH116" s="346">
        <v>0</v>
      </c>
      <c r="AI116" s="346">
        <v>0</v>
      </c>
      <c r="AJ116" s="346">
        <v>0</v>
      </c>
      <c r="AK116" s="346">
        <v>0</v>
      </c>
      <c r="AL116" s="346">
        <v>0</v>
      </c>
      <c r="AM116" s="346">
        <v>0</v>
      </c>
      <c r="AN116" s="346">
        <v>0</v>
      </c>
      <c r="AO116" s="346">
        <v>0</v>
      </c>
      <c r="AP116" s="346">
        <v>0</v>
      </c>
      <c r="AQ116" s="346">
        <v>0</v>
      </c>
      <c r="AR116" s="346">
        <v>0</v>
      </c>
      <c r="AS116" s="346">
        <v>0</v>
      </c>
      <c r="AT116" s="346">
        <v>0</v>
      </c>
      <c r="AU116" s="346">
        <v>0</v>
      </c>
      <c r="AV116" s="346">
        <v>0</v>
      </c>
      <c r="AW116" s="346">
        <v>0</v>
      </c>
      <c r="AX116" s="346">
        <v>0</v>
      </c>
      <c r="AY116" s="346">
        <v>0</v>
      </c>
      <c r="AZ116" s="346">
        <v>0</v>
      </c>
      <c r="BA116" s="346">
        <v>0</v>
      </c>
      <c r="BB116" s="346">
        <v>0</v>
      </c>
      <c r="BC116" s="346">
        <v>0</v>
      </c>
      <c r="BD116" s="346">
        <v>0</v>
      </c>
      <c r="BE116" s="346">
        <v>0</v>
      </c>
      <c r="BF116" s="346">
        <v>0</v>
      </c>
      <c r="BG116" s="346">
        <v>0</v>
      </c>
      <c r="BH116" s="346">
        <v>0</v>
      </c>
      <c r="BI116" s="346">
        <v>0</v>
      </c>
      <c r="BJ116" s="346">
        <v>0</v>
      </c>
      <c r="BK116" s="346">
        <v>0</v>
      </c>
      <c r="BL116" s="346">
        <v>0</v>
      </c>
      <c r="BM116" s="346">
        <v>0</v>
      </c>
      <c r="BN116" s="346">
        <v>0</v>
      </c>
      <c r="BO116" s="346">
        <v>0</v>
      </c>
      <c r="BP116" s="346">
        <v>0</v>
      </c>
      <c r="BQ116" s="346">
        <v>0</v>
      </c>
      <c r="BR116" s="346">
        <v>0</v>
      </c>
      <c r="BS116" s="346">
        <v>0</v>
      </c>
      <c r="BT116" s="346">
        <v>0</v>
      </c>
      <c r="BU116" s="346">
        <v>0</v>
      </c>
      <c r="BV116" s="346">
        <v>0</v>
      </c>
      <c r="BW116" s="346">
        <v>2063.4221719303405</v>
      </c>
      <c r="BX116" s="346">
        <v>2194.2859740769791</v>
      </c>
      <c r="BY116" s="346">
        <v>2215.9377127837538</v>
      </c>
      <c r="BZ116" s="346">
        <v>2051.697441094746</v>
      </c>
      <c r="CA116" s="346">
        <v>2095.6137261721128</v>
      </c>
      <c r="CB116" s="346">
        <v>2246.8559859005954</v>
      </c>
      <c r="CC116" s="346">
        <v>2294.3136629944424</v>
      </c>
      <c r="CD116" s="346">
        <v>2107.6379520418059</v>
      </c>
      <c r="CE116" s="347">
        <v>2188.2672029820292</v>
      </c>
    </row>
    <row r="117" spans="1:83" s="53" customFormat="1" ht="26.25" customHeight="1" x14ac:dyDescent="0.35">
      <c r="A117" s="68"/>
      <c r="B117" s="424" t="s">
        <v>628</v>
      </c>
      <c r="D117" s="418"/>
      <c r="E117" s="346"/>
      <c r="F117" s="346"/>
      <c r="G117" s="346"/>
      <c r="H117" s="346"/>
      <c r="I117" s="346"/>
      <c r="J117" s="346"/>
      <c r="K117" s="346"/>
      <c r="L117" s="346"/>
      <c r="M117" s="346"/>
      <c r="N117" s="346"/>
      <c r="O117" s="346"/>
      <c r="P117" s="346"/>
      <c r="Q117" s="346"/>
      <c r="R117" s="346"/>
      <c r="S117" s="346"/>
      <c r="T117" s="346"/>
      <c r="U117" s="346"/>
      <c r="V117" s="346"/>
      <c r="W117" s="346"/>
      <c r="X117" s="346"/>
      <c r="Y117" s="346"/>
      <c r="Z117" s="346"/>
      <c r="AA117" s="346"/>
      <c r="AB117" s="346"/>
      <c r="AC117" s="346"/>
      <c r="AD117" s="346"/>
      <c r="AE117" s="346"/>
      <c r="AF117" s="346"/>
      <c r="AG117" s="346"/>
      <c r="AH117" s="346"/>
      <c r="AI117" s="346"/>
      <c r="AJ117" s="346"/>
      <c r="AK117" s="346"/>
      <c r="AL117" s="346"/>
      <c r="AM117" s="346"/>
      <c r="AN117" s="346"/>
      <c r="AO117" s="346"/>
      <c r="AP117" s="346"/>
      <c r="AQ117" s="346"/>
      <c r="AR117" s="346"/>
      <c r="AS117" s="346"/>
      <c r="AT117" s="346"/>
      <c r="AU117" s="346"/>
      <c r="AV117" s="346"/>
      <c r="AW117" s="346"/>
      <c r="AX117" s="346"/>
      <c r="AY117" s="346"/>
      <c r="AZ117" s="346"/>
      <c r="BA117" s="346"/>
      <c r="BB117" s="346"/>
      <c r="BC117" s="346"/>
      <c r="BD117" s="346"/>
      <c r="BE117" s="346"/>
      <c r="BF117" s="346"/>
      <c r="BG117" s="346"/>
      <c r="BH117" s="346"/>
      <c r="BI117" s="346"/>
      <c r="BJ117" s="346"/>
      <c r="BK117" s="346"/>
      <c r="BL117" s="346"/>
      <c r="BM117" s="346"/>
      <c r="BN117" s="346"/>
      <c r="BO117" s="346"/>
      <c r="BP117" s="346"/>
      <c r="BQ117" s="346"/>
      <c r="BR117" s="346"/>
      <c r="BS117" s="346"/>
      <c r="BT117" s="346"/>
      <c r="BU117" s="346"/>
      <c r="BV117" s="346"/>
      <c r="BW117" s="346"/>
      <c r="BX117" s="346"/>
      <c r="BY117" s="346"/>
      <c r="BZ117" s="346"/>
      <c r="CA117" s="346"/>
      <c r="CB117" s="346"/>
      <c r="CC117" s="346"/>
      <c r="CD117" s="346"/>
      <c r="CE117" s="347"/>
    </row>
    <row r="118" spans="1:83" s="53" customFormat="1" x14ac:dyDescent="0.35">
      <c r="A118" s="68"/>
      <c r="B118" s="74" t="s">
        <v>589</v>
      </c>
      <c r="D118" s="418">
        <v>0</v>
      </c>
      <c r="E118" s="346">
        <v>0</v>
      </c>
      <c r="F118" s="346">
        <v>0</v>
      </c>
      <c r="G118" s="346">
        <v>0</v>
      </c>
      <c r="H118" s="346">
        <v>0</v>
      </c>
      <c r="I118" s="346">
        <v>0</v>
      </c>
      <c r="J118" s="346">
        <v>0</v>
      </c>
      <c r="K118" s="346">
        <v>0</v>
      </c>
      <c r="L118" s="346">
        <v>0</v>
      </c>
      <c r="M118" s="346">
        <v>0</v>
      </c>
      <c r="N118" s="346">
        <v>0</v>
      </c>
      <c r="O118" s="346">
        <v>0</v>
      </c>
      <c r="P118" s="346">
        <v>0</v>
      </c>
      <c r="Q118" s="346">
        <v>0</v>
      </c>
      <c r="R118" s="346">
        <v>0</v>
      </c>
      <c r="S118" s="346">
        <v>0</v>
      </c>
      <c r="T118" s="346">
        <v>0</v>
      </c>
      <c r="U118" s="346">
        <v>0</v>
      </c>
      <c r="V118" s="346">
        <v>0</v>
      </c>
      <c r="W118" s="346">
        <v>0</v>
      </c>
      <c r="X118" s="346">
        <v>0</v>
      </c>
      <c r="Y118" s="346">
        <v>0</v>
      </c>
      <c r="Z118" s="346">
        <v>0</v>
      </c>
      <c r="AA118" s="346">
        <v>0</v>
      </c>
      <c r="AB118" s="346">
        <v>0</v>
      </c>
      <c r="AC118" s="346">
        <v>0</v>
      </c>
      <c r="AD118" s="346">
        <v>0</v>
      </c>
      <c r="AE118" s="346">
        <v>0</v>
      </c>
      <c r="AF118" s="346">
        <v>0</v>
      </c>
      <c r="AG118" s="346">
        <v>0</v>
      </c>
      <c r="AH118" s="346">
        <v>0</v>
      </c>
      <c r="AI118" s="346">
        <v>0</v>
      </c>
      <c r="AJ118" s="346">
        <v>0</v>
      </c>
      <c r="AK118" s="346">
        <v>0</v>
      </c>
      <c r="AL118" s="346">
        <v>0</v>
      </c>
      <c r="AM118" s="346">
        <v>0</v>
      </c>
      <c r="AN118" s="346">
        <v>0</v>
      </c>
      <c r="AO118" s="346">
        <v>0</v>
      </c>
      <c r="AP118" s="346">
        <v>0</v>
      </c>
      <c r="AQ118" s="346">
        <v>0</v>
      </c>
      <c r="AR118" s="346">
        <v>0</v>
      </c>
      <c r="AS118" s="346">
        <v>0</v>
      </c>
      <c r="AT118" s="346">
        <v>0</v>
      </c>
      <c r="AU118" s="346">
        <v>5427.8152167298585</v>
      </c>
      <c r="AV118" s="346">
        <v>6875.3564944198333</v>
      </c>
      <c r="AW118" s="346">
        <v>8419.3849292289669</v>
      </c>
      <c r="AX118" s="346">
        <v>9505.2248127059484</v>
      </c>
      <c r="AY118" s="346">
        <v>10147.81063647221</v>
      </c>
      <c r="AZ118" s="346">
        <v>10394.912378620751</v>
      </c>
      <c r="BA118" s="346">
        <v>10257.442189257205</v>
      </c>
      <c r="BB118" s="346">
        <v>10087.864127254044</v>
      </c>
      <c r="BC118" s="346">
        <v>10043.363698953444</v>
      </c>
      <c r="BD118" s="346">
        <v>10206.050787067044</v>
      </c>
      <c r="BE118" s="346">
        <v>10722.054910512705</v>
      </c>
      <c r="BF118" s="346">
        <v>12021.364104282411</v>
      </c>
      <c r="BG118" s="346">
        <v>11658.000051875262</v>
      </c>
      <c r="BH118" s="346">
        <v>19191.272107839188</v>
      </c>
      <c r="BI118" s="346">
        <v>19773.916335884816</v>
      </c>
      <c r="BJ118" s="346">
        <v>20531.055155057587</v>
      </c>
      <c r="BK118" s="346">
        <v>21319.266011124568</v>
      </c>
      <c r="BL118" s="346">
        <v>22371.878803195799</v>
      </c>
      <c r="BM118" s="346">
        <v>25829.01571661303</v>
      </c>
      <c r="BN118" s="346">
        <v>27251.088598854909</v>
      </c>
      <c r="BO118" s="346">
        <v>28507.807496009566</v>
      </c>
      <c r="BP118" s="346">
        <v>29356.120861022569</v>
      </c>
      <c r="BQ118" s="346">
        <v>29060.154179199599</v>
      </c>
      <c r="BR118" s="346">
        <v>28808.833158865968</v>
      </c>
      <c r="BS118" s="346">
        <v>28416.191949869626</v>
      </c>
      <c r="BT118" s="346">
        <v>26994.471775977076</v>
      </c>
      <c r="BU118" s="346">
        <v>25139.062733995499</v>
      </c>
      <c r="BV118" s="346">
        <v>23011.945506185159</v>
      </c>
      <c r="BW118" s="346">
        <v>19861.012572572465</v>
      </c>
      <c r="BX118" s="346">
        <v>17614.634731421444</v>
      </c>
      <c r="BY118" s="346">
        <v>16382.462892083877</v>
      </c>
      <c r="BZ118" s="346">
        <v>14301.73753162028</v>
      </c>
      <c r="CA118" s="346">
        <v>13369.481949861995</v>
      </c>
      <c r="CB118" s="346">
        <v>13080.619753375709</v>
      </c>
      <c r="CC118" s="346">
        <v>11382.841379584837</v>
      </c>
      <c r="CD118" s="346">
        <v>9777.2358565715385</v>
      </c>
      <c r="CE118" s="347">
        <v>9255.243105478301</v>
      </c>
    </row>
    <row r="119" spans="1:83" s="53" customFormat="1" x14ac:dyDescent="0.35">
      <c r="A119" s="68"/>
      <c r="B119" s="203" t="s">
        <v>629</v>
      </c>
      <c r="D119" s="418" t="s">
        <v>447</v>
      </c>
      <c r="E119" s="346" t="s">
        <v>447</v>
      </c>
      <c r="F119" s="346" t="s">
        <v>447</v>
      </c>
      <c r="G119" s="346" t="s">
        <v>447</v>
      </c>
      <c r="H119" s="346" t="s">
        <v>447</v>
      </c>
      <c r="I119" s="346" t="s">
        <v>447</v>
      </c>
      <c r="J119" s="346" t="s">
        <v>447</v>
      </c>
      <c r="K119" s="346" t="s">
        <v>447</v>
      </c>
      <c r="L119" s="346" t="s">
        <v>447</v>
      </c>
      <c r="M119" s="346" t="s">
        <v>447</v>
      </c>
      <c r="N119" s="346" t="s">
        <v>447</v>
      </c>
      <c r="O119" s="346" t="s">
        <v>447</v>
      </c>
      <c r="P119" s="346" t="s">
        <v>447</v>
      </c>
      <c r="Q119" s="346" t="s">
        <v>447</v>
      </c>
      <c r="R119" s="346" t="s">
        <v>447</v>
      </c>
      <c r="S119" s="346" t="s">
        <v>447</v>
      </c>
      <c r="T119" s="346" t="s">
        <v>447</v>
      </c>
      <c r="U119" s="346" t="s">
        <v>447</v>
      </c>
      <c r="V119" s="346" t="s">
        <v>447</v>
      </c>
      <c r="W119" s="346" t="s">
        <v>447</v>
      </c>
      <c r="X119" s="346" t="s">
        <v>447</v>
      </c>
      <c r="Y119" s="346" t="s">
        <v>447</v>
      </c>
      <c r="Z119" s="346" t="s">
        <v>447</v>
      </c>
      <c r="AA119" s="346" t="s">
        <v>447</v>
      </c>
      <c r="AB119" s="346" t="s">
        <v>447</v>
      </c>
      <c r="AC119" s="346" t="s">
        <v>447</v>
      </c>
      <c r="AD119" s="346" t="s">
        <v>447</v>
      </c>
      <c r="AE119" s="346" t="s">
        <v>447</v>
      </c>
      <c r="AF119" s="346" t="s">
        <v>447</v>
      </c>
      <c r="AG119" s="346" t="s">
        <v>447</v>
      </c>
      <c r="AH119" s="346" t="s">
        <v>447</v>
      </c>
      <c r="AI119" s="346" t="s">
        <v>447</v>
      </c>
      <c r="AJ119" s="346" t="s">
        <v>447</v>
      </c>
      <c r="AK119" s="346" t="s">
        <v>447</v>
      </c>
      <c r="AL119" s="346" t="s">
        <v>447</v>
      </c>
      <c r="AM119" s="346" t="s">
        <v>447</v>
      </c>
      <c r="AN119" s="346" t="s">
        <v>447</v>
      </c>
      <c r="AO119" s="346" t="s">
        <v>447</v>
      </c>
      <c r="AP119" s="346" t="s">
        <v>447</v>
      </c>
      <c r="AQ119" s="346" t="s">
        <v>447</v>
      </c>
      <c r="AR119" s="346" t="s">
        <v>447</v>
      </c>
      <c r="AS119" s="346" t="s">
        <v>447</v>
      </c>
      <c r="AT119" s="346" t="s">
        <v>447</v>
      </c>
      <c r="AU119" s="346" t="s">
        <v>447</v>
      </c>
      <c r="AV119" s="346" t="s">
        <v>447</v>
      </c>
      <c r="AW119" s="346" t="s">
        <v>447</v>
      </c>
      <c r="AX119" s="346">
        <v>8233.8488106378154</v>
      </c>
      <c r="AY119" s="346">
        <v>8921.6804028331953</v>
      </c>
      <c r="AZ119" s="346">
        <v>9162.0508897851105</v>
      </c>
      <c r="BA119" s="346">
        <v>8992.3861302123714</v>
      </c>
      <c r="BB119" s="346">
        <v>8816.0633686603123</v>
      </c>
      <c r="BC119" s="346">
        <v>8773.5414152125959</v>
      </c>
      <c r="BD119" s="346">
        <v>8934.6647345595429</v>
      </c>
      <c r="BE119" s="346">
        <v>9390.3951807711746</v>
      </c>
      <c r="BF119" s="346">
        <v>10572.924993393892</v>
      </c>
      <c r="BG119" s="346">
        <v>10433.701640489964</v>
      </c>
      <c r="BH119" s="346">
        <v>11709.565875272167</v>
      </c>
      <c r="BI119" s="346">
        <v>12392.848535395677</v>
      </c>
      <c r="BJ119" s="346">
        <v>13161.422968849785</v>
      </c>
      <c r="BK119" s="346">
        <v>13983.617122205831</v>
      </c>
      <c r="BL119" s="346">
        <v>15413.838814152366</v>
      </c>
      <c r="BM119" s="346">
        <v>18815.691702745331</v>
      </c>
      <c r="BN119" s="346">
        <v>20417.146893274148</v>
      </c>
      <c r="BO119" s="346">
        <v>21565.393388885168</v>
      </c>
      <c r="BP119" s="346">
        <v>22159.766387929649</v>
      </c>
      <c r="BQ119" s="346">
        <v>21928.656543316032</v>
      </c>
      <c r="BR119" s="346">
        <v>21719.498790453134</v>
      </c>
      <c r="BS119" s="346">
        <v>21440.956700573373</v>
      </c>
      <c r="BT119" s="346">
        <v>20341.792266386237</v>
      </c>
      <c r="BU119" s="346">
        <v>19018.258348044423</v>
      </c>
      <c r="BV119" s="346">
        <v>17327.392272126908</v>
      </c>
      <c r="BW119" s="346">
        <v>14738.914622588307</v>
      </c>
      <c r="BX119" s="346">
        <v>13005.607790639937</v>
      </c>
      <c r="BY119" s="346">
        <v>12033.21368718293</v>
      </c>
      <c r="BZ119" s="346">
        <v>10306.974735053293</v>
      </c>
      <c r="CA119" s="346">
        <v>9507.533034243359</v>
      </c>
      <c r="CB119" s="346">
        <v>9109.7623582498218</v>
      </c>
      <c r="CC119" s="346">
        <v>7638.8963318780006</v>
      </c>
      <c r="CD119" s="346">
        <v>6151.3666349358464</v>
      </c>
      <c r="CE119" s="347">
        <v>5774.132497321596</v>
      </c>
    </row>
    <row r="120" spans="1:83" s="53" customFormat="1" x14ac:dyDescent="0.35">
      <c r="A120" s="68"/>
      <c r="B120" s="203" t="s">
        <v>630</v>
      </c>
      <c r="D120" s="418" t="s">
        <v>447</v>
      </c>
      <c r="E120" s="346" t="s">
        <v>447</v>
      </c>
      <c r="F120" s="346" t="s">
        <v>447</v>
      </c>
      <c r="G120" s="346" t="s">
        <v>447</v>
      </c>
      <c r="H120" s="346" t="s">
        <v>447</v>
      </c>
      <c r="I120" s="346" t="s">
        <v>447</v>
      </c>
      <c r="J120" s="346" t="s">
        <v>447</v>
      </c>
      <c r="K120" s="346" t="s">
        <v>447</v>
      </c>
      <c r="L120" s="346" t="s">
        <v>447</v>
      </c>
      <c r="M120" s="346" t="s">
        <v>447</v>
      </c>
      <c r="N120" s="346" t="s">
        <v>447</v>
      </c>
      <c r="O120" s="346" t="s">
        <v>447</v>
      </c>
      <c r="P120" s="346" t="s">
        <v>447</v>
      </c>
      <c r="Q120" s="346" t="s">
        <v>447</v>
      </c>
      <c r="R120" s="346" t="s">
        <v>447</v>
      </c>
      <c r="S120" s="346" t="s">
        <v>447</v>
      </c>
      <c r="T120" s="346" t="s">
        <v>447</v>
      </c>
      <c r="U120" s="346" t="s">
        <v>447</v>
      </c>
      <c r="V120" s="346" t="s">
        <v>447</v>
      </c>
      <c r="W120" s="346" t="s">
        <v>447</v>
      </c>
      <c r="X120" s="346" t="s">
        <v>447</v>
      </c>
      <c r="Y120" s="346" t="s">
        <v>447</v>
      </c>
      <c r="Z120" s="346" t="s">
        <v>447</v>
      </c>
      <c r="AA120" s="346" t="s">
        <v>447</v>
      </c>
      <c r="AB120" s="346" t="s">
        <v>447</v>
      </c>
      <c r="AC120" s="346" t="s">
        <v>447</v>
      </c>
      <c r="AD120" s="346" t="s">
        <v>447</v>
      </c>
      <c r="AE120" s="346" t="s">
        <v>447</v>
      </c>
      <c r="AF120" s="346" t="s">
        <v>447</v>
      </c>
      <c r="AG120" s="346" t="s">
        <v>447</v>
      </c>
      <c r="AH120" s="346" t="s">
        <v>447</v>
      </c>
      <c r="AI120" s="346" t="s">
        <v>447</v>
      </c>
      <c r="AJ120" s="346" t="s">
        <v>447</v>
      </c>
      <c r="AK120" s="346" t="s">
        <v>447</v>
      </c>
      <c r="AL120" s="346" t="s">
        <v>447</v>
      </c>
      <c r="AM120" s="346" t="s">
        <v>447</v>
      </c>
      <c r="AN120" s="346" t="s">
        <v>447</v>
      </c>
      <c r="AO120" s="346" t="s">
        <v>447</v>
      </c>
      <c r="AP120" s="346" t="s">
        <v>447</v>
      </c>
      <c r="AQ120" s="346" t="s">
        <v>447</v>
      </c>
      <c r="AR120" s="346" t="s">
        <v>447</v>
      </c>
      <c r="AS120" s="346" t="s">
        <v>447</v>
      </c>
      <c r="AT120" s="346" t="s">
        <v>447</v>
      </c>
      <c r="AU120" s="346" t="s">
        <v>447</v>
      </c>
      <c r="AV120" s="346" t="s">
        <v>447</v>
      </c>
      <c r="AW120" s="346" t="s">
        <v>447</v>
      </c>
      <c r="AX120" s="346">
        <v>181.86740595839018</v>
      </c>
      <c r="AY120" s="346">
        <v>166.92291311743355</v>
      </c>
      <c r="AZ120" s="346">
        <v>164.93096866701057</v>
      </c>
      <c r="BA120" s="346">
        <v>155.78988806008775</v>
      </c>
      <c r="BB120" s="346">
        <v>180.45034604403736</v>
      </c>
      <c r="BC120" s="346">
        <v>194.73340228920259</v>
      </c>
      <c r="BD120" s="346">
        <v>207.67808526147422</v>
      </c>
      <c r="BE120" s="346">
        <v>272.72151475772773</v>
      </c>
      <c r="BF120" s="346">
        <v>367.82831564511656</v>
      </c>
      <c r="BG120" s="346">
        <v>465.00381460810968</v>
      </c>
      <c r="BH120" s="346">
        <v>669.57027886294543</v>
      </c>
      <c r="BI120" s="346">
        <v>792.95587046283185</v>
      </c>
      <c r="BJ120" s="346">
        <v>866.25000104533626</v>
      </c>
      <c r="BK120" s="346">
        <v>894.62711725960492</v>
      </c>
      <c r="BL120" s="346">
        <v>797.08917365890227</v>
      </c>
      <c r="BM120" s="346">
        <v>695.57620326453741</v>
      </c>
      <c r="BN120" s="346">
        <v>584.75066789518394</v>
      </c>
      <c r="BO120" s="346">
        <v>609.57012916951362</v>
      </c>
      <c r="BP120" s="346">
        <v>646.42796004144816</v>
      </c>
      <c r="BQ120" s="346">
        <v>683.11759039947901</v>
      </c>
      <c r="BR120" s="346">
        <v>709.88635854126278</v>
      </c>
      <c r="BS120" s="346">
        <v>762.41845605015942</v>
      </c>
      <c r="BT120" s="346">
        <v>781.90166329051374</v>
      </c>
      <c r="BU120" s="346">
        <v>656.44306440623257</v>
      </c>
      <c r="BV120" s="346">
        <v>693.29054676892497</v>
      </c>
      <c r="BW120" s="346">
        <v>761.43989300780652</v>
      </c>
      <c r="BX120" s="346">
        <v>796.92706614585018</v>
      </c>
      <c r="BY120" s="346">
        <v>784.34723541879487</v>
      </c>
      <c r="BZ120" s="346">
        <v>841.65899322766586</v>
      </c>
      <c r="CA120" s="346">
        <v>917.39122830579845</v>
      </c>
      <c r="CB120" s="346">
        <v>1018.8594244214969</v>
      </c>
      <c r="CC120" s="346">
        <v>1140.3684752380723</v>
      </c>
      <c r="CD120" s="346">
        <v>1267.7453188084392</v>
      </c>
      <c r="CE120" s="347">
        <v>1401.3059006398641</v>
      </c>
    </row>
    <row r="121" spans="1:83" s="53" customFormat="1" x14ac:dyDescent="0.35">
      <c r="A121" s="68"/>
      <c r="B121" s="203" t="s">
        <v>631</v>
      </c>
      <c r="D121" s="418" t="s">
        <v>447</v>
      </c>
      <c r="E121" s="346" t="s">
        <v>447</v>
      </c>
      <c r="F121" s="346" t="s">
        <v>447</v>
      </c>
      <c r="G121" s="346" t="s">
        <v>447</v>
      </c>
      <c r="H121" s="346" t="s">
        <v>447</v>
      </c>
      <c r="I121" s="346" t="s">
        <v>447</v>
      </c>
      <c r="J121" s="346" t="s">
        <v>447</v>
      </c>
      <c r="K121" s="346" t="s">
        <v>447</v>
      </c>
      <c r="L121" s="346" t="s">
        <v>447</v>
      </c>
      <c r="M121" s="346" t="s">
        <v>447</v>
      </c>
      <c r="N121" s="346" t="s">
        <v>447</v>
      </c>
      <c r="O121" s="346" t="s">
        <v>447</v>
      </c>
      <c r="P121" s="346" t="s">
        <v>447</v>
      </c>
      <c r="Q121" s="346" t="s">
        <v>447</v>
      </c>
      <c r="R121" s="346" t="s">
        <v>447</v>
      </c>
      <c r="S121" s="346" t="s">
        <v>447</v>
      </c>
      <c r="T121" s="346" t="s">
        <v>447</v>
      </c>
      <c r="U121" s="346" t="s">
        <v>447</v>
      </c>
      <c r="V121" s="346" t="s">
        <v>447</v>
      </c>
      <c r="W121" s="346" t="s">
        <v>447</v>
      </c>
      <c r="X121" s="346" t="s">
        <v>447</v>
      </c>
      <c r="Y121" s="346" t="s">
        <v>447</v>
      </c>
      <c r="Z121" s="346" t="s">
        <v>447</v>
      </c>
      <c r="AA121" s="346" t="s">
        <v>447</v>
      </c>
      <c r="AB121" s="346" t="s">
        <v>447</v>
      </c>
      <c r="AC121" s="346" t="s">
        <v>447</v>
      </c>
      <c r="AD121" s="346" t="s">
        <v>447</v>
      </c>
      <c r="AE121" s="346" t="s">
        <v>447</v>
      </c>
      <c r="AF121" s="346" t="s">
        <v>447</v>
      </c>
      <c r="AG121" s="346" t="s">
        <v>447</v>
      </c>
      <c r="AH121" s="346" t="s">
        <v>447</v>
      </c>
      <c r="AI121" s="346" t="s">
        <v>447</v>
      </c>
      <c r="AJ121" s="346" t="s">
        <v>447</v>
      </c>
      <c r="AK121" s="346" t="s">
        <v>447</v>
      </c>
      <c r="AL121" s="346" t="s">
        <v>447</v>
      </c>
      <c r="AM121" s="346" t="s">
        <v>447</v>
      </c>
      <c r="AN121" s="346" t="s">
        <v>447</v>
      </c>
      <c r="AO121" s="346" t="s">
        <v>447</v>
      </c>
      <c r="AP121" s="346" t="s">
        <v>447</v>
      </c>
      <c r="AQ121" s="346" t="s">
        <v>447</v>
      </c>
      <c r="AR121" s="346" t="s">
        <v>447</v>
      </c>
      <c r="AS121" s="346" t="s">
        <v>447</v>
      </c>
      <c r="AT121" s="346" t="s">
        <v>447</v>
      </c>
      <c r="AU121" s="346" t="s">
        <v>447</v>
      </c>
      <c r="AV121" s="346" t="s">
        <v>447</v>
      </c>
      <c r="AW121" s="346" t="s">
        <v>447</v>
      </c>
      <c r="AX121" s="346">
        <v>1089.5085961097427</v>
      </c>
      <c r="AY121" s="346">
        <v>1059.207320521579</v>
      </c>
      <c r="AZ121" s="346">
        <v>1067.93052016863</v>
      </c>
      <c r="BA121" s="346">
        <v>1109.2661709847457</v>
      </c>
      <c r="BB121" s="346">
        <v>1091.3504125496934</v>
      </c>
      <c r="BC121" s="346">
        <v>1075.0888814516452</v>
      </c>
      <c r="BD121" s="346">
        <v>1063.7079672460275</v>
      </c>
      <c r="BE121" s="346">
        <v>1058.9382149838027</v>
      </c>
      <c r="BF121" s="346">
        <v>1080.6107952434018</v>
      </c>
      <c r="BG121" s="346">
        <v>759.29459677718762</v>
      </c>
      <c r="BH121" s="346">
        <v>6812.1359537040762</v>
      </c>
      <c r="BI121" s="346">
        <v>6588.1119300263081</v>
      </c>
      <c r="BJ121" s="346">
        <v>6503.3821851624689</v>
      </c>
      <c r="BK121" s="346">
        <v>6441.0217716591324</v>
      </c>
      <c r="BL121" s="346">
        <v>6160.9508153845291</v>
      </c>
      <c r="BM121" s="346">
        <v>6317.747810603164</v>
      </c>
      <c r="BN121" s="346">
        <v>6249.1910376855776</v>
      </c>
      <c r="BO121" s="346">
        <v>6332.843977954888</v>
      </c>
      <c r="BP121" s="346">
        <v>6549.9265130514741</v>
      </c>
      <c r="BQ121" s="346">
        <v>6448.3800454840912</v>
      </c>
      <c r="BR121" s="346">
        <v>6379.4480098715703</v>
      </c>
      <c r="BS121" s="346">
        <v>6212.8167932460983</v>
      </c>
      <c r="BT121" s="346">
        <v>5870.7778463003206</v>
      </c>
      <c r="BU121" s="346">
        <v>5464.3613215448404</v>
      </c>
      <c r="BV121" s="346">
        <v>4991.2626872893234</v>
      </c>
      <c r="BW121" s="346">
        <v>4360.6580569763501</v>
      </c>
      <c r="BX121" s="346">
        <v>3812.0998746356563</v>
      </c>
      <c r="BY121" s="346">
        <v>3564.9019694821513</v>
      </c>
      <c r="BZ121" s="346">
        <v>3153.103803339322</v>
      </c>
      <c r="CA121" s="346">
        <v>2944.557687312838</v>
      </c>
      <c r="CB121" s="346">
        <v>2951.9979707043908</v>
      </c>
      <c r="CC121" s="346">
        <v>2603.5765724687649</v>
      </c>
      <c r="CD121" s="346">
        <v>2358.1239028272521</v>
      </c>
      <c r="CE121" s="347">
        <v>2079.8047075168406</v>
      </c>
    </row>
    <row r="122" spans="1:83" s="53" customFormat="1" ht="26.25" customHeight="1" x14ac:dyDescent="0.35">
      <c r="A122" s="68"/>
      <c r="B122" s="74" t="s">
        <v>590</v>
      </c>
      <c r="D122" s="418">
        <v>0</v>
      </c>
      <c r="E122" s="346">
        <v>0</v>
      </c>
      <c r="F122" s="346">
        <v>0</v>
      </c>
      <c r="G122" s="346">
        <v>0</v>
      </c>
      <c r="H122" s="346">
        <v>0</v>
      </c>
      <c r="I122" s="346">
        <v>0</v>
      </c>
      <c r="J122" s="346">
        <v>0</v>
      </c>
      <c r="K122" s="346">
        <v>0</v>
      </c>
      <c r="L122" s="346">
        <v>0</v>
      </c>
      <c r="M122" s="346">
        <v>0</v>
      </c>
      <c r="N122" s="346">
        <v>0</v>
      </c>
      <c r="O122" s="346">
        <v>0</v>
      </c>
      <c r="P122" s="346">
        <v>0</v>
      </c>
      <c r="Q122" s="346">
        <v>0</v>
      </c>
      <c r="R122" s="346">
        <v>0</v>
      </c>
      <c r="S122" s="346">
        <v>0</v>
      </c>
      <c r="T122" s="346">
        <v>0</v>
      </c>
      <c r="U122" s="346">
        <v>0</v>
      </c>
      <c r="V122" s="346">
        <v>0</v>
      </c>
      <c r="W122" s="346">
        <v>0</v>
      </c>
      <c r="X122" s="346">
        <v>0</v>
      </c>
      <c r="Y122" s="346">
        <v>0</v>
      </c>
      <c r="Z122" s="346">
        <v>0</v>
      </c>
      <c r="AA122" s="346">
        <v>0</v>
      </c>
      <c r="AB122" s="346">
        <v>0</v>
      </c>
      <c r="AC122" s="346">
        <v>0</v>
      </c>
      <c r="AD122" s="346">
        <v>0</v>
      </c>
      <c r="AE122" s="346">
        <v>0</v>
      </c>
      <c r="AF122" s="346">
        <v>0</v>
      </c>
      <c r="AG122" s="346">
        <v>0</v>
      </c>
      <c r="AH122" s="346">
        <v>0</v>
      </c>
      <c r="AI122" s="346">
        <v>0</v>
      </c>
      <c r="AJ122" s="346">
        <v>0</v>
      </c>
      <c r="AK122" s="346">
        <v>0</v>
      </c>
      <c r="AL122" s="346">
        <v>0</v>
      </c>
      <c r="AM122" s="346">
        <v>0</v>
      </c>
      <c r="AN122" s="346">
        <v>0</v>
      </c>
      <c r="AO122" s="346">
        <v>0</v>
      </c>
      <c r="AP122" s="346">
        <v>0</v>
      </c>
      <c r="AQ122" s="346">
        <v>0</v>
      </c>
      <c r="AR122" s="346">
        <v>0</v>
      </c>
      <c r="AS122" s="346">
        <v>0</v>
      </c>
      <c r="AT122" s="346">
        <v>0</v>
      </c>
      <c r="AU122" s="346">
        <v>7314.1265860396834</v>
      </c>
      <c r="AV122" s="346">
        <v>8317.6386619629211</v>
      </c>
      <c r="AW122" s="346">
        <v>9002.3489714259122</v>
      </c>
      <c r="AX122" s="346">
        <v>9275.6998092365138</v>
      </c>
      <c r="AY122" s="346">
        <v>9378.8907698355597</v>
      </c>
      <c r="AZ122" s="346">
        <v>9225.8915796610254</v>
      </c>
      <c r="BA122" s="346">
        <v>8997.9990858927249</v>
      </c>
      <c r="BB122" s="346">
        <v>8644.5193957696429</v>
      </c>
      <c r="BC122" s="346">
        <v>8454.9582450102553</v>
      </c>
      <c r="BD122" s="346">
        <v>8225.1371877422243</v>
      </c>
      <c r="BE122" s="346">
        <v>8027.7442583987922</v>
      </c>
      <c r="BF122" s="346">
        <v>7966.2258789684829</v>
      </c>
      <c r="BG122" s="346">
        <v>7398.7363727843249</v>
      </c>
      <c r="BH122" s="346">
        <v>528.81758518454296</v>
      </c>
      <c r="BI122" s="346">
        <v>540.91951238959916</v>
      </c>
      <c r="BJ122" s="346">
        <v>485.32206876723745</v>
      </c>
      <c r="BK122" s="346">
        <v>444.99449415448356</v>
      </c>
      <c r="BL122" s="346">
        <v>464.9756340087028</v>
      </c>
      <c r="BM122" s="346">
        <v>508.63095723484054</v>
      </c>
      <c r="BN122" s="346">
        <v>517.74062046232746</v>
      </c>
      <c r="BO122" s="346">
        <v>551.64459681058304</v>
      </c>
      <c r="BP122" s="346">
        <v>559.42394847635865</v>
      </c>
      <c r="BQ122" s="346">
        <v>577.41980327984709</v>
      </c>
      <c r="BR122" s="346">
        <v>684.02041641626511</v>
      </c>
      <c r="BS122" s="346">
        <v>755.98511484403718</v>
      </c>
      <c r="BT122" s="346">
        <v>643.90144927892311</v>
      </c>
      <c r="BU122" s="346">
        <v>724.57218833780917</v>
      </c>
      <c r="BV122" s="346">
        <v>607.3128794009732</v>
      </c>
      <c r="BW122" s="346">
        <v>555.63707368541054</v>
      </c>
      <c r="BX122" s="346">
        <v>475.93923560905102</v>
      </c>
      <c r="BY122" s="346">
        <v>526.90254617105654</v>
      </c>
      <c r="BZ122" s="346">
        <v>475.26575455106831</v>
      </c>
      <c r="CA122" s="346">
        <v>459.540452713153</v>
      </c>
      <c r="CB122" s="346">
        <v>459.2598799784771</v>
      </c>
      <c r="CC122" s="346">
        <v>410.92351943576017</v>
      </c>
      <c r="CD122" s="346">
        <v>369.19786822540652</v>
      </c>
      <c r="CE122" s="347">
        <v>358.57157211049906</v>
      </c>
    </row>
    <row r="123" spans="1:83" s="53" customFormat="1" x14ac:dyDescent="0.35">
      <c r="A123" s="68"/>
      <c r="B123" s="203" t="s">
        <v>632</v>
      </c>
      <c r="D123" s="418" t="s">
        <v>447</v>
      </c>
      <c r="E123" s="346" t="s">
        <v>447</v>
      </c>
      <c r="F123" s="346" t="s">
        <v>447</v>
      </c>
      <c r="G123" s="346" t="s">
        <v>447</v>
      </c>
      <c r="H123" s="346" t="s">
        <v>447</v>
      </c>
      <c r="I123" s="346" t="s">
        <v>447</v>
      </c>
      <c r="J123" s="346" t="s">
        <v>447</v>
      </c>
      <c r="K123" s="346" t="s">
        <v>447</v>
      </c>
      <c r="L123" s="346" t="s">
        <v>447</v>
      </c>
      <c r="M123" s="346" t="s">
        <v>447</v>
      </c>
      <c r="N123" s="346" t="s">
        <v>447</v>
      </c>
      <c r="O123" s="346" t="s">
        <v>447</v>
      </c>
      <c r="P123" s="346" t="s">
        <v>447</v>
      </c>
      <c r="Q123" s="346" t="s">
        <v>447</v>
      </c>
      <c r="R123" s="346" t="s">
        <v>447</v>
      </c>
      <c r="S123" s="346" t="s">
        <v>447</v>
      </c>
      <c r="T123" s="346" t="s">
        <v>447</v>
      </c>
      <c r="U123" s="346" t="s">
        <v>447</v>
      </c>
      <c r="V123" s="346" t="s">
        <v>447</v>
      </c>
      <c r="W123" s="346" t="s">
        <v>447</v>
      </c>
      <c r="X123" s="346" t="s">
        <v>447</v>
      </c>
      <c r="Y123" s="346" t="s">
        <v>447</v>
      </c>
      <c r="Z123" s="346" t="s">
        <v>447</v>
      </c>
      <c r="AA123" s="346" t="s">
        <v>447</v>
      </c>
      <c r="AB123" s="346" t="s">
        <v>447</v>
      </c>
      <c r="AC123" s="346" t="s">
        <v>447</v>
      </c>
      <c r="AD123" s="346" t="s">
        <v>447</v>
      </c>
      <c r="AE123" s="346" t="s">
        <v>447</v>
      </c>
      <c r="AF123" s="346" t="s">
        <v>447</v>
      </c>
      <c r="AG123" s="346" t="s">
        <v>447</v>
      </c>
      <c r="AH123" s="346" t="s">
        <v>447</v>
      </c>
      <c r="AI123" s="346" t="s">
        <v>447</v>
      </c>
      <c r="AJ123" s="346" t="s">
        <v>447</v>
      </c>
      <c r="AK123" s="346" t="s">
        <v>447</v>
      </c>
      <c r="AL123" s="346" t="s">
        <v>447</v>
      </c>
      <c r="AM123" s="346" t="s">
        <v>447</v>
      </c>
      <c r="AN123" s="346" t="s">
        <v>447</v>
      </c>
      <c r="AO123" s="346" t="s">
        <v>447</v>
      </c>
      <c r="AP123" s="346" t="s">
        <v>447</v>
      </c>
      <c r="AQ123" s="346" t="s">
        <v>447</v>
      </c>
      <c r="AR123" s="346" t="s">
        <v>447</v>
      </c>
      <c r="AS123" s="346" t="s">
        <v>447</v>
      </c>
      <c r="AT123" s="346" t="s">
        <v>447</v>
      </c>
      <c r="AU123" s="346">
        <v>6240.3763839888998</v>
      </c>
      <c r="AV123" s="346">
        <v>7066.4684889508044</v>
      </c>
      <c r="AW123" s="346">
        <v>7632.6151169842051</v>
      </c>
      <c r="AX123" s="346">
        <v>7856.2821883769875</v>
      </c>
      <c r="AY123" s="346">
        <v>7938.51699294643</v>
      </c>
      <c r="AZ123" s="346">
        <v>7818.4212180992417</v>
      </c>
      <c r="BA123" s="346">
        <v>7651.7887861828394</v>
      </c>
      <c r="BB123" s="346">
        <v>7306.5892077456529</v>
      </c>
      <c r="BC123" s="346">
        <v>7090.4173753612495</v>
      </c>
      <c r="BD123" s="346">
        <v>6819.3301034091837</v>
      </c>
      <c r="BE123" s="346">
        <v>6599.6745515913726</v>
      </c>
      <c r="BF123" s="346">
        <v>6480.0832508312833</v>
      </c>
      <c r="BG123" s="346">
        <v>5936.9545463027225</v>
      </c>
      <c r="BH123" s="346" t="s">
        <v>447</v>
      </c>
      <c r="BI123" s="346" t="s">
        <v>447</v>
      </c>
      <c r="BJ123" s="346" t="s">
        <v>447</v>
      </c>
      <c r="BK123" s="346" t="s">
        <v>447</v>
      </c>
      <c r="BL123" s="346" t="s">
        <v>447</v>
      </c>
      <c r="BM123" s="346" t="s">
        <v>447</v>
      </c>
      <c r="BN123" s="346" t="s">
        <v>447</v>
      </c>
      <c r="BO123" s="346" t="s">
        <v>447</v>
      </c>
      <c r="BP123" s="346" t="s">
        <v>447</v>
      </c>
      <c r="BQ123" s="346" t="s">
        <v>447</v>
      </c>
      <c r="BR123" s="346" t="s">
        <v>447</v>
      </c>
      <c r="BS123" s="346" t="s">
        <v>447</v>
      </c>
      <c r="BT123" s="346" t="s">
        <v>447</v>
      </c>
      <c r="BU123" s="346" t="s">
        <v>447</v>
      </c>
      <c r="BV123" s="346" t="s">
        <v>447</v>
      </c>
      <c r="BW123" s="346" t="s">
        <v>447</v>
      </c>
      <c r="BX123" s="346" t="s">
        <v>447</v>
      </c>
      <c r="BY123" s="346" t="s">
        <v>447</v>
      </c>
      <c r="BZ123" s="346" t="s">
        <v>447</v>
      </c>
      <c r="CA123" s="346" t="s">
        <v>447</v>
      </c>
      <c r="CB123" s="346" t="s">
        <v>447</v>
      </c>
      <c r="CC123" s="346" t="s">
        <v>447</v>
      </c>
      <c r="CD123" s="346" t="s">
        <v>447</v>
      </c>
      <c r="CE123" s="347" t="s">
        <v>447</v>
      </c>
    </row>
    <row r="124" spans="1:83" s="53" customFormat="1" x14ac:dyDescent="0.35">
      <c r="A124" s="68"/>
      <c r="B124" s="203" t="s">
        <v>633</v>
      </c>
      <c r="D124" s="418" t="s">
        <v>447</v>
      </c>
      <c r="E124" s="346" t="s">
        <v>447</v>
      </c>
      <c r="F124" s="346" t="s">
        <v>447</v>
      </c>
      <c r="G124" s="346" t="s">
        <v>447</v>
      </c>
      <c r="H124" s="346" t="s">
        <v>447</v>
      </c>
      <c r="I124" s="346" t="s">
        <v>447</v>
      </c>
      <c r="J124" s="346" t="s">
        <v>447</v>
      </c>
      <c r="K124" s="346" t="s">
        <v>447</v>
      </c>
      <c r="L124" s="346" t="s">
        <v>447</v>
      </c>
      <c r="M124" s="346" t="s">
        <v>447</v>
      </c>
      <c r="N124" s="346" t="s">
        <v>447</v>
      </c>
      <c r="O124" s="346" t="s">
        <v>447</v>
      </c>
      <c r="P124" s="346" t="s">
        <v>447</v>
      </c>
      <c r="Q124" s="346" t="s">
        <v>447</v>
      </c>
      <c r="R124" s="346" t="s">
        <v>447</v>
      </c>
      <c r="S124" s="346" t="s">
        <v>447</v>
      </c>
      <c r="T124" s="346" t="s">
        <v>447</v>
      </c>
      <c r="U124" s="346" t="s">
        <v>447</v>
      </c>
      <c r="V124" s="346" t="s">
        <v>447</v>
      </c>
      <c r="W124" s="346" t="s">
        <v>447</v>
      </c>
      <c r="X124" s="346" t="s">
        <v>447</v>
      </c>
      <c r="Y124" s="346" t="s">
        <v>447</v>
      </c>
      <c r="Z124" s="346" t="s">
        <v>447</v>
      </c>
      <c r="AA124" s="346" t="s">
        <v>447</v>
      </c>
      <c r="AB124" s="346" t="s">
        <v>447</v>
      </c>
      <c r="AC124" s="346" t="s">
        <v>447</v>
      </c>
      <c r="AD124" s="346" t="s">
        <v>447</v>
      </c>
      <c r="AE124" s="346" t="s">
        <v>447</v>
      </c>
      <c r="AF124" s="346" t="s">
        <v>447</v>
      </c>
      <c r="AG124" s="346" t="s">
        <v>447</v>
      </c>
      <c r="AH124" s="346" t="s">
        <v>447</v>
      </c>
      <c r="AI124" s="346" t="s">
        <v>447</v>
      </c>
      <c r="AJ124" s="346" t="s">
        <v>447</v>
      </c>
      <c r="AK124" s="346" t="s">
        <v>447</v>
      </c>
      <c r="AL124" s="346" t="s">
        <v>447</v>
      </c>
      <c r="AM124" s="346" t="s">
        <v>447</v>
      </c>
      <c r="AN124" s="346" t="s">
        <v>447</v>
      </c>
      <c r="AO124" s="346" t="s">
        <v>447</v>
      </c>
      <c r="AP124" s="346" t="s">
        <v>447</v>
      </c>
      <c r="AQ124" s="346" t="s">
        <v>447</v>
      </c>
      <c r="AR124" s="346" t="s">
        <v>447</v>
      </c>
      <c r="AS124" s="346" t="s">
        <v>447</v>
      </c>
      <c r="AT124" s="346" t="s">
        <v>447</v>
      </c>
      <c r="AU124" s="346">
        <v>364.63505789292441</v>
      </c>
      <c r="AV124" s="346">
        <v>416.31640230051335</v>
      </c>
      <c r="AW124" s="346">
        <v>438.25555656737606</v>
      </c>
      <c r="AX124" s="346">
        <v>461.47497985357927</v>
      </c>
      <c r="AY124" s="346">
        <v>467.92972510707995</v>
      </c>
      <c r="AZ124" s="346">
        <v>464.53432395592478</v>
      </c>
      <c r="BA124" s="346">
        <v>459.702575068768</v>
      </c>
      <c r="BB124" s="346">
        <v>448.98528237068041</v>
      </c>
      <c r="BC124" s="346">
        <v>446.26009565360658</v>
      </c>
      <c r="BD124" s="346">
        <v>443.90278681366391</v>
      </c>
      <c r="BE124" s="346">
        <v>440.66292656565037</v>
      </c>
      <c r="BF124" s="346">
        <v>446.15790124212668</v>
      </c>
      <c r="BG124" s="346">
        <v>446.86754649590347</v>
      </c>
      <c r="BH124" s="346" t="s">
        <v>447</v>
      </c>
      <c r="BI124" s="346" t="s">
        <v>447</v>
      </c>
      <c r="BJ124" s="346" t="s">
        <v>447</v>
      </c>
      <c r="BK124" s="346" t="s">
        <v>447</v>
      </c>
      <c r="BL124" s="346" t="s">
        <v>447</v>
      </c>
      <c r="BM124" s="346" t="s">
        <v>447</v>
      </c>
      <c r="BN124" s="346" t="s">
        <v>447</v>
      </c>
      <c r="BO124" s="346" t="s">
        <v>447</v>
      </c>
      <c r="BP124" s="346" t="s">
        <v>447</v>
      </c>
      <c r="BQ124" s="346" t="s">
        <v>447</v>
      </c>
      <c r="BR124" s="346" t="s">
        <v>447</v>
      </c>
      <c r="BS124" s="346" t="s">
        <v>447</v>
      </c>
      <c r="BT124" s="346" t="s">
        <v>447</v>
      </c>
      <c r="BU124" s="346" t="s">
        <v>447</v>
      </c>
      <c r="BV124" s="346" t="s">
        <v>447</v>
      </c>
      <c r="BW124" s="346" t="s">
        <v>447</v>
      </c>
      <c r="BX124" s="346" t="s">
        <v>447</v>
      </c>
      <c r="BY124" s="346" t="s">
        <v>447</v>
      </c>
      <c r="BZ124" s="346" t="s">
        <v>447</v>
      </c>
      <c r="CA124" s="346" t="s">
        <v>447</v>
      </c>
      <c r="CB124" s="346" t="s">
        <v>447</v>
      </c>
      <c r="CC124" s="346" t="s">
        <v>447</v>
      </c>
      <c r="CD124" s="346" t="s">
        <v>447</v>
      </c>
      <c r="CE124" s="347" t="s">
        <v>447</v>
      </c>
    </row>
    <row r="125" spans="1:83" s="28" customFormat="1" ht="24.75" customHeight="1" thickBot="1" x14ac:dyDescent="0.3">
      <c r="A125" s="425"/>
      <c r="B125" s="379" t="s">
        <v>634</v>
      </c>
      <c r="C125" s="89"/>
      <c r="D125" s="426" t="s">
        <v>447</v>
      </c>
      <c r="E125" s="349" t="s">
        <v>447</v>
      </c>
      <c r="F125" s="349" t="s">
        <v>447</v>
      </c>
      <c r="G125" s="349" t="s">
        <v>447</v>
      </c>
      <c r="H125" s="349" t="s">
        <v>447</v>
      </c>
      <c r="I125" s="349" t="s">
        <v>447</v>
      </c>
      <c r="J125" s="349" t="s">
        <v>447</v>
      </c>
      <c r="K125" s="349" t="s">
        <v>447</v>
      </c>
      <c r="L125" s="349" t="s">
        <v>447</v>
      </c>
      <c r="M125" s="349" t="s">
        <v>447</v>
      </c>
      <c r="N125" s="349" t="s">
        <v>447</v>
      </c>
      <c r="O125" s="349" t="s">
        <v>447</v>
      </c>
      <c r="P125" s="349" t="s">
        <v>447</v>
      </c>
      <c r="Q125" s="349" t="s">
        <v>447</v>
      </c>
      <c r="R125" s="349" t="s">
        <v>447</v>
      </c>
      <c r="S125" s="349" t="s">
        <v>447</v>
      </c>
      <c r="T125" s="349" t="s">
        <v>447</v>
      </c>
      <c r="U125" s="349" t="s">
        <v>447</v>
      </c>
      <c r="V125" s="349" t="s">
        <v>447</v>
      </c>
      <c r="W125" s="349" t="s">
        <v>447</v>
      </c>
      <c r="X125" s="349" t="s">
        <v>447</v>
      </c>
      <c r="Y125" s="349" t="s">
        <v>447</v>
      </c>
      <c r="Z125" s="349" t="s">
        <v>447</v>
      </c>
      <c r="AA125" s="349" t="s">
        <v>447</v>
      </c>
      <c r="AB125" s="349" t="s">
        <v>447</v>
      </c>
      <c r="AC125" s="349" t="s">
        <v>447</v>
      </c>
      <c r="AD125" s="349" t="s">
        <v>447</v>
      </c>
      <c r="AE125" s="349" t="s">
        <v>447</v>
      </c>
      <c r="AF125" s="349" t="s">
        <v>447</v>
      </c>
      <c r="AG125" s="349" t="s">
        <v>447</v>
      </c>
      <c r="AH125" s="349" t="s">
        <v>447</v>
      </c>
      <c r="AI125" s="349" t="s">
        <v>447</v>
      </c>
      <c r="AJ125" s="349" t="s">
        <v>447</v>
      </c>
      <c r="AK125" s="349" t="s">
        <v>447</v>
      </c>
      <c r="AL125" s="349" t="s">
        <v>447</v>
      </c>
      <c r="AM125" s="349" t="s">
        <v>447</v>
      </c>
      <c r="AN125" s="349" t="s">
        <v>447</v>
      </c>
      <c r="AO125" s="349" t="s">
        <v>447</v>
      </c>
      <c r="AP125" s="349" t="s">
        <v>447</v>
      </c>
      <c r="AQ125" s="349" t="s">
        <v>447</v>
      </c>
      <c r="AR125" s="349" t="s">
        <v>447</v>
      </c>
      <c r="AS125" s="349" t="s">
        <v>447</v>
      </c>
      <c r="AT125" s="349" t="s">
        <v>447</v>
      </c>
      <c r="AU125" s="349">
        <v>709.11514415785859</v>
      </c>
      <c r="AV125" s="349">
        <v>834.85377071160269</v>
      </c>
      <c r="AW125" s="349">
        <v>931.47829787433125</v>
      </c>
      <c r="AX125" s="349">
        <v>957.94264100594739</v>
      </c>
      <c r="AY125" s="349">
        <v>972.44405178204909</v>
      </c>
      <c r="AZ125" s="349">
        <v>942.93603760586007</v>
      </c>
      <c r="BA125" s="349">
        <v>886.50772464111651</v>
      </c>
      <c r="BB125" s="349">
        <v>888.94490565330921</v>
      </c>
      <c r="BC125" s="349">
        <v>918.28077399539973</v>
      </c>
      <c r="BD125" s="349">
        <v>961.90429751937722</v>
      </c>
      <c r="BE125" s="349">
        <v>987.40678024177009</v>
      </c>
      <c r="BF125" s="349">
        <v>1039.984726895073</v>
      </c>
      <c r="BG125" s="349">
        <v>1014.9142799856999</v>
      </c>
      <c r="BH125" s="349">
        <v>528.81758518454296</v>
      </c>
      <c r="BI125" s="349">
        <v>540.91951238959916</v>
      </c>
      <c r="BJ125" s="349">
        <v>485.32206876723745</v>
      </c>
      <c r="BK125" s="349">
        <v>444.99449415448356</v>
      </c>
      <c r="BL125" s="349">
        <v>464.9756340087028</v>
      </c>
      <c r="BM125" s="349">
        <v>508.63095723484054</v>
      </c>
      <c r="BN125" s="349">
        <v>517.74062046232746</v>
      </c>
      <c r="BO125" s="349">
        <v>551.64459681058304</v>
      </c>
      <c r="BP125" s="349">
        <v>559.42394847635865</v>
      </c>
      <c r="BQ125" s="349">
        <v>577.41980327984709</v>
      </c>
      <c r="BR125" s="349">
        <v>684.02041641626511</v>
      </c>
      <c r="BS125" s="349">
        <v>755.98511484403718</v>
      </c>
      <c r="BT125" s="349">
        <v>643.90144927892311</v>
      </c>
      <c r="BU125" s="349">
        <v>724.57218833780917</v>
      </c>
      <c r="BV125" s="349">
        <v>607.3128794009732</v>
      </c>
      <c r="BW125" s="349">
        <v>555.63707368541054</v>
      </c>
      <c r="BX125" s="349">
        <v>475.93923560905102</v>
      </c>
      <c r="BY125" s="349">
        <v>526.90254617105654</v>
      </c>
      <c r="BZ125" s="349">
        <v>475.26575455106831</v>
      </c>
      <c r="CA125" s="349">
        <v>459.540452713153</v>
      </c>
      <c r="CB125" s="349">
        <v>459.2598799784771</v>
      </c>
      <c r="CC125" s="349">
        <v>410.92351943576017</v>
      </c>
      <c r="CD125" s="349">
        <v>369.19786822540652</v>
      </c>
      <c r="CE125" s="350">
        <v>358.57157211049906</v>
      </c>
    </row>
    <row r="126" spans="1:83" s="53" customFormat="1" ht="39.75" customHeight="1" x14ac:dyDescent="0.35">
      <c r="A126" s="427"/>
      <c r="B126" s="354" t="s">
        <v>638</v>
      </c>
      <c r="C126" s="428"/>
      <c r="D126" s="429" t="s">
        <v>483</v>
      </c>
      <c r="E126" s="356" t="s">
        <v>484</v>
      </c>
      <c r="F126" s="356" t="s">
        <v>485</v>
      </c>
      <c r="G126" s="356" t="s">
        <v>486</v>
      </c>
      <c r="H126" s="356" t="s">
        <v>487</v>
      </c>
      <c r="I126" s="356" t="s">
        <v>488</v>
      </c>
      <c r="J126" s="356" t="s">
        <v>489</v>
      </c>
      <c r="K126" s="356" t="s">
        <v>490</v>
      </c>
      <c r="L126" s="356" t="s">
        <v>491</v>
      </c>
      <c r="M126" s="356" t="s">
        <v>492</v>
      </c>
      <c r="N126" s="356" t="s">
        <v>493</v>
      </c>
      <c r="O126" s="356" t="s">
        <v>494</v>
      </c>
      <c r="P126" s="356" t="s">
        <v>495</v>
      </c>
      <c r="Q126" s="356" t="s">
        <v>496</v>
      </c>
      <c r="R126" s="356" t="s">
        <v>497</v>
      </c>
      <c r="S126" s="356" t="s">
        <v>498</v>
      </c>
      <c r="T126" s="356" t="s">
        <v>499</v>
      </c>
      <c r="U126" s="356" t="s">
        <v>500</v>
      </c>
      <c r="V126" s="356" t="s">
        <v>501</v>
      </c>
      <c r="W126" s="356" t="s">
        <v>502</v>
      </c>
      <c r="X126" s="356" t="s">
        <v>503</v>
      </c>
      <c r="Y126" s="356" t="s">
        <v>504</v>
      </c>
      <c r="Z126" s="356" t="s">
        <v>505</v>
      </c>
      <c r="AA126" s="356" t="s">
        <v>506</v>
      </c>
      <c r="AB126" s="356" t="s">
        <v>507</v>
      </c>
      <c r="AC126" s="356" t="s">
        <v>508</v>
      </c>
      <c r="AD126" s="356" t="s">
        <v>509</v>
      </c>
      <c r="AE126" s="356" t="s">
        <v>510</v>
      </c>
      <c r="AF126" s="356" t="s">
        <v>511</v>
      </c>
      <c r="AG126" s="356" t="s">
        <v>512</v>
      </c>
      <c r="AH126" s="356" t="s">
        <v>513</v>
      </c>
      <c r="AI126" s="356" t="s">
        <v>514</v>
      </c>
      <c r="AJ126" s="356" t="s">
        <v>515</v>
      </c>
      <c r="AK126" s="356" t="s">
        <v>516</v>
      </c>
      <c r="AL126" s="356" t="s">
        <v>517</v>
      </c>
      <c r="AM126" s="356" t="s">
        <v>518</v>
      </c>
      <c r="AN126" s="356" t="s">
        <v>519</v>
      </c>
      <c r="AO126" s="356" t="s">
        <v>520</v>
      </c>
      <c r="AP126" s="356" t="s">
        <v>521</v>
      </c>
      <c r="AQ126" s="356" t="s">
        <v>522</v>
      </c>
      <c r="AR126" s="356" t="s">
        <v>523</v>
      </c>
      <c r="AS126" s="356" t="s">
        <v>524</v>
      </c>
      <c r="AT126" s="356" t="s">
        <v>525</v>
      </c>
      <c r="AU126" s="356" t="s">
        <v>526</v>
      </c>
      <c r="AV126" s="356" t="s">
        <v>527</v>
      </c>
      <c r="AW126" s="356" t="s">
        <v>528</v>
      </c>
      <c r="AX126" s="356" t="s">
        <v>529</v>
      </c>
      <c r="AY126" s="356" t="s">
        <v>530</v>
      </c>
      <c r="AZ126" s="356" t="s">
        <v>531</v>
      </c>
      <c r="BA126" s="356" t="s">
        <v>532</v>
      </c>
      <c r="BB126" s="356" t="s">
        <v>533</v>
      </c>
      <c r="BC126" s="356" t="s">
        <v>534</v>
      </c>
      <c r="BD126" s="356" t="s">
        <v>535</v>
      </c>
      <c r="BE126" s="356" t="s">
        <v>536</v>
      </c>
      <c r="BF126" s="356" t="s">
        <v>537</v>
      </c>
      <c r="BG126" s="356" t="s">
        <v>538</v>
      </c>
      <c r="BH126" s="356" t="s">
        <v>539</v>
      </c>
      <c r="BI126" s="356" t="s">
        <v>540</v>
      </c>
      <c r="BJ126" s="356" t="s">
        <v>541</v>
      </c>
      <c r="BK126" s="356" t="s">
        <v>542</v>
      </c>
      <c r="BL126" s="356" t="s">
        <v>543</v>
      </c>
      <c r="BM126" s="356" t="s">
        <v>544</v>
      </c>
      <c r="BN126" s="356" t="s">
        <v>545</v>
      </c>
      <c r="BO126" s="356" t="s">
        <v>546</v>
      </c>
      <c r="BP126" s="356" t="s">
        <v>547</v>
      </c>
      <c r="BQ126" s="356" t="s">
        <v>548</v>
      </c>
      <c r="BR126" s="356" t="s">
        <v>549</v>
      </c>
      <c r="BS126" s="356" t="s">
        <v>550</v>
      </c>
      <c r="BT126" s="356" t="s">
        <v>551</v>
      </c>
      <c r="BU126" s="356" t="s">
        <v>552</v>
      </c>
      <c r="BV126" s="356" t="s">
        <v>553</v>
      </c>
      <c r="BW126" s="356" t="s">
        <v>554</v>
      </c>
      <c r="BX126" s="356" t="s">
        <v>555</v>
      </c>
      <c r="BY126" s="356" t="s">
        <v>556</v>
      </c>
      <c r="BZ126" s="356" t="s">
        <v>557</v>
      </c>
      <c r="CA126" s="356" t="s">
        <v>558</v>
      </c>
      <c r="CB126" s="356" t="s">
        <v>559</v>
      </c>
      <c r="CC126" s="356" t="s">
        <v>560</v>
      </c>
      <c r="CD126" s="356" t="s">
        <v>561</v>
      </c>
      <c r="CE126" s="357" t="s">
        <v>562</v>
      </c>
    </row>
    <row r="127" spans="1:83" s="109" customFormat="1" ht="26.25" customHeight="1" x14ac:dyDescent="0.35">
      <c r="A127" s="412"/>
      <c r="B127" s="109" t="s">
        <v>137</v>
      </c>
      <c r="D127" s="41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43"/>
      <c r="AF127" s="343"/>
      <c r="AG127" s="343"/>
      <c r="AH127" s="343">
        <v>3408</v>
      </c>
      <c r="AI127" s="343">
        <v>3314</v>
      </c>
      <c r="AJ127" s="343">
        <v>3556</v>
      </c>
      <c r="AK127" s="343">
        <v>4151</v>
      </c>
      <c r="AL127" s="343">
        <v>4431</v>
      </c>
      <c r="AM127" s="343">
        <v>4750</v>
      </c>
      <c r="AN127" s="343">
        <v>4825</v>
      </c>
      <c r="AO127" s="343">
        <v>4860</v>
      </c>
      <c r="AP127" s="343">
        <v>4900</v>
      </c>
      <c r="AQ127" s="343">
        <v>4860</v>
      </c>
      <c r="AR127" s="343">
        <v>3996</v>
      </c>
      <c r="AS127" s="343">
        <v>3886</v>
      </c>
      <c r="AT127" s="343">
        <v>3950</v>
      </c>
      <c r="AU127" s="343">
        <v>4120</v>
      </c>
      <c r="AV127" s="343">
        <v>4380</v>
      </c>
      <c r="AW127" s="343">
        <v>4601</v>
      </c>
      <c r="AX127" s="343">
        <v>4692</v>
      </c>
      <c r="AY127" s="343">
        <v>4757</v>
      </c>
      <c r="AZ127" s="343">
        <v>4740</v>
      </c>
      <c r="BA127" s="343">
        <v>4588</v>
      </c>
      <c r="BB127" s="343">
        <v>4423</v>
      </c>
      <c r="BC127" s="343">
        <v>4187</v>
      </c>
      <c r="BD127" s="343">
        <v>3946</v>
      </c>
      <c r="BE127" s="343">
        <v>3846</v>
      </c>
      <c r="BF127" s="343">
        <v>3807</v>
      </c>
      <c r="BG127" s="343">
        <v>3812</v>
      </c>
      <c r="BH127" s="343">
        <v>3940</v>
      </c>
      <c r="BI127" s="343">
        <v>3986</v>
      </c>
      <c r="BJ127" s="343">
        <v>4021</v>
      </c>
      <c r="BK127" s="343">
        <v>4036</v>
      </c>
      <c r="BL127" s="343">
        <v>4166</v>
      </c>
      <c r="BM127" s="343">
        <v>4547</v>
      </c>
      <c r="BN127" s="343">
        <v>4798</v>
      </c>
      <c r="BO127" s="343">
        <v>4932</v>
      </c>
      <c r="BP127" s="343">
        <v>5053</v>
      </c>
      <c r="BQ127" s="343">
        <v>5026</v>
      </c>
      <c r="BR127" s="343">
        <v>4921</v>
      </c>
      <c r="BS127" s="343">
        <v>4777</v>
      </c>
      <c r="BT127" s="343">
        <v>4594</v>
      </c>
      <c r="BU127" s="343">
        <v>4371</v>
      </c>
      <c r="BV127" s="343">
        <v>3984</v>
      </c>
      <c r="BW127" s="343">
        <v>3394</v>
      </c>
      <c r="BX127" s="343">
        <v>3028</v>
      </c>
      <c r="BY127" s="343">
        <v>2738</v>
      </c>
      <c r="BZ127" s="343">
        <v>2499</v>
      </c>
      <c r="CA127" s="343">
        <v>2325</v>
      </c>
      <c r="CB127" s="343">
        <v>2158</v>
      </c>
      <c r="CC127" s="343">
        <v>1743</v>
      </c>
      <c r="CD127" s="343">
        <v>1299</v>
      </c>
      <c r="CE127" s="344">
        <v>1272</v>
      </c>
    </row>
    <row r="128" spans="1:83" s="53" customFormat="1" x14ac:dyDescent="0.35">
      <c r="A128" s="322"/>
      <c r="B128" s="417" t="s">
        <v>639</v>
      </c>
      <c r="D128" s="418"/>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346"/>
      <c r="AM128" s="346"/>
      <c r="AN128" s="346"/>
      <c r="AO128" s="346"/>
      <c r="AP128" s="346"/>
      <c r="AQ128" s="346"/>
      <c r="AR128" s="346"/>
      <c r="AS128" s="346"/>
      <c r="AT128" s="346"/>
      <c r="AU128" s="346"/>
      <c r="AV128" s="346"/>
      <c r="AW128" s="346"/>
      <c r="AX128" s="346"/>
      <c r="AY128" s="346"/>
      <c r="AZ128" s="346"/>
      <c r="BA128" s="346"/>
      <c r="BB128" s="346"/>
      <c r="BC128" s="346"/>
      <c r="BD128" s="346"/>
      <c r="BE128" s="346"/>
      <c r="BF128" s="346"/>
      <c r="BG128" s="346"/>
      <c r="BH128" s="346"/>
      <c r="BI128" s="346"/>
      <c r="BJ128" s="346"/>
      <c r="BK128" s="346"/>
      <c r="BL128" s="346">
        <v>3796</v>
      </c>
      <c r="BM128" s="346">
        <v>3966</v>
      </c>
      <c r="BN128" s="346">
        <v>4155</v>
      </c>
      <c r="BO128" s="346">
        <v>4237</v>
      </c>
      <c r="BP128" s="346">
        <v>4309</v>
      </c>
      <c r="BQ128" s="346">
        <v>4365</v>
      </c>
      <c r="BR128" s="346">
        <v>4440</v>
      </c>
      <c r="BS128" s="346">
        <v>4410</v>
      </c>
      <c r="BT128" s="346">
        <v>4287</v>
      </c>
      <c r="BU128" s="346">
        <v>4098</v>
      </c>
      <c r="BV128" s="346">
        <v>3774</v>
      </c>
      <c r="BW128" s="346">
        <v>3291</v>
      </c>
      <c r="BX128" s="346">
        <v>2956</v>
      </c>
      <c r="BY128" s="346">
        <v>2688</v>
      </c>
      <c r="BZ128" s="346">
        <v>2468</v>
      </c>
      <c r="CA128" s="346">
        <v>2310</v>
      </c>
      <c r="CB128" s="346">
        <v>2158</v>
      </c>
      <c r="CC128" s="346">
        <v>1743</v>
      </c>
      <c r="CD128" s="346">
        <v>1299</v>
      </c>
      <c r="CE128" s="347">
        <v>1272</v>
      </c>
    </row>
    <row r="129" spans="1:83" s="53" customFormat="1" x14ac:dyDescent="0.35">
      <c r="A129" s="322"/>
      <c r="B129" s="417" t="s">
        <v>640</v>
      </c>
      <c r="D129" s="418"/>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c r="AB129" s="346"/>
      <c r="AC129" s="346"/>
      <c r="AD129" s="346"/>
      <c r="AE129" s="346"/>
      <c r="AF129" s="346"/>
      <c r="AG129" s="346"/>
      <c r="AH129" s="346"/>
      <c r="AI129" s="346"/>
      <c r="AJ129" s="346"/>
      <c r="AK129" s="346"/>
      <c r="AL129" s="346"/>
      <c r="AM129" s="346"/>
      <c r="AN129" s="346"/>
      <c r="AO129" s="346"/>
      <c r="AP129" s="346"/>
      <c r="AQ129" s="346"/>
      <c r="AR129" s="346"/>
      <c r="AS129" s="346"/>
      <c r="AT129" s="346"/>
      <c r="AU129" s="346"/>
      <c r="AV129" s="346"/>
      <c r="AW129" s="346"/>
      <c r="AX129" s="346"/>
      <c r="AY129" s="346"/>
      <c r="AZ129" s="346"/>
      <c r="BA129" s="346"/>
      <c r="BB129" s="346"/>
      <c r="BC129" s="346"/>
      <c r="BD129" s="346"/>
      <c r="BE129" s="346"/>
      <c r="BF129" s="346"/>
      <c r="BG129" s="346"/>
      <c r="BH129" s="346"/>
      <c r="BI129" s="346"/>
      <c r="BJ129" s="346"/>
      <c r="BK129" s="346"/>
      <c r="BL129" s="346">
        <v>370</v>
      </c>
      <c r="BM129" s="346">
        <v>580</v>
      </c>
      <c r="BN129" s="346">
        <v>643</v>
      </c>
      <c r="BO129" s="346">
        <v>696</v>
      </c>
      <c r="BP129" s="346">
        <v>744</v>
      </c>
      <c r="BQ129" s="346">
        <v>661</v>
      </c>
      <c r="BR129" s="346">
        <v>481</v>
      </c>
      <c r="BS129" s="346">
        <v>367</v>
      </c>
      <c r="BT129" s="346">
        <v>307</v>
      </c>
      <c r="BU129" s="346">
        <v>273</v>
      </c>
      <c r="BV129" s="346">
        <v>210</v>
      </c>
      <c r="BW129" s="346">
        <v>103</v>
      </c>
      <c r="BX129" s="346">
        <v>72</v>
      </c>
      <c r="BY129" s="346">
        <v>50</v>
      </c>
      <c r="BZ129" s="346">
        <v>31</v>
      </c>
      <c r="CA129" s="346">
        <v>15</v>
      </c>
      <c r="CB129" s="346">
        <v>0</v>
      </c>
      <c r="CC129" s="346">
        <v>0</v>
      </c>
      <c r="CD129" s="346">
        <v>0</v>
      </c>
      <c r="CE129" s="347">
        <v>0</v>
      </c>
    </row>
    <row r="130" spans="1:83" s="53" customFormat="1" ht="22.75" customHeight="1" x14ac:dyDescent="0.35">
      <c r="A130" s="322"/>
      <c r="B130" s="76" t="s">
        <v>637</v>
      </c>
      <c r="D130" s="418"/>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46"/>
      <c r="AE130" s="346"/>
      <c r="AF130" s="346"/>
      <c r="AG130" s="346"/>
      <c r="AH130" s="346"/>
      <c r="AI130" s="346"/>
      <c r="AJ130" s="346"/>
      <c r="AK130" s="346"/>
      <c r="AL130" s="346"/>
      <c r="AM130" s="346"/>
      <c r="AN130" s="346"/>
      <c r="AO130" s="346"/>
      <c r="AP130" s="346"/>
      <c r="AQ130" s="346"/>
      <c r="AR130" s="346"/>
      <c r="AS130" s="346"/>
      <c r="AT130" s="346"/>
      <c r="AU130" s="346"/>
      <c r="AV130" s="346"/>
      <c r="AW130" s="346"/>
      <c r="AX130" s="346"/>
      <c r="AY130" s="346"/>
      <c r="AZ130" s="346"/>
      <c r="BA130" s="346"/>
      <c r="BB130" s="346"/>
      <c r="BC130" s="346"/>
      <c r="BD130" s="346"/>
      <c r="BE130" s="346"/>
      <c r="BF130" s="346"/>
      <c r="BG130" s="346"/>
      <c r="BH130" s="346"/>
      <c r="BI130" s="346"/>
      <c r="BJ130" s="346"/>
      <c r="BK130" s="346"/>
      <c r="BL130" s="346"/>
      <c r="BM130" s="346"/>
      <c r="BN130" s="346"/>
      <c r="BO130" s="346"/>
      <c r="BP130" s="346"/>
      <c r="BQ130" s="346"/>
      <c r="BR130" s="346"/>
      <c r="BS130" s="346"/>
      <c r="BT130" s="346"/>
      <c r="BU130" s="346"/>
      <c r="BV130" s="346"/>
      <c r="BW130" s="346">
        <v>1382</v>
      </c>
      <c r="BX130" s="346">
        <v>2446</v>
      </c>
      <c r="BY130" s="346">
        <v>2725</v>
      </c>
      <c r="BZ130" s="346">
        <v>2974</v>
      </c>
      <c r="CA130" s="346">
        <v>3285</v>
      </c>
      <c r="CB130" s="346">
        <v>3665</v>
      </c>
      <c r="CC130" s="346">
        <v>4085</v>
      </c>
      <c r="CD130" s="346">
        <v>4380</v>
      </c>
      <c r="CE130" s="430">
        <v>4495</v>
      </c>
    </row>
    <row r="131" spans="1:83" s="53" customFormat="1" ht="26.25" customHeight="1" x14ac:dyDescent="0.35">
      <c r="A131" s="68"/>
      <c r="B131" s="76" t="s">
        <v>606</v>
      </c>
      <c r="D131" s="418"/>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46"/>
      <c r="BL131" s="346"/>
      <c r="BM131" s="346"/>
      <c r="BN131" s="346"/>
      <c r="BO131" s="346"/>
      <c r="BP131" s="346"/>
      <c r="BQ131" s="346"/>
      <c r="BR131" s="346"/>
      <c r="BS131" s="346"/>
      <c r="BT131" s="346"/>
      <c r="BU131" s="346"/>
      <c r="BV131" s="346"/>
      <c r="BW131" s="346"/>
      <c r="BX131" s="346"/>
      <c r="BY131" s="346"/>
      <c r="BZ131" s="346"/>
      <c r="CA131" s="346"/>
      <c r="CB131" s="346"/>
      <c r="CC131" s="346"/>
      <c r="CD131" s="346"/>
      <c r="CE131" s="347"/>
    </row>
    <row r="132" spans="1:83" s="53" customFormat="1" x14ac:dyDescent="0.35">
      <c r="A132" s="68"/>
      <c r="B132" s="417" t="s">
        <v>607</v>
      </c>
      <c r="D132" s="418"/>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46"/>
      <c r="AE132" s="346"/>
      <c r="AF132" s="346"/>
      <c r="AG132" s="346"/>
      <c r="AH132" s="346">
        <v>2667</v>
      </c>
      <c r="AI132" s="346">
        <v>2625</v>
      </c>
      <c r="AJ132" s="346">
        <v>2843</v>
      </c>
      <c r="AK132" s="346">
        <v>3354</v>
      </c>
      <c r="AL132" s="346">
        <v>3580</v>
      </c>
      <c r="AM132" s="346">
        <v>3735</v>
      </c>
      <c r="AN132" s="346">
        <v>3745</v>
      </c>
      <c r="AO132" s="346">
        <v>3710</v>
      </c>
      <c r="AP132" s="346">
        <v>3720</v>
      </c>
      <c r="AQ132" s="346">
        <v>3665</v>
      </c>
      <c r="AR132" s="346">
        <v>3082</v>
      </c>
      <c r="AS132" s="346">
        <v>2938</v>
      </c>
      <c r="AT132" s="346">
        <v>2922</v>
      </c>
      <c r="AU132" s="346">
        <v>2967</v>
      </c>
      <c r="AV132" s="346">
        <v>3034</v>
      </c>
      <c r="AW132" s="346">
        <v>3053</v>
      </c>
      <c r="AX132" s="346">
        <v>3006</v>
      </c>
      <c r="AY132" s="346">
        <v>2939</v>
      </c>
      <c r="AZ132" s="346">
        <v>2868</v>
      </c>
      <c r="BA132" s="346">
        <v>2754</v>
      </c>
      <c r="BB132" s="346">
        <v>2628</v>
      </c>
      <c r="BC132" s="346">
        <v>2438</v>
      </c>
      <c r="BD132" s="346">
        <v>2230</v>
      </c>
      <c r="BE132" s="346">
        <v>2093</v>
      </c>
      <c r="BF132" s="346">
        <v>1993</v>
      </c>
      <c r="BG132" s="346">
        <v>1824</v>
      </c>
      <c r="BH132" s="346">
        <v>1808</v>
      </c>
      <c r="BI132" s="346">
        <v>1753</v>
      </c>
      <c r="BJ132" s="346">
        <v>1674</v>
      </c>
      <c r="BK132" s="346">
        <v>1581</v>
      </c>
      <c r="BL132" s="346">
        <v>1533</v>
      </c>
      <c r="BM132" s="346">
        <v>1512</v>
      </c>
      <c r="BN132" s="346">
        <v>1502</v>
      </c>
      <c r="BO132" s="346">
        <v>1464</v>
      </c>
      <c r="BP132" s="346">
        <v>1455</v>
      </c>
      <c r="BQ132" s="346">
        <v>1428</v>
      </c>
      <c r="BR132" s="346">
        <v>1397</v>
      </c>
      <c r="BS132" s="346">
        <v>1344</v>
      </c>
      <c r="BT132" s="346">
        <v>1300</v>
      </c>
      <c r="BU132" s="346">
        <v>1243</v>
      </c>
      <c r="BV132" s="346">
        <v>1148</v>
      </c>
      <c r="BW132" s="346">
        <v>1012</v>
      </c>
      <c r="BX132" s="346">
        <v>927</v>
      </c>
      <c r="BY132" s="346">
        <v>849</v>
      </c>
      <c r="BZ132" s="346">
        <v>795</v>
      </c>
      <c r="CA132" s="346">
        <v>756</v>
      </c>
      <c r="CB132" s="346">
        <v>716</v>
      </c>
      <c r="CC132" s="346">
        <v>606</v>
      </c>
      <c r="CD132" s="346">
        <v>481</v>
      </c>
      <c r="CE132" s="347">
        <v>478</v>
      </c>
    </row>
    <row r="133" spans="1:83" s="53" customFormat="1" x14ac:dyDescent="0.35">
      <c r="A133" s="68"/>
      <c r="B133" s="417" t="s">
        <v>608</v>
      </c>
      <c r="D133" s="418"/>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c r="AD133" s="346"/>
      <c r="AE133" s="346"/>
      <c r="AF133" s="346"/>
      <c r="AG133" s="346"/>
      <c r="AH133" s="346"/>
      <c r="AI133" s="346"/>
      <c r="AJ133" s="346"/>
      <c r="AK133" s="346"/>
      <c r="AL133" s="346"/>
      <c r="AM133" s="346"/>
      <c r="AN133" s="346"/>
      <c r="AO133" s="346"/>
      <c r="AP133" s="346"/>
      <c r="AQ133" s="346"/>
      <c r="AR133" s="346"/>
      <c r="AS133" s="346"/>
      <c r="AT133" s="346"/>
      <c r="AU133" s="346"/>
      <c r="AV133" s="346">
        <v>354</v>
      </c>
      <c r="AW133" s="346">
        <v>449</v>
      </c>
      <c r="AX133" s="346">
        <v>546</v>
      </c>
      <c r="AY133" s="346">
        <v>649</v>
      </c>
      <c r="AZ133" s="346">
        <v>743</v>
      </c>
      <c r="BA133" s="346">
        <v>802</v>
      </c>
      <c r="BB133" s="346">
        <v>851</v>
      </c>
      <c r="BC133" s="346">
        <v>897</v>
      </c>
      <c r="BD133" s="346">
        <v>945</v>
      </c>
      <c r="BE133" s="346">
        <v>1026</v>
      </c>
      <c r="BF133" s="346">
        <v>1103</v>
      </c>
      <c r="BG133" s="346">
        <v>1266</v>
      </c>
      <c r="BH133" s="346">
        <v>1355</v>
      </c>
      <c r="BI133" s="346">
        <v>1416</v>
      </c>
      <c r="BJ133" s="346">
        <v>1480</v>
      </c>
      <c r="BK133" s="346">
        <v>1520</v>
      </c>
      <c r="BL133" s="346">
        <v>1583</v>
      </c>
      <c r="BM133" s="346">
        <v>1715</v>
      </c>
      <c r="BN133" s="346">
        <v>1804</v>
      </c>
      <c r="BO133" s="346">
        <v>1882</v>
      </c>
      <c r="BP133" s="346">
        <v>1939</v>
      </c>
      <c r="BQ133" s="346">
        <v>1933</v>
      </c>
      <c r="BR133" s="346">
        <v>1915</v>
      </c>
      <c r="BS133" s="346">
        <v>1913</v>
      </c>
      <c r="BT133" s="346">
        <v>1870</v>
      </c>
      <c r="BU133" s="346">
        <v>1810</v>
      </c>
      <c r="BV133" s="346">
        <v>1694</v>
      </c>
      <c r="BW133" s="346">
        <v>1493</v>
      </c>
      <c r="BX133" s="346">
        <v>1353</v>
      </c>
      <c r="BY133" s="346">
        <v>1250</v>
      </c>
      <c r="BZ133" s="346">
        <v>1156</v>
      </c>
      <c r="CA133" s="346">
        <v>1085</v>
      </c>
      <c r="CB133" s="346">
        <v>1015</v>
      </c>
      <c r="CC133" s="346">
        <v>808</v>
      </c>
      <c r="CD133" s="346">
        <v>575</v>
      </c>
      <c r="CE133" s="347">
        <v>558</v>
      </c>
    </row>
    <row r="134" spans="1:83" s="53" customFormat="1" x14ac:dyDescent="0.35">
      <c r="A134" s="68"/>
      <c r="B134" s="417" t="s">
        <v>609</v>
      </c>
      <c r="D134" s="418"/>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c r="AB134" s="346"/>
      <c r="AC134" s="346"/>
      <c r="AD134" s="346"/>
      <c r="AE134" s="346"/>
      <c r="AF134" s="346"/>
      <c r="AG134" s="346"/>
      <c r="AH134" s="346"/>
      <c r="AI134" s="346"/>
      <c r="AJ134" s="346"/>
      <c r="AK134" s="346"/>
      <c r="AL134" s="346"/>
      <c r="AM134" s="346"/>
      <c r="AN134" s="346"/>
      <c r="AO134" s="346"/>
      <c r="AP134" s="346"/>
      <c r="AQ134" s="346"/>
      <c r="AR134" s="346"/>
      <c r="AS134" s="346"/>
      <c r="AT134" s="346"/>
      <c r="AU134" s="346"/>
      <c r="AV134" s="346">
        <v>992</v>
      </c>
      <c r="AW134" s="346">
        <v>1100</v>
      </c>
      <c r="AX134" s="346">
        <v>1140</v>
      </c>
      <c r="AY134" s="346">
        <v>1168</v>
      </c>
      <c r="AZ134" s="346">
        <v>1128</v>
      </c>
      <c r="BA134" s="346">
        <v>1032</v>
      </c>
      <c r="BB134" s="346">
        <v>945</v>
      </c>
      <c r="BC134" s="346">
        <v>852</v>
      </c>
      <c r="BD134" s="346">
        <v>771</v>
      </c>
      <c r="BE134" s="346">
        <v>727</v>
      </c>
      <c r="BF134" s="346">
        <v>711</v>
      </c>
      <c r="BG134" s="346">
        <v>722</v>
      </c>
      <c r="BH134" s="346">
        <v>777</v>
      </c>
      <c r="BI134" s="346">
        <v>817</v>
      </c>
      <c r="BJ134" s="346">
        <v>868</v>
      </c>
      <c r="BK134" s="346">
        <v>934</v>
      </c>
      <c r="BL134" s="346">
        <v>1049</v>
      </c>
      <c r="BM134" s="346">
        <v>1320</v>
      </c>
      <c r="BN134" s="346">
        <v>1492</v>
      </c>
      <c r="BO134" s="346">
        <v>1586</v>
      </c>
      <c r="BP134" s="346">
        <v>1659</v>
      </c>
      <c r="BQ134" s="346">
        <v>1665</v>
      </c>
      <c r="BR134" s="346">
        <v>1609</v>
      </c>
      <c r="BS134" s="346">
        <v>1520</v>
      </c>
      <c r="BT134" s="346">
        <v>1424</v>
      </c>
      <c r="BU134" s="346">
        <v>1318</v>
      </c>
      <c r="BV134" s="346">
        <v>1142</v>
      </c>
      <c r="BW134" s="346">
        <v>889</v>
      </c>
      <c r="BX134" s="346">
        <v>734</v>
      </c>
      <c r="BY134" s="346">
        <v>635</v>
      </c>
      <c r="BZ134" s="346">
        <v>546</v>
      </c>
      <c r="CA134" s="346">
        <v>484</v>
      </c>
      <c r="CB134" s="346">
        <v>427</v>
      </c>
      <c r="CC134" s="346">
        <v>329</v>
      </c>
      <c r="CD134" s="346">
        <v>243</v>
      </c>
      <c r="CE134" s="347">
        <v>236</v>
      </c>
    </row>
    <row r="135" spans="1:83" s="53" customFormat="1" x14ac:dyDescent="0.35">
      <c r="A135" s="68"/>
      <c r="B135" s="419" t="s">
        <v>610</v>
      </c>
      <c r="D135" s="418"/>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346"/>
      <c r="AN135" s="346"/>
      <c r="AO135" s="346"/>
      <c r="AP135" s="346"/>
      <c r="AQ135" s="346"/>
      <c r="AR135" s="346"/>
      <c r="AS135" s="346"/>
      <c r="AT135" s="346"/>
      <c r="AU135" s="346"/>
      <c r="AV135" s="346"/>
      <c r="AW135" s="346"/>
      <c r="AX135" s="346"/>
      <c r="AY135" s="346"/>
      <c r="AZ135" s="346"/>
      <c r="BA135" s="346"/>
      <c r="BB135" s="346"/>
      <c r="BC135" s="346"/>
      <c r="BD135" s="346"/>
      <c r="BE135" s="346"/>
      <c r="BF135" s="346"/>
      <c r="BG135" s="346"/>
      <c r="BH135" s="346">
        <v>60</v>
      </c>
      <c r="BI135" s="346">
        <v>60</v>
      </c>
      <c r="BJ135" s="346">
        <v>70</v>
      </c>
      <c r="BK135" s="346">
        <v>70</v>
      </c>
      <c r="BL135" s="346">
        <v>360</v>
      </c>
      <c r="BM135" s="346">
        <v>787</v>
      </c>
      <c r="BN135" s="346">
        <v>1067</v>
      </c>
      <c r="BO135" s="346">
        <v>1242</v>
      </c>
      <c r="BP135" s="346">
        <v>1358</v>
      </c>
      <c r="BQ135" s="346">
        <v>1402</v>
      </c>
      <c r="BR135" s="346">
        <v>1379</v>
      </c>
      <c r="BS135" s="346">
        <v>1318</v>
      </c>
      <c r="BT135" s="346">
        <v>1243</v>
      </c>
      <c r="BU135" s="346">
        <v>1151</v>
      </c>
      <c r="BV135" s="346">
        <v>992</v>
      </c>
      <c r="BW135" s="346">
        <v>679</v>
      </c>
      <c r="BX135" s="346">
        <v>564</v>
      </c>
      <c r="BY135" s="346">
        <v>491</v>
      </c>
      <c r="BZ135" s="346">
        <v>425</v>
      </c>
      <c r="CA135" s="346">
        <v>379</v>
      </c>
      <c r="CB135" s="346">
        <v>337</v>
      </c>
      <c r="CC135" s="346">
        <v>261</v>
      </c>
      <c r="CD135" s="346">
        <v>194</v>
      </c>
      <c r="CE135" s="347">
        <v>189</v>
      </c>
    </row>
    <row r="136" spans="1:83" s="53" customFormat="1" ht="25.5" customHeight="1" x14ac:dyDescent="0.35">
      <c r="A136" s="68"/>
      <c r="B136" s="417" t="s">
        <v>611</v>
      </c>
      <c r="D136" s="418"/>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46"/>
      <c r="AE136" s="346"/>
      <c r="AF136" s="346"/>
      <c r="AG136" s="346"/>
      <c r="AH136" s="346"/>
      <c r="AI136" s="346"/>
      <c r="AJ136" s="346"/>
      <c r="AK136" s="346"/>
      <c r="AL136" s="346"/>
      <c r="AM136" s="346"/>
      <c r="AN136" s="346"/>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346"/>
      <c r="BM136" s="346"/>
      <c r="BN136" s="346"/>
      <c r="BO136" s="346"/>
      <c r="BP136" s="346"/>
      <c r="BQ136" s="346"/>
      <c r="BR136" s="346"/>
      <c r="BS136" s="346"/>
      <c r="BT136" s="346"/>
      <c r="BU136" s="346"/>
      <c r="BV136" s="346"/>
      <c r="BW136" s="346">
        <v>617</v>
      </c>
      <c r="BX136" s="346">
        <v>1204</v>
      </c>
      <c r="BY136" s="346">
        <v>1249</v>
      </c>
      <c r="BZ136" s="346">
        <v>1299</v>
      </c>
      <c r="CA136" s="346">
        <v>1441</v>
      </c>
      <c r="CB136" s="346">
        <v>1607</v>
      </c>
      <c r="CC136" s="346">
        <v>1736</v>
      </c>
      <c r="CD136" s="346">
        <v>1811</v>
      </c>
      <c r="CE136" s="347">
        <v>1861</v>
      </c>
    </row>
    <row r="137" spans="1:83" s="53" customFormat="1" x14ac:dyDescent="0.35">
      <c r="A137" s="68"/>
      <c r="B137" s="417" t="s">
        <v>612</v>
      </c>
      <c r="D137" s="418"/>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46"/>
      <c r="AE137" s="346"/>
      <c r="AF137" s="346"/>
      <c r="AG137" s="346"/>
      <c r="AH137" s="346"/>
      <c r="AI137" s="346"/>
      <c r="AJ137" s="346"/>
      <c r="AK137" s="346"/>
      <c r="AL137" s="346"/>
      <c r="AM137" s="346"/>
      <c r="AN137" s="346"/>
      <c r="AO137" s="346"/>
      <c r="AP137" s="346"/>
      <c r="AQ137" s="346"/>
      <c r="AR137" s="346"/>
      <c r="AS137" s="346"/>
      <c r="AT137" s="346"/>
      <c r="AU137" s="346"/>
      <c r="AV137" s="346"/>
      <c r="AW137" s="346"/>
      <c r="AX137" s="346"/>
      <c r="AY137" s="346"/>
      <c r="AZ137" s="346"/>
      <c r="BA137" s="346"/>
      <c r="BB137" s="346"/>
      <c r="BC137" s="346"/>
      <c r="BD137" s="346"/>
      <c r="BE137" s="346"/>
      <c r="BF137" s="346"/>
      <c r="BG137" s="346"/>
      <c r="BH137" s="346"/>
      <c r="BI137" s="346"/>
      <c r="BJ137" s="346"/>
      <c r="BK137" s="346"/>
      <c r="BL137" s="346"/>
      <c r="BM137" s="346"/>
      <c r="BN137" s="346"/>
      <c r="BO137" s="346"/>
      <c r="BP137" s="346"/>
      <c r="BQ137" s="346"/>
      <c r="BR137" s="346"/>
      <c r="BS137" s="346"/>
      <c r="BT137" s="346"/>
      <c r="BU137" s="346"/>
      <c r="BV137" s="346"/>
      <c r="BW137" s="346">
        <v>719</v>
      </c>
      <c r="BX137" s="346">
        <v>1118</v>
      </c>
      <c r="BY137" s="346">
        <v>1328</v>
      </c>
      <c r="BZ137" s="346">
        <v>1544</v>
      </c>
      <c r="CA137" s="346">
        <v>1745</v>
      </c>
      <c r="CB137" s="346">
        <v>1957</v>
      </c>
      <c r="CC137" s="346">
        <v>2239</v>
      </c>
      <c r="CD137" s="346">
        <v>2461</v>
      </c>
      <c r="CE137" s="347">
        <v>2536</v>
      </c>
    </row>
    <row r="138" spans="1:83" s="53" customFormat="1" x14ac:dyDescent="0.35">
      <c r="A138" s="68"/>
      <c r="B138" s="417" t="s">
        <v>613</v>
      </c>
      <c r="D138" s="418"/>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346"/>
      <c r="AF138" s="346"/>
      <c r="AG138" s="346"/>
      <c r="AH138" s="346"/>
      <c r="AI138" s="346"/>
      <c r="AJ138" s="346"/>
      <c r="AK138" s="346"/>
      <c r="AL138" s="346"/>
      <c r="AM138" s="346"/>
      <c r="AN138" s="346"/>
      <c r="AO138" s="346"/>
      <c r="AP138" s="346"/>
      <c r="AQ138" s="346"/>
      <c r="AR138" s="346"/>
      <c r="AS138" s="346"/>
      <c r="AT138" s="346"/>
      <c r="AU138" s="346"/>
      <c r="AV138" s="346"/>
      <c r="AW138" s="346"/>
      <c r="AX138" s="346"/>
      <c r="AY138" s="346"/>
      <c r="AZ138" s="346"/>
      <c r="BA138" s="346"/>
      <c r="BB138" s="346"/>
      <c r="BC138" s="346"/>
      <c r="BD138" s="346"/>
      <c r="BE138" s="346"/>
      <c r="BF138" s="346"/>
      <c r="BG138" s="346"/>
      <c r="BH138" s="346"/>
      <c r="BI138" s="346"/>
      <c r="BJ138" s="346"/>
      <c r="BK138" s="346"/>
      <c r="BL138" s="346"/>
      <c r="BM138" s="346"/>
      <c r="BN138" s="346"/>
      <c r="BO138" s="346"/>
      <c r="BP138" s="346"/>
      <c r="BQ138" s="346"/>
      <c r="BR138" s="346"/>
      <c r="BS138" s="346"/>
      <c r="BT138" s="346"/>
      <c r="BU138" s="346"/>
      <c r="BV138" s="346"/>
      <c r="BW138" s="346">
        <v>44</v>
      </c>
      <c r="BX138" s="346">
        <v>125</v>
      </c>
      <c r="BY138" s="346">
        <v>148</v>
      </c>
      <c r="BZ138" s="346">
        <v>131</v>
      </c>
      <c r="CA138" s="346">
        <v>99</v>
      </c>
      <c r="CB138" s="346">
        <v>101</v>
      </c>
      <c r="CC138" s="346">
        <v>110</v>
      </c>
      <c r="CD138" s="346">
        <v>108</v>
      </c>
      <c r="CE138" s="347">
        <v>98</v>
      </c>
    </row>
    <row r="139" spans="1:83" s="53" customFormat="1" ht="25.5" customHeight="1" x14ac:dyDescent="0.35">
      <c r="A139" s="68"/>
      <c r="B139" s="414" t="s">
        <v>614</v>
      </c>
      <c r="D139" s="418"/>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6"/>
      <c r="AN139" s="346"/>
      <c r="AO139" s="346"/>
      <c r="AP139" s="346"/>
      <c r="AQ139" s="346"/>
      <c r="AR139" s="346"/>
      <c r="AS139" s="346"/>
      <c r="AT139" s="346"/>
      <c r="AU139" s="346"/>
      <c r="AV139" s="346"/>
      <c r="AW139" s="346"/>
      <c r="AX139" s="346"/>
      <c r="AY139" s="346"/>
      <c r="AZ139" s="346"/>
      <c r="BA139" s="346"/>
      <c r="BB139" s="346"/>
      <c r="BC139" s="346"/>
      <c r="BD139" s="346"/>
      <c r="BE139" s="346"/>
      <c r="BF139" s="346"/>
      <c r="BG139" s="346"/>
      <c r="BH139" s="346"/>
      <c r="BI139" s="346"/>
      <c r="BJ139" s="346"/>
      <c r="BK139" s="346"/>
      <c r="BL139" s="346"/>
      <c r="BM139" s="346"/>
      <c r="BN139" s="346"/>
      <c r="BO139" s="346"/>
      <c r="BP139" s="346"/>
      <c r="BQ139" s="346"/>
      <c r="BR139" s="346"/>
      <c r="BS139" s="346"/>
      <c r="BT139" s="346"/>
      <c r="BU139" s="346"/>
      <c r="BV139" s="346"/>
      <c r="BW139" s="346">
        <v>3224</v>
      </c>
      <c r="BX139" s="346">
        <v>3398</v>
      </c>
      <c r="BY139" s="346">
        <v>3427</v>
      </c>
      <c r="BZ139" s="346">
        <v>3495</v>
      </c>
      <c r="CA139" s="346">
        <v>3586</v>
      </c>
      <c r="CB139" s="346">
        <v>3688</v>
      </c>
      <c r="CC139" s="346">
        <v>3654</v>
      </c>
      <c r="CD139" s="346">
        <v>3517</v>
      </c>
      <c r="CE139" s="347">
        <v>3572</v>
      </c>
    </row>
    <row r="140" spans="1:83" s="53" customFormat="1" x14ac:dyDescent="0.35">
      <c r="A140" s="68"/>
      <c r="B140" s="414" t="s">
        <v>615</v>
      </c>
      <c r="D140" s="418"/>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46"/>
      <c r="BL140" s="346"/>
      <c r="BM140" s="346"/>
      <c r="BN140" s="346"/>
      <c r="BO140" s="346"/>
      <c r="BP140" s="346"/>
      <c r="BQ140" s="346"/>
      <c r="BR140" s="346"/>
      <c r="BS140" s="346"/>
      <c r="BT140" s="346"/>
      <c r="BU140" s="346"/>
      <c r="BV140" s="346"/>
      <c r="BW140" s="346">
        <v>1506</v>
      </c>
      <c r="BX140" s="346">
        <v>1937</v>
      </c>
      <c r="BY140" s="346">
        <v>1885</v>
      </c>
      <c r="BZ140" s="346">
        <v>1846</v>
      </c>
      <c r="CA140" s="346">
        <v>1925</v>
      </c>
      <c r="CB140" s="346">
        <v>2034</v>
      </c>
      <c r="CC140" s="346">
        <v>2065</v>
      </c>
      <c r="CD140" s="346">
        <v>2054</v>
      </c>
      <c r="CE140" s="347">
        <v>2097</v>
      </c>
    </row>
    <row r="141" spans="1:83" s="407" customFormat="1" ht="26.25" customHeight="1" x14ac:dyDescent="0.35">
      <c r="A141" s="420"/>
      <c r="B141" s="421" t="s">
        <v>616</v>
      </c>
      <c r="C141" s="307"/>
      <c r="D141" s="418"/>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46"/>
      <c r="BL141" s="346"/>
      <c r="BM141" s="346"/>
      <c r="BN141" s="346"/>
      <c r="BO141" s="346"/>
      <c r="BP141" s="346"/>
      <c r="BQ141" s="346"/>
      <c r="BR141" s="346"/>
      <c r="BS141" s="346"/>
      <c r="BT141" s="346"/>
      <c r="BU141" s="346"/>
      <c r="BV141" s="346"/>
      <c r="BW141" s="346"/>
      <c r="BX141" s="346"/>
      <c r="BY141" s="346"/>
      <c r="BZ141" s="346"/>
      <c r="CA141" s="346"/>
      <c r="CB141" s="346"/>
      <c r="CC141" s="346"/>
      <c r="CD141" s="346"/>
      <c r="CE141" s="347"/>
    </row>
    <row r="142" spans="1:83" s="407" customFormat="1" x14ac:dyDescent="0.35">
      <c r="A142" s="322"/>
      <c r="B142" s="74" t="s">
        <v>570</v>
      </c>
      <c r="C142" s="307"/>
      <c r="D142" s="418"/>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c r="AD142" s="346"/>
      <c r="AE142" s="346"/>
      <c r="AF142" s="346"/>
      <c r="AG142" s="346"/>
      <c r="AH142" s="346"/>
      <c r="AI142" s="346"/>
      <c r="AJ142" s="346"/>
      <c r="AK142" s="346"/>
      <c r="AL142" s="346"/>
      <c r="AM142" s="346"/>
      <c r="AN142" s="346"/>
      <c r="AO142" s="346"/>
      <c r="AP142" s="346"/>
      <c r="AQ142" s="346"/>
      <c r="AR142" s="346"/>
      <c r="AS142" s="346"/>
      <c r="AT142" s="346"/>
      <c r="AU142" s="346"/>
      <c r="AV142" s="346"/>
      <c r="AW142" s="346"/>
      <c r="AX142" s="346"/>
      <c r="AY142" s="346"/>
      <c r="AZ142" s="346"/>
      <c r="BA142" s="346"/>
      <c r="BB142" s="346"/>
      <c r="BC142" s="346"/>
      <c r="BD142" s="346"/>
      <c r="BE142" s="346"/>
      <c r="BF142" s="346"/>
      <c r="BG142" s="346"/>
      <c r="BH142" s="346"/>
      <c r="BI142" s="346"/>
      <c r="BJ142" s="346"/>
      <c r="BK142" s="346"/>
      <c r="BL142" s="346">
        <v>370</v>
      </c>
      <c r="BM142" s="346">
        <v>580</v>
      </c>
      <c r="BN142" s="346">
        <v>643</v>
      </c>
      <c r="BO142" s="346">
        <v>696</v>
      </c>
      <c r="BP142" s="346">
        <v>744</v>
      </c>
      <c r="BQ142" s="346">
        <v>661</v>
      </c>
      <c r="BR142" s="346">
        <v>481</v>
      </c>
      <c r="BS142" s="346">
        <v>367</v>
      </c>
      <c r="BT142" s="346">
        <v>307</v>
      </c>
      <c r="BU142" s="346">
        <v>273</v>
      </c>
      <c r="BV142" s="346">
        <v>210</v>
      </c>
      <c r="BW142" s="346">
        <v>103</v>
      </c>
      <c r="BX142" s="346">
        <v>72</v>
      </c>
      <c r="BY142" s="346">
        <v>50</v>
      </c>
      <c r="BZ142" s="346">
        <v>31</v>
      </c>
      <c r="CA142" s="346">
        <v>15</v>
      </c>
      <c r="CB142" s="346">
        <v>0</v>
      </c>
      <c r="CC142" s="346">
        <v>0</v>
      </c>
      <c r="CD142" s="346">
        <v>0</v>
      </c>
      <c r="CE142" s="347">
        <v>0</v>
      </c>
    </row>
    <row r="143" spans="1:83" s="407" customFormat="1" x14ac:dyDescent="0.35">
      <c r="A143" s="322"/>
      <c r="B143" s="74" t="s">
        <v>26</v>
      </c>
      <c r="C143" s="307"/>
      <c r="D143" s="418"/>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46">
        <v>1095</v>
      </c>
      <c r="BM143" s="346">
        <v>1161</v>
      </c>
      <c r="BN143" s="346">
        <v>1211</v>
      </c>
      <c r="BO143" s="346">
        <v>1240</v>
      </c>
      <c r="BP143" s="346">
        <v>1257</v>
      </c>
      <c r="BQ143" s="346">
        <v>1274</v>
      </c>
      <c r="BR143" s="346">
        <v>1331</v>
      </c>
      <c r="BS143" s="346">
        <v>1347</v>
      </c>
      <c r="BT143" s="346">
        <v>1325</v>
      </c>
      <c r="BU143" s="346">
        <v>1283</v>
      </c>
      <c r="BV143" s="346">
        <v>1188</v>
      </c>
      <c r="BW143" s="346">
        <v>1049</v>
      </c>
      <c r="BX143" s="346">
        <v>971</v>
      </c>
      <c r="BY143" s="346">
        <v>885</v>
      </c>
      <c r="BZ143" s="346">
        <v>802</v>
      </c>
      <c r="CA143" s="346">
        <v>719</v>
      </c>
      <c r="CB143" s="346">
        <v>651</v>
      </c>
      <c r="CC143" s="346">
        <v>397</v>
      </c>
      <c r="CD143" s="346">
        <v>104</v>
      </c>
      <c r="CE143" s="347">
        <v>77</v>
      </c>
    </row>
    <row r="144" spans="1:83" s="407" customFormat="1" x14ac:dyDescent="0.35">
      <c r="A144" s="322"/>
      <c r="B144" s="74" t="s">
        <v>571</v>
      </c>
      <c r="C144" s="307"/>
      <c r="D144" s="418"/>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c r="AB144" s="346"/>
      <c r="AC144" s="346"/>
      <c r="AD144" s="346"/>
      <c r="AE144" s="346"/>
      <c r="AF144" s="346"/>
      <c r="AG144" s="346"/>
      <c r="AH144" s="346"/>
      <c r="AI144" s="346"/>
      <c r="AJ144" s="346"/>
      <c r="AK144" s="346"/>
      <c r="AL144" s="346"/>
      <c r="AM144" s="346"/>
      <c r="AN144" s="346"/>
      <c r="AO144" s="346"/>
      <c r="AP144" s="346"/>
      <c r="AQ144" s="346"/>
      <c r="AR144" s="346"/>
      <c r="AS144" s="346"/>
      <c r="AT144" s="346"/>
      <c r="AU144" s="346"/>
      <c r="AV144" s="346"/>
      <c r="AW144" s="346"/>
      <c r="AX144" s="346"/>
      <c r="AY144" s="346"/>
      <c r="AZ144" s="346"/>
      <c r="BA144" s="346"/>
      <c r="BB144" s="346"/>
      <c r="BC144" s="346"/>
      <c r="BD144" s="346"/>
      <c r="BE144" s="346"/>
      <c r="BF144" s="346"/>
      <c r="BG144" s="346"/>
      <c r="BH144" s="346"/>
      <c r="BI144" s="346"/>
      <c r="BJ144" s="346"/>
      <c r="BK144" s="346"/>
      <c r="BL144" s="346">
        <v>628</v>
      </c>
      <c r="BM144" s="346">
        <v>606</v>
      </c>
      <c r="BN144" s="346">
        <v>566</v>
      </c>
      <c r="BO144" s="346">
        <v>506</v>
      </c>
      <c r="BP144" s="346">
        <v>461</v>
      </c>
      <c r="BQ144" s="346">
        <v>422</v>
      </c>
      <c r="BR144" s="346">
        <v>399</v>
      </c>
      <c r="BS144" s="346">
        <v>373</v>
      </c>
      <c r="BT144" s="346">
        <v>350</v>
      </c>
      <c r="BU144" s="346">
        <v>323</v>
      </c>
      <c r="BV144" s="346">
        <v>279</v>
      </c>
      <c r="BW144" s="346">
        <v>196</v>
      </c>
      <c r="BX144" s="346">
        <v>143</v>
      </c>
      <c r="BY144" s="346">
        <v>99</v>
      </c>
      <c r="BZ144" s="346">
        <v>73</v>
      </c>
      <c r="CA144" s="346">
        <v>53</v>
      </c>
      <c r="CB144" s="346">
        <v>38</v>
      </c>
      <c r="CC144" s="346">
        <v>17</v>
      </c>
      <c r="CD144" s="346">
        <v>1</v>
      </c>
      <c r="CE144" s="347">
        <v>0</v>
      </c>
    </row>
    <row r="145" spans="1:83" s="407" customFormat="1" x14ac:dyDescent="0.35">
      <c r="A145" s="322"/>
      <c r="B145" s="74" t="s">
        <v>446</v>
      </c>
      <c r="C145" s="307"/>
      <c r="D145" s="418"/>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c r="AA145" s="346"/>
      <c r="AB145" s="346"/>
      <c r="AC145" s="346"/>
      <c r="AD145" s="346"/>
      <c r="AE145" s="346"/>
      <c r="AF145" s="346"/>
      <c r="AG145" s="346"/>
      <c r="AH145" s="346"/>
      <c r="AI145" s="346"/>
      <c r="AJ145" s="346"/>
      <c r="AK145" s="346"/>
      <c r="AL145" s="346"/>
      <c r="AM145" s="346"/>
      <c r="AN145" s="346"/>
      <c r="AO145" s="346"/>
      <c r="AP145" s="346"/>
      <c r="AQ145" s="346"/>
      <c r="AR145" s="346"/>
      <c r="AS145" s="346"/>
      <c r="AT145" s="346"/>
      <c r="AU145" s="346"/>
      <c r="AV145" s="346"/>
      <c r="AW145" s="346"/>
      <c r="AX145" s="346"/>
      <c r="AY145" s="346"/>
      <c r="AZ145" s="346"/>
      <c r="BA145" s="346"/>
      <c r="BB145" s="346"/>
      <c r="BC145" s="346"/>
      <c r="BD145" s="346"/>
      <c r="BE145" s="346"/>
      <c r="BF145" s="346"/>
      <c r="BG145" s="346"/>
      <c r="BH145" s="346"/>
      <c r="BI145" s="346"/>
      <c r="BJ145" s="346"/>
      <c r="BK145" s="346"/>
      <c r="BL145" s="346">
        <v>77</v>
      </c>
      <c r="BM145" s="346">
        <v>88</v>
      </c>
      <c r="BN145" s="346">
        <v>103</v>
      </c>
      <c r="BO145" s="346">
        <v>115</v>
      </c>
      <c r="BP145" s="346">
        <v>130</v>
      </c>
      <c r="BQ145" s="346">
        <v>144</v>
      </c>
      <c r="BR145" s="346">
        <v>158</v>
      </c>
      <c r="BS145" s="346">
        <v>174</v>
      </c>
      <c r="BT145" s="346">
        <v>183</v>
      </c>
      <c r="BU145" s="346">
        <v>186</v>
      </c>
      <c r="BV145" s="346">
        <v>181</v>
      </c>
      <c r="BW145" s="346">
        <v>156</v>
      </c>
      <c r="BX145" s="346">
        <v>134</v>
      </c>
      <c r="BY145" s="346">
        <v>119</v>
      </c>
      <c r="BZ145" s="346">
        <v>100</v>
      </c>
      <c r="CA145" s="346">
        <v>79</v>
      </c>
      <c r="CB145" s="346">
        <v>62</v>
      </c>
      <c r="CC145" s="346">
        <v>30</v>
      </c>
      <c r="CD145" s="346">
        <v>2</v>
      </c>
      <c r="CE145" s="347">
        <v>0</v>
      </c>
    </row>
    <row r="146" spans="1:83" s="407" customFormat="1" x14ac:dyDescent="0.35">
      <c r="A146" s="322"/>
      <c r="B146" s="74" t="s">
        <v>572</v>
      </c>
      <c r="C146" s="307"/>
      <c r="D146" s="418"/>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c r="AA146" s="346"/>
      <c r="AB146" s="346"/>
      <c r="AC146" s="346"/>
      <c r="AD146" s="346"/>
      <c r="AE146" s="346"/>
      <c r="AF146" s="346"/>
      <c r="AG146" s="346"/>
      <c r="AH146" s="346"/>
      <c r="AI146" s="346"/>
      <c r="AJ146" s="346"/>
      <c r="AK146" s="346"/>
      <c r="AL146" s="346"/>
      <c r="AM146" s="346"/>
      <c r="AN146" s="346"/>
      <c r="AO146" s="346"/>
      <c r="AP146" s="346"/>
      <c r="AQ146" s="346"/>
      <c r="AR146" s="346"/>
      <c r="AS146" s="346"/>
      <c r="AT146" s="346"/>
      <c r="AU146" s="346"/>
      <c r="AV146" s="346"/>
      <c r="AW146" s="346"/>
      <c r="AX146" s="346"/>
      <c r="AY146" s="346"/>
      <c r="AZ146" s="346"/>
      <c r="BA146" s="346"/>
      <c r="BB146" s="346"/>
      <c r="BC146" s="346"/>
      <c r="BD146" s="346"/>
      <c r="BE146" s="346"/>
      <c r="BF146" s="346"/>
      <c r="BG146" s="346"/>
      <c r="BH146" s="346"/>
      <c r="BI146" s="346"/>
      <c r="BJ146" s="346"/>
      <c r="BK146" s="346"/>
      <c r="BL146" s="346">
        <v>146</v>
      </c>
      <c r="BM146" s="346">
        <v>147</v>
      </c>
      <c r="BN146" s="346">
        <v>143</v>
      </c>
      <c r="BO146" s="346">
        <v>131</v>
      </c>
      <c r="BP146" s="346">
        <v>112</v>
      </c>
      <c r="BQ146" s="346">
        <v>98</v>
      </c>
      <c r="BR146" s="346">
        <v>86</v>
      </c>
      <c r="BS146" s="346">
        <v>71</v>
      </c>
      <c r="BT146" s="346">
        <v>57</v>
      </c>
      <c r="BU146" s="346">
        <v>40</v>
      </c>
      <c r="BV146" s="346">
        <v>22</v>
      </c>
      <c r="BW146" s="346">
        <v>13</v>
      </c>
      <c r="BX146" s="346">
        <v>9</v>
      </c>
      <c r="BY146" s="346">
        <v>7</v>
      </c>
      <c r="BZ146" s="346">
        <v>6</v>
      </c>
      <c r="CA146" s="346">
        <v>4</v>
      </c>
      <c r="CB146" s="346">
        <v>3</v>
      </c>
      <c r="CC146" s="346">
        <v>1</v>
      </c>
      <c r="CD146" s="346">
        <v>0</v>
      </c>
      <c r="CE146" s="347">
        <v>0</v>
      </c>
    </row>
    <row r="147" spans="1:83" s="407" customFormat="1" ht="26.25" customHeight="1" x14ac:dyDescent="0.35">
      <c r="A147" s="322"/>
      <c r="B147" s="74" t="s">
        <v>573</v>
      </c>
      <c r="C147" s="307"/>
      <c r="D147" s="418"/>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46"/>
      <c r="AE147" s="346"/>
      <c r="AF147" s="346"/>
      <c r="AG147" s="346"/>
      <c r="AH147" s="346"/>
      <c r="AI147" s="346"/>
      <c r="AJ147" s="346"/>
      <c r="AK147" s="346"/>
      <c r="AL147" s="346"/>
      <c r="AM147" s="346"/>
      <c r="AN147" s="346"/>
      <c r="AO147" s="346"/>
      <c r="AP147" s="346"/>
      <c r="AQ147" s="346"/>
      <c r="AR147" s="346"/>
      <c r="AS147" s="346"/>
      <c r="AT147" s="346"/>
      <c r="AU147" s="346"/>
      <c r="AV147" s="346"/>
      <c r="AW147" s="346"/>
      <c r="AX147" s="346"/>
      <c r="AY147" s="346"/>
      <c r="AZ147" s="346"/>
      <c r="BA147" s="346"/>
      <c r="BB147" s="346"/>
      <c r="BC147" s="346"/>
      <c r="BD147" s="346"/>
      <c r="BE147" s="346"/>
      <c r="BF147" s="346"/>
      <c r="BG147" s="346"/>
      <c r="BH147" s="346"/>
      <c r="BI147" s="346"/>
      <c r="BJ147" s="346"/>
      <c r="BK147" s="346"/>
      <c r="BL147" s="346">
        <v>1150</v>
      </c>
      <c r="BM147" s="346">
        <v>1152</v>
      </c>
      <c r="BN147" s="346">
        <v>1150</v>
      </c>
      <c r="BO147" s="346">
        <v>1135</v>
      </c>
      <c r="BP147" s="346">
        <v>1101</v>
      </c>
      <c r="BQ147" s="346">
        <v>1066</v>
      </c>
      <c r="BR147" s="346">
        <v>1025</v>
      </c>
      <c r="BS147" s="346">
        <v>980</v>
      </c>
      <c r="BT147" s="346">
        <v>936</v>
      </c>
      <c r="BU147" s="346">
        <v>897</v>
      </c>
      <c r="BV147" s="346">
        <v>853</v>
      </c>
      <c r="BW147" s="346">
        <v>813</v>
      </c>
      <c r="BX147" s="346">
        <v>778</v>
      </c>
      <c r="BY147" s="346">
        <v>743</v>
      </c>
      <c r="BZ147" s="346">
        <v>713</v>
      </c>
      <c r="CA147" s="346">
        <v>690</v>
      </c>
      <c r="CB147" s="346">
        <v>652</v>
      </c>
      <c r="CC147" s="346">
        <v>619</v>
      </c>
      <c r="CD147" s="346">
        <v>590</v>
      </c>
      <c r="CE147" s="347">
        <v>590</v>
      </c>
    </row>
    <row r="148" spans="1:83" s="407" customFormat="1" x14ac:dyDescent="0.35">
      <c r="A148" s="322"/>
      <c r="B148" s="74" t="s">
        <v>448</v>
      </c>
      <c r="C148" s="307"/>
      <c r="D148" s="418"/>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c r="AB148" s="346"/>
      <c r="AC148" s="346"/>
      <c r="AD148" s="346"/>
      <c r="AE148" s="346"/>
      <c r="AF148" s="346"/>
      <c r="AG148" s="346"/>
      <c r="AH148" s="346"/>
      <c r="AI148" s="346"/>
      <c r="AJ148" s="346"/>
      <c r="AK148" s="346"/>
      <c r="AL148" s="346"/>
      <c r="AM148" s="346"/>
      <c r="AN148" s="346"/>
      <c r="AO148" s="346"/>
      <c r="AP148" s="346"/>
      <c r="AQ148" s="346"/>
      <c r="AR148" s="346"/>
      <c r="AS148" s="346"/>
      <c r="AT148" s="346"/>
      <c r="AU148" s="346"/>
      <c r="AV148" s="346"/>
      <c r="AW148" s="346"/>
      <c r="AX148" s="346"/>
      <c r="AY148" s="346"/>
      <c r="AZ148" s="346"/>
      <c r="BA148" s="346"/>
      <c r="BB148" s="346"/>
      <c r="BC148" s="346"/>
      <c r="BD148" s="346"/>
      <c r="BE148" s="346"/>
      <c r="BF148" s="346"/>
      <c r="BG148" s="346"/>
      <c r="BH148" s="346"/>
      <c r="BI148" s="346"/>
      <c r="BJ148" s="346"/>
      <c r="BK148" s="346"/>
      <c r="BL148" s="346">
        <v>26</v>
      </c>
      <c r="BM148" s="346">
        <v>30</v>
      </c>
      <c r="BN148" s="346">
        <v>37</v>
      </c>
      <c r="BO148" s="346">
        <v>42</v>
      </c>
      <c r="BP148" s="346">
        <v>49</v>
      </c>
      <c r="BQ148" s="346">
        <v>56</v>
      </c>
      <c r="BR148" s="346">
        <v>59</v>
      </c>
      <c r="BS148" s="346">
        <v>62</v>
      </c>
      <c r="BT148" s="346">
        <v>61</v>
      </c>
      <c r="BU148" s="346">
        <v>57</v>
      </c>
      <c r="BV148" s="346">
        <v>55</v>
      </c>
      <c r="BW148" s="346">
        <v>51</v>
      </c>
      <c r="BX148" s="346">
        <v>49</v>
      </c>
      <c r="BY148" s="346">
        <v>54</v>
      </c>
      <c r="BZ148" s="346">
        <v>53</v>
      </c>
      <c r="CA148" s="346">
        <v>49</v>
      </c>
      <c r="CB148" s="346">
        <v>48</v>
      </c>
      <c r="CC148" s="346">
        <v>42</v>
      </c>
      <c r="CD148" s="346">
        <v>34</v>
      </c>
      <c r="CE148" s="347">
        <v>33</v>
      </c>
    </row>
    <row r="149" spans="1:83" s="407" customFormat="1" x14ac:dyDescent="0.35">
      <c r="A149" s="322"/>
      <c r="B149" s="74" t="s">
        <v>574</v>
      </c>
      <c r="C149" s="307"/>
      <c r="D149" s="418"/>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c r="AB149" s="346"/>
      <c r="AC149" s="346"/>
      <c r="AD149" s="346"/>
      <c r="AE149" s="346"/>
      <c r="AF149" s="346"/>
      <c r="AG149" s="346"/>
      <c r="AH149" s="346"/>
      <c r="AI149" s="346"/>
      <c r="AJ149" s="346"/>
      <c r="AK149" s="346"/>
      <c r="AL149" s="346"/>
      <c r="AM149" s="346"/>
      <c r="AN149" s="346"/>
      <c r="AO149" s="346"/>
      <c r="AP149" s="346"/>
      <c r="AQ149" s="346"/>
      <c r="AR149" s="346"/>
      <c r="AS149" s="346"/>
      <c r="AT149" s="346"/>
      <c r="AU149" s="346"/>
      <c r="AV149" s="346"/>
      <c r="AW149" s="346"/>
      <c r="AX149" s="346"/>
      <c r="AY149" s="346"/>
      <c r="AZ149" s="346"/>
      <c r="BA149" s="346"/>
      <c r="BB149" s="346"/>
      <c r="BC149" s="346"/>
      <c r="BD149" s="346"/>
      <c r="BE149" s="346"/>
      <c r="BF149" s="346"/>
      <c r="BG149" s="346"/>
      <c r="BH149" s="346"/>
      <c r="BI149" s="346"/>
      <c r="BJ149" s="346"/>
      <c r="BK149" s="346"/>
      <c r="BL149" s="346">
        <v>6</v>
      </c>
      <c r="BM149" s="346">
        <v>7</v>
      </c>
      <c r="BN149" s="346">
        <v>7</v>
      </c>
      <c r="BO149" s="346">
        <v>7</v>
      </c>
      <c r="BP149" s="346">
        <v>7</v>
      </c>
      <c r="BQ149" s="346">
        <v>7</v>
      </c>
      <c r="BR149" s="346">
        <v>7</v>
      </c>
      <c r="BS149" s="346">
        <v>7</v>
      </c>
      <c r="BT149" s="346">
        <v>7</v>
      </c>
      <c r="BU149" s="346">
        <v>6</v>
      </c>
      <c r="BV149" s="346">
        <v>5</v>
      </c>
      <c r="BW149" s="346">
        <v>4</v>
      </c>
      <c r="BX149" s="346">
        <v>3</v>
      </c>
      <c r="BY149" s="346">
        <v>2</v>
      </c>
      <c r="BZ149" s="346">
        <v>2</v>
      </c>
      <c r="CA149" s="346">
        <v>1</v>
      </c>
      <c r="CB149" s="346">
        <v>1</v>
      </c>
      <c r="CC149" s="346">
        <v>0</v>
      </c>
      <c r="CD149" s="346">
        <v>0</v>
      </c>
      <c r="CE149" s="347">
        <v>0</v>
      </c>
    </row>
    <row r="150" spans="1:83" s="407" customFormat="1" x14ac:dyDescent="0.35">
      <c r="A150" s="322"/>
      <c r="B150" s="74" t="s">
        <v>33</v>
      </c>
      <c r="C150" s="307"/>
      <c r="D150" s="418"/>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c r="AB150" s="346"/>
      <c r="AC150" s="346"/>
      <c r="AD150" s="346"/>
      <c r="AE150" s="346"/>
      <c r="AF150" s="346"/>
      <c r="AG150" s="346"/>
      <c r="AH150" s="346"/>
      <c r="AI150" s="346"/>
      <c r="AJ150" s="346"/>
      <c r="AK150" s="346"/>
      <c r="AL150" s="346"/>
      <c r="AM150" s="346"/>
      <c r="AN150" s="346"/>
      <c r="AO150" s="346"/>
      <c r="AP150" s="346"/>
      <c r="AQ150" s="346"/>
      <c r="AR150" s="346"/>
      <c r="AS150" s="346"/>
      <c r="AT150" s="346"/>
      <c r="AU150" s="346"/>
      <c r="AV150" s="346"/>
      <c r="AW150" s="346"/>
      <c r="AX150" s="346"/>
      <c r="AY150" s="346"/>
      <c r="AZ150" s="346"/>
      <c r="BA150" s="346"/>
      <c r="BB150" s="346"/>
      <c r="BC150" s="346"/>
      <c r="BD150" s="346"/>
      <c r="BE150" s="346"/>
      <c r="BF150" s="346"/>
      <c r="BG150" s="346"/>
      <c r="BH150" s="346"/>
      <c r="BI150" s="346"/>
      <c r="BJ150" s="346"/>
      <c r="BK150" s="346"/>
      <c r="BL150" s="346">
        <v>239</v>
      </c>
      <c r="BM150" s="346">
        <v>245</v>
      </c>
      <c r="BN150" s="346">
        <v>251</v>
      </c>
      <c r="BO150" s="346">
        <v>259</v>
      </c>
      <c r="BP150" s="346">
        <v>285</v>
      </c>
      <c r="BQ150" s="346">
        <v>300</v>
      </c>
      <c r="BR150" s="346">
        <v>320</v>
      </c>
      <c r="BS150" s="346">
        <v>339</v>
      </c>
      <c r="BT150" s="346">
        <v>355</v>
      </c>
      <c r="BU150" s="346">
        <v>366</v>
      </c>
      <c r="BV150" s="346">
        <v>375</v>
      </c>
      <c r="BW150" s="346">
        <v>378</v>
      </c>
      <c r="BX150" s="346">
        <v>376</v>
      </c>
      <c r="BY150" s="346">
        <v>387</v>
      </c>
      <c r="BZ150" s="346">
        <v>390</v>
      </c>
      <c r="CA150" s="346">
        <v>405</v>
      </c>
      <c r="CB150" s="346">
        <v>422</v>
      </c>
      <c r="CC150" s="346">
        <v>444</v>
      </c>
      <c r="CD150" s="346">
        <v>457</v>
      </c>
      <c r="CE150" s="347">
        <v>467</v>
      </c>
    </row>
    <row r="151" spans="1:83" s="407" customFormat="1" x14ac:dyDescent="0.35">
      <c r="A151" s="322"/>
      <c r="B151" s="74" t="s">
        <v>618</v>
      </c>
      <c r="C151" s="307"/>
      <c r="D151" s="418"/>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c r="AB151" s="346"/>
      <c r="AC151" s="346"/>
      <c r="AD151" s="346"/>
      <c r="AE151" s="346"/>
      <c r="AF151" s="346"/>
      <c r="AG151" s="346"/>
      <c r="AH151" s="346"/>
      <c r="AI151" s="346"/>
      <c r="AJ151" s="346"/>
      <c r="AK151" s="346"/>
      <c r="AL151" s="346"/>
      <c r="AM151" s="346"/>
      <c r="AN151" s="346"/>
      <c r="AO151" s="346"/>
      <c r="AP151" s="346"/>
      <c r="AQ151" s="346"/>
      <c r="AR151" s="346"/>
      <c r="AS151" s="346"/>
      <c r="AT151" s="346"/>
      <c r="AU151" s="346"/>
      <c r="AV151" s="346"/>
      <c r="AW151" s="346"/>
      <c r="AX151" s="346"/>
      <c r="AY151" s="346"/>
      <c r="AZ151" s="346"/>
      <c r="BA151" s="346"/>
      <c r="BB151" s="346"/>
      <c r="BC151" s="346"/>
      <c r="BD151" s="346"/>
      <c r="BE151" s="346"/>
      <c r="BF151" s="346"/>
      <c r="BG151" s="346"/>
      <c r="BH151" s="346"/>
      <c r="BI151" s="346"/>
      <c r="BJ151" s="346"/>
      <c r="BK151" s="346"/>
      <c r="BL151" s="346">
        <v>429</v>
      </c>
      <c r="BM151" s="346">
        <v>531</v>
      </c>
      <c r="BN151" s="346">
        <v>686</v>
      </c>
      <c r="BO151" s="346">
        <v>802</v>
      </c>
      <c r="BP151" s="346">
        <v>905</v>
      </c>
      <c r="BQ151" s="346">
        <v>998</v>
      </c>
      <c r="BR151" s="346">
        <v>1056</v>
      </c>
      <c r="BS151" s="346">
        <v>1056</v>
      </c>
      <c r="BT151" s="346">
        <v>1012</v>
      </c>
      <c r="BU151" s="346">
        <v>939</v>
      </c>
      <c r="BV151" s="346">
        <v>816</v>
      </c>
      <c r="BW151" s="346">
        <v>632</v>
      </c>
      <c r="BX151" s="346">
        <v>493</v>
      </c>
      <c r="BY151" s="346">
        <v>392</v>
      </c>
      <c r="BZ151" s="346">
        <v>331</v>
      </c>
      <c r="CA151" s="346">
        <v>310</v>
      </c>
      <c r="CB151" s="346">
        <v>281</v>
      </c>
      <c r="CC151" s="346">
        <v>193</v>
      </c>
      <c r="CD151" s="346">
        <v>110</v>
      </c>
      <c r="CE151" s="347">
        <v>105</v>
      </c>
    </row>
    <row r="152" spans="1:83" s="407" customFormat="1" ht="26.25" customHeight="1" x14ac:dyDescent="0.35">
      <c r="A152" s="322"/>
      <c r="B152" s="417" t="s">
        <v>619</v>
      </c>
      <c r="C152" s="307"/>
      <c r="D152" s="418"/>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c r="AB152" s="346"/>
      <c r="AC152" s="346"/>
      <c r="AD152" s="346"/>
      <c r="AE152" s="346"/>
      <c r="AF152" s="346"/>
      <c r="AG152" s="346"/>
      <c r="AH152" s="346"/>
      <c r="AI152" s="346"/>
      <c r="AJ152" s="346"/>
      <c r="AK152" s="346"/>
      <c r="AL152" s="346"/>
      <c r="AM152" s="346"/>
      <c r="AN152" s="346"/>
      <c r="AO152" s="346"/>
      <c r="AP152" s="346"/>
      <c r="AQ152" s="346"/>
      <c r="AR152" s="346">
        <f t="shared" ref="AR152:BK152" si="26">AR155</f>
        <v>2178</v>
      </c>
      <c r="AS152" s="346">
        <f t="shared" si="26"/>
        <v>2116</v>
      </c>
      <c r="AT152" s="346">
        <f t="shared" si="26"/>
        <v>2076</v>
      </c>
      <c r="AU152" s="346">
        <f t="shared" si="26"/>
        <v>1981</v>
      </c>
      <c r="AV152" s="346">
        <f t="shared" si="26"/>
        <v>1929</v>
      </c>
      <c r="AW152" s="346">
        <f t="shared" si="26"/>
        <v>1955</v>
      </c>
      <c r="AX152" s="346">
        <f t="shared" si="26"/>
        <v>1937</v>
      </c>
      <c r="AY152" s="346">
        <f t="shared" si="26"/>
        <v>1917</v>
      </c>
      <c r="AZ152" s="346">
        <f t="shared" si="26"/>
        <v>1886</v>
      </c>
      <c r="BA152" s="346">
        <f t="shared" si="26"/>
        <v>1844</v>
      </c>
      <c r="BB152" s="346">
        <f t="shared" si="26"/>
        <v>1798</v>
      </c>
      <c r="BC152" s="346">
        <f t="shared" si="26"/>
        <v>1726</v>
      </c>
      <c r="BD152" s="346">
        <f t="shared" si="26"/>
        <v>1664</v>
      </c>
      <c r="BE152" s="346">
        <f t="shared" si="26"/>
        <v>1637</v>
      </c>
      <c r="BF152" s="346">
        <f t="shared" si="26"/>
        <v>1612</v>
      </c>
      <c r="BG152" s="346">
        <f t="shared" si="26"/>
        <v>1546</v>
      </c>
      <c r="BH152" s="346">
        <f t="shared" si="26"/>
        <v>1554</v>
      </c>
      <c r="BI152" s="346">
        <f t="shared" si="26"/>
        <v>1491</v>
      </c>
      <c r="BJ152" s="346">
        <f t="shared" si="26"/>
        <v>1503</v>
      </c>
      <c r="BK152" s="346">
        <f t="shared" si="26"/>
        <v>1509</v>
      </c>
      <c r="BL152" s="346">
        <v>1541</v>
      </c>
      <c r="BM152" s="346">
        <v>1566</v>
      </c>
      <c r="BN152" s="346">
        <v>1574</v>
      </c>
      <c r="BO152" s="346">
        <v>1576</v>
      </c>
      <c r="BP152" s="346">
        <v>1551</v>
      </c>
      <c r="BQ152" s="346">
        <v>1505</v>
      </c>
      <c r="BR152" s="346">
        <v>1464</v>
      </c>
      <c r="BS152" s="346">
        <v>1417</v>
      </c>
      <c r="BT152" s="346">
        <v>1364</v>
      </c>
      <c r="BU152" s="346">
        <v>1308</v>
      </c>
      <c r="BV152" s="346">
        <v>1248</v>
      </c>
      <c r="BW152" s="346">
        <v>1207</v>
      </c>
      <c r="BX152" s="346">
        <v>1164</v>
      </c>
      <c r="BY152" s="346">
        <v>1136</v>
      </c>
      <c r="BZ152" s="346">
        <v>1102</v>
      </c>
      <c r="CA152" s="346">
        <v>1095</v>
      </c>
      <c r="CB152" s="346">
        <v>1074</v>
      </c>
      <c r="CC152" s="346">
        <v>1062</v>
      </c>
      <c r="CD152" s="346">
        <v>1047</v>
      </c>
      <c r="CE152" s="347">
        <v>1057</v>
      </c>
    </row>
    <row r="153" spans="1:83" s="407" customFormat="1" x14ac:dyDescent="0.35">
      <c r="A153" s="322"/>
      <c r="B153" s="417" t="s">
        <v>620</v>
      </c>
      <c r="C153" s="307"/>
      <c r="D153" s="418"/>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c r="AQ153" s="346"/>
      <c r="AR153" s="346">
        <v>1818</v>
      </c>
      <c r="AS153" s="346">
        <v>1771</v>
      </c>
      <c r="AT153" s="346">
        <v>1875</v>
      </c>
      <c r="AU153" s="346">
        <v>2138</v>
      </c>
      <c r="AV153" s="346">
        <v>2450</v>
      </c>
      <c r="AW153" s="346">
        <v>2646</v>
      </c>
      <c r="AX153" s="346">
        <v>2755</v>
      </c>
      <c r="AY153" s="346">
        <v>2840</v>
      </c>
      <c r="AZ153" s="346">
        <v>2854</v>
      </c>
      <c r="BA153" s="346">
        <v>2744</v>
      </c>
      <c r="BB153" s="346">
        <v>2625</v>
      </c>
      <c r="BC153" s="346">
        <v>2461</v>
      </c>
      <c r="BD153" s="346">
        <v>2282</v>
      </c>
      <c r="BE153" s="346">
        <v>2209</v>
      </c>
      <c r="BF153" s="346">
        <v>2194</v>
      </c>
      <c r="BG153" s="346">
        <v>2267</v>
      </c>
      <c r="BH153" s="346">
        <v>2387</v>
      </c>
      <c r="BI153" s="346">
        <v>2495</v>
      </c>
      <c r="BJ153" s="346">
        <v>2518</v>
      </c>
      <c r="BK153" s="346">
        <v>2527</v>
      </c>
      <c r="BL153" s="346">
        <v>2625</v>
      </c>
      <c r="BM153" s="346">
        <v>2981</v>
      </c>
      <c r="BN153" s="346">
        <v>3224</v>
      </c>
      <c r="BO153" s="346">
        <v>3356</v>
      </c>
      <c r="BP153" s="346">
        <v>3502</v>
      </c>
      <c r="BQ153" s="346">
        <v>3520</v>
      </c>
      <c r="BR153" s="346">
        <v>3457</v>
      </c>
      <c r="BS153" s="346">
        <v>3360</v>
      </c>
      <c r="BT153" s="346">
        <v>3230</v>
      </c>
      <c r="BU153" s="346">
        <v>3063</v>
      </c>
      <c r="BV153" s="346">
        <v>2736</v>
      </c>
      <c r="BW153" s="346">
        <v>2187</v>
      </c>
      <c r="BX153" s="346">
        <v>1864</v>
      </c>
      <c r="BY153" s="346">
        <v>1602</v>
      </c>
      <c r="BZ153" s="346">
        <v>1397</v>
      </c>
      <c r="CA153" s="346">
        <v>1230</v>
      </c>
      <c r="CB153" s="346">
        <v>1084</v>
      </c>
      <c r="CC153" s="346">
        <v>681</v>
      </c>
      <c r="CD153" s="346">
        <v>252</v>
      </c>
      <c r="CE153" s="347">
        <v>215</v>
      </c>
    </row>
    <row r="154" spans="1:83" s="407" customFormat="1" ht="26.25" customHeight="1" x14ac:dyDescent="0.35">
      <c r="A154" s="420"/>
      <c r="B154" s="76" t="s">
        <v>578</v>
      </c>
      <c r="C154" s="307"/>
      <c r="D154" s="418"/>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c r="AB154" s="346"/>
      <c r="AC154" s="346"/>
      <c r="AD154" s="346"/>
      <c r="AE154" s="346"/>
      <c r="AF154" s="346"/>
      <c r="AG154" s="346"/>
      <c r="AH154" s="346"/>
      <c r="AI154" s="346"/>
      <c r="AJ154" s="346"/>
      <c r="AK154" s="346"/>
      <c r="AL154" s="346"/>
      <c r="AM154" s="346"/>
      <c r="AN154" s="346"/>
      <c r="AO154" s="346"/>
      <c r="AP154" s="346"/>
      <c r="AQ154" s="346"/>
      <c r="AR154" s="346"/>
      <c r="AS154" s="346"/>
      <c r="AT154" s="346"/>
      <c r="AU154" s="346"/>
      <c r="AV154" s="346"/>
      <c r="AW154" s="346"/>
      <c r="AX154" s="346"/>
      <c r="AY154" s="346"/>
      <c r="AZ154" s="346"/>
      <c r="BA154" s="346"/>
      <c r="BB154" s="346"/>
      <c r="BC154" s="346"/>
      <c r="BD154" s="346"/>
      <c r="BE154" s="346"/>
      <c r="BF154" s="346"/>
      <c r="BG154" s="346"/>
      <c r="BH154" s="346"/>
      <c r="BI154" s="346"/>
      <c r="BJ154" s="346"/>
      <c r="BK154" s="346"/>
      <c r="BL154" s="346"/>
      <c r="BM154" s="346"/>
      <c r="BN154" s="346"/>
      <c r="BO154" s="346"/>
      <c r="BP154" s="346"/>
      <c r="BQ154" s="346"/>
      <c r="BR154" s="346"/>
      <c r="BS154" s="346"/>
      <c r="BT154" s="346"/>
      <c r="BU154" s="346"/>
      <c r="BV154" s="346"/>
      <c r="BW154" s="346"/>
      <c r="BX154" s="346"/>
      <c r="BY154" s="346"/>
      <c r="BZ154" s="346"/>
      <c r="CA154" s="346"/>
      <c r="CB154" s="346"/>
      <c r="CC154" s="346"/>
      <c r="CD154" s="346"/>
      <c r="CE154" s="347"/>
    </row>
    <row r="155" spans="1:83" s="407" customFormat="1" x14ac:dyDescent="0.35">
      <c r="A155" s="68"/>
      <c r="B155" s="74" t="s">
        <v>621</v>
      </c>
      <c r="C155" s="307"/>
      <c r="D155" s="418"/>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c r="AB155" s="346"/>
      <c r="AC155" s="346"/>
      <c r="AD155" s="346"/>
      <c r="AE155" s="346"/>
      <c r="AF155" s="346"/>
      <c r="AG155" s="346"/>
      <c r="AH155" s="346"/>
      <c r="AI155" s="346"/>
      <c r="AJ155" s="346"/>
      <c r="AK155" s="346"/>
      <c r="AL155" s="346"/>
      <c r="AM155" s="346"/>
      <c r="AN155" s="346"/>
      <c r="AO155" s="346"/>
      <c r="AP155" s="346"/>
      <c r="AQ155" s="346"/>
      <c r="AR155" s="346">
        <v>2178</v>
      </c>
      <c r="AS155" s="346">
        <v>2116</v>
      </c>
      <c r="AT155" s="346">
        <v>2076</v>
      </c>
      <c r="AU155" s="346">
        <v>1981</v>
      </c>
      <c r="AV155" s="346">
        <v>1929</v>
      </c>
      <c r="AW155" s="346">
        <v>1955</v>
      </c>
      <c r="AX155" s="346">
        <v>1937</v>
      </c>
      <c r="AY155" s="346">
        <v>1917</v>
      </c>
      <c r="AZ155" s="346">
        <v>1886</v>
      </c>
      <c r="BA155" s="346">
        <v>1844</v>
      </c>
      <c r="BB155" s="346">
        <v>1798</v>
      </c>
      <c r="BC155" s="346">
        <v>1726</v>
      </c>
      <c r="BD155" s="346">
        <v>1664</v>
      </c>
      <c r="BE155" s="346">
        <v>1637</v>
      </c>
      <c r="BF155" s="346">
        <v>1612</v>
      </c>
      <c r="BG155" s="346">
        <v>1546</v>
      </c>
      <c r="BH155" s="346">
        <v>1554</v>
      </c>
      <c r="BI155" s="346">
        <v>1491</v>
      </c>
      <c r="BJ155" s="346">
        <v>1503</v>
      </c>
      <c r="BK155" s="346">
        <v>1509</v>
      </c>
      <c r="BL155" s="346">
        <v>1541</v>
      </c>
      <c r="BM155" s="346">
        <v>1566</v>
      </c>
      <c r="BN155" s="346">
        <v>1574</v>
      </c>
      <c r="BO155" s="346">
        <v>1576</v>
      </c>
      <c r="BP155" s="346">
        <v>1551</v>
      </c>
      <c r="BQ155" s="346">
        <v>1505</v>
      </c>
      <c r="BR155" s="346">
        <v>1464</v>
      </c>
      <c r="BS155" s="346">
        <v>1417</v>
      </c>
      <c r="BT155" s="346">
        <v>1364</v>
      </c>
      <c r="BU155" s="346">
        <v>1308</v>
      </c>
      <c r="BV155" s="346"/>
      <c r="BW155" s="346"/>
      <c r="BX155" s="346"/>
      <c r="BY155" s="346"/>
      <c r="BZ155" s="346"/>
      <c r="CA155" s="346"/>
      <c r="CB155" s="346"/>
      <c r="CC155" s="346"/>
      <c r="CD155" s="346"/>
      <c r="CE155" s="347"/>
    </row>
    <row r="156" spans="1:83" s="407" customFormat="1" x14ac:dyDescent="0.35">
      <c r="A156" s="68"/>
      <c r="B156" s="74" t="s">
        <v>451</v>
      </c>
      <c r="C156" s="307"/>
      <c r="D156" s="418"/>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c r="AA156" s="346"/>
      <c r="AB156" s="346"/>
      <c r="AC156" s="346"/>
      <c r="AD156" s="346"/>
      <c r="AE156" s="346"/>
      <c r="AF156" s="346"/>
      <c r="AG156" s="346"/>
      <c r="AH156" s="346"/>
      <c r="AI156" s="346"/>
      <c r="AJ156" s="346"/>
      <c r="AK156" s="346"/>
      <c r="AL156" s="346"/>
      <c r="AM156" s="346"/>
      <c r="AN156" s="346"/>
      <c r="AO156" s="346"/>
      <c r="AP156" s="346"/>
      <c r="AQ156" s="346"/>
      <c r="AR156" s="346">
        <v>239</v>
      </c>
      <c r="AS156" s="346">
        <v>267</v>
      </c>
      <c r="AT156" s="346">
        <v>311</v>
      </c>
      <c r="AU156" s="346">
        <v>359</v>
      </c>
      <c r="AV156" s="346">
        <v>416</v>
      </c>
      <c r="AW156" s="346">
        <v>491</v>
      </c>
      <c r="AX156" s="346">
        <v>568</v>
      </c>
      <c r="AY156" s="346">
        <v>626</v>
      </c>
      <c r="AZ156" s="346">
        <v>655</v>
      </c>
      <c r="BA156" s="346">
        <v>693</v>
      </c>
      <c r="BB156" s="346">
        <v>735</v>
      </c>
      <c r="BC156" s="346">
        <v>759</v>
      </c>
      <c r="BD156" s="346">
        <v>771</v>
      </c>
      <c r="BE156" s="346">
        <v>798</v>
      </c>
      <c r="BF156" s="346">
        <v>837</v>
      </c>
      <c r="BG156" s="346">
        <v>899</v>
      </c>
      <c r="BH156" s="346">
        <v>956</v>
      </c>
      <c r="BI156" s="346">
        <v>1007</v>
      </c>
      <c r="BJ156" s="346">
        <v>1014</v>
      </c>
      <c r="BK156" s="346">
        <v>1003</v>
      </c>
      <c r="BL156" s="346">
        <v>1051</v>
      </c>
      <c r="BM156" s="346">
        <v>1092</v>
      </c>
      <c r="BN156" s="346">
        <v>1136</v>
      </c>
      <c r="BO156" s="346">
        <v>1167</v>
      </c>
      <c r="BP156" s="346">
        <v>1177</v>
      </c>
      <c r="BQ156" s="346">
        <v>1202</v>
      </c>
      <c r="BR156" s="346">
        <v>1287</v>
      </c>
      <c r="BS156" s="346">
        <v>1342</v>
      </c>
      <c r="BT156" s="346">
        <v>1345</v>
      </c>
      <c r="BU156" s="346">
        <v>1324</v>
      </c>
      <c r="BV156" s="346"/>
      <c r="BW156" s="346"/>
      <c r="BX156" s="346"/>
      <c r="BY156" s="346"/>
      <c r="BZ156" s="346"/>
      <c r="CA156" s="346"/>
      <c r="CB156" s="346"/>
      <c r="CC156" s="346"/>
      <c r="CD156" s="346"/>
      <c r="CE156" s="347"/>
    </row>
    <row r="157" spans="1:83" s="407" customFormat="1" x14ac:dyDescent="0.35">
      <c r="A157" s="68"/>
      <c r="B157" s="74" t="s">
        <v>580</v>
      </c>
      <c r="C157" s="307"/>
      <c r="D157" s="418"/>
      <c r="E157" s="346"/>
      <c r="F157" s="346"/>
      <c r="G157" s="346"/>
      <c r="H157" s="346"/>
      <c r="I157" s="346"/>
      <c r="J157" s="346"/>
      <c r="K157" s="346"/>
      <c r="L157" s="346"/>
      <c r="M157" s="346"/>
      <c r="N157" s="346"/>
      <c r="O157" s="346"/>
      <c r="P157" s="346"/>
      <c r="Q157" s="346"/>
      <c r="R157" s="346"/>
      <c r="S157" s="346"/>
      <c r="T157" s="346"/>
      <c r="U157" s="346"/>
      <c r="V157" s="346"/>
      <c r="W157" s="346"/>
      <c r="X157" s="346"/>
      <c r="Y157" s="346"/>
      <c r="Z157" s="346"/>
      <c r="AA157" s="346"/>
      <c r="AB157" s="346"/>
      <c r="AC157" s="346"/>
      <c r="AD157" s="346"/>
      <c r="AE157" s="346"/>
      <c r="AF157" s="346"/>
      <c r="AG157" s="346"/>
      <c r="AH157" s="346"/>
      <c r="AI157" s="346"/>
      <c r="AJ157" s="346"/>
      <c r="AK157" s="346"/>
      <c r="AL157" s="346"/>
      <c r="AM157" s="346"/>
      <c r="AN157" s="346"/>
      <c r="AO157" s="346"/>
      <c r="AP157" s="346"/>
      <c r="AQ157" s="346"/>
      <c r="AR157" s="346">
        <v>551</v>
      </c>
      <c r="AS157" s="346">
        <v>558</v>
      </c>
      <c r="AT157" s="346">
        <v>602</v>
      </c>
      <c r="AU157" s="346">
        <v>692</v>
      </c>
      <c r="AV157" s="346">
        <v>770</v>
      </c>
      <c r="AW157" s="346">
        <v>817</v>
      </c>
      <c r="AX157" s="346">
        <v>858</v>
      </c>
      <c r="AY157" s="346">
        <v>895</v>
      </c>
      <c r="AZ157" s="346">
        <v>911</v>
      </c>
      <c r="BA157" s="346">
        <v>911</v>
      </c>
      <c r="BB157" s="346">
        <v>902</v>
      </c>
      <c r="BC157" s="346">
        <v>875</v>
      </c>
      <c r="BD157" s="346">
        <v>811</v>
      </c>
      <c r="BE157" s="346">
        <v>781</v>
      </c>
      <c r="BF157" s="346">
        <v>763</v>
      </c>
      <c r="BG157" s="346">
        <v>776</v>
      </c>
      <c r="BH157" s="346">
        <v>813</v>
      </c>
      <c r="BI157" s="346">
        <v>845</v>
      </c>
      <c r="BJ157" s="346">
        <v>845</v>
      </c>
      <c r="BK157" s="346">
        <v>851</v>
      </c>
      <c r="BL157" s="346">
        <v>816</v>
      </c>
      <c r="BM157" s="346">
        <v>880</v>
      </c>
      <c r="BN157" s="346">
        <v>968</v>
      </c>
      <c r="BO157" s="346">
        <v>1005</v>
      </c>
      <c r="BP157" s="346">
        <v>1041</v>
      </c>
      <c r="BQ157" s="346">
        <v>1043</v>
      </c>
      <c r="BR157" s="346">
        <v>1016</v>
      </c>
      <c r="BS157" s="346">
        <v>980</v>
      </c>
      <c r="BT157" s="346">
        <v>940</v>
      </c>
      <c r="BU157" s="346">
        <v>879</v>
      </c>
      <c r="BV157" s="346"/>
      <c r="BW157" s="346"/>
      <c r="BX157" s="346"/>
      <c r="BY157" s="346"/>
      <c r="BZ157" s="346"/>
      <c r="CA157" s="346"/>
      <c r="CB157" s="346"/>
      <c r="CC157" s="346"/>
      <c r="CD157" s="346"/>
      <c r="CE157" s="347"/>
    </row>
    <row r="158" spans="1:83" s="407" customFormat="1" x14ac:dyDescent="0.35">
      <c r="A158" s="68"/>
      <c r="B158" s="74" t="s">
        <v>408</v>
      </c>
      <c r="C158" s="307"/>
      <c r="D158" s="418"/>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c r="AB158" s="346"/>
      <c r="AC158" s="346"/>
      <c r="AD158" s="346"/>
      <c r="AE158" s="346"/>
      <c r="AF158" s="346"/>
      <c r="AG158" s="346"/>
      <c r="AH158" s="346"/>
      <c r="AI158" s="346"/>
      <c r="AJ158" s="346"/>
      <c r="AK158" s="346"/>
      <c r="AL158" s="346"/>
      <c r="AM158" s="346"/>
      <c r="AN158" s="346"/>
      <c r="AO158" s="346"/>
      <c r="AP158" s="346"/>
      <c r="AQ158" s="346"/>
      <c r="AR158" s="346">
        <v>704</v>
      </c>
      <c r="AS158" s="346">
        <v>639</v>
      </c>
      <c r="AT158" s="346">
        <v>626</v>
      </c>
      <c r="AU158" s="346">
        <v>778</v>
      </c>
      <c r="AV158" s="346">
        <v>951</v>
      </c>
      <c r="AW158" s="346">
        <v>979</v>
      </c>
      <c r="AX158" s="346">
        <v>947</v>
      </c>
      <c r="AY158" s="346">
        <v>875</v>
      </c>
      <c r="AZ158" s="346">
        <v>791</v>
      </c>
      <c r="BA158" s="346">
        <v>626</v>
      </c>
      <c r="BB158" s="346">
        <v>514</v>
      </c>
      <c r="BC158" s="346">
        <v>425</v>
      </c>
      <c r="BD158" s="346">
        <v>354</v>
      </c>
      <c r="BE158" s="346">
        <v>308</v>
      </c>
      <c r="BF158" s="346">
        <v>285</v>
      </c>
      <c r="BG158" s="346">
        <v>284</v>
      </c>
      <c r="BH158" s="346">
        <v>290</v>
      </c>
      <c r="BI158" s="346">
        <v>300</v>
      </c>
      <c r="BJ158" s="346">
        <v>314</v>
      </c>
      <c r="BK158" s="346">
        <v>303</v>
      </c>
      <c r="BL158" s="346">
        <v>410</v>
      </c>
      <c r="BM158" s="346">
        <v>545</v>
      </c>
      <c r="BN158" s="346">
        <v>536</v>
      </c>
      <c r="BO158" s="346">
        <v>552</v>
      </c>
      <c r="BP158" s="346">
        <v>572</v>
      </c>
      <c r="BQ158" s="346">
        <v>505</v>
      </c>
      <c r="BR158" s="346">
        <v>367</v>
      </c>
      <c r="BS158" s="346">
        <v>275</v>
      </c>
      <c r="BT158" s="346">
        <v>219</v>
      </c>
      <c r="BU158" s="346">
        <v>192</v>
      </c>
      <c r="BV158" s="346"/>
      <c r="BW158" s="346"/>
      <c r="BX158" s="346"/>
      <c r="BY158" s="346"/>
      <c r="BZ158" s="346"/>
      <c r="CA158" s="346"/>
      <c r="CB158" s="346"/>
      <c r="CC158" s="346"/>
      <c r="CD158" s="346"/>
      <c r="CE158" s="347"/>
    </row>
    <row r="159" spans="1:83" s="407" customFormat="1" x14ac:dyDescent="0.35">
      <c r="A159" s="68"/>
      <c r="B159" s="74" t="s">
        <v>581</v>
      </c>
      <c r="C159" s="307"/>
      <c r="D159" s="418"/>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c r="AA159" s="346"/>
      <c r="AB159" s="346"/>
      <c r="AC159" s="346"/>
      <c r="AD159" s="346"/>
      <c r="AE159" s="346"/>
      <c r="AF159" s="346"/>
      <c r="AG159" s="346"/>
      <c r="AH159" s="346"/>
      <c r="AI159" s="346"/>
      <c r="AJ159" s="346"/>
      <c r="AK159" s="346"/>
      <c r="AL159" s="346"/>
      <c r="AM159" s="346"/>
      <c r="AN159" s="346"/>
      <c r="AO159" s="346"/>
      <c r="AP159" s="346"/>
      <c r="AQ159" s="346"/>
      <c r="AR159" s="346">
        <v>323</v>
      </c>
      <c r="AS159" s="346">
        <v>306</v>
      </c>
      <c r="AT159" s="346">
        <v>335</v>
      </c>
      <c r="AU159" s="346">
        <v>310</v>
      </c>
      <c r="AV159" s="346">
        <v>313</v>
      </c>
      <c r="AW159" s="346">
        <v>358</v>
      </c>
      <c r="AX159" s="346">
        <v>383</v>
      </c>
      <c r="AY159" s="346">
        <v>444</v>
      </c>
      <c r="AZ159" s="346">
        <v>496</v>
      </c>
      <c r="BA159" s="346">
        <v>514</v>
      </c>
      <c r="BB159" s="346">
        <v>474</v>
      </c>
      <c r="BC159" s="346">
        <v>402</v>
      </c>
      <c r="BD159" s="346">
        <v>347</v>
      </c>
      <c r="BE159" s="346">
        <v>323</v>
      </c>
      <c r="BF159" s="346">
        <v>309</v>
      </c>
      <c r="BG159" s="346">
        <v>307</v>
      </c>
      <c r="BH159" s="346">
        <v>327</v>
      </c>
      <c r="BI159" s="346">
        <v>342</v>
      </c>
      <c r="BJ159" s="346">
        <v>345</v>
      </c>
      <c r="BK159" s="346">
        <v>370</v>
      </c>
      <c r="BL159" s="346">
        <v>347</v>
      </c>
      <c r="BM159" s="346">
        <v>464</v>
      </c>
      <c r="BN159" s="346">
        <v>584</v>
      </c>
      <c r="BO159" s="346">
        <v>632</v>
      </c>
      <c r="BP159" s="346">
        <v>711</v>
      </c>
      <c r="BQ159" s="346">
        <v>771</v>
      </c>
      <c r="BR159" s="346">
        <v>788</v>
      </c>
      <c r="BS159" s="346">
        <v>763</v>
      </c>
      <c r="BT159" s="346">
        <v>725</v>
      </c>
      <c r="BU159" s="346">
        <v>668</v>
      </c>
      <c r="BV159" s="346"/>
      <c r="BW159" s="346"/>
      <c r="BX159" s="346"/>
      <c r="BY159" s="346"/>
      <c r="BZ159" s="346"/>
      <c r="CA159" s="346"/>
      <c r="CB159" s="346"/>
      <c r="CC159" s="346"/>
      <c r="CD159" s="346"/>
      <c r="CE159" s="347"/>
    </row>
    <row r="160" spans="1:83" s="407" customFormat="1" ht="26.25" customHeight="1" x14ac:dyDescent="0.35">
      <c r="A160" s="68"/>
      <c r="B160" s="74" t="s">
        <v>577</v>
      </c>
      <c r="C160" s="307"/>
      <c r="D160" s="418"/>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f t="shared" ref="AR160:BU160" si="27">SUM(AR156:AR159)</f>
        <v>1817</v>
      </c>
      <c r="AS160" s="346">
        <f t="shared" si="27"/>
        <v>1770</v>
      </c>
      <c r="AT160" s="346">
        <f t="shared" si="27"/>
        <v>1874</v>
      </c>
      <c r="AU160" s="346">
        <f t="shared" si="27"/>
        <v>2139</v>
      </c>
      <c r="AV160" s="346">
        <f t="shared" si="27"/>
        <v>2450</v>
      </c>
      <c r="AW160" s="346">
        <f t="shared" si="27"/>
        <v>2645</v>
      </c>
      <c r="AX160" s="346">
        <f t="shared" si="27"/>
        <v>2756</v>
      </c>
      <c r="AY160" s="346">
        <f t="shared" si="27"/>
        <v>2840</v>
      </c>
      <c r="AZ160" s="346">
        <f t="shared" si="27"/>
        <v>2853</v>
      </c>
      <c r="BA160" s="346">
        <f t="shared" si="27"/>
        <v>2744</v>
      </c>
      <c r="BB160" s="346">
        <f t="shared" si="27"/>
        <v>2625</v>
      </c>
      <c r="BC160" s="346">
        <f t="shared" si="27"/>
        <v>2461</v>
      </c>
      <c r="BD160" s="346">
        <f t="shared" si="27"/>
        <v>2283</v>
      </c>
      <c r="BE160" s="346">
        <f t="shared" si="27"/>
        <v>2210</v>
      </c>
      <c r="BF160" s="346">
        <f t="shared" si="27"/>
        <v>2194</v>
      </c>
      <c r="BG160" s="346">
        <f t="shared" si="27"/>
        <v>2266</v>
      </c>
      <c r="BH160" s="346">
        <f t="shared" si="27"/>
        <v>2386</v>
      </c>
      <c r="BI160" s="346">
        <f t="shared" si="27"/>
        <v>2494</v>
      </c>
      <c r="BJ160" s="346">
        <f t="shared" si="27"/>
        <v>2518</v>
      </c>
      <c r="BK160" s="346">
        <f t="shared" si="27"/>
        <v>2527</v>
      </c>
      <c r="BL160" s="346">
        <f t="shared" si="27"/>
        <v>2624</v>
      </c>
      <c r="BM160" s="346">
        <f t="shared" si="27"/>
        <v>2981</v>
      </c>
      <c r="BN160" s="346">
        <f t="shared" si="27"/>
        <v>3224</v>
      </c>
      <c r="BO160" s="346">
        <f t="shared" si="27"/>
        <v>3356</v>
      </c>
      <c r="BP160" s="346">
        <f t="shared" si="27"/>
        <v>3501</v>
      </c>
      <c r="BQ160" s="346">
        <f t="shared" si="27"/>
        <v>3521</v>
      </c>
      <c r="BR160" s="346">
        <f t="shared" si="27"/>
        <v>3458</v>
      </c>
      <c r="BS160" s="346">
        <f t="shared" si="27"/>
        <v>3360</v>
      </c>
      <c r="BT160" s="346">
        <f t="shared" si="27"/>
        <v>3229</v>
      </c>
      <c r="BU160" s="346">
        <f t="shared" si="27"/>
        <v>3063</v>
      </c>
      <c r="BV160" s="346"/>
      <c r="BW160" s="346"/>
      <c r="BX160" s="346"/>
      <c r="BY160" s="346"/>
      <c r="BZ160" s="346"/>
      <c r="CA160" s="346"/>
      <c r="CB160" s="346"/>
      <c r="CC160" s="346"/>
      <c r="CD160" s="346"/>
      <c r="CE160" s="347"/>
    </row>
    <row r="161" spans="1:83" s="407" customFormat="1" ht="26.25" customHeight="1" x14ac:dyDescent="0.35">
      <c r="A161" s="420"/>
      <c r="B161" s="76" t="s">
        <v>582</v>
      </c>
      <c r="C161" s="307"/>
      <c r="D161" s="418"/>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46"/>
      <c r="BM161" s="346"/>
      <c r="BN161" s="346"/>
      <c r="BO161" s="346"/>
      <c r="BP161" s="346"/>
      <c r="BQ161" s="346"/>
      <c r="BR161" s="346"/>
      <c r="BS161" s="346"/>
      <c r="BT161" s="346"/>
      <c r="BU161" s="346"/>
      <c r="BV161" s="346"/>
      <c r="BW161" s="346"/>
      <c r="BX161" s="346"/>
      <c r="BY161" s="346"/>
      <c r="BZ161" s="346"/>
      <c r="CA161" s="346"/>
      <c r="CB161" s="346"/>
      <c r="CC161" s="346"/>
      <c r="CD161" s="346"/>
      <c r="CE161" s="347"/>
    </row>
    <row r="162" spans="1:83" s="407" customFormat="1" x14ac:dyDescent="0.35">
      <c r="A162" s="68"/>
      <c r="B162" s="417" t="s">
        <v>622</v>
      </c>
      <c r="C162" s="307"/>
      <c r="D162" s="418"/>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c r="AD162" s="346"/>
      <c r="AE162" s="346"/>
      <c r="AF162" s="346"/>
      <c r="AG162" s="346"/>
      <c r="AH162" s="346">
        <v>2667</v>
      </c>
      <c r="AI162" s="346">
        <v>2625</v>
      </c>
      <c r="AJ162" s="346">
        <v>2843</v>
      </c>
      <c r="AK162" s="346">
        <v>3354</v>
      </c>
      <c r="AL162" s="346">
        <v>3580</v>
      </c>
      <c r="AM162" s="346">
        <v>3735</v>
      </c>
      <c r="AN162" s="346">
        <v>3745</v>
      </c>
      <c r="AO162" s="346">
        <v>3710</v>
      </c>
      <c r="AP162" s="346">
        <v>3720</v>
      </c>
      <c r="AQ162" s="346">
        <v>3665</v>
      </c>
      <c r="AR162" s="346">
        <v>3082</v>
      </c>
      <c r="AS162" s="346">
        <v>2938</v>
      </c>
      <c r="AT162" s="346">
        <v>2922</v>
      </c>
      <c r="AU162" s="346">
        <v>2967</v>
      </c>
      <c r="AV162" s="346">
        <v>3034</v>
      </c>
      <c r="AW162" s="346">
        <v>3053</v>
      </c>
      <c r="AX162" s="346">
        <v>3006</v>
      </c>
      <c r="AY162" s="346">
        <v>2939</v>
      </c>
      <c r="AZ162" s="346">
        <v>2868</v>
      </c>
      <c r="BA162" s="346">
        <v>2754</v>
      </c>
      <c r="BB162" s="346">
        <v>2628</v>
      </c>
      <c r="BC162" s="346">
        <v>2438</v>
      </c>
      <c r="BD162" s="346">
        <v>2230</v>
      </c>
      <c r="BE162" s="346">
        <v>2093</v>
      </c>
      <c r="BF162" s="346">
        <v>1993</v>
      </c>
      <c r="BG162" s="346">
        <v>1824</v>
      </c>
      <c r="BH162" s="346">
        <v>1808</v>
      </c>
      <c r="BI162" s="346">
        <v>1753</v>
      </c>
      <c r="BJ162" s="346">
        <v>1674</v>
      </c>
      <c r="BK162" s="346">
        <v>1581</v>
      </c>
      <c r="BL162" s="346">
        <v>1533</v>
      </c>
      <c r="BM162" s="346">
        <v>1512</v>
      </c>
      <c r="BN162" s="346">
        <v>1502</v>
      </c>
      <c r="BO162" s="346">
        <v>1464</v>
      </c>
      <c r="BP162" s="346">
        <v>1455</v>
      </c>
      <c r="BQ162" s="346">
        <v>1428</v>
      </c>
      <c r="BR162" s="346">
        <v>1397</v>
      </c>
      <c r="BS162" s="346">
        <v>1344</v>
      </c>
      <c r="BT162" s="346">
        <v>1300</v>
      </c>
      <c r="BU162" s="346">
        <v>1243</v>
      </c>
      <c r="BV162" s="346">
        <v>1148</v>
      </c>
      <c r="BW162" s="346">
        <v>1012</v>
      </c>
      <c r="BX162" s="346">
        <v>927</v>
      </c>
      <c r="BY162" s="346">
        <v>849</v>
      </c>
      <c r="BZ162" s="346">
        <v>795</v>
      </c>
      <c r="CA162" s="346">
        <v>756</v>
      </c>
      <c r="CB162" s="346">
        <v>716</v>
      </c>
      <c r="CC162" s="346">
        <v>606</v>
      </c>
      <c r="CD162" s="346">
        <v>481</v>
      </c>
      <c r="CE162" s="347">
        <v>478</v>
      </c>
    </row>
    <row r="163" spans="1:83" s="407" customFormat="1" x14ac:dyDescent="0.35">
      <c r="A163" s="68"/>
      <c r="B163" s="203" t="s">
        <v>583</v>
      </c>
      <c r="C163" s="307"/>
      <c r="D163" s="418"/>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v>2430</v>
      </c>
      <c r="AS163" s="346">
        <v>2310</v>
      </c>
      <c r="AT163" s="346">
        <v>2304</v>
      </c>
      <c r="AU163" s="346">
        <v>2350</v>
      </c>
      <c r="AV163" s="346">
        <v>2420</v>
      </c>
      <c r="AW163" s="346">
        <v>2443</v>
      </c>
      <c r="AX163" s="346">
        <v>2409</v>
      </c>
      <c r="AY163" s="346">
        <v>2360</v>
      </c>
      <c r="AZ163" s="346">
        <v>2301</v>
      </c>
      <c r="BA163" s="346">
        <v>2211</v>
      </c>
      <c r="BB163" s="346">
        <v>2105</v>
      </c>
      <c r="BC163" s="346">
        <v>1940</v>
      </c>
      <c r="BD163" s="346">
        <v>1762</v>
      </c>
      <c r="BE163" s="346">
        <v>1649</v>
      </c>
      <c r="BF163" s="346">
        <v>1567</v>
      </c>
      <c r="BG163" s="346">
        <v>1483</v>
      </c>
      <c r="BH163" s="346">
        <v>1468</v>
      </c>
      <c r="BI163" s="346">
        <v>1421</v>
      </c>
      <c r="BJ163" s="346">
        <v>1350</v>
      </c>
      <c r="BK163" s="346">
        <v>1273</v>
      </c>
      <c r="BL163" s="346">
        <v>1244</v>
      </c>
      <c r="BM163" s="346">
        <v>1230</v>
      </c>
      <c r="BN163" s="346">
        <v>1223</v>
      </c>
      <c r="BO163" s="346">
        <v>1194</v>
      </c>
      <c r="BP163" s="346">
        <v>1184</v>
      </c>
      <c r="BQ163" s="346">
        <v>1164</v>
      </c>
      <c r="BR163" s="346">
        <v>1138</v>
      </c>
      <c r="BS163" s="346">
        <v>1091</v>
      </c>
      <c r="BT163" s="346">
        <v>1055</v>
      </c>
      <c r="BU163" s="346">
        <v>1006</v>
      </c>
      <c r="BV163" s="346">
        <v>931</v>
      </c>
      <c r="BW163" s="346">
        <v>822</v>
      </c>
      <c r="BX163" s="346">
        <v>745</v>
      </c>
      <c r="BY163" s="346">
        <v>687</v>
      </c>
      <c r="BZ163" s="346">
        <v>645</v>
      </c>
      <c r="CA163" s="346">
        <v>613</v>
      </c>
      <c r="CB163" s="346">
        <v>582</v>
      </c>
      <c r="CC163" s="346">
        <v>494</v>
      </c>
      <c r="CD163" s="346">
        <v>393</v>
      </c>
      <c r="CE163" s="347">
        <v>391</v>
      </c>
    </row>
    <row r="164" spans="1:83" s="407" customFormat="1" x14ac:dyDescent="0.35">
      <c r="A164" s="68"/>
      <c r="B164" s="203" t="s">
        <v>584</v>
      </c>
      <c r="C164" s="307"/>
      <c r="D164" s="418"/>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c r="AD164" s="346"/>
      <c r="AE164" s="346"/>
      <c r="AF164" s="346"/>
      <c r="AG164" s="346"/>
      <c r="AH164" s="346"/>
      <c r="AI164" s="346"/>
      <c r="AJ164" s="346"/>
      <c r="AK164" s="346"/>
      <c r="AL164" s="346"/>
      <c r="AM164" s="346"/>
      <c r="AN164" s="346"/>
      <c r="AO164" s="346"/>
      <c r="AP164" s="346"/>
      <c r="AQ164" s="346"/>
      <c r="AR164" s="346">
        <v>160</v>
      </c>
      <c r="AS164" s="346">
        <v>151</v>
      </c>
      <c r="AT164" s="346">
        <v>151</v>
      </c>
      <c r="AU164" s="346">
        <v>152</v>
      </c>
      <c r="AV164" s="346">
        <v>153</v>
      </c>
      <c r="AW164" s="346">
        <v>153</v>
      </c>
      <c r="AX164" s="346">
        <v>152</v>
      </c>
      <c r="AY164" s="346">
        <v>151</v>
      </c>
      <c r="AZ164" s="346">
        <v>148</v>
      </c>
      <c r="BA164" s="346">
        <v>143</v>
      </c>
      <c r="BB164" s="346">
        <v>138</v>
      </c>
      <c r="BC164" s="346">
        <v>132</v>
      </c>
      <c r="BD164" s="346">
        <v>126</v>
      </c>
      <c r="BE164" s="346">
        <v>122</v>
      </c>
      <c r="BF164" s="346">
        <v>117</v>
      </c>
      <c r="BG164" s="346">
        <v>112</v>
      </c>
      <c r="BH164" s="346">
        <v>110</v>
      </c>
      <c r="BI164" s="346">
        <v>109</v>
      </c>
      <c r="BJ164" s="346">
        <v>107</v>
      </c>
      <c r="BK164" s="346">
        <v>112</v>
      </c>
      <c r="BL164" s="346">
        <v>90</v>
      </c>
      <c r="BM164" s="346">
        <v>80</v>
      </c>
      <c r="BN164" s="346">
        <v>72</v>
      </c>
      <c r="BO164" s="346">
        <v>65</v>
      </c>
      <c r="BP164" s="346">
        <v>65</v>
      </c>
      <c r="BQ164" s="346">
        <v>64</v>
      </c>
      <c r="BR164" s="346">
        <v>63</v>
      </c>
      <c r="BS164" s="346">
        <v>61</v>
      </c>
      <c r="BT164" s="346">
        <v>60</v>
      </c>
      <c r="BU164" s="346">
        <v>59</v>
      </c>
      <c r="BV164" s="346">
        <v>55</v>
      </c>
      <c r="BW164" s="346">
        <v>49</v>
      </c>
      <c r="BX164" s="346">
        <v>45</v>
      </c>
      <c r="BY164" s="346">
        <v>41</v>
      </c>
      <c r="BZ164" s="346">
        <v>38</v>
      </c>
      <c r="CA164" s="346">
        <v>36</v>
      </c>
      <c r="CB164" s="346">
        <v>34</v>
      </c>
      <c r="CC164" s="346">
        <v>28</v>
      </c>
      <c r="CD164" s="346">
        <v>22</v>
      </c>
      <c r="CE164" s="347">
        <v>21</v>
      </c>
    </row>
    <row r="165" spans="1:83" s="407" customFormat="1" x14ac:dyDescent="0.35">
      <c r="A165" s="68"/>
      <c r="B165" s="203" t="s">
        <v>585</v>
      </c>
      <c r="C165" s="307"/>
      <c r="D165" s="418"/>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c r="AB165" s="346"/>
      <c r="AC165" s="346"/>
      <c r="AD165" s="346"/>
      <c r="AE165" s="346"/>
      <c r="AF165" s="346"/>
      <c r="AG165" s="346"/>
      <c r="AH165" s="346"/>
      <c r="AI165" s="346"/>
      <c r="AJ165" s="346"/>
      <c r="AK165" s="346"/>
      <c r="AL165" s="346"/>
      <c r="AM165" s="346"/>
      <c r="AN165" s="346"/>
      <c r="AO165" s="346"/>
      <c r="AP165" s="346"/>
      <c r="AQ165" s="346"/>
      <c r="AR165" s="346">
        <v>492</v>
      </c>
      <c r="AS165" s="346">
        <v>478</v>
      </c>
      <c r="AT165" s="346">
        <v>467</v>
      </c>
      <c r="AU165" s="346">
        <v>465</v>
      </c>
      <c r="AV165" s="346">
        <v>460</v>
      </c>
      <c r="AW165" s="346">
        <v>457</v>
      </c>
      <c r="AX165" s="346">
        <v>445</v>
      </c>
      <c r="AY165" s="346">
        <v>428</v>
      </c>
      <c r="AZ165" s="346">
        <v>420</v>
      </c>
      <c r="BA165" s="346">
        <v>400</v>
      </c>
      <c r="BB165" s="346">
        <v>385</v>
      </c>
      <c r="BC165" s="346">
        <v>366</v>
      </c>
      <c r="BD165" s="346">
        <v>342</v>
      </c>
      <c r="BE165" s="346">
        <v>322</v>
      </c>
      <c r="BF165" s="346">
        <v>308</v>
      </c>
      <c r="BG165" s="346">
        <v>229</v>
      </c>
      <c r="BH165" s="346">
        <v>231</v>
      </c>
      <c r="BI165" s="346">
        <v>224</v>
      </c>
      <c r="BJ165" s="346">
        <v>216</v>
      </c>
      <c r="BK165" s="346">
        <v>196</v>
      </c>
      <c r="BL165" s="346">
        <v>199</v>
      </c>
      <c r="BM165" s="346">
        <v>202</v>
      </c>
      <c r="BN165" s="346">
        <v>206</v>
      </c>
      <c r="BO165" s="346">
        <v>205</v>
      </c>
      <c r="BP165" s="346">
        <v>206</v>
      </c>
      <c r="BQ165" s="346">
        <v>201</v>
      </c>
      <c r="BR165" s="346">
        <v>197</v>
      </c>
      <c r="BS165" s="346">
        <v>192</v>
      </c>
      <c r="BT165" s="346">
        <v>185</v>
      </c>
      <c r="BU165" s="346">
        <v>178</v>
      </c>
      <c r="BV165" s="346">
        <v>162</v>
      </c>
      <c r="BW165" s="346">
        <v>142</v>
      </c>
      <c r="BX165" s="346">
        <v>131</v>
      </c>
      <c r="BY165" s="346">
        <v>120</v>
      </c>
      <c r="BZ165" s="346">
        <v>112</v>
      </c>
      <c r="CA165" s="346">
        <v>106</v>
      </c>
      <c r="CB165" s="346">
        <v>101</v>
      </c>
      <c r="CC165" s="346">
        <v>84</v>
      </c>
      <c r="CD165" s="346">
        <v>66</v>
      </c>
      <c r="CE165" s="347">
        <v>65</v>
      </c>
    </row>
    <row r="166" spans="1:83" s="407" customFormat="1" ht="26.25" customHeight="1" x14ac:dyDescent="0.35">
      <c r="A166" s="68"/>
      <c r="B166" s="417" t="s">
        <v>623</v>
      </c>
      <c r="C166" s="307"/>
      <c r="D166" s="418"/>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c r="AD166" s="346"/>
      <c r="AE166" s="346"/>
      <c r="AF166" s="346"/>
      <c r="AG166" s="346"/>
      <c r="AH166" s="346">
        <v>741</v>
      </c>
      <c r="AI166" s="346">
        <v>689</v>
      </c>
      <c r="AJ166" s="346">
        <v>713</v>
      </c>
      <c r="AK166" s="346">
        <v>797</v>
      </c>
      <c r="AL166" s="346">
        <v>851</v>
      </c>
      <c r="AM166" s="346">
        <v>1015</v>
      </c>
      <c r="AN166" s="346">
        <v>1080</v>
      </c>
      <c r="AO166" s="346">
        <v>1150</v>
      </c>
      <c r="AP166" s="346">
        <v>1180</v>
      </c>
      <c r="AQ166" s="346">
        <v>1195</v>
      </c>
      <c r="AR166" s="346">
        <v>914</v>
      </c>
      <c r="AS166" s="346">
        <v>948</v>
      </c>
      <c r="AT166" s="346">
        <v>1028</v>
      </c>
      <c r="AU166" s="346">
        <v>1153</v>
      </c>
      <c r="AV166" s="346">
        <v>1346</v>
      </c>
      <c r="AW166" s="346">
        <v>1549</v>
      </c>
      <c r="AX166" s="346">
        <v>1686</v>
      </c>
      <c r="AY166" s="346">
        <v>1818</v>
      </c>
      <c r="AZ166" s="346">
        <v>1872</v>
      </c>
      <c r="BA166" s="346">
        <v>1834</v>
      </c>
      <c r="BB166" s="346">
        <v>1795</v>
      </c>
      <c r="BC166" s="346">
        <v>1749</v>
      </c>
      <c r="BD166" s="346">
        <v>1717</v>
      </c>
      <c r="BE166" s="346">
        <v>1753</v>
      </c>
      <c r="BF166" s="346">
        <v>1814</v>
      </c>
      <c r="BG166" s="346">
        <v>1988</v>
      </c>
      <c r="BH166" s="346">
        <v>2132</v>
      </c>
      <c r="BI166" s="346">
        <v>2233</v>
      </c>
      <c r="BJ166" s="346">
        <v>2347</v>
      </c>
      <c r="BK166" s="346">
        <v>2455</v>
      </c>
      <c r="BL166" s="346">
        <v>2633</v>
      </c>
      <c r="BM166" s="346">
        <v>3035</v>
      </c>
      <c r="BN166" s="346">
        <v>3296</v>
      </c>
      <c r="BO166" s="346">
        <v>3468</v>
      </c>
      <c r="BP166" s="346">
        <v>3598</v>
      </c>
      <c r="BQ166" s="346">
        <v>3597</v>
      </c>
      <c r="BR166" s="346">
        <v>3524</v>
      </c>
      <c r="BS166" s="346">
        <v>3433</v>
      </c>
      <c r="BT166" s="346">
        <v>3294</v>
      </c>
      <c r="BU166" s="346">
        <v>3128</v>
      </c>
      <c r="BV166" s="346">
        <v>2836</v>
      </c>
      <c r="BW166" s="346">
        <v>2382</v>
      </c>
      <c r="BX166" s="346">
        <v>2101</v>
      </c>
      <c r="BY166" s="346">
        <v>1889</v>
      </c>
      <c r="BZ166" s="346">
        <v>1705</v>
      </c>
      <c r="CA166" s="346">
        <v>1569</v>
      </c>
      <c r="CB166" s="346">
        <v>1441</v>
      </c>
      <c r="CC166" s="346">
        <v>1137</v>
      </c>
      <c r="CD166" s="346">
        <v>818</v>
      </c>
      <c r="CE166" s="347">
        <v>794</v>
      </c>
    </row>
    <row r="167" spans="1:83" s="407" customFormat="1" x14ac:dyDescent="0.35">
      <c r="A167" s="68"/>
      <c r="B167" s="203" t="s">
        <v>583</v>
      </c>
      <c r="C167" s="307"/>
      <c r="D167" s="418"/>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c r="AB167" s="346"/>
      <c r="AC167" s="346"/>
      <c r="AD167" s="346"/>
      <c r="AE167" s="346"/>
      <c r="AF167" s="346"/>
      <c r="AG167" s="346"/>
      <c r="AH167" s="346"/>
      <c r="AI167" s="346"/>
      <c r="AJ167" s="346"/>
      <c r="AK167" s="346"/>
      <c r="AL167" s="346"/>
      <c r="AM167" s="346"/>
      <c r="AN167" s="346"/>
      <c r="AO167" s="346"/>
      <c r="AP167" s="346"/>
      <c r="AQ167" s="346"/>
      <c r="AR167" s="346">
        <v>797</v>
      </c>
      <c r="AS167" s="346">
        <v>819</v>
      </c>
      <c r="AT167" s="346">
        <v>900</v>
      </c>
      <c r="AU167" s="346">
        <v>1020</v>
      </c>
      <c r="AV167" s="346">
        <v>1195</v>
      </c>
      <c r="AW167" s="346">
        <v>1379</v>
      </c>
      <c r="AX167" s="346">
        <v>1498</v>
      </c>
      <c r="AY167" s="346">
        <v>1614</v>
      </c>
      <c r="AZ167" s="346">
        <v>1655</v>
      </c>
      <c r="BA167" s="346">
        <v>1613</v>
      </c>
      <c r="BB167" s="346">
        <v>1574</v>
      </c>
      <c r="BC167" s="346">
        <v>1531</v>
      </c>
      <c r="BD167" s="346">
        <v>1500</v>
      </c>
      <c r="BE167" s="346">
        <v>1534</v>
      </c>
      <c r="BF167" s="346">
        <v>1590</v>
      </c>
      <c r="BG167" s="346">
        <v>1692</v>
      </c>
      <c r="BH167" s="346">
        <v>1823</v>
      </c>
      <c r="BI167" s="346">
        <v>1927</v>
      </c>
      <c r="BJ167" s="346">
        <v>2038</v>
      </c>
      <c r="BK167" s="346">
        <v>2125</v>
      </c>
      <c r="BL167" s="346">
        <v>2292</v>
      </c>
      <c r="BM167" s="346">
        <v>2642</v>
      </c>
      <c r="BN167" s="346">
        <v>2867</v>
      </c>
      <c r="BO167" s="346">
        <v>3016</v>
      </c>
      <c r="BP167" s="346">
        <v>3133</v>
      </c>
      <c r="BQ167" s="346">
        <v>3133</v>
      </c>
      <c r="BR167" s="346">
        <v>3065</v>
      </c>
      <c r="BS167" s="346">
        <v>2986</v>
      </c>
      <c r="BT167" s="346">
        <v>2863</v>
      </c>
      <c r="BU167" s="346">
        <v>2714</v>
      </c>
      <c r="BV167" s="346">
        <v>2458</v>
      </c>
      <c r="BW167" s="346">
        <v>2062</v>
      </c>
      <c r="BX167" s="346">
        <v>1805</v>
      </c>
      <c r="BY167" s="346">
        <v>1629</v>
      </c>
      <c r="BZ167" s="346">
        <v>1470</v>
      </c>
      <c r="CA167" s="346">
        <v>1355</v>
      </c>
      <c r="CB167" s="346">
        <v>1244</v>
      </c>
      <c r="CC167" s="346">
        <v>981</v>
      </c>
      <c r="CD167" s="346">
        <v>706</v>
      </c>
      <c r="CE167" s="347">
        <v>685</v>
      </c>
    </row>
    <row r="168" spans="1:83" s="407" customFormat="1" x14ac:dyDescent="0.35">
      <c r="A168" s="68"/>
      <c r="B168" s="203" t="s">
        <v>584</v>
      </c>
      <c r="C168" s="307"/>
      <c r="D168" s="418"/>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c r="AB168" s="346"/>
      <c r="AC168" s="346"/>
      <c r="AD168" s="346"/>
      <c r="AE168" s="346"/>
      <c r="AF168" s="346"/>
      <c r="AG168" s="346"/>
      <c r="AH168" s="346"/>
      <c r="AI168" s="346"/>
      <c r="AJ168" s="346"/>
      <c r="AK168" s="346"/>
      <c r="AL168" s="346"/>
      <c r="AM168" s="346"/>
      <c r="AN168" s="346"/>
      <c r="AO168" s="346"/>
      <c r="AP168" s="346"/>
      <c r="AQ168" s="346"/>
      <c r="AR168" s="346">
        <v>45</v>
      </c>
      <c r="AS168" s="346">
        <v>50</v>
      </c>
      <c r="AT168" s="346">
        <v>52</v>
      </c>
      <c r="AU168" s="346">
        <v>58</v>
      </c>
      <c r="AV168" s="346">
        <v>67</v>
      </c>
      <c r="AW168" s="346">
        <v>76</v>
      </c>
      <c r="AX168" s="346">
        <v>84</v>
      </c>
      <c r="AY168" s="346">
        <v>89</v>
      </c>
      <c r="AZ168" s="346">
        <v>92</v>
      </c>
      <c r="BA168" s="346">
        <v>90</v>
      </c>
      <c r="BB168" s="346">
        <v>89</v>
      </c>
      <c r="BC168" s="346">
        <v>86</v>
      </c>
      <c r="BD168" s="346">
        <v>84</v>
      </c>
      <c r="BE168" s="346">
        <v>84</v>
      </c>
      <c r="BF168" s="346">
        <v>83</v>
      </c>
      <c r="BG168" s="346">
        <v>85</v>
      </c>
      <c r="BH168" s="346">
        <v>91</v>
      </c>
      <c r="BI168" s="346">
        <v>92</v>
      </c>
      <c r="BJ168" s="346">
        <v>94</v>
      </c>
      <c r="BK168" s="346">
        <v>102</v>
      </c>
      <c r="BL168" s="346">
        <v>121</v>
      </c>
      <c r="BM168" s="346">
        <v>148</v>
      </c>
      <c r="BN168" s="346">
        <v>166</v>
      </c>
      <c r="BO168" s="346">
        <v>181</v>
      </c>
      <c r="BP168" s="346">
        <v>187</v>
      </c>
      <c r="BQ168" s="346">
        <v>188</v>
      </c>
      <c r="BR168" s="346">
        <v>186</v>
      </c>
      <c r="BS168" s="346">
        <v>182</v>
      </c>
      <c r="BT168" s="346">
        <v>176</v>
      </c>
      <c r="BU168" s="346">
        <v>170</v>
      </c>
      <c r="BV168" s="346">
        <v>154</v>
      </c>
      <c r="BW168" s="346">
        <v>130</v>
      </c>
      <c r="BX168" s="346">
        <v>114</v>
      </c>
      <c r="BY168" s="346">
        <v>103</v>
      </c>
      <c r="BZ168" s="346">
        <v>93</v>
      </c>
      <c r="CA168" s="346">
        <v>86</v>
      </c>
      <c r="CB168" s="346">
        <v>79</v>
      </c>
      <c r="CC168" s="346">
        <v>62</v>
      </c>
      <c r="CD168" s="346">
        <v>45</v>
      </c>
      <c r="CE168" s="347">
        <v>43</v>
      </c>
    </row>
    <row r="169" spans="1:83" s="407" customFormat="1" x14ac:dyDescent="0.35">
      <c r="A169" s="68"/>
      <c r="B169" s="203" t="s">
        <v>585</v>
      </c>
      <c r="C169" s="431"/>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c r="AD169" s="346"/>
      <c r="AE169" s="346"/>
      <c r="AF169" s="346"/>
      <c r="AG169" s="346"/>
      <c r="AH169" s="346"/>
      <c r="AI169" s="346"/>
      <c r="AJ169" s="346"/>
      <c r="AK169" s="346"/>
      <c r="AL169" s="346"/>
      <c r="AM169" s="346"/>
      <c r="AN169" s="346"/>
      <c r="AO169" s="346"/>
      <c r="AP169" s="346"/>
      <c r="AQ169" s="346"/>
      <c r="AR169" s="346">
        <v>72</v>
      </c>
      <c r="AS169" s="346">
        <v>78</v>
      </c>
      <c r="AT169" s="346">
        <v>75</v>
      </c>
      <c r="AU169" s="346">
        <v>75</v>
      </c>
      <c r="AV169" s="346">
        <v>83</v>
      </c>
      <c r="AW169" s="346">
        <v>93</v>
      </c>
      <c r="AX169" s="346">
        <v>105</v>
      </c>
      <c r="AY169" s="346">
        <v>115</v>
      </c>
      <c r="AZ169" s="346">
        <v>124</v>
      </c>
      <c r="BA169" s="346">
        <v>131</v>
      </c>
      <c r="BB169" s="346">
        <v>132</v>
      </c>
      <c r="BC169" s="346">
        <v>132</v>
      </c>
      <c r="BD169" s="346">
        <v>133</v>
      </c>
      <c r="BE169" s="346">
        <v>135</v>
      </c>
      <c r="BF169" s="346">
        <v>141</v>
      </c>
      <c r="BG169" s="346">
        <v>211</v>
      </c>
      <c r="BH169" s="346">
        <v>218</v>
      </c>
      <c r="BI169" s="346">
        <v>214</v>
      </c>
      <c r="BJ169" s="346">
        <v>215</v>
      </c>
      <c r="BK169" s="346">
        <v>228</v>
      </c>
      <c r="BL169" s="346">
        <v>220</v>
      </c>
      <c r="BM169" s="346">
        <v>245</v>
      </c>
      <c r="BN169" s="346">
        <v>263</v>
      </c>
      <c r="BO169" s="346">
        <v>271</v>
      </c>
      <c r="BP169" s="346">
        <v>278</v>
      </c>
      <c r="BQ169" s="346">
        <v>277</v>
      </c>
      <c r="BR169" s="346">
        <v>272</v>
      </c>
      <c r="BS169" s="346">
        <v>264</v>
      </c>
      <c r="BT169" s="346">
        <v>254</v>
      </c>
      <c r="BU169" s="346">
        <v>243</v>
      </c>
      <c r="BV169" s="346">
        <v>224</v>
      </c>
      <c r="BW169" s="346">
        <v>190</v>
      </c>
      <c r="BX169" s="346">
        <v>168</v>
      </c>
      <c r="BY169" s="346">
        <v>152</v>
      </c>
      <c r="BZ169" s="346">
        <v>138</v>
      </c>
      <c r="CA169" s="346">
        <v>128</v>
      </c>
      <c r="CB169" s="346">
        <v>118</v>
      </c>
      <c r="CC169" s="346">
        <v>94</v>
      </c>
      <c r="CD169" s="346">
        <v>67</v>
      </c>
      <c r="CE169" s="347">
        <v>65</v>
      </c>
    </row>
    <row r="170" spans="1:83" s="407" customFormat="1" x14ac:dyDescent="0.35">
      <c r="A170" s="68"/>
      <c r="B170" s="414" t="s">
        <v>624</v>
      </c>
      <c r="C170" s="431"/>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c r="AQ170" s="346"/>
      <c r="AR170" s="346"/>
      <c r="AS170" s="346"/>
      <c r="AT170" s="346"/>
      <c r="AU170" s="346"/>
      <c r="AV170" s="346"/>
      <c r="AW170" s="346"/>
      <c r="AX170" s="346"/>
      <c r="AY170" s="346"/>
      <c r="AZ170" s="346"/>
      <c r="BA170" s="346"/>
      <c r="BB170" s="346"/>
      <c r="BC170" s="346"/>
      <c r="BD170" s="346"/>
      <c r="BE170" s="346"/>
      <c r="BF170" s="346"/>
      <c r="BG170" s="346"/>
      <c r="BH170" s="346"/>
      <c r="BI170" s="346"/>
      <c r="BJ170" s="346"/>
      <c r="BK170" s="346"/>
      <c r="BL170" s="346"/>
      <c r="BM170" s="346"/>
      <c r="BN170" s="346"/>
      <c r="BO170" s="346"/>
      <c r="BP170" s="346"/>
      <c r="BQ170" s="346"/>
      <c r="BR170" s="346"/>
      <c r="BS170" s="346"/>
      <c r="BT170" s="346"/>
      <c r="BU170" s="346"/>
      <c r="BV170" s="346"/>
      <c r="BW170" s="346"/>
      <c r="BX170" s="346"/>
      <c r="BY170" s="346"/>
      <c r="BZ170" s="346"/>
      <c r="CA170" s="346"/>
      <c r="CB170" s="346"/>
      <c r="CC170" s="346"/>
      <c r="CD170" s="346"/>
      <c r="CE170" s="347"/>
    </row>
    <row r="171" spans="1:83" s="407" customFormat="1" x14ac:dyDescent="0.35">
      <c r="A171" s="68"/>
      <c r="B171" s="423" t="s">
        <v>583</v>
      </c>
      <c r="C171" s="431"/>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346"/>
      <c r="BP171" s="199"/>
      <c r="BQ171" s="199"/>
      <c r="BR171" s="199"/>
      <c r="BS171" s="199"/>
      <c r="BT171" s="199"/>
      <c r="BU171" s="346"/>
      <c r="BV171" s="199"/>
      <c r="BW171" s="199">
        <v>1185</v>
      </c>
      <c r="BX171" s="199">
        <v>2126</v>
      </c>
      <c r="BY171" s="199">
        <v>2368</v>
      </c>
      <c r="BZ171" s="199">
        <v>2574</v>
      </c>
      <c r="CA171" s="199">
        <v>2835</v>
      </c>
      <c r="CB171" s="199">
        <v>3162</v>
      </c>
      <c r="CC171" s="199">
        <v>3519</v>
      </c>
      <c r="CD171" s="199">
        <v>3763</v>
      </c>
      <c r="CE171" s="222">
        <v>3860</v>
      </c>
    </row>
    <row r="172" spans="1:83" s="407" customFormat="1" x14ac:dyDescent="0.35">
      <c r="A172" s="68"/>
      <c r="B172" s="423" t="s">
        <v>584</v>
      </c>
      <c r="C172" s="431"/>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346"/>
      <c r="BV172" s="199"/>
      <c r="BW172" s="199">
        <v>67</v>
      </c>
      <c r="BX172" s="199">
        <v>111</v>
      </c>
      <c r="BY172" s="199">
        <v>125</v>
      </c>
      <c r="BZ172" s="199">
        <v>143</v>
      </c>
      <c r="CA172" s="199">
        <v>162</v>
      </c>
      <c r="CB172" s="199">
        <v>181</v>
      </c>
      <c r="CC172" s="199">
        <v>202</v>
      </c>
      <c r="CD172" s="199">
        <v>217</v>
      </c>
      <c r="CE172" s="222">
        <v>223</v>
      </c>
    </row>
    <row r="173" spans="1:83" s="407" customFormat="1" x14ac:dyDescent="0.35">
      <c r="A173" s="307"/>
      <c r="B173" s="423" t="s">
        <v>585</v>
      </c>
      <c r="C173" s="431"/>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346"/>
      <c r="BV173" s="199"/>
      <c r="BW173" s="199">
        <v>127</v>
      </c>
      <c r="BX173" s="199">
        <v>209</v>
      </c>
      <c r="BY173" s="199">
        <v>232</v>
      </c>
      <c r="BZ173" s="199">
        <v>257</v>
      </c>
      <c r="CA173" s="199">
        <v>288</v>
      </c>
      <c r="CB173" s="199">
        <v>322</v>
      </c>
      <c r="CC173" s="199">
        <v>364</v>
      </c>
      <c r="CD173" s="199">
        <v>399</v>
      </c>
      <c r="CE173" s="222">
        <v>412</v>
      </c>
    </row>
    <row r="174" spans="1:83" s="407" customFormat="1" x14ac:dyDescent="0.35">
      <c r="A174" s="307"/>
      <c r="B174" s="423"/>
      <c r="C174" s="431"/>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346"/>
      <c r="BV174" s="199"/>
      <c r="BW174" s="199"/>
      <c r="BX174" s="200"/>
      <c r="BY174" s="200"/>
      <c r="BZ174" s="200"/>
      <c r="CA174" s="200"/>
      <c r="CB174" s="200"/>
      <c r="CC174" s="200"/>
      <c r="CD174" s="200"/>
      <c r="CE174" s="201"/>
    </row>
    <row r="175" spans="1:83" s="407" customFormat="1" x14ac:dyDescent="0.35">
      <c r="A175" s="307"/>
      <c r="B175" s="414" t="s">
        <v>625</v>
      </c>
      <c r="C175" s="431"/>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346"/>
      <c r="BV175" s="199"/>
      <c r="BW175" s="199">
        <v>4069</v>
      </c>
      <c r="BX175" s="199">
        <v>4677</v>
      </c>
      <c r="BY175" s="199">
        <v>4684</v>
      </c>
      <c r="BZ175" s="199">
        <v>4690</v>
      </c>
      <c r="CA175" s="199">
        <v>4804</v>
      </c>
      <c r="CB175" s="199">
        <v>4988</v>
      </c>
      <c r="CC175" s="199">
        <v>4994</v>
      </c>
      <c r="CD175" s="199">
        <v>4863</v>
      </c>
      <c r="CE175" s="222">
        <v>4936</v>
      </c>
    </row>
    <row r="176" spans="1:83" s="407" customFormat="1" x14ac:dyDescent="0.35">
      <c r="A176" s="307"/>
      <c r="B176" s="414" t="s">
        <v>626</v>
      </c>
      <c r="C176" s="431"/>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346"/>
      <c r="BV176" s="199"/>
      <c r="BW176" s="199">
        <v>246</v>
      </c>
      <c r="BX176" s="199">
        <v>270</v>
      </c>
      <c r="BY176" s="199">
        <v>270</v>
      </c>
      <c r="BZ176" s="199">
        <v>274</v>
      </c>
      <c r="CA176" s="199">
        <v>284</v>
      </c>
      <c r="CB176" s="199">
        <v>294</v>
      </c>
      <c r="CC176" s="199">
        <v>293</v>
      </c>
      <c r="CD176" s="199">
        <v>284</v>
      </c>
      <c r="CE176" s="222">
        <v>288</v>
      </c>
    </row>
    <row r="177" spans="1:83" s="407" customFormat="1" x14ac:dyDescent="0.35">
      <c r="A177" s="307"/>
      <c r="B177" s="414" t="s">
        <v>627</v>
      </c>
      <c r="C177" s="431"/>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346"/>
      <c r="BV177" s="199"/>
      <c r="BW177" s="199">
        <v>459</v>
      </c>
      <c r="BX177" s="199">
        <v>507</v>
      </c>
      <c r="BY177" s="199">
        <v>504</v>
      </c>
      <c r="BZ177" s="199">
        <v>508</v>
      </c>
      <c r="CA177" s="199">
        <v>523</v>
      </c>
      <c r="CB177" s="199">
        <v>541</v>
      </c>
      <c r="CC177" s="199">
        <v>542</v>
      </c>
      <c r="CD177" s="199">
        <v>533</v>
      </c>
      <c r="CE177" s="222">
        <v>542</v>
      </c>
    </row>
    <row r="178" spans="1:83" s="407" customFormat="1" ht="16" thickBot="1" x14ac:dyDescent="0.4">
      <c r="A178" s="362"/>
      <c r="B178" s="362"/>
      <c r="C178" s="432"/>
      <c r="D178" s="43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c r="AA178" s="433"/>
      <c r="AB178" s="433"/>
      <c r="AC178" s="433"/>
      <c r="AD178" s="433"/>
      <c r="AE178" s="433"/>
      <c r="AF178" s="433"/>
      <c r="AG178" s="433"/>
      <c r="AH178" s="433"/>
      <c r="AI178" s="433"/>
      <c r="AJ178" s="433"/>
      <c r="AK178" s="433"/>
      <c r="AL178" s="433"/>
      <c r="AM178" s="433"/>
      <c r="AN178" s="433"/>
      <c r="AO178" s="433"/>
      <c r="AP178" s="433"/>
      <c r="AQ178" s="433"/>
      <c r="AR178" s="433"/>
      <c r="AS178" s="433"/>
      <c r="AT178" s="433"/>
      <c r="AU178" s="433"/>
      <c r="AV178" s="433"/>
      <c r="AW178" s="433"/>
      <c r="AX178" s="433"/>
      <c r="AY178" s="433"/>
      <c r="AZ178" s="433"/>
      <c r="BA178" s="433"/>
      <c r="BB178" s="433"/>
      <c r="BC178" s="433"/>
      <c r="BD178" s="433"/>
      <c r="BE178" s="433"/>
      <c r="BF178" s="433"/>
      <c r="BG178" s="433"/>
      <c r="BH178" s="433"/>
      <c r="BI178" s="433"/>
      <c r="BJ178" s="433"/>
      <c r="BK178" s="433"/>
      <c r="BL178" s="433"/>
      <c r="BM178" s="433"/>
      <c r="BN178" s="433"/>
      <c r="BO178" s="433"/>
      <c r="BP178" s="433"/>
      <c r="BQ178" s="433"/>
      <c r="BR178" s="433"/>
      <c r="BS178" s="433"/>
      <c r="BT178" s="433"/>
      <c r="BU178" s="374"/>
      <c r="BV178" s="433"/>
      <c r="BW178" s="433"/>
      <c r="BX178" s="362"/>
      <c r="BY178" s="362"/>
      <c r="BZ178" s="362"/>
      <c r="CA178" s="362"/>
      <c r="CB178" s="362"/>
      <c r="CC178" s="362"/>
      <c r="CD178" s="362"/>
      <c r="CE178" s="432"/>
    </row>
  </sheetData>
  <hyperlinks>
    <hyperlink ref="A1" location="Contents!A1" display="Contents page" xr:uid="{00000000-0004-0000-1400-000000000000}"/>
    <hyperlink ref="B1" location="Notes!A1" display="Information relating to this table can be found in the 'Notes' tab" xr:uid="{00000000-0004-0000-14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E158"/>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443"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row>
    <row r="2" spans="1:83" x14ac:dyDescent="0.35">
      <c r="A2" s="48" t="s">
        <v>45</v>
      </c>
      <c r="B2" s="17" t="s">
        <v>641</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s="244" customFormat="1" ht="30.75" customHeight="1" x14ac:dyDescent="0.35">
      <c r="A4" s="20"/>
      <c r="B4" s="119" t="s">
        <v>642</v>
      </c>
      <c r="C4" s="109"/>
      <c r="D4" s="435">
        <f t="shared" ref="D4:AG4" si="0">SUM(D8,D17,D27,D34,D37,D40)</f>
        <v>43.5</v>
      </c>
      <c r="E4" s="435">
        <f t="shared" si="0"/>
        <v>65.5</v>
      </c>
      <c r="F4" s="435">
        <f t="shared" si="0"/>
        <v>68.599999999999994</v>
      </c>
      <c r="G4" s="435">
        <f t="shared" si="0"/>
        <v>63.3</v>
      </c>
      <c r="H4" s="435">
        <f t="shared" si="0"/>
        <v>79.2</v>
      </c>
      <c r="I4" s="435">
        <f t="shared" si="0"/>
        <v>84.9</v>
      </c>
      <c r="J4" s="435">
        <f t="shared" si="0"/>
        <v>84.5</v>
      </c>
      <c r="K4" s="435">
        <f t="shared" si="0"/>
        <v>99.6</v>
      </c>
      <c r="L4" s="435">
        <f t="shared" si="0"/>
        <v>96.7</v>
      </c>
      <c r="M4" s="435">
        <f t="shared" si="0"/>
        <v>111.4</v>
      </c>
      <c r="N4" s="435">
        <f t="shared" si="0"/>
        <v>133.5</v>
      </c>
      <c r="O4" s="435">
        <f t="shared" si="0"/>
        <v>130.6</v>
      </c>
      <c r="P4" s="435">
        <f t="shared" si="0"/>
        <v>135</v>
      </c>
      <c r="Q4" s="435">
        <f t="shared" si="0"/>
        <v>154.6</v>
      </c>
      <c r="R4" s="435">
        <f t="shared" si="0"/>
        <v>161.5</v>
      </c>
      <c r="S4" s="435">
        <f t="shared" si="0"/>
        <v>191.4</v>
      </c>
      <c r="T4" s="435">
        <f t="shared" si="0"/>
        <v>200.9</v>
      </c>
      <c r="U4" s="435">
        <f t="shared" si="0"/>
        <v>248.5</v>
      </c>
      <c r="V4" s="435">
        <f t="shared" si="0"/>
        <v>261.8</v>
      </c>
      <c r="W4" s="435">
        <f t="shared" si="0"/>
        <v>322.89999999999998</v>
      </c>
      <c r="X4" s="435">
        <f t="shared" si="0"/>
        <v>348.4</v>
      </c>
      <c r="Y4" s="435">
        <f t="shared" si="0"/>
        <v>382.7</v>
      </c>
      <c r="Z4" s="435">
        <f t="shared" si="0"/>
        <v>373.7</v>
      </c>
      <c r="AA4" s="435">
        <f t="shared" si="0"/>
        <v>413.7</v>
      </c>
      <c r="AB4" s="435">
        <f t="shared" si="0"/>
        <v>486.6</v>
      </c>
      <c r="AC4" s="435">
        <f t="shared" si="0"/>
        <v>547.80899999999997</v>
      </c>
      <c r="AD4" s="435">
        <f t="shared" si="0"/>
        <v>664.90499999999997</v>
      </c>
      <c r="AE4" s="435">
        <f t="shared" si="0"/>
        <v>884.99400000000003</v>
      </c>
      <c r="AF4" s="435">
        <f t="shared" si="0"/>
        <v>1092.8500000000001</v>
      </c>
      <c r="AG4" s="435">
        <f t="shared" si="0"/>
        <v>1331.0940000000001</v>
      </c>
      <c r="AH4" s="435">
        <f t="shared" ref="AH4:BM4" si="1">SUM(AH5:AH6)</f>
        <v>1735</v>
      </c>
      <c r="AI4" s="435">
        <f t="shared" si="1"/>
        <v>1881</v>
      </c>
      <c r="AJ4" s="435">
        <f t="shared" si="1"/>
        <v>2084</v>
      </c>
      <c r="AK4" s="435">
        <f t="shared" si="1"/>
        <v>2378</v>
      </c>
      <c r="AL4" s="435">
        <f t="shared" si="1"/>
        <v>2560.0000000000005</v>
      </c>
      <c r="AM4" s="435">
        <f t="shared" si="1"/>
        <v>2624.0000000000005</v>
      </c>
      <c r="AN4" s="435">
        <f t="shared" si="1"/>
        <v>3010</v>
      </c>
      <c r="AO4" s="435">
        <f t="shared" si="1"/>
        <v>3322.9999999999995</v>
      </c>
      <c r="AP4" s="435">
        <f t="shared" si="1"/>
        <v>3676.8379999999997</v>
      </c>
      <c r="AQ4" s="435">
        <f t="shared" si="1"/>
        <v>4043.5760000000005</v>
      </c>
      <c r="AR4" s="435">
        <f t="shared" si="1"/>
        <v>4639.5419999999995</v>
      </c>
      <c r="AS4" s="435">
        <f t="shared" si="1"/>
        <v>5288.3220000000001</v>
      </c>
      <c r="AT4" s="435">
        <f t="shared" si="1"/>
        <v>6158.0410000000011</v>
      </c>
      <c r="AU4" s="435">
        <f t="shared" si="1"/>
        <v>7754.1389999999992</v>
      </c>
      <c r="AV4" s="435">
        <f t="shared" si="1"/>
        <v>9112.7170000000006</v>
      </c>
      <c r="AW4" s="435">
        <f t="shared" si="1"/>
        <v>10494.066999999999</v>
      </c>
      <c r="AX4" s="435">
        <f t="shared" si="1"/>
        <v>11580.523999999999</v>
      </c>
      <c r="AY4" s="435">
        <f t="shared" si="1"/>
        <v>11948.351999999999</v>
      </c>
      <c r="AZ4" s="435">
        <f t="shared" si="1"/>
        <v>12074.405000000001</v>
      </c>
      <c r="BA4" s="435">
        <f t="shared" si="1"/>
        <v>12090.098000000002</v>
      </c>
      <c r="BB4" s="435">
        <f t="shared" si="1"/>
        <v>12082.812</v>
      </c>
      <c r="BC4" s="435">
        <f t="shared" si="1"/>
        <v>11847.279</v>
      </c>
      <c r="BD4" s="435">
        <f t="shared" si="1"/>
        <v>12180.391000000001</v>
      </c>
      <c r="BE4" s="435">
        <f t="shared" si="1"/>
        <v>12557.704338892205</v>
      </c>
      <c r="BF4" s="435">
        <f t="shared" si="1"/>
        <v>12488.598948891869</v>
      </c>
      <c r="BG4" s="435">
        <f t="shared" si="1"/>
        <v>12665.169673067492</v>
      </c>
      <c r="BH4" s="436">
        <f t="shared" si="1"/>
        <v>12297.070067599379</v>
      </c>
      <c r="BI4" s="435">
        <f t="shared" si="1"/>
        <v>12082.332327895076</v>
      </c>
      <c r="BJ4" s="435">
        <f t="shared" si="1"/>
        <v>12043.921697260022</v>
      </c>
      <c r="BK4" s="435">
        <f t="shared" si="1"/>
        <v>12612.190449657457</v>
      </c>
      <c r="BL4" s="435">
        <f t="shared" si="1"/>
        <v>12629.213878372164</v>
      </c>
      <c r="BM4" s="435">
        <f t="shared" si="1"/>
        <v>13267.210975195316</v>
      </c>
      <c r="BN4" s="435">
        <f t="shared" ref="BN4:CE4" si="2">SUM(BN5:BN6)</f>
        <v>13311.061557779603</v>
      </c>
      <c r="BO4" s="435">
        <f t="shared" si="2"/>
        <v>13412.354468304708</v>
      </c>
      <c r="BP4" s="435">
        <f t="shared" si="2"/>
        <v>13431.776763784655</v>
      </c>
      <c r="BQ4" s="435">
        <f t="shared" si="2"/>
        <v>13474.883556889308</v>
      </c>
      <c r="BR4" s="435">
        <f t="shared" si="2"/>
        <v>14266.9206808656</v>
      </c>
      <c r="BS4" s="435">
        <f t="shared" si="2"/>
        <v>15036.262745254489</v>
      </c>
      <c r="BT4" s="435">
        <f t="shared" si="2"/>
        <v>15179.358808429875</v>
      </c>
      <c r="BU4" s="435">
        <f t="shared" si="2"/>
        <v>15510.367565588818</v>
      </c>
      <c r="BV4" s="435">
        <f t="shared" si="2"/>
        <v>15198.176546277016</v>
      </c>
      <c r="BW4" s="435">
        <f t="shared" si="2"/>
        <v>13946.267418447702</v>
      </c>
      <c r="BX4" s="435">
        <f t="shared" si="2"/>
        <v>13505.426159282622</v>
      </c>
      <c r="BY4" s="435">
        <f t="shared" si="2"/>
        <v>12576.57031741635</v>
      </c>
      <c r="BZ4" s="435">
        <f t="shared" si="2"/>
        <v>12104.769983057389</v>
      </c>
      <c r="CA4" s="435">
        <f t="shared" si="2"/>
        <v>12927.280916794578</v>
      </c>
      <c r="CB4" s="435">
        <f t="shared" si="2"/>
        <v>13013.386364593969</v>
      </c>
      <c r="CC4" s="435">
        <f t="shared" si="2"/>
        <v>12655.843968122634</v>
      </c>
      <c r="CD4" s="435">
        <f t="shared" si="2"/>
        <v>12184.662656436321</v>
      </c>
      <c r="CE4" s="437">
        <f t="shared" si="2"/>
        <v>11462.174198234588</v>
      </c>
    </row>
    <row r="5" spans="1:83" s="244" customFormat="1" x14ac:dyDescent="0.35">
      <c r="A5" s="345"/>
      <c r="B5" s="391" t="s">
        <v>412</v>
      </c>
      <c r="C5" s="109"/>
      <c r="D5" s="392">
        <f t="shared" ref="D5:AI5" si="3">D8+D22+D25+D29+D32+D35+D38+D40</f>
        <v>0</v>
      </c>
      <c r="E5" s="392">
        <f t="shared" si="3"/>
        <v>0</v>
      </c>
      <c r="F5" s="392">
        <f t="shared" si="3"/>
        <v>0</v>
      </c>
      <c r="G5" s="392">
        <f t="shared" si="3"/>
        <v>0</v>
      </c>
      <c r="H5" s="392">
        <f t="shared" si="3"/>
        <v>0</v>
      </c>
      <c r="I5" s="392">
        <f t="shared" si="3"/>
        <v>0</v>
      </c>
      <c r="J5" s="392">
        <f t="shared" si="3"/>
        <v>0</v>
      </c>
      <c r="K5" s="392">
        <f t="shared" si="3"/>
        <v>0</v>
      </c>
      <c r="L5" s="392">
        <f t="shared" si="3"/>
        <v>0</v>
      </c>
      <c r="M5" s="392">
        <f t="shared" si="3"/>
        <v>0</v>
      </c>
      <c r="N5" s="392">
        <f t="shared" si="3"/>
        <v>0</v>
      </c>
      <c r="O5" s="392">
        <f t="shared" si="3"/>
        <v>0</v>
      </c>
      <c r="P5" s="392">
        <f t="shared" si="3"/>
        <v>0</v>
      </c>
      <c r="Q5" s="392">
        <f t="shared" si="3"/>
        <v>0</v>
      </c>
      <c r="R5" s="392">
        <f t="shared" si="3"/>
        <v>0</v>
      </c>
      <c r="S5" s="392">
        <f t="shared" si="3"/>
        <v>0</v>
      </c>
      <c r="T5" s="392">
        <f t="shared" si="3"/>
        <v>0</v>
      </c>
      <c r="U5" s="392">
        <f t="shared" si="3"/>
        <v>0</v>
      </c>
      <c r="V5" s="392">
        <f t="shared" si="3"/>
        <v>0</v>
      </c>
      <c r="W5" s="392">
        <f t="shared" si="3"/>
        <v>0</v>
      </c>
      <c r="X5" s="392">
        <f t="shared" si="3"/>
        <v>0</v>
      </c>
      <c r="Y5" s="392">
        <f t="shared" si="3"/>
        <v>0</v>
      </c>
      <c r="Z5" s="392">
        <f t="shared" si="3"/>
        <v>0</v>
      </c>
      <c r="AA5" s="392">
        <f t="shared" si="3"/>
        <v>0</v>
      </c>
      <c r="AB5" s="392">
        <f t="shared" si="3"/>
        <v>0</v>
      </c>
      <c r="AC5" s="392">
        <f t="shared" si="3"/>
        <v>0</v>
      </c>
      <c r="AD5" s="392">
        <f t="shared" si="3"/>
        <v>0</v>
      </c>
      <c r="AE5" s="392">
        <f t="shared" si="3"/>
        <v>0</v>
      </c>
      <c r="AF5" s="392">
        <f t="shared" si="3"/>
        <v>0</v>
      </c>
      <c r="AG5" s="392">
        <f t="shared" si="3"/>
        <v>0</v>
      </c>
      <c r="AH5" s="392">
        <f t="shared" si="3"/>
        <v>1659.9435153078261</v>
      </c>
      <c r="AI5" s="392">
        <f t="shared" si="3"/>
        <v>1792.1343128758599</v>
      </c>
      <c r="AJ5" s="392">
        <f t="shared" ref="AJ5:BO5" si="4">AJ8+AJ22+AJ25+AJ29+AJ32+AJ35+AJ38+AJ40</f>
        <v>1981.2107295895348</v>
      </c>
      <c r="AK5" s="392">
        <f t="shared" si="4"/>
        <v>2255.9282400413831</v>
      </c>
      <c r="AL5" s="392">
        <f t="shared" si="4"/>
        <v>2417.1250547400077</v>
      </c>
      <c r="AM5" s="392">
        <f t="shared" si="4"/>
        <v>2453.0162562895484</v>
      </c>
      <c r="AN5" s="392">
        <f t="shared" si="4"/>
        <v>2795.4057492428551</v>
      </c>
      <c r="AO5" s="392">
        <f t="shared" si="4"/>
        <v>3056.2766144896923</v>
      </c>
      <c r="AP5" s="392">
        <f t="shared" si="4"/>
        <v>3334.1359305710021</v>
      </c>
      <c r="AQ5" s="392">
        <f t="shared" si="4"/>
        <v>3619.0325436077005</v>
      </c>
      <c r="AR5" s="392">
        <f t="shared" si="4"/>
        <v>4120.4154610469932</v>
      </c>
      <c r="AS5" s="392">
        <f t="shared" si="4"/>
        <v>4649.1906503585542</v>
      </c>
      <c r="AT5" s="392">
        <f t="shared" si="4"/>
        <v>5362.9922575999344</v>
      </c>
      <c r="AU5" s="392">
        <f t="shared" si="4"/>
        <v>6739.9336377056543</v>
      </c>
      <c r="AV5" s="392">
        <f t="shared" si="4"/>
        <v>7963.9994719953866</v>
      </c>
      <c r="AW5" s="392">
        <f t="shared" si="4"/>
        <v>9216.9656368973046</v>
      </c>
      <c r="AX5" s="392">
        <f t="shared" si="4"/>
        <v>10225.021256654652</v>
      </c>
      <c r="AY5" s="392">
        <f t="shared" si="4"/>
        <v>10765.217292034049</v>
      </c>
      <c r="AZ5" s="392">
        <f t="shared" si="4"/>
        <v>11100.797527991303</v>
      </c>
      <c r="BA5" s="392">
        <f t="shared" si="4"/>
        <v>11285.78715130033</v>
      </c>
      <c r="BB5" s="392">
        <f t="shared" si="4"/>
        <v>11507.882074852045</v>
      </c>
      <c r="BC5" s="392">
        <f t="shared" si="4"/>
        <v>11542.301361696584</v>
      </c>
      <c r="BD5" s="392">
        <f t="shared" si="4"/>
        <v>12014.255000000001</v>
      </c>
      <c r="BE5" s="392">
        <f t="shared" si="4"/>
        <v>12392.217338892206</v>
      </c>
      <c r="BF5" s="392">
        <f t="shared" si="4"/>
        <v>12325.947699970275</v>
      </c>
      <c r="BG5" s="392">
        <f t="shared" si="4"/>
        <v>12495.266684366108</v>
      </c>
      <c r="BH5" s="438">
        <f t="shared" si="4"/>
        <v>12172.78706759938</v>
      </c>
      <c r="BI5" s="392">
        <f t="shared" si="4"/>
        <v>11954.071771256264</v>
      </c>
      <c r="BJ5" s="392">
        <f t="shared" si="4"/>
        <v>11908.755623242781</v>
      </c>
      <c r="BK5" s="392">
        <f t="shared" si="4"/>
        <v>12411.436029490982</v>
      </c>
      <c r="BL5" s="392">
        <f t="shared" si="4"/>
        <v>12453.678815330739</v>
      </c>
      <c r="BM5" s="392">
        <f t="shared" si="4"/>
        <v>13083.972559046761</v>
      </c>
      <c r="BN5" s="392">
        <f t="shared" si="4"/>
        <v>13141.076623992645</v>
      </c>
      <c r="BO5" s="392">
        <f t="shared" si="4"/>
        <v>13243.032113571322</v>
      </c>
      <c r="BP5" s="392">
        <f t="shared" ref="BP5:CE5" si="5">BP8+BP22+BP25+BP29+BP32+BP35+BP38+BP40</f>
        <v>13272.310041567645</v>
      </c>
      <c r="BQ5" s="392">
        <f t="shared" si="5"/>
        <v>13330.209035966524</v>
      </c>
      <c r="BR5" s="392">
        <f t="shared" si="5"/>
        <v>14128.611646926445</v>
      </c>
      <c r="BS5" s="392">
        <f t="shared" si="5"/>
        <v>14908.065136758509</v>
      </c>
      <c r="BT5" s="392">
        <f t="shared" si="5"/>
        <v>15059.050955626983</v>
      </c>
      <c r="BU5" s="392">
        <f t="shared" si="5"/>
        <v>15405.385348526768</v>
      </c>
      <c r="BV5" s="392">
        <f t="shared" si="5"/>
        <v>15102.221150263304</v>
      </c>
      <c r="BW5" s="392">
        <f t="shared" si="5"/>
        <v>13857.49343456671</v>
      </c>
      <c r="BX5" s="392">
        <f t="shared" si="5"/>
        <v>13433.530637384625</v>
      </c>
      <c r="BY5" s="392">
        <f t="shared" si="5"/>
        <v>12514.309945348619</v>
      </c>
      <c r="BZ5" s="392">
        <f t="shared" si="5"/>
        <v>12047.515584283252</v>
      </c>
      <c r="CA5" s="392">
        <f t="shared" si="5"/>
        <v>12871.425428401908</v>
      </c>
      <c r="CB5" s="392">
        <f t="shared" si="5"/>
        <v>12964.087488879644</v>
      </c>
      <c r="CC5" s="392">
        <f t="shared" si="5"/>
        <v>12613.061473496502</v>
      </c>
      <c r="CD5" s="392">
        <f t="shared" si="5"/>
        <v>12148.753521310491</v>
      </c>
      <c r="CE5" s="393">
        <f t="shared" si="5"/>
        <v>11433.080392246837</v>
      </c>
    </row>
    <row r="6" spans="1:83" s="244" customFormat="1" x14ac:dyDescent="0.35">
      <c r="A6" s="345"/>
      <c r="B6" s="391" t="s">
        <v>411</v>
      </c>
      <c r="C6" s="109"/>
      <c r="D6" s="392">
        <f t="shared" ref="D6:AI6" si="6">D23+D26+D30+D33+D36+D39</f>
        <v>0</v>
      </c>
      <c r="E6" s="392">
        <f t="shared" si="6"/>
        <v>0</v>
      </c>
      <c r="F6" s="392">
        <f t="shared" si="6"/>
        <v>0</v>
      </c>
      <c r="G6" s="392">
        <f t="shared" si="6"/>
        <v>0</v>
      </c>
      <c r="H6" s="392">
        <f t="shared" si="6"/>
        <v>0</v>
      </c>
      <c r="I6" s="392">
        <f t="shared" si="6"/>
        <v>0</v>
      </c>
      <c r="J6" s="392">
        <f t="shared" si="6"/>
        <v>0</v>
      </c>
      <c r="K6" s="392">
        <f t="shared" si="6"/>
        <v>0</v>
      </c>
      <c r="L6" s="392">
        <f t="shared" si="6"/>
        <v>0</v>
      </c>
      <c r="M6" s="392">
        <f t="shared" si="6"/>
        <v>0</v>
      </c>
      <c r="N6" s="392">
        <f t="shared" si="6"/>
        <v>0</v>
      </c>
      <c r="O6" s="392">
        <f t="shared" si="6"/>
        <v>0</v>
      </c>
      <c r="P6" s="392">
        <f t="shared" si="6"/>
        <v>0</v>
      </c>
      <c r="Q6" s="392">
        <f t="shared" si="6"/>
        <v>0</v>
      </c>
      <c r="R6" s="392">
        <f t="shared" si="6"/>
        <v>0</v>
      </c>
      <c r="S6" s="392">
        <f t="shared" si="6"/>
        <v>0</v>
      </c>
      <c r="T6" s="392">
        <f t="shared" si="6"/>
        <v>0</v>
      </c>
      <c r="U6" s="392">
        <f t="shared" si="6"/>
        <v>0</v>
      </c>
      <c r="V6" s="392">
        <f t="shared" si="6"/>
        <v>0</v>
      </c>
      <c r="W6" s="392">
        <f t="shared" si="6"/>
        <v>0</v>
      </c>
      <c r="X6" s="392">
        <f t="shared" si="6"/>
        <v>0</v>
      </c>
      <c r="Y6" s="392">
        <f t="shared" si="6"/>
        <v>0</v>
      </c>
      <c r="Z6" s="392">
        <f t="shared" si="6"/>
        <v>0</v>
      </c>
      <c r="AA6" s="392">
        <f t="shared" si="6"/>
        <v>0</v>
      </c>
      <c r="AB6" s="392">
        <f t="shared" si="6"/>
        <v>0</v>
      </c>
      <c r="AC6" s="392">
        <f t="shared" si="6"/>
        <v>0</v>
      </c>
      <c r="AD6" s="392">
        <f t="shared" si="6"/>
        <v>0</v>
      </c>
      <c r="AE6" s="392">
        <f t="shared" si="6"/>
        <v>0</v>
      </c>
      <c r="AF6" s="392">
        <f t="shared" si="6"/>
        <v>0</v>
      </c>
      <c r="AG6" s="392">
        <f t="shared" si="6"/>
        <v>0</v>
      </c>
      <c r="AH6" s="392">
        <f t="shared" si="6"/>
        <v>75.056484692173782</v>
      </c>
      <c r="AI6" s="392">
        <f t="shared" si="6"/>
        <v>88.865687124140152</v>
      </c>
      <c r="AJ6" s="392">
        <f t="shared" ref="AJ6:BO6" si="7">AJ23+AJ26+AJ30+AJ33+AJ36+AJ39</f>
        <v>102.78927041046519</v>
      </c>
      <c r="AK6" s="392">
        <f t="shared" si="7"/>
        <v>122.07175995861695</v>
      </c>
      <c r="AL6" s="392">
        <f t="shared" si="7"/>
        <v>142.87494525999253</v>
      </c>
      <c r="AM6" s="392">
        <f t="shared" si="7"/>
        <v>170.98374371045185</v>
      </c>
      <c r="AN6" s="392">
        <f t="shared" si="7"/>
        <v>214.59425075714512</v>
      </c>
      <c r="AO6" s="392">
        <f t="shared" si="7"/>
        <v>266.72338551030731</v>
      </c>
      <c r="AP6" s="392">
        <f t="shared" si="7"/>
        <v>342.7020694289975</v>
      </c>
      <c r="AQ6" s="392">
        <f t="shared" si="7"/>
        <v>424.5434563922999</v>
      </c>
      <c r="AR6" s="392">
        <f t="shared" si="7"/>
        <v>519.12653895300627</v>
      </c>
      <c r="AS6" s="392">
        <f t="shared" si="7"/>
        <v>639.13134964144592</v>
      </c>
      <c r="AT6" s="392">
        <f t="shared" si="7"/>
        <v>795.04874240006654</v>
      </c>
      <c r="AU6" s="392">
        <f t="shared" si="7"/>
        <v>1014.2053622943447</v>
      </c>
      <c r="AV6" s="392">
        <f t="shared" si="7"/>
        <v>1148.7175280046133</v>
      </c>
      <c r="AW6" s="392">
        <f t="shared" si="7"/>
        <v>1277.1013631026954</v>
      </c>
      <c r="AX6" s="392">
        <f t="shared" si="7"/>
        <v>1355.5027433453472</v>
      </c>
      <c r="AY6" s="392">
        <f t="shared" si="7"/>
        <v>1183.1347079659499</v>
      </c>
      <c r="AZ6" s="392">
        <f t="shared" si="7"/>
        <v>973.60747200869753</v>
      </c>
      <c r="BA6" s="392">
        <f t="shared" si="7"/>
        <v>804.31084869967242</v>
      </c>
      <c r="BB6" s="392">
        <f t="shared" si="7"/>
        <v>574.92992514795503</v>
      </c>
      <c r="BC6" s="392">
        <f t="shared" si="7"/>
        <v>304.97763830341717</v>
      </c>
      <c r="BD6" s="392">
        <f t="shared" si="7"/>
        <v>166.136</v>
      </c>
      <c r="BE6" s="392">
        <f t="shared" si="7"/>
        <v>165.48699999999999</v>
      </c>
      <c r="BF6" s="392">
        <f t="shared" si="7"/>
        <v>162.65124892159454</v>
      </c>
      <c r="BG6" s="392">
        <f t="shared" si="7"/>
        <v>169.90298870138361</v>
      </c>
      <c r="BH6" s="392">
        <f t="shared" si="7"/>
        <v>124.283</v>
      </c>
      <c r="BI6" s="392">
        <f t="shared" si="7"/>
        <v>128.26055663881266</v>
      </c>
      <c r="BJ6" s="392">
        <f t="shared" si="7"/>
        <v>135.16607401724025</v>
      </c>
      <c r="BK6" s="392">
        <f t="shared" si="7"/>
        <v>200.75442016647554</v>
      </c>
      <c r="BL6" s="392">
        <f t="shared" si="7"/>
        <v>175.53506304142508</v>
      </c>
      <c r="BM6" s="392">
        <f t="shared" si="7"/>
        <v>183.23841614855513</v>
      </c>
      <c r="BN6" s="392">
        <f t="shared" si="7"/>
        <v>169.98493378695881</v>
      </c>
      <c r="BO6" s="392">
        <f t="shared" si="7"/>
        <v>169.32235473338639</v>
      </c>
      <c r="BP6" s="392">
        <f t="shared" ref="BP6:CE6" si="8">BP23+BP26+BP30+BP33+BP36+BP39</f>
        <v>159.46672221701033</v>
      </c>
      <c r="BQ6" s="392">
        <f t="shared" si="8"/>
        <v>144.67452092278563</v>
      </c>
      <c r="BR6" s="392">
        <f t="shared" si="8"/>
        <v>138.30903393915511</v>
      </c>
      <c r="BS6" s="392">
        <f t="shared" si="8"/>
        <v>128.19760849598063</v>
      </c>
      <c r="BT6" s="392">
        <f t="shared" si="8"/>
        <v>120.30785280289261</v>
      </c>
      <c r="BU6" s="392">
        <f t="shared" si="8"/>
        <v>104.98221706204986</v>
      </c>
      <c r="BV6" s="392">
        <f t="shared" si="8"/>
        <v>95.955396013713354</v>
      </c>
      <c r="BW6" s="392">
        <f t="shared" si="8"/>
        <v>88.773983880992574</v>
      </c>
      <c r="BX6" s="392">
        <f t="shared" si="8"/>
        <v>71.895521897997511</v>
      </c>
      <c r="BY6" s="392">
        <f t="shared" si="8"/>
        <v>62.26037206772989</v>
      </c>
      <c r="BZ6" s="392">
        <f t="shared" si="8"/>
        <v>57.254398774137123</v>
      </c>
      <c r="CA6" s="392">
        <f t="shared" si="8"/>
        <v>55.855488392670715</v>
      </c>
      <c r="CB6" s="392">
        <f t="shared" si="8"/>
        <v>49.298875714325703</v>
      </c>
      <c r="CC6" s="392">
        <f t="shared" si="8"/>
        <v>42.782494626131573</v>
      </c>
      <c r="CD6" s="392">
        <f t="shared" si="8"/>
        <v>35.909135125830318</v>
      </c>
      <c r="CE6" s="393">
        <f t="shared" si="8"/>
        <v>29.093805987752383</v>
      </c>
    </row>
    <row r="7" spans="1:83" s="244" customFormat="1" x14ac:dyDescent="0.35">
      <c r="A7" s="345"/>
      <c r="B7" s="439"/>
      <c r="C7" s="109"/>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92"/>
      <c r="AF7" s="392"/>
      <c r="AG7" s="392"/>
      <c r="AH7" s="392"/>
      <c r="AI7" s="39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3"/>
    </row>
    <row r="8" spans="1:83" s="244" customFormat="1" x14ac:dyDescent="0.35">
      <c r="B8" s="109" t="s">
        <v>237</v>
      </c>
      <c r="C8" s="109"/>
      <c r="D8" s="389">
        <f t="shared" ref="D8:AI8" si="9">SUM(D9,D13)</f>
        <v>0</v>
      </c>
      <c r="E8" s="389">
        <f t="shared" si="9"/>
        <v>0</v>
      </c>
      <c r="F8" s="389">
        <f t="shared" si="9"/>
        <v>0</v>
      </c>
      <c r="G8" s="389">
        <f t="shared" si="9"/>
        <v>0</v>
      </c>
      <c r="H8" s="389">
        <f t="shared" si="9"/>
        <v>0</v>
      </c>
      <c r="I8" s="389">
        <f t="shared" si="9"/>
        <v>0</v>
      </c>
      <c r="J8" s="389">
        <f t="shared" si="9"/>
        <v>0</v>
      </c>
      <c r="K8" s="389">
        <f t="shared" si="9"/>
        <v>0</v>
      </c>
      <c r="L8" s="389">
        <f t="shared" si="9"/>
        <v>0</v>
      </c>
      <c r="M8" s="389">
        <f t="shared" si="9"/>
        <v>0</v>
      </c>
      <c r="N8" s="389">
        <f t="shared" si="9"/>
        <v>0</v>
      </c>
      <c r="O8" s="389">
        <f t="shared" si="9"/>
        <v>0</v>
      </c>
      <c r="P8" s="389">
        <f t="shared" si="9"/>
        <v>0</v>
      </c>
      <c r="Q8" s="389">
        <f t="shared" si="9"/>
        <v>0</v>
      </c>
      <c r="R8" s="389">
        <f t="shared" si="9"/>
        <v>0</v>
      </c>
      <c r="S8" s="389">
        <f t="shared" si="9"/>
        <v>0</v>
      </c>
      <c r="T8" s="389">
        <f t="shared" si="9"/>
        <v>0</v>
      </c>
      <c r="U8" s="389">
        <f t="shared" si="9"/>
        <v>0</v>
      </c>
      <c r="V8" s="389">
        <f t="shared" si="9"/>
        <v>0</v>
      </c>
      <c r="W8" s="389">
        <f t="shared" si="9"/>
        <v>0</v>
      </c>
      <c r="X8" s="389">
        <f t="shared" si="9"/>
        <v>0</v>
      </c>
      <c r="Y8" s="389">
        <f t="shared" si="9"/>
        <v>0</v>
      </c>
      <c r="Z8" s="389">
        <f t="shared" si="9"/>
        <v>0</v>
      </c>
      <c r="AA8" s="389">
        <f t="shared" si="9"/>
        <v>0</v>
      </c>
      <c r="AB8" s="389">
        <f t="shared" si="9"/>
        <v>0</v>
      </c>
      <c r="AC8" s="389">
        <f t="shared" si="9"/>
        <v>0</v>
      </c>
      <c r="AD8" s="389">
        <f t="shared" si="9"/>
        <v>0</v>
      </c>
      <c r="AE8" s="389">
        <f t="shared" si="9"/>
        <v>0</v>
      </c>
      <c r="AF8" s="389">
        <f t="shared" si="9"/>
        <v>0</v>
      </c>
      <c r="AG8" s="389">
        <f t="shared" si="9"/>
        <v>0</v>
      </c>
      <c r="AH8" s="389">
        <f t="shared" si="9"/>
        <v>0</v>
      </c>
      <c r="AI8" s="389">
        <f t="shared" si="9"/>
        <v>0</v>
      </c>
      <c r="AJ8" s="389">
        <f t="shared" ref="AJ8:BO8" si="10">SUM(AJ9,AJ13)</f>
        <v>0</v>
      </c>
      <c r="AK8" s="389">
        <f t="shared" si="10"/>
        <v>0</v>
      </c>
      <c r="AL8" s="389">
        <f t="shared" si="10"/>
        <v>0</v>
      </c>
      <c r="AM8" s="389">
        <f t="shared" si="10"/>
        <v>0</v>
      </c>
      <c r="AN8" s="389">
        <f t="shared" si="10"/>
        <v>0</v>
      </c>
      <c r="AO8" s="389">
        <f t="shared" si="10"/>
        <v>0</v>
      </c>
      <c r="AP8" s="389">
        <f t="shared" si="10"/>
        <v>0</v>
      </c>
      <c r="AQ8" s="389">
        <f t="shared" si="10"/>
        <v>0</v>
      </c>
      <c r="AR8" s="389">
        <f t="shared" si="10"/>
        <v>0</v>
      </c>
      <c r="AS8" s="389">
        <f t="shared" si="10"/>
        <v>0</v>
      </c>
      <c r="AT8" s="389">
        <f t="shared" si="10"/>
        <v>0</v>
      </c>
      <c r="AU8" s="389">
        <f t="shared" si="10"/>
        <v>0</v>
      </c>
      <c r="AV8" s="389">
        <f t="shared" si="10"/>
        <v>0</v>
      </c>
      <c r="AW8" s="389">
        <f t="shared" si="10"/>
        <v>0</v>
      </c>
      <c r="AX8" s="389">
        <f t="shared" si="10"/>
        <v>0</v>
      </c>
      <c r="AY8" s="389">
        <f t="shared" si="10"/>
        <v>0</v>
      </c>
      <c r="AZ8" s="389">
        <f t="shared" si="10"/>
        <v>0</v>
      </c>
      <c r="BA8" s="389">
        <f t="shared" si="10"/>
        <v>0</v>
      </c>
      <c r="BB8" s="389">
        <f t="shared" si="10"/>
        <v>0</v>
      </c>
      <c r="BC8" s="389">
        <f t="shared" si="10"/>
        <v>0</v>
      </c>
      <c r="BD8" s="389">
        <f t="shared" si="10"/>
        <v>0</v>
      </c>
      <c r="BE8" s="389">
        <f t="shared" si="10"/>
        <v>0</v>
      </c>
      <c r="BF8" s="389">
        <f t="shared" si="10"/>
        <v>0</v>
      </c>
      <c r="BG8" s="389">
        <f t="shared" si="10"/>
        <v>0</v>
      </c>
      <c r="BH8" s="389">
        <f t="shared" si="10"/>
        <v>0</v>
      </c>
      <c r="BI8" s="389">
        <f t="shared" si="10"/>
        <v>0</v>
      </c>
      <c r="BJ8" s="389">
        <f t="shared" si="10"/>
        <v>0</v>
      </c>
      <c r="BK8" s="389">
        <f t="shared" si="10"/>
        <v>0</v>
      </c>
      <c r="BL8" s="389">
        <f t="shared" si="10"/>
        <v>127.18792894999999</v>
      </c>
      <c r="BM8" s="389">
        <f t="shared" si="10"/>
        <v>1267.3993002300001</v>
      </c>
      <c r="BN8" s="389">
        <f t="shared" si="10"/>
        <v>2231.7483618999995</v>
      </c>
      <c r="BO8" s="389">
        <f t="shared" si="10"/>
        <v>3554.1022156099998</v>
      </c>
      <c r="BP8" s="389">
        <f t="shared" ref="BP8:CE8" si="11">SUM(BP9,BP13)</f>
        <v>6779.6544881600003</v>
      </c>
      <c r="BQ8" s="389">
        <f t="shared" si="11"/>
        <v>10436.707839979998</v>
      </c>
      <c r="BR8" s="389">
        <f t="shared" si="11"/>
        <v>12827.382151169997</v>
      </c>
      <c r="BS8" s="389">
        <f t="shared" si="11"/>
        <v>14271.548569180002</v>
      </c>
      <c r="BT8" s="389">
        <f t="shared" si="11"/>
        <v>14830.444816650004</v>
      </c>
      <c r="BU8" s="389">
        <f t="shared" si="11"/>
        <v>15352.892355200001</v>
      </c>
      <c r="BV8" s="389">
        <f t="shared" si="11"/>
        <v>15097.869323739997</v>
      </c>
      <c r="BW8" s="389">
        <f t="shared" si="11"/>
        <v>13850.988828140005</v>
      </c>
      <c r="BX8" s="389">
        <f t="shared" si="11"/>
        <v>13427.61508335</v>
      </c>
      <c r="BY8" s="389">
        <f t="shared" si="11"/>
        <v>12513.331819610008</v>
      </c>
      <c r="BZ8" s="389">
        <f t="shared" si="11"/>
        <v>12046.830584091085</v>
      </c>
      <c r="CA8" s="389">
        <f t="shared" si="11"/>
        <v>12870.862365768593</v>
      </c>
      <c r="CB8" s="389">
        <f t="shared" si="11"/>
        <v>12963.653952590739</v>
      </c>
      <c r="CC8" s="389">
        <f t="shared" si="11"/>
        <v>12612.860982483147</v>
      </c>
      <c r="CD8" s="389">
        <f t="shared" si="11"/>
        <v>12148.739776081824</v>
      </c>
      <c r="CE8" s="390">
        <f t="shared" si="11"/>
        <v>11433.080392246837</v>
      </c>
    </row>
    <row r="9" spans="1:83" x14ac:dyDescent="0.35">
      <c r="B9" s="74" t="s">
        <v>643</v>
      </c>
      <c r="C9" s="53"/>
      <c r="D9" s="392">
        <v>0</v>
      </c>
      <c r="E9" s="392">
        <v>0</v>
      </c>
      <c r="F9" s="392">
        <v>0</v>
      </c>
      <c r="G9" s="392">
        <v>0</v>
      </c>
      <c r="H9" s="392">
        <v>0</v>
      </c>
      <c r="I9" s="392">
        <v>0</v>
      </c>
      <c r="J9" s="392">
        <v>0</v>
      </c>
      <c r="K9" s="392">
        <v>0</v>
      </c>
      <c r="L9" s="392">
        <v>0</v>
      </c>
      <c r="M9" s="392">
        <v>0</v>
      </c>
      <c r="N9" s="392">
        <v>0</v>
      </c>
      <c r="O9" s="392">
        <v>0</v>
      </c>
      <c r="P9" s="392">
        <v>0</v>
      </c>
      <c r="Q9" s="392">
        <v>0</v>
      </c>
      <c r="R9" s="392">
        <v>0</v>
      </c>
      <c r="S9" s="392">
        <v>0</v>
      </c>
      <c r="T9" s="392">
        <v>0</v>
      </c>
      <c r="U9" s="392">
        <v>0</v>
      </c>
      <c r="V9" s="392">
        <v>0</v>
      </c>
      <c r="W9" s="392">
        <v>0</v>
      </c>
      <c r="X9" s="392">
        <v>0</v>
      </c>
      <c r="Y9" s="392">
        <v>0</v>
      </c>
      <c r="Z9" s="392">
        <v>0</v>
      </c>
      <c r="AA9" s="392">
        <v>0</v>
      </c>
      <c r="AB9" s="392">
        <v>0</v>
      </c>
      <c r="AC9" s="392">
        <v>0</v>
      </c>
      <c r="AD9" s="392">
        <v>0</v>
      </c>
      <c r="AE9" s="392">
        <v>0</v>
      </c>
      <c r="AF9" s="392">
        <v>0</v>
      </c>
      <c r="AG9" s="392">
        <v>0</v>
      </c>
      <c r="AH9" s="392">
        <v>0</v>
      </c>
      <c r="AI9" s="392">
        <v>0</v>
      </c>
      <c r="AJ9" s="392">
        <v>0</v>
      </c>
      <c r="AK9" s="392">
        <v>0</v>
      </c>
      <c r="AL9" s="392">
        <v>0</v>
      </c>
      <c r="AM9" s="392">
        <v>0</v>
      </c>
      <c r="AN9" s="392">
        <v>0</v>
      </c>
      <c r="AO9" s="392">
        <v>0</v>
      </c>
      <c r="AP9" s="392">
        <v>0</v>
      </c>
      <c r="AQ9" s="392">
        <v>0</v>
      </c>
      <c r="AR9" s="392">
        <v>0</v>
      </c>
      <c r="AS9" s="392">
        <v>0</v>
      </c>
      <c r="AT9" s="392">
        <v>0</v>
      </c>
      <c r="AU9" s="392">
        <v>0</v>
      </c>
      <c r="AV9" s="392">
        <v>0</v>
      </c>
      <c r="AW9" s="392">
        <v>0</v>
      </c>
      <c r="AX9" s="392">
        <v>0</v>
      </c>
      <c r="AY9" s="392">
        <v>0</v>
      </c>
      <c r="AZ9" s="392">
        <v>0</v>
      </c>
      <c r="BA9" s="392">
        <v>0</v>
      </c>
      <c r="BB9" s="392">
        <v>0</v>
      </c>
      <c r="BC9" s="392">
        <v>0</v>
      </c>
      <c r="BD9" s="392">
        <v>0</v>
      </c>
      <c r="BE9" s="392">
        <v>0</v>
      </c>
      <c r="BF9" s="392">
        <v>0</v>
      </c>
      <c r="BG9" s="392">
        <v>0</v>
      </c>
      <c r="BH9" s="392">
        <v>0</v>
      </c>
      <c r="BI9" s="392">
        <v>0</v>
      </c>
      <c r="BJ9" s="392">
        <v>0</v>
      </c>
      <c r="BK9" s="392">
        <v>0</v>
      </c>
      <c r="BL9" s="392">
        <f t="shared" ref="BL9:CE9" si="12">SUM(BL10:BL12)</f>
        <v>64.379764080000001</v>
      </c>
      <c r="BM9" s="392">
        <f t="shared" si="12"/>
        <v>580.96194385999991</v>
      </c>
      <c r="BN9" s="392">
        <f t="shared" si="12"/>
        <v>954.84283311999991</v>
      </c>
      <c r="BO9" s="392">
        <f t="shared" si="12"/>
        <v>1398.5169151799998</v>
      </c>
      <c r="BP9" s="392">
        <f t="shared" si="12"/>
        <v>2304.75857546</v>
      </c>
      <c r="BQ9" s="392">
        <f t="shared" si="12"/>
        <v>3538.8798924699986</v>
      </c>
      <c r="BR9" s="392">
        <f t="shared" si="12"/>
        <v>4100.9191948399985</v>
      </c>
      <c r="BS9" s="392">
        <f t="shared" si="12"/>
        <v>4456.6648349100014</v>
      </c>
      <c r="BT9" s="392">
        <f t="shared" si="12"/>
        <v>4687.0089817599983</v>
      </c>
      <c r="BU9" s="392">
        <f t="shared" si="12"/>
        <v>4711.3251268400008</v>
      </c>
      <c r="BV9" s="392">
        <f t="shared" si="12"/>
        <v>4562.8610960799988</v>
      </c>
      <c r="BW9" s="392">
        <f t="shared" si="12"/>
        <v>4511.989815750002</v>
      </c>
      <c r="BX9" s="392">
        <f t="shared" si="12"/>
        <v>4567.422318465</v>
      </c>
      <c r="BY9" s="392">
        <f t="shared" si="12"/>
        <v>4506.7600548400014</v>
      </c>
      <c r="BZ9" s="392">
        <f t="shared" si="12"/>
        <v>4539.2746004613737</v>
      </c>
      <c r="CA9" s="392">
        <f t="shared" si="12"/>
        <v>4933.603134417589</v>
      </c>
      <c r="CB9" s="392">
        <f t="shared" si="12"/>
        <v>5061.6926562395529</v>
      </c>
      <c r="CC9" s="392">
        <f t="shared" si="12"/>
        <v>4799.5313395734174</v>
      </c>
      <c r="CD9" s="392">
        <f t="shared" si="12"/>
        <v>4595.282671248955</v>
      </c>
      <c r="CE9" s="393">
        <f t="shared" si="12"/>
        <v>4674.4350415578492</v>
      </c>
    </row>
    <row r="10" spans="1:83" x14ac:dyDescent="0.35">
      <c r="B10" s="285" t="s">
        <v>390</v>
      </c>
      <c r="C10" s="391"/>
      <c r="D10" s="392">
        <v>0</v>
      </c>
      <c r="E10" s="392">
        <v>0</v>
      </c>
      <c r="F10" s="392">
        <v>0</v>
      </c>
      <c r="G10" s="392">
        <v>0</v>
      </c>
      <c r="H10" s="392">
        <v>0</v>
      </c>
      <c r="I10" s="392">
        <v>0</v>
      </c>
      <c r="J10" s="392">
        <v>0</v>
      </c>
      <c r="K10" s="392">
        <v>0</v>
      </c>
      <c r="L10" s="392">
        <v>0</v>
      </c>
      <c r="M10" s="392">
        <v>0</v>
      </c>
      <c r="N10" s="392">
        <v>0</v>
      </c>
      <c r="O10" s="392">
        <v>0</v>
      </c>
      <c r="P10" s="392">
        <v>0</v>
      </c>
      <c r="Q10" s="392">
        <v>0</v>
      </c>
      <c r="R10" s="392">
        <v>0</v>
      </c>
      <c r="S10" s="392">
        <v>0</v>
      </c>
      <c r="T10" s="392">
        <v>0</v>
      </c>
      <c r="U10" s="392">
        <v>0</v>
      </c>
      <c r="V10" s="392">
        <v>0</v>
      </c>
      <c r="W10" s="392">
        <v>0</v>
      </c>
      <c r="X10" s="392">
        <v>0</v>
      </c>
      <c r="Y10" s="392">
        <v>0</v>
      </c>
      <c r="Z10" s="392">
        <v>0</v>
      </c>
      <c r="AA10" s="392">
        <v>0</v>
      </c>
      <c r="AB10" s="392">
        <v>0</v>
      </c>
      <c r="AC10" s="392">
        <v>0</v>
      </c>
      <c r="AD10" s="392">
        <v>0</v>
      </c>
      <c r="AE10" s="392">
        <v>0</v>
      </c>
      <c r="AF10" s="392">
        <v>0</v>
      </c>
      <c r="AG10" s="392">
        <v>0</v>
      </c>
      <c r="AH10" s="392">
        <v>0</v>
      </c>
      <c r="AI10" s="392">
        <v>0</v>
      </c>
      <c r="AJ10" s="392">
        <v>0</v>
      </c>
      <c r="AK10" s="392">
        <v>0</v>
      </c>
      <c r="AL10" s="392">
        <v>0</v>
      </c>
      <c r="AM10" s="392">
        <v>0</v>
      </c>
      <c r="AN10" s="392">
        <v>0</v>
      </c>
      <c r="AO10" s="392">
        <v>0</v>
      </c>
      <c r="AP10" s="392">
        <v>0</v>
      </c>
      <c r="AQ10" s="392">
        <v>0</v>
      </c>
      <c r="AR10" s="392">
        <v>0</v>
      </c>
      <c r="AS10" s="392">
        <v>0</v>
      </c>
      <c r="AT10" s="392">
        <v>0</v>
      </c>
      <c r="AU10" s="392">
        <v>0</v>
      </c>
      <c r="AV10" s="392">
        <v>0</v>
      </c>
      <c r="AW10" s="392">
        <v>0</v>
      </c>
      <c r="AX10" s="392">
        <v>0</v>
      </c>
      <c r="AY10" s="392">
        <v>0</v>
      </c>
      <c r="AZ10" s="392">
        <v>0</v>
      </c>
      <c r="BA10" s="392">
        <v>0</v>
      </c>
      <c r="BB10" s="392">
        <v>0</v>
      </c>
      <c r="BC10" s="392">
        <v>0</v>
      </c>
      <c r="BD10" s="392">
        <v>0</v>
      </c>
      <c r="BE10" s="392">
        <v>0</v>
      </c>
      <c r="BF10" s="392">
        <v>0</v>
      </c>
      <c r="BG10" s="392">
        <v>0</v>
      </c>
      <c r="BH10" s="392">
        <v>0</v>
      </c>
      <c r="BI10" s="392">
        <v>0</v>
      </c>
      <c r="BJ10" s="392">
        <v>0</v>
      </c>
      <c r="BK10" s="392">
        <v>0</v>
      </c>
      <c r="BL10" s="392">
        <v>59.439229722159169</v>
      </c>
      <c r="BM10" s="392">
        <v>398.34870338712346</v>
      </c>
      <c r="BN10" s="392">
        <v>468.20475344214412</v>
      </c>
      <c r="BO10" s="392">
        <v>471.00414737742267</v>
      </c>
      <c r="BP10" s="392">
        <v>555.63097238618491</v>
      </c>
      <c r="BQ10" s="392">
        <v>481.86507341433418</v>
      </c>
      <c r="BR10" s="392">
        <v>431.11865560276999</v>
      </c>
      <c r="BS10" s="392">
        <v>338.04319223048395</v>
      </c>
      <c r="BT10" s="392">
        <v>309.82324418737073</v>
      </c>
      <c r="BU10" s="392">
        <v>282.50107422928357</v>
      </c>
      <c r="BV10" s="392">
        <v>158.58573909275663</v>
      </c>
      <c r="BW10" s="392">
        <v>115.23896004314145</v>
      </c>
      <c r="BX10" s="392">
        <v>200.72925766448799</v>
      </c>
      <c r="BY10" s="392">
        <v>213.88105921563997</v>
      </c>
      <c r="BZ10" s="392">
        <v>184.19920229849706</v>
      </c>
      <c r="CA10" s="392">
        <v>160.81734792347189</v>
      </c>
      <c r="CB10" s="392">
        <v>163.19483278104789</v>
      </c>
      <c r="CC10" s="392">
        <v>162.00898987238813</v>
      </c>
      <c r="CD10" s="392">
        <v>165.09661001521667</v>
      </c>
      <c r="CE10" s="393">
        <v>171.62905060641629</v>
      </c>
    </row>
    <row r="11" spans="1:83" x14ac:dyDescent="0.35">
      <c r="B11" s="285" t="s">
        <v>644</v>
      </c>
      <c r="C11" s="391"/>
      <c r="D11" s="392">
        <v>0</v>
      </c>
      <c r="E11" s="392">
        <v>0</v>
      </c>
      <c r="F11" s="392">
        <v>0</v>
      </c>
      <c r="G11" s="392">
        <v>0</v>
      </c>
      <c r="H11" s="392">
        <v>0</v>
      </c>
      <c r="I11" s="392">
        <v>0</v>
      </c>
      <c r="J11" s="392">
        <v>0</v>
      </c>
      <c r="K11" s="392">
        <v>0</v>
      </c>
      <c r="L11" s="392">
        <v>0</v>
      </c>
      <c r="M11" s="392">
        <v>0</v>
      </c>
      <c r="N11" s="392">
        <v>0</v>
      </c>
      <c r="O11" s="392">
        <v>0</v>
      </c>
      <c r="P11" s="392">
        <v>0</v>
      </c>
      <c r="Q11" s="392">
        <v>0</v>
      </c>
      <c r="R11" s="392">
        <v>0</v>
      </c>
      <c r="S11" s="392">
        <v>0</v>
      </c>
      <c r="T11" s="392">
        <v>0</v>
      </c>
      <c r="U11" s="392">
        <v>0</v>
      </c>
      <c r="V11" s="392">
        <v>0</v>
      </c>
      <c r="W11" s="392">
        <v>0</v>
      </c>
      <c r="X11" s="392">
        <v>0</v>
      </c>
      <c r="Y11" s="392">
        <v>0</v>
      </c>
      <c r="Z11" s="392">
        <v>0</v>
      </c>
      <c r="AA11" s="392">
        <v>0</v>
      </c>
      <c r="AB11" s="392">
        <v>0</v>
      </c>
      <c r="AC11" s="392">
        <v>0</v>
      </c>
      <c r="AD11" s="392">
        <v>0</v>
      </c>
      <c r="AE11" s="392">
        <v>0</v>
      </c>
      <c r="AF11" s="392">
        <v>0</v>
      </c>
      <c r="AG11" s="392">
        <v>0</v>
      </c>
      <c r="AH11" s="392">
        <v>0</v>
      </c>
      <c r="AI11" s="392">
        <v>0</v>
      </c>
      <c r="AJ11" s="392">
        <v>0</v>
      </c>
      <c r="AK11" s="392">
        <v>0</v>
      </c>
      <c r="AL11" s="392">
        <v>0</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392">
        <v>0</v>
      </c>
      <c r="BI11" s="392">
        <v>0</v>
      </c>
      <c r="BJ11" s="392">
        <v>0</v>
      </c>
      <c r="BK11" s="392">
        <v>0</v>
      </c>
      <c r="BL11" s="392">
        <v>2.7215671600525173</v>
      </c>
      <c r="BM11" s="392">
        <v>124.95805821650838</v>
      </c>
      <c r="BN11" s="392">
        <v>353.35394914685565</v>
      </c>
      <c r="BO11" s="392">
        <v>595.95602065950209</v>
      </c>
      <c r="BP11" s="392">
        <v>677.67918756495885</v>
      </c>
      <c r="BQ11" s="392">
        <v>649.03122862517091</v>
      </c>
      <c r="BR11" s="392">
        <v>207.402013027555</v>
      </c>
      <c r="BS11" s="392">
        <v>86.777513749166062</v>
      </c>
      <c r="BT11" s="392">
        <v>100.20175081132075</v>
      </c>
      <c r="BU11" s="392">
        <v>122.06407750032587</v>
      </c>
      <c r="BV11" s="392">
        <v>81.542383029979874</v>
      </c>
      <c r="BW11" s="392">
        <v>51.3100452073</v>
      </c>
      <c r="BX11" s="392">
        <v>18.668902814700459</v>
      </c>
      <c r="BY11" s="392">
        <v>15.4904995826933</v>
      </c>
      <c r="BZ11" s="392">
        <v>18.784363186341277</v>
      </c>
      <c r="CA11" s="392">
        <v>25.922886395402298</v>
      </c>
      <c r="CB11" s="392">
        <v>28.434589753686328</v>
      </c>
      <c r="CC11" s="392">
        <v>28.835020217132069</v>
      </c>
      <c r="CD11" s="392">
        <v>29.98246344782731</v>
      </c>
      <c r="CE11" s="393">
        <v>31.809715776152338</v>
      </c>
    </row>
    <row r="12" spans="1:83" x14ac:dyDescent="0.35">
      <c r="B12" s="285" t="s">
        <v>392</v>
      </c>
      <c r="C12" s="391"/>
      <c r="D12" s="392">
        <v>0</v>
      </c>
      <c r="E12" s="392">
        <v>0</v>
      </c>
      <c r="F12" s="392">
        <v>0</v>
      </c>
      <c r="G12" s="392">
        <v>0</v>
      </c>
      <c r="H12" s="392">
        <v>0</v>
      </c>
      <c r="I12" s="392">
        <v>0</v>
      </c>
      <c r="J12" s="392">
        <v>0</v>
      </c>
      <c r="K12" s="392">
        <v>0</v>
      </c>
      <c r="L12" s="392">
        <v>0</v>
      </c>
      <c r="M12" s="392">
        <v>0</v>
      </c>
      <c r="N12" s="392">
        <v>0</v>
      </c>
      <c r="O12" s="392">
        <v>0</v>
      </c>
      <c r="P12" s="392">
        <v>0</v>
      </c>
      <c r="Q12" s="392">
        <v>0</v>
      </c>
      <c r="R12" s="392">
        <v>0</v>
      </c>
      <c r="S12" s="392">
        <v>0</v>
      </c>
      <c r="T12" s="392">
        <v>0</v>
      </c>
      <c r="U12" s="392">
        <v>0</v>
      </c>
      <c r="V12" s="392">
        <v>0</v>
      </c>
      <c r="W12" s="392">
        <v>0</v>
      </c>
      <c r="X12" s="392">
        <v>0</v>
      </c>
      <c r="Y12" s="392">
        <v>0</v>
      </c>
      <c r="Z12" s="392">
        <v>0</v>
      </c>
      <c r="AA12" s="392">
        <v>0</v>
      </c>
      <c r="AB12" s="392">
        <v>0</v>
      </c>
      <c r="AC12" s="392">
        <v>0</v>
      </c>
      <c r="AD12" s="392">
        <v>0</v>
      </c>
      <c r="AE12" s="392">
        <v>0</v>
      </c>
      <c r="AF12" s="392">
        <v>0</v>
      </c>
      <c r="AG12" s="392">
        <v>0</v>
      </c>
      <c r="AH12" s="392">
        <v>0</v>
      </c>
      <c r="AI12" s="392">
        <v>0</v>
      </c>
      <c r="AJ12" s="392">
        <v>0</v>
      </c>
      <c r="AK12" s="392">
        <v>0</v>
      </c>
      <c r="AL12" s="392">
        <v>0</v>
      </c>
      <c r="AM12" s="392">
        <v>0</v>
      </c>
      <c r="AN12" s="392">
        <v>0</v>
      </c>
      <c r="AO12" s="392">
        <v>0</v>
      </c>
      <c r="AP12" s="392">
        <v>0</v>
      </c>
      <c r="AQ12" s="392">
        <v>0</v>
      </c>
      <c r="AR12" s="392">
        <v>0</v>
      </c>
      <c r="AS12" s="392">
        <v>0</v>
      </c>
      <c r="AT12" s="392">
        <v>0</v>
      </c>
      <c r="AU12" s="392">
        <v>0</v>
      </c>
      <c r="AV12" s="392">
        <v>0</v>
      </c>
      <c r="AW12" s="392">
        <v>0</v>
      </c>
      <c r="AX12" s="392">
        <v>0</v>
      </c>
      <c r="AY12" s="392">
        <v>0</v>
      </c>
      <c r="AZ12" s="392">
        <v>0</v>
      </c>
      <c r="BA12" s="392">
        <v>0</v>
      </c>
      <c r="BB12" s="392">
        <v>0</v>
      </c>
      <c r="BC12" s="392">
        <v>0</v>
      </c>
      <c r="BD12" s="392">
        <v>0</v>
      </c>
      <c r="BE12" s="392">
        <v>0</v>
      </c>
      <c r="BF12" s="392">
        <v>0</v>
      </c>
      <c r="BG12" s="392">
        <v>0</v>
      </c>
      <c r="BH12" s="392">
        <v>0</v>
      </c>
      <c r="BI12" s="392">
        <v>0</v>
      </c>
      <c r="BJ12" s="392">
        <v>0</v>
      </c>
      <c r="BK12" s="392">
        <v>0</v>
      </c>
      <c r="BL12" s="392">
        <v>2.2189671977883112</v>
      </c>
      <c r="BM12" s="392">
        <v>57.655182256368107</v>
      </c>
      <c r="BN12" s="392">
        <v>133.28413053100019</v>
      </c>
      <c r="BO12" s="392">
        <v>331.55674714307514</v>
      </c>
      <c r="BP12" s="392">
        <v>1071.4484155088562</v>
      </c>
      <c r="BQ12" s="392">
        <v>2407.9835904304932</v>
      </c>
      <c r="BR12" s="392">
        <v>3462.3985262096739</v>
      </c>
      <c r="BS12" s="392">
        <v>4031.8441289303519</v>
      </c>
      <c r="BT12" s="392">
        <v>4276.9839867613073</v>
      </c>
      <c r="BU12" s="392">
        <v>4306.7599751103917</v>
      </c>
      <c r="BV12" s="392">
        <v>4322.7329739572624</v>
      </c>
      <c r="BW12" s="392">
        <v>4345.4408104995609</v>
      </c>
      <c r="BX12" s="392">
        <v>4348.0241579858111</v>
      </c>
      <c r="BY12" s="392">
        <v>4277.3884960416681</v>
      </c>
      <c r="BZ12" s="392">
        <v>4336.2910349765352</v>
      </c>
      <c r="CA12" s="392">
        <v>4746.8629000987148</v>
      </c>
      <c r="CB12" s="392">
        <v>4870.0632337048182</v>
      </c>
      <c r="CC12" s="392">
        <v>4608.687329483897</v>
      </c>
      <c r="CD12" s="392">
        <v>4400.2035977859114</v>
      </c>
      <c r="CE12" s="393">
        <v>4470.996275175281</v>
      </c>
    </row>
    <row r="13" spans="1:83" ht="26.25" customHeight="1" x14ac:dyDescent="0.35">
      <c r="B13" s="74" t="s">
        <v>645</v>
      </c>
      <c r="C13" s="53"/>
      <c r="D13" s="392">
        <v>0</v>
      </c>
      <c r="E13" s="392">
        <v>0</v>
      </c>
      <c r="F13" s="392">
        <v>0</v>
      </c>
      <c r="G13" s="392">
        <v>0</v>
      </c>
      <c r="H13" s="392">
        <v>0</v>
      </c>
      <c r="I13" s="392">
        <v>0</v>
      </c>
      <c r="J13" s="392">
        <v>0</v>
      </c>
      <c r="K13" s="392">
        <v>0</v>
      </c>
      <c r="L13" s="392">
        <v>0</v>
      </c>
      <c r="M13" s="392">
        <v>0</v>
      </c>
      <c r="N13" s="392">
        <v>0</v>
      </c>
      <c r="O13" s="392">
        <v>0</v>
      </c>
      <c r="P13" s="392">
        <v>0</v>
      </c>
      <c r="Q13" s="392">
        <v>0</v>
      </c>
      <c r="R13" s="392">
        <v>0</v>
      </c>
      <c r="S13" s="392">
        <v>0</v>
      </c>
      <c r="T13" s="392">
        <v>0</v>
      </c>
      <c r="U13" s="392">
        <v>0</v>
      </c>
      <c r="V13" s="392">
        <v>0</v>
      </c>
      <c r="W13" s="392">
        <v>0</v>
      </c>
      <c r="X13" s="392">
        <v>0</v>
      </c>
      <c r="Y13" s="392">
        <v>0</v>
      </c>
      <c r="Z13" s="392">
        <v>0</v>
      </c>
      <c r="AA13" s="392">
        <v>0</v>
      </c>
      <c r="AB13" s="392">
        <v>0</v>
      </c>
      <c r="AC13" s="392">
        <v>0</v>
      </c>
      <c r="AD13" s="392">
        <v>0</v>
      </c>
      <c r="AE13" s="392">
        <v>0</v>
      </c>
      <c r="AF13" s="392">
        <v>0</v>
      </c>
      <c r="AG13" s="392">
        <v>0</v>
      </c>
      <c r="AH13" s="392">
        <v>0</v>
      </c>
      <c r="AI13" s="392">
        <v>0</v>
      </c>
      <c r="AJ13" s="392">
        <v>0</v>
      </c>
      <c r="AK13" s="392">
        <v>0</v>
      </c>
      <c r="AL13" s="392">
        <v>0</v>
      </c>
      <c r="AM13" s="392">
        <v>0</v>
      </c>
      <c r="AN13" s="392">
        <v>0</v>
      </c>
      <c r="AO13" s="392">
        <v>0</v>
      </c>
      <c r="AP13" s="392">
        <v>0</v>
      </c>
      <c r="AQ13" s="392">
        <v>0</v>
      </c>
      <c r="AR13" s="392">
        <v>0</v>
      </c>
      <c r="AS13" s="392">
        <v>0</v>
      </c>
      <c r="AT13" s="392">
        <v>0</v>
      </c>
      <c r="AU13" s="392">
        <v>0</v>
      </c>
      <c r="AV13" s="392">
        <v>0</v>
      </c>
      <c r="AW13" s="392">
        <v>0</v>
      </c>
      <c r="AX13" s="392">
        <v>0</v>
      </c>
      <c r="AY13" s="392">
        <v>0</v>
      </c>
      <c r="AZ13" s="392">
        <v>0</v>
      </c>
      <c r="BA13" s="392">
        <v>0</v>
      </c>
      <c r="BB13" s="392">
        <v>0</v>
      </c>
      <c r="BC13" s="392">
        <v>0</v>
      </c>
      <c r="BD13" s="392">
        <v>0</v>
      </c>
      <c r="BE13" s="392">
        <v>0</v>
      </c>
      <c r="BF13" s="392">
        <v>0</v>
      </c>
      <c r="BG13" s="392">
        <v>0</v>
      </c>
      <c r="BH13" s="392">
        <v>0</v>
      </c>
      <c r="BI13" s="392">
        <v>0</v>
      </c>
      <c r="BJ13" s="392">
        <v>0</v>
      </c>
      <c r="BK13" s="392">
        <v>0</v>
      </c>
      <c r="BL13" s="392">
        <f t="shared" ref="BL13:CE13" si="13">SUM(BL14:BL16)</f>
        <v>62.808164869999992</v>
      </c>
      <c r="BM13" s="392">
        <f t="shared" si="13"/>
        <v>686.4373563700002</v>
      </c>
      <c r="BN13" s="392">
        <f t="shared" si="13"/>
        <v>1276.9055287799997</v>
      </c>
      <c r="BO13" s="392">
        <f t="shared" si="13"/>
        <v>2155.5853004299997</v>
      </c>
      <c r="BP13" s="392">
        <f t="shared" si="13"/>
        <v>4474.8959126999998</v>
      </c>
      <c r="BQ13" s="392">
        <f t="shared" si="13"/>
        <v>6897.8279475099998</v>
      </c>
      <c r="BR13" s="392">
        <f t="shared" si="13"/>
        <v>8726.4629563299986</v>
      </c>
      <c r="BS13" s="392">
        <f t="shared" si="13"/>
        <v>9814.8837342700008</v>
      </c>
      <c r="BT13" s="392">
        <f t="shared" si="13"/>
        <v>10143.435834890006</v>
      </c>
      <c r="BU13" s="392">
        <f t="shared" si="13"/>
        <v>10641.56722836</v>
      </c>
      <c r="BV13" s="392">
        <f t="shared" si="13"/>
        <v>10535.008227659999</v>
      </c>
      <c r="BW13" s="392">
        <f t="shared" si="13"/>
        <v>9338.9990123900025</v>
      </c>
      <c r="BX13" s="392">
        <f t="shared" si="13"/>
        <v>8860.1927648849996</v>
      </c>
      <c r="BY13" s="392">
        <f t="shared" si="13"/>
        <v>8006.5717647700067</v>
      </c>
      <c r="BZ13" s="392">
        <f t="shared" si="13"/>
        <v>7507.5559836297116</v>
      </c>
      <c r="CA13" s="392">
        <f t="shared" si="13"/>
        <v>7937.2592313510031</v>
      </c>
      <c r="CB13" s="392">
        <f t="shared" si="13"/>
        <v>7901.9612963511872</v>
      </c>
      <c r="CC13" s="392">
        <f t="shared" si="13"/>
        <v>7813.32964290973</v>
      </c>
      <c r="CD13" s="392">
        <f t="shared" si="13"/>
        <v>7553.457104832868</v>
      </c>
      <c r="CE13" s="393">
        <f t="shared" si="13"/>
        <v>6758.6453506889884</v>
      </c>
    </row>
    <row r="14" spans="1:83" x14ac:dyDescent="0.35">
      <c r="B14" s="285" t="s">
        <v>390</v>
      </c>
      <c r="C14" s="391"/>
      <c r="D14" s="392">
        <v>0</v>
      </c>
      <c r="E14" s="392">
        <v>0</v>
      </c>
      <c r="F14" s="392">
        <v>0</v>
      </c>
      <c r="G14" s="392">
        <v>0</v>
      </c>
      <c r="H14" s="392">
        <v>0</v>
      </c>
      <c r="I14" s="392">
        <v>0</v>
      </c>
      <c r="J14" s="392">
        <v>0</v>
      </c>
      <c r="K14" s="392">
        <v>0</v>
      </c>
      <c r="L14" s="392">
        <v>0</v>
      </c>
      <c r="M14" s="392">
        <v>0</v>
      </c>
      <c r="N14" s="392">
        <v>0</v>
      </c>
      <c r="O14" s="392">
        <v>0</v>
      </c>
      <c r="P14" s="392">
        <v>0</v>
      </c>
      <c r="Q14" s="392">
        <v>0</v>
      </c>
      <c r="R14" s="392">
        <v>0</v>
      </c>
      <c r="S14" s="392">
        <v>0</v>
      </c>
      <c r="T14" s="392">
        <v>0</v>
      </c>
      <c r="U14" s="392">
        <v>0</v>
      </c>
      <c r="V14" s="392">
        <v>0</v>
      </c>
      <c r="W14" s="392">
        <v>0</v>
      </c>
      <c r="X14" s="392">
        <v>0</v>
      </c>
      <c r="Y14" s="392">
        <v>0</v>
      </c>
      <c r="Z14" s="392">
        <v>0</v>
      </c>
      <c r="AA14" s="392">
        <v>0</v>
      </c>
      <c r="AB14" s="392">
        <v>0</v>
      </c>
      <c r="AC14" s="392">
        <v>0</v>
      </c>
      <c r="AD14" s="392">
        <v>0</v>
      </c>
      <c r="AE14" s="392">
        <v>0</v>
      </c>
      <c r="AF14" s="392">
        <v>0</v>
      </c>
      <c r="AG14" s="392">
        <v>0</v>
      </c>
      <c r="AH14" s="392">
        <v>0</v>
      </c>
      <c r="AI14" s="392">
        <v>0</v>
      </c>
      <c r="AJ14" s="392">
        <v>0</v>
      </c>
      <c r="AK14" s="392">
        <v>0</v>
      </c>
      <c r="AL14" s="392">
        <v>0</v>
      </c>
      <c r="AM14" s="392">
        <v>0</v>
      </c>
      <c r="AN14" s="392">
        <v>0</v>
      </c>
      <c r="AO14" s="392">
        <v>0</v>
      </c>
      <c r="AP14" s="392">
        <v>0</v>
      </c>
      <c r="AQ14" s="392">
        <v>0</v>
      </c>
      <c r="AR14" s="392">
        <v>0</v>
      </c>
      <c r="AS14" s="392">
        <v>0</v>
      </c>
      <c r="AT14" s="392">
        <v>0</v>
      </c>
      <c r="AU14" s="392">
        <v>0</v>
      </c>
      <c r="AV14" s="392">
        <v>0</v>
      </c>
      <c r="AW14" s="392">
        <v>0</v>
      </c>
      <c r="AX14" s="392">
        <v>0</v>
      </c>
      <c r="AY14" s="392">
        <v>0</v>
      </c>
      <c r="AZ14" s="392">
        <v>0</v>
      </c>
      <c r="BA14" s="392">
        <v>0</v>
      </c>
      <c r="BB14" s="392">
        <v>0</v>
      </c>
      <c r="BC14" s="392">
        <v>0</v>
      </c>
      <c r="BD14" s="392">
        <v>0</v>
      </c>
      <c r="BE14" s="392">
        <v>0</v>
      </c>
      <c r="BF14" s="392">
        <v>0</v>
      </c>
      <c r="BG14" s="392">
        <v>0</v>
      </c>
      <c r="BH14" s="392">
        <v>0</v>
      </c>
      <c r="BI14" s="392">
        <v>0</v>
      </c>
      <c r="BJ14" s="392">
        <v>0</v>
      </c>
      <c r="BK14" s="392">
        <v>0</v>
      </c>
      <c r="BL14" s="392">
        <v>56.760396859939483</v>
      </c>
      <c r="BM14" s="392">
        <v>485.65064439592379</v>
      </c>
      <c r="BN14" s="392">
        <v>706.84818816706706</v>
      </c>
      <c r="BO14" s="392">
        <v>863.27839205061048</v>
      </c>
      <c r="BP14" s="392">
        <v>1247.2615802462533</v>
      </c>
      <c r="BQ14" s="392">
        <v>1409.208543423181</v>
      </c>
      <c r="BR14" s="392">
        <v>1560.1474336531285</v>
      </c>
      <c r="BS14" s="392">
        <v>1209.9354977134094</v>
      </c>
      <c r="BT14" s="392">
        <v>886.98877892368671</v>
      </c>
      <c r="BU14" s="392">
        <v>833.65461441317314</v>
      </c>
      <c r="BV14" s="392">
        <v>401.60075936869799</v>
      </c>
      <c r="BW14" s="392">
        <v>100.11753022402326</v>
      </c>
      <c r="BX14" s="392">
        <v>51.386258843209951</v>
      </c>
      <c r="BY14" s="392">
        <v>23.626466844085055</v>
      </c>
      <c r="BZ14" s="392">
        <v>9.1515048520398743</v>
      </c>
      <c r="CA14" s="392">
        <v>4.0218882487249079</v>
      </c>
      <c r="CB14" s="392">
        <v>0.38427143653264545</v>
      </c>
      <c r="CC14" s="392">
        <v>6.0503272898241158E-4</v>
      </c>
      <c r="CD14" s="392">
        <v>1.407596693767722E-4</v>
      </c>
      <c r="CE14" s="393">
        <v>0</v>
      </c>
    </row>
    <row r="15" spans="1:83" x14ac:dyDescent="0.35">
      <c r="B15" s="285" t="s">
        <v>644</v>
      </c>
      <c r="C15" s="391"/>
      <c r="D15" s="392">
        <v>0</v>
      </c>
      <c r="E15" s="392">
        <v>0</v>
      </c>
      <c r="F15" s="392">
        <v>0</v>
      </c>
      <c r="G15" s="392">
        <v>0</v>
      </c>
      <c r="H15" s="392">
        <v>0</v>
      </c>
      <c r="I15" s="392">
        <v>0</v>
      </c>
      <c r="J15" s="392">
        <v>0</v>
      </c>
      <c r="K15" s="392">
        <v>0</v>
      </c>
      <c r="L15" s="392">
        <v>0</v>
      </c>
      <c r="M15" s="392">
        <v>0</v>
      </c>
      <c r="N15" s="392">
        <v>0</v>
      </c>
      <c r="O15" s="392">
        <v>0</v>
      </c>
      <c r="P15" s="392">
        <v>0</v>
      </c>
      <c r="Q15" s="392">
        <v>0</v>
      </c>
      <c r="R15" s="392">
        <v>0</v>
      </c>
      <c r="S15" s="392">
        <v>0</v>
      </c>
      <c r="T15" s="392">
        <v>0</v>
      </c>
      <c r="U15" s="392">
        <v>0</v>
      </c>
      <c r="V15" s="392">
        <v>0</v>
      </c>
      <c r="W15" s="392">
        <v>0</v>
      </c>
      <c r="X15" s="392">
        <v>0</v>
      </c>
      <c r="Y15" s="392">
        <v>0</v>
      </c>
      <c r="Z15" s="392">
        <v>0</v>
      </c>
      <c r="AA15" s="392">
        <v>0</v>
      </c>
      <c r="AB15" s="392">
        <v>0</v>
      </c>
      <c r="AC15" s="392">
        <v>0</v>
      </c>
      <c r="AD15" s="392">
        <v>0</v>
      </c>
      <c r="AE15" s="392">
        <v>0</v>
      </c>
      <c r="AF15" s="392">
        <v>0</v>
      </c>
      <c r="AG15" s="392">
        <v>0</v>
      </c>
      <c r="AH15" s="392">
        <v>0</v>
      </c>
      <c r="AI15" s="392">
        <v>0</v>
      </c>
      <c r="AJ15" s="392">
        <v>0</v>
      </c>
      <c r="AK15" s="392">
        <v>0</v>
      </c>
      <c r="AL15" s="392">
        <v>0</v>
      </c>
      <c r="AM15" s="392">
        <v>0</v>
      </c>
      <c r="AN15" s="392">
        <v>0</v>
      </c>
      <c r="AO15" s="392">
        <v>0</v>
      </c>
      <c r="AP15" s="392">
        <v>0</v>
      </c>
      <c r="AQ15" s="392">
        <v>0</v>
      </c>
      <c r="AR15" s="392">
        <v>0</v>
      </c>
      <c r="AS15" s="392">
        <v>0</v>
      </c>
      <c r="AT15" s="392">
        <v>0</v>
      </c>
      <c r="AU15" s="392">
        <v>0</v>
      </c>
      <c r="AV15" s="392">
        <v>0</v>
      </c>
      <c r="AW15" s="392">
        <v>0</v>
      </c>
      <c r="AX15" s="392">
        <v>0</v>
      </c>
      <c r="AY15" s="392">
        <v>0</v>
      </c>
      <c r="AZ15" s="392">
        <v>0</v>
      </c>
      <c r="BA15" s="392">
        <v>0</v>
      </c>
      <c r="BB15" s="392">
        <v>0</v>
      </c>
      <c r="BC15" s="392">
        <v>0</v>
      </c>
      <c r="BD15" s="392">
        <v>0</v>
      </c>
      <c r="BE15" s="392">
        <v>0</v>
      </c>
      <c r="BF15" s="392">
        <v>0</v>
      </c>
      <c r="BG15" s="392">
        <v>0</v>
      </c>
      <c r="BH15" s="392">
        <v>0</v>
      </c>
      <c r="BI15" s="392">
        <v>0</v>
      </c>
      <c r="BJ15" s="392">
        <v>0</v>
      </c>
      <c r="BK15" s="392">
        <v>0</v>
      </c>
      <c r="BL15" s="392">
        <v>0.87047432142392211</v>
      </c>
      <c r="BM15" s="392">
        <v>141.54873738557404</v>
      </c>
      <c r="BN15" s="392">
        <v>402.72970317666335</v>
      </c>
      <c r="BO15" s="392">
        <v>804.03284371611733</v>
      </c>
      <c r="BP15" s="392">
        <v>1746.6088386345339</v>
      </c>
      <c r="BQ15" s="392">
        <v>2450.2182244415649</v>
      </c>
      <c r="BR15" s="392">
        <v>2597.5443602920268</v>
      </c>
      <c r="BS15" s="392">
        <v>2506.7348625321101</v>
      </c>
      <c r="BT15" s="392">
        <v>2306.6235867474848</v>
      </c>
      <c r="BU15" s="392">
        <v>2286.1026620836897</v>
      </c>
      <c r="BV15" s="392">
        <v>2112.0283974449017</v>
      </c>
      <c r="BW15" s="392">
        <v>1497.592069636215</v>
      </c>
      <c r="BX15" s="392">
        <v>1189.2140315123293</v>
      </c>
      <c r="BY15" s="392">
        <v>998.58366701074351</v>
      </c>
      <c r="BZ15" s="392">
        <v>893.30969031202164</v>
      </c>
      <c r="CA15" s="392">
        <v>893.93097766410347</v>
      </c>
      <c r="CB15" s="392">
        <v>846.91590919242185</v>
      </c>
      <c r="CC15" s="392">
        <v>794.87824536428718</v>
      </c>
      <c r="CD15" s="392">
        <v>729.48626123371798</v>
      </c>
      <c r="CE15" s="393">
        <v>650.26358697874718</v>
      </c>
    </row>
    <row r="16" spans="1:83" x14ac:dyDescent="0.35">
      <c r="B16" s="285" t="s">
        <v>392</v>
      </c>
      <c r="C16" s="391"/>
      <c r="D16" s="392">
        <v>0</v>
      </c>
      <c r="E16" s="392">
        <v>0</v>
      </c>
      <c r="F16" s="392">
        <v>0</v>
      </c>
      <c r="G16" s="392">
        <v>0</v>
      </c>
      <c r="H16" s="392">
        <v>0</v>
      </c>
      <c r="I16" s="392">
        <v>0</v>
      </c>
      <c r="J16" s="392">
        <v>0</v>
      </c>
      <c r="K16" s="392">
        <v>0</v>
      </c>
      <c r="L16" s="392">
        <v>0</v>
      </c>
      <c r="M16" s="392">
        <v>0</v>
      </c>
      <c r="N16" s="392">
        <v>0</v>
      </c>
      <c r="O16" s="392">
        <v>0</v>
      </c>
      <c r="P16" s="392">
        <v>0</v>
      </c>
      <c r="Q16" s="392">
        <v>0</v>
      </c>
      <c r="R16" s="392">
        <v>0</v>
      </c>
      <c r="S16" s="392">
        <v>0</v>
      </c>
      <c r="T16" s="392">
        <v>0</v>
      </c>
      <c r="U16" s="392">
        <v>0</v>
      </c>
      <c r="V16" s="392">
        <v>0</v>
      </c>
      <c r="W16" s="392">
        <v>0</v>
      </c>
      <c r="X16" s="392">
        <v>0</v>
      </c>
      <c r="Y16" s="392">
        <v>0</v>
      </c>
      <c r="Z16" s="392">
        <v>0</v>
      </c>
      <c r="AA16" s="392">
        <v>0</v>
      </c>
      <c r="AB16" s="392">
        <v>0</v>
      </c>
      <c r="AC16" s="392">
        <v>0</v>
      </c>
      <c r="AD16" s="392">
        <v>0</v>
      </c>
      <c r="AE16" s="392">
        <v>0</v>
      </c>
      <c r="AF16" s="392">
        <v>0</v>
      </c>
      <c r="AG16" s="392">
        <v>0</v>
      </c>
      <c r="AH16" s="392">
        <v>0</v>
      </c>
      <c r="AI16" s="392">
        <v>0</v>
      </c>
      <c r="AJ16" s="392">
        <v>0</v>
      </c>
      <c r="AK16" s="392">
        <v>0</v>
      </c>
      <c r="AL16" s="392">
        <v>0</v>
      </c>
      <c r="AM16" s="392">
        <v>0</v>
      </c>
      <c r="AN16" s="392">
        <v>0</v>
      </c>
      <c r="AO16" s="392">
        <v>0</v>
      </c>
      <c r="AP16" s="392">
        <v>0</v>
      </c>
      <c r="AQ16" s="392">
        <v>0</v>
      </c>
      <c r="AR16" s="392">
        <v>0</v>
      </c>
      <c r="AS16" s="392">
        <v>0</v>
      </c>
      <c r="AT16" s="392">
        <v>0</v>
      </c>
      <c r="AU16" s="392">
        <v>0</v>
      </c>
      <c r="AV16" s="392">
        <v>0</v>
      </c>
      <c r="AW16" s="392">
        <v>0</v>
      </c>
      <c r="AX16" s="392">
        <v>0</v>
      </c>
      <c r="AY16" s="392">
        <v>0</v>
      </c>
      <c r="AZ16" s="392">
        <v>0</v>
      </c>
      <c r="BA16" s="392">
        <v>0</v>
      </c>
      <c r="BB16" s="392">
        <v>0</v>
      </c>
      <c r="BC16" s="392">
        <v>0</v>
      </c>
      <c r="BD16" s="392">
        <v>0</v>
      </c>
      <c r="BE16" s="392">
        <v>0</v>
      </c>
      <c r="BF16" s="392">
        <v>0</v>
      </c>
      <c r="BG16" s="392">
        <v>0</v>
      </c>
      <c r="BH16" s="392">
        <v>0</v>
      </c>
      <c r="BI16" s="392">
        <v>0</v>
      </c>
      <c r="BJ16" s="392">
        <v>0</v>
      </c>
      <c r="BK16" s="392">
        <v>0</v>
      </c>
      <c r="BL16" s="392">
        <v>5.1772936886365866</v>
      </c>
      <c r="BM16" s="392">
        <v>59.237974588502404</v>
      </c>
      <c r="BN16" s="392">
        <v>167.3276374362693</v>
      </c>
      <c r="BO16" s="392">
        <v>488.27406466327216</v>
      </c>
      <c r="BP16" s="392">
        <v>1481.0254938192129</v>
      </c>
      <c r="BQ16" s="392">
        <v>3038.4011796452542</v>
      </c>
      <c r="BR16" s="392">
        <v>4568.7711623848436</v>
      </c>
      <c r="BS16" s="392">
        <v>6098.2133740244808</v>
      </c>
      <c r="BT16" s="392">
        <v>6949.8234692188335</v>
      </c>
      <c r="BU16" s="392">
        <v>7521.8099518631361</v>
      </c>
      <c r="BV16" s="392">
        <v>8021.3790708463985</v>
      </c>
      <c r="BW16" s="392">
        <v>7741.2894125297644</v>
      </c>
      <c r="BX16" s="392">
        <v>7619.5924745294606</v>
      </c>
      <c r="BY16" s="392">
        <v>6984.3616309151785</v>
      </c>
      <c r="BZ16" s="392">
        <v>6605.0947884656498</v>
      </c>
      <c r="CA16" s="392">
        <v>7039.3063654381749</v>
      </c>
      <c r="CB16" s="392">
        <v>7054.6611157222324</v>
      </c>
      <c r="CC16" s="392">
        <v>7018.4507925127136</v>
      </c>
      <c r="CD16" s="392">
        <v>6823.9707028394805</v>
      </c>
      <c r="CE16" s="393">
        <v>6108.3817637102411</v>
      </c>
    </row>
    <row r="17" spans="1:83" s="244" customFormat="1" ht="25.5" customHeight="1" x14ac:dyDescent="0.35">
      <c r="B17" s="83" t="s">
        <v>247</v>
      </c>
      <c r="C17" s="235"/>
      <c r="D17" s="389">
        <f t="shared" ref="D17:AI17" si="14">SUM(D21,D24)</f>
        <v>0</v>
      </c>
      <c r="E17" s="389">
        <f t="shared" si="14"/>
        <v>0</v>
      </c>
      <c r="F17" s="389">
        <f t="shared" si="14"/>
        <v>0</v>
      </c>
      <c r="G17" s="389">
        <f t="shared" si="14"/>
        <v>0</v>
      </c>
      <c r="H17" s="389">
        <f t="shared" si="14"/>
        <v>0</v>
      </c>
      <c r="I17" s="389">
        <f t="shared" si="14"/>
        <v>0</v>
      </c>
      <c r="J17" s="389">
        <f t="shared" si="14"/>
        <v>0</v>
      </c>
      <c r="K17" s="389">
        <f t="shared" si="14"/>
        <v>0</v>
      </c>
      <c r="L17" s="389">
        <f t="shared" si="14"/>
        <v>0</v>
      </c>
      <c r="M17" s="389">
        <f t="shared" si="14"/>
        <v>0</v>
      </c>
      <c r="N17" s="389">
        <f t="shared" si="14"/>
        <v>0</v>
      </c>
      <c r="O17" s="389">
        <f t="shared" si="14"/>
        <v>0</v>
      </c>
      <c r="P17" s="389">
        <f t="shared" si="14"/>
        <v>0</v>
      </c>
      <c r="Q17" s="389">
        <f t="shared" si="14"/>
        <v>0</v>
      </c>
      <c r="R17" s="389">
        <f t="shared" si="14"/>
        <v>0</v>
      </c>
      <c r="S17" s="389">
        <f t="shared" si="14"/>
        <v>0</v>
      </c>
      <c r="T17" s="389">
        <f t="shared" si="14"/>
        <v>0</v>
      </c>
      <c r="U17" s="389">
        <f t="shared" si="14"/>
        <v>0</v>
      </c>
      <c r="V17" s="389">
        <f t="shared" si="14"/>
        <v>0</v>
      </c>
      <c r="W17" s="389">
        <f t="shared" si="14"/>
        <v>0</v>
      </c>
      <c r="X17" s="389">
        <f t="shared" si="14"/>
        <v>0</v>
      </c>
      <c r="Y17" s="389">
        <f t="shared" si="14"/>
        <v>0</v>
      </c>
      <c r="Z17" s="389">
        <f t="shared" si="14"/>
        <v>0</v>
      </c>
      <c r="AA17" s="389">
        <f t="shared" si="14"/>
        <v>0</v>
      </c>
      <c r="AB17" s="389">
        <f t="shared" si="14"/>
        <v>0</v>
      </c>
      <c r="AC17" s="389">
        <f t="shared" si="14"/>
        <v>0</v>
      </c>
      <c r="AD17" s="389">
        <f t="shared" si="14"/>
        <v>0</v>
      </c>
      <c r="AE17" s="389">
        <f t="shared" si="14"/>
        <v>0</v>
      </c>
      <c r="AF17" s="389">
        <f t="shared" si="14"/>
        <v>0</v>
      </c>
      <c r="AG17" s="389">
        <f t="shared" si="14"/>
        <v>0</v>
      </c>
      <c r="AH17" s="389">
        <f t="shared" si="14"/>
        <v>0</v>
      </c>
      <c r="AI17" s="389">
        <f t="shared" si="14"/>
        <v>0</v>
      </c>
      <c r="AJ17" s="389">
        <f t="shared" ref="AJ17:BO17" si="15">SUM(AJ21,AJ24)</f>
        <v>0</v>
      </c>
      <c r="AK17" s="389">
        <f t="shared" si="15"/>
        <v>0</v>
      </c>
      <c r="AL17" s="389">
        <f t="shared" si="15"/>
        <v>0</v>
      </c>
      <c r="AM17" s="389">
        <f t="shared" si="15"/>
        <v>0</v>
      </c>
      <c r="AN17" s="389">
        <f t="shared" si="15"/>
        <v>0</v>
      </c>
      <c r="AO17" s="389">
        <f t="shared" si="15"/>
        <v>0</v>
      </c>
      <c r="AP17" s="389">
        <f t="shared" si="15"/>
        <v>0</v>
      </c>
      <c r="AQ17" s="389">
        <f t="shared" si="15"/>
        <v>0</v>
      </c>
      <c r="AR17" s="389">
        <f t="shared" si="15"/>
        <v>0</v>
      </c>
      <c r="AS17" s="389">
        <f t="shared" si="15"/>
        <v>0</v>
      </c>
      <c r="AT17" s="389">
        <f t="shared" si="15"/>
        <v>0</v>
      </c>
      <c r="AU17" s="389">
        <f t="shared" si="15"/>
        <v>0</v>
      </c>
      <c r="AV17" s="389">
        <f t="shared" si="15"/>
        <v>0</v>
      </c>
      <c r="AW17" s="389">
        <f t="shared" si="15"/>
        <v>0</v>
      </c>
      <c r="AX17" s="389">
        <f t="shared" si="15"/>
        <v>0</v>
      </c>
      <c r="AY17" s="389">
        <f t="shared" si="15"/>
        <v>7622.94</v>
      </c>
      <c r="AZ17" s="389">
        <f t="shared" si="15"/>
        <v>7661.6239999999998</v>
      </c>
      <c r="BA17" s="389">
        <f t="shared" si="15"/>
        <v>7412.2720000000008</v>
      </c>
      <c r="BB17" s="389">
        <f t="shared" si="15"/>
        <v>7250.5899999999992</v>
      </c>
      <c r="BC17" s="389">
        <f t="shared" si="15"/>
        <v>6790.04</v>
      </c>
      <c r="BD17" s="389">
        <f t="shared" si="15"/>
        <v>6766.183</v>
      </c>
      <c r="BE17" s="389">
        <f t="shared" si="15"/>
        <v>6749.0433528570848</v>
      </c>
      <c r="BF17" s="389">
        <f t="shared" si="15"/>
        <v>6757.9545089520052</v>
      </c>
      <c r="BG17" s="389">
        <f t="shared" si="15"/>
        <v>6724.1235550023994</v>
      </c>
      <c r="BH17" s="389">
        <f t="shared" si="15"/>
        <v>6662.027000000001</v>
      </c>
      <c r="BI17" s="389">
        <f t="shared" si="15"/>
        <v>6649.9306075200002</v>
      </c>
      <c r="BJ17" s="389">
        <f t="shared" si="15"/>
        <v>6566.1693209299992</v>
      </c>
      <c r="BK17" s="389">
        <f t="shared" si="15"/>
        <v>6657.0001817393668</v>
      </c>
      <c r="BL17" s="389">
        <f t="shared" si="15"/>
        <v>6515.843602259999</v>
      </c>
      <c r="BM17" s="389">
        <f t="shared" si="15"/>
        <v>6108.3423565899984</v>
      </c>
      <c r="BN17" s="389">
        <f t="shared" si="15"/>
        <v>5556.0370140352552</v>
      </c>
      <c r="BO17" s="389">
        <f t="shared" si="15"/>
        <v>4935.2797263499997</v>
      </c>
      <c r="BP17" s="389">
        <f t="shared" ref="BP17:CE17" si="16">SUM(BP21,BP24)</f>
        <v>3275.8454461099991</v>
      </c>
      <c r="BQ17" s="389">
        <f t="shared" si="16"/>
        <v>1186.7982191800002</v>
      </c>
      <c r="BR17" s="389">
        <f t="shared" si="16"/>
        <v>244.52811802000031</v>
      </c>
      <c r="BS17" s="389">
        <f t="shared" si="16"/>
        <v>62.986505620193512</v>
      </c>
      <c r="BT17" s="389">
        <f t="shared" si="16"/>
        <v>15.069286518175856</v>
      </c>
      <c r="BU17" s="389">
        <f t="shared" si="16"/>
        <v>9.0194682002369593</v>
      </c>
      <c r="BV17" s="389">
        <f t="shared" si="16"/>
        <v>0</v>
      </c>
      <c r="BW17" s="389">
        <f t="shared" si="16"/>
        <v>4.8996462833772298</v>
      </c>
      <c r="BX17" s="389">
        <f t="shared" si="16"/>
        <v>4.6994757882813705</v>
      </c>
      <c r="BY17" s="389">
        <f t="shared" si="16"/>
        <v>0</v>
      </c>
      <c r="BZ17" s="389">
        <f t="shared" si="16"/>
        <v>0</v>
      </c>
      <c r="CA17" s="389">
        <f t="shared" si="16"/>
        <v>0</v>
      </c>
      <c r="CB17" s="389">
        <f t="shared" si="16"/>
        <v>0</v>
      </c>
      <c r="CC17" s="389">
        <f t="shared" si="16"/>
        <v>0</v>
      </c>
      <c r="CD17" s="389">
        <f t="shared" si="16"/>
        <v>0</v>
      </c>
      <c r="CE17" s="390">
        <f t="shared" si="16"/>
        <v>0</v>
      </c>
    </row>
    <row r="18" spans="1:83" x14ac:dyDescent="0.35">
      <c r="B18" s="74" t="s">
        <v>646</v>
      </c>
      <c r="C18" s="53"/>
      <c r="D18" s="392">
        <v>0</v>
      </c>
      <c r="E18" s="392">
        <v>0</v>
      </c>
      <c r="F18" s="392">
        <v>0</v>
      </c>
      <c r="G18" s="392">
        <v>0</v>
      </c>
      <c r="H18" s="392">
        <v>0</v>
      </c>
      <c r="I18" s="392">
        <v>0</v>
      </c>
      <c r="J18" s="392">
        <v>0</v>
      </c>
      <c r="K18" s="392">
        <v>0</v>
      </c>
      <c r="L18" s="392">
        <v>0</v>
      </c>
      <c r="M18" s="392">
        <v>0</v>
      </c>
      <c r="N18" s="392">
        <v>0</v>
      </c>
      <c r="O18" s="392">
        <v>0</v>
      </c>
      <c r="P18" s="392">
        <v>0</v>
      </c>
      <c r="Q18" s="392">
        <v>0</v>
      </c>
      <c r="R18" s="392">
        <v>0</v>
      </c>
      <c r="S18" s="392">
        <v>0</v>
      </c>
      <c r="T18" s="392">
        <v>0</v>
      </c>
      <c r="U18" s="392">
        <v>0</v>
      </c>
      <c r="V18" s="392">
        <v>0</v>
      </c>
      <c r="W18" s="392">
        <v>0</v>
      </c>
      <c r="X18" s="392">
        <v>0</v>
      </c>
      <c r="Y18" s="392">
        <v>0</v>
      </c>
      <c r="Z18" s="392">
        <v>0</v>
      </c>
      <c r="AA18" s="392">
        <v>0</v>
      </c>
      <c r="AB18" s="392">
        <v>0</v>
      </c>
      <c r="AC18" s="392">
        <v>0</v>
      </c>
      <c r="AD18" s="392">
        <v>0</v>
      </c>
      <c r="AE18" s="392">
        <v>0</v>
      </c>
      <c r="AF18" s="392">
        <v>0</v>
      </c>
      <c r="AG18" s="392">
        <v>0</v>
      </c>
      <c r="AH18" s="392">
        <v>0</v>
      </c>
      <c r="AI18" s="392">
        <v>0</v>
      </c>
      <c r="AJ18" s="392">
        <v>0</v>
      </c>
      <c r="AK18" s="392">
        <v>0</v>
      </c>
      <c r="AL18" s="392">
        <v>0</v>
      </c>
      <c r="AM18" s="392">
        <v>0</v>
      </c>
      <c r="AN18" s="392">
        <v>0</v>
      </c>
      <c r="AO18" s="392">
        <v>0</v>
      </c>
      <c r="AP18" s="392">
        <v>0</v>
      </c>
      <c r="AQ18" s="392">
        <v>0</v>
      </c>
      <c r="AR18" s="392">
        <v>0</v>
      </c>
      <c r="AS18" s="392">
        <v>0</v>
      </c>
      <c r="AT18" s="392">
        <v>0</v>
      </c>
      <c r="AU18" s="392">
        <v>0</v>
      </c>
      <c r="AV18" s="392">
        <v>0</v>
      </c>
      <c r="AW18" s="392">
        <v>0</v>
      </c>
      <c r="AX18" s="392">
        <v>0</v>
      </c>
      <c r="AY18" s="392">
        <v>278.33999999999997</v>
      </c>
      <c r="AZ18" s="392">
        <v>312.73</v>
      </c>
      <c r="BA18" s="392">
        <v>317.79700000000003</v>
      </c>
      <c r="BB18" s="392">
        <v>282.72800000000001</v>
      </c>
      <c r="BC18" s="392">
        <v>330.15090755271024</v>
      </c>
      <c r="BD18" s="392">
        <v>333.25174293093409</v>
      </c>
      <c r="BE18" s="392">
        <v>333.04137154438575</v>
      </c>
      <c r="BF18" s="392">
        <v>382.88721096740397</v>
      </c>
      <c r="BG18" s="392">
        <v>327.37031524653656</v>
      </c>
      <c r="BH18" s="392">
        <v>304.44139058878591</v>
      </c>
      <c r="BI18" s="392">
        <v>278.06156262040605</v>
      </c>
      <c r="BJ18" s="392">
        <v>289.99861489743967</v>
      </c>
      <c r="BK18" s="392">
        <v>275.18506486688074</v>
      </c>
      <c r="BL18" s="392">
        <v>233.47537700891493</v>
      </c>
      <c r="BM18" s="392">
        <v>25.701808144413643</v>
      </c>
      <c r="BN18" s="392">
        <v>25.203064663515647</v>
      </c>
      <c r="BO18" s="392">
        <v>12.429903442670245</v>
      </c>
      <c r="BP18" s="392">
        <v>4.7759055965311905</v>
      </c>
      <c r="BQ18" s="392">
        <v>3.1683124134191218</v>
      </c>
      <c r="BR18" s="392">
        <v>0.57839741453015014</v>
      </c>
      <c r="BS18" s="392">
        <v>7.8663114070179882E-2</v>
      </c>
      <c r="BT18" s="392">
        <v>1.6086072841076982E-2</v>
      </c>
      <c r="BU18" s="392">
        <v>7.756634753931453E-3</v>
      </c>
      <c r="BV18" s="392">
        <v>0</v>
      </c>
      <c r="BW18" s="392">
        <v>5.7666737826618276E-3</v>
      </c>
      <c r="BX18" s="392">
        <v>5.5310311788598007E-3</v>
      </c>
      <c r="BY18" s="392">
        <v>0</v>
      </c>
      <c r="BZ18" s="392">
        <v>0</v>
      </c>
      <c r="CA18" s="392">
        <v>0</v>
      </c>
      <c r="CB18" s="392">
        <v>0</v>
      </c>
      <c r="CC18" s="392">
        <v>0</v>
      </c>
      <c r="CD18" s="392">
        <v>0</v>
      </c>
      <c r="CE18" s="393">
        <v>0</v>
      </c>
    </row>
    <row r="19" spans="1:83" x14ac:dyDescent="0.35">
      <c r="B19" s="74" t="s">
        <v>647</v>
      </c>
      <c r="C19" s="53"/>
      <c r="D19" s="392">
        <v>0</v>
      </c>
      <c r="E19" s="392">
        <v>0</v>
      </c>
      <c r="F19" s="392">
        <v>0</v>
      </c>
      <c r="G19" s="392">
        <v>0</v>
      </c>
      <c r="H19" s="392">
        <v>0</v>
      </c>
      <c r="I19" s="392">
        <v>0</v>
      </c>
      <c r="J19" s="392">
        <v>0</v>
      </c>
      <c r="K19" s="392">
        <v>0</v>
      </c>
      <c r="L19" s="392">
        <v>0</v>
      </c>
      <c r="M19" s="392">
        <v>0</v>
      </c>
      <c r="N19" s="392">
        <v>0</v>
      </c>
      <c r="O19" s="392">
        <v>0</v>
      </c>
      <c r="P19" s="392">
        <v>0</v>
      </c>
      <c r="Q19" s="392">
        <v>0</v>
      </c>
      <c r="R19" s="392">
        <v>0</v>
      </c>
      <c r="S19" s="392">
        <v>0</v>
      </c>
      <c r="T19" s="392">
        <v>0</v>
      </c>
      <c r="U19" s="392">
        <v>0</v>
      </c>
      <c r="V19" s="392">
        <v>0</v>
      </c>
      <c r="W19" s="392">
        <v>0</v>
      </c>
      <c r="X19" s="392">
        <v>0</v>
      </c>
      <c r="Y19" s="392">
        <v>0</v>
      </c>
      <c r="Z19" s="392">
        <v>0</v>
      </c>
      <c r="AA19" s="392">
        <v>0</v>
      </c>
      <c r="AB19" s="392">
        <v>0</v>
      </c>
      <c r="AC19" s="392">
        <v>0</v>
      </c>
      <c r="AD19" s="392">
        <v>0</v>
      </c>
      <c r="AE19" s="392">
        <v>0</v>
      </c>
      <c r="AF19" s="392">
        <v>0</v>
      </c>
      <c r="AG19" s="392">
        <v>0</v>
      </c>
      <c r="AH19" s="392">
        <v>0</v>
      </c>
      <c r="AI19" s="392">
        <v>0</v>
      </c>
      <c r="AJ19" s="392">
        <v>0</v>
      </c>
      <c r="AK19" s="392">
        <v>0</v>
      </c>
      <c r="AL19" s="392">
        <v>0</v>
      </c>
      <c r="AM19" s="392">
        <v>0</v>
      </c>
      <c r="AN19" s="392">
        <v>0</v>
      </c>
      <c r="AO19" s="392">
        <v>0</v>
      </c>
      <c r="AP19" s="392">
        <v>0</v>
      </c>
      <c r="AQ19" s="392">
        <v>0</v>
      </c>
      <c r="AR19" s="392">
        <v>0</v>
      </c>
      <c r="AS19" s="392">
        <v>0</v>
      </c>
      <c r="AT19" s="392">
        <v>0</v>
      </c>
      <c r="AU19" s="392">
        <v>0</v>
      </c>
      <c r="AV19" s="392">
        <v>0</v>
      </c>
      <c r="AW19" s="392">
        <v>0</v>
      </c>
      <c r="AX19" s="392">
        <v>0</v>
      </c>
      <c r="AY19" s="392">
        <v>255.893</v>
      </c>
      <c r="AZ19" s="392">
        <v>296.48399999999998</v>
      </c>
      <c r="BA19" s="392">
        <v>316.82499999999999</v>
      </c>
      <c r="BB19" s="392">
        <v>304.512</v>
      </c>
      <c r="BC19" s="392">
        <v>389.09290450278598</v>
      </c>
      <c r="BD19" s="392">
        <v>388.42224478490493</v>
      </c>
      <c r="BE19" s="392">
        <v>403.02054330646723</v>
      </c>
      <c r="BF19" s="392">
        <v>434.43669273899275</v>
      </c>
      <c r="BG19" s="392">
        <v>395.20975548624494</v>
      </c>
      <c r="BH19" s="392">
        <v>385.52086790840985</v>
      </c>
      <c r="BI19" s="392">
        <v>338.42995165229138</v>
      </c>
      <c r="BJ19" s="392">
        <v>343.23821262673005</v>
      </c>
      <c r="BK19" s="392">
        <v>333.42902642687261</v>
      </c>
      <c r="BL19" s="392">
        <v>303.88524745009164</v>
      </c>
      <c r="BM19" s="392">
        <v>89.11510244239652</v>
      </c>
      <c r="BN19" s="392">
        <v>23.972191081960425</v>
      </c>
      <c r="BO19" s="392">
        <v>14.68613337390328</v>
      </c>
      <c r="BP19" s="392">
        <v>6.2138376610834092</v>
      </c>
      <c r="BQ19" s="392">
        <v>1.5341430366137312</v>
      </c>
      <c r="BR19" s="392">
        <v>0.92562324341331403</v>
      </c>
      <c r="BS19" s="392">
        <v>0.11088457245345321</v>
      </c>
      <c r="BT19" s="392">
        <v>2.4473953737035307E-2</v>
      </c>
      <c r="BU19" s="392">
        <v>1.6556657835364592E-2</v>
      </c>
      <c r="BV19" s="392">
        <v>0</v>
      </c>
      <c r="BW19" s="392">
        <v>8.5462980997463196E-3</v>
      </c>
      <c r="BX19" s="392">
        <v>8.1970721832140755E-3</v>
      </c>
      <c r="BY19" s="392">
        <v>0</v>
      </c>
      <c r="BZ19" s="392">
        <v>0</v>
      </c>
      <c r="CA19" s="392">
        <v>0</v>
      </c>
      <c r="CB19" s="392">
        <v>0</v>
      </c>
      <c r="CC19" s="392">
        <v>0</v>
      </c>
      <c r="CD19" s="392">
        <v>0</v>
      </c>
      <c r="CE19" s="393">
        <v>0</v>
      </c>
    </row>
    <row r="20" spans="1:83" x14ac:dyDescent="0.35">
      <c r="B20" s="74" t="s">
        <v>648</v>
      </c>
      <c r="C20" s="53"/>
      <c r="D20" s="392">
        <v>0</v>
      </c>
      <c r="E20" s="392">
        <v>0</v>
      </c>
      <c r="F20" s="392">
        <v>0</v>
      </c>
      <c r="G20" s="392">
        <v>0</v>
      </c>
      <c r="H20" s="392">
        <v>0</v>
      </c>
      <c r="I20" s="392">
        <v>0</v>
      </c>
      <c r="J20" s="392">
        <v>0</v>
      </c>
      <c r="K20" s="392">
        <v>0</v>
      </c>
      <c r="L20" s="392">
        <v>0</v>
      </c>
      <c r="M20" s="392">
        <v>0</v>
      </c>
      <c r="N20" s="392">
        <v>0</v>
      </c>
      <c r="O20" s="392">
        <v>0</v>
      </c>
      <c r="P20" s="392">
        <v>0</v>
      </c>
      <c r="Q20" s="392">
        <v>0</v>
      </c>
      <c r="R20" s="392">
        <v>0</v>
      </c>
      <c r="S20" s="392">
        <v>0</v>
      </c>
      <c r="T20" s="392">
        <v>0</v>
      </c>
      <c r="U20" s="392">
        <v>0</v>
      </c>
      <c r="V20" s="392">
        <v>0</v>
      </c>
      <c r="W20" s="392">
        <v>0</v>
      </c>
      <c r="X20" s="392">
        <v>0</v>
      </c>
      <c r="Y20" s="392">
        <v>0</v>
      </c>
      <c r="Z20" s="392">
        <v>0</v>
      </c>
      <c r="AA20" s="392">
        <v>0</v>
      </c>
      <c r="AB20" s="392">
        <v>0</v>
      </c>
      <c r="AC20" s="392">
        <v>0</v>
      </c>
      <c r="AD20" s="392">
        <v>0</v>
      </c>
      <c r="AE20" s="392">
        <v>0</v>
      </c>
      <c r="AF20" s="392">
        <v>0</v>
      </c>
      <c r="AG20" s="392">
        <v>0</v>
      </c>
      <c r="AH20" s="392">
        <v>0</v>
      </c>
      <c r="AI20" s="392">
        <v>0</v>
      </c>
      <c r="AJ20" s="392">
        <v>0</v>
      </c>
      <c r="AK20" s="392">
        <v>0</v>
      </c>
      <c r="AL20" s="392">
        <v>0</v>
      </c>
      <c r="AM20" s="392">
        <v>0</v>
      </c>
      <c r="AN20" s="392">
        <v>0</v>
      </c>
      <c r="AO20" s="392">
        <v>0</v>
      </c>
      <c r="AP20" s="392">
        <v>0</v>
      </c>
      <c r="AQ20" s="392">
        <v>0</v>
      </c>
      <c r="AR20" s="392">
        <v>0</v>
      </c>
      <c r="AS20" s="392">
        <v>0</v>
      </c>
      <c r="AT20" s="392">
        <v>0</v>
      </c>
      <c r="AU20" s="392">
        <v>0</v>
      </c>
      <c r="AV20" s="392">
        <v>0</v>
      </c>
      <c r="AW20" s="392">
        <v>0</v>
      </c>
      <c r="AX20" s="392">
        <v>0</v>
      </c>
      <c r="AY20" s="392">
        <v>5708.9949999999999</v>
      </c>
      <c r="AZ20" s="392">
        <v>5792.4780000000001</v>
      </c>
      <c r="BA20" s="392">
        <v>5715.9560000000001</v>
      </c>
      <c r="BB20" s="392">
        <v>5743.7889999999998</v>
      </c>
      <c r="BC20" s="392">
        <v>5318.2371879445036</v>
      </c>
      <c r="BD20" s="392">
        <v>5349.2100122841612</v>
      </c>
      <c r="BE20" s="392">
        <v>5496.5920851491464</v>
      </c>
      <c r="BF20" s="392">
        <v>5467.9550307962018</v>
      </c>
      <c r="BG20" s="392">
        <v>5553.812341810718</v>
      </c>
      <c r="BH20" s="392">
        <v>5590.5197415028051</v>
      </c>
      <c r="BI20" s="392">
        <v>5720.7396083745025</v>
      </c>
      <c r="BJ20" s="392">
        <v>5649.4461624454298</v>
      </c>
      <c r="BK20" s="392">
        <v>5800.6336650356134</v>
      </c>
      <c r="BL20" s="392">
        <v>5763.5421717209929</v>
      </c>
      <c r="BM20" s="392">
        <v>5815.048541423188</v>
      </c>
      <c r="BN20" s="392">
        <v>5349.4641971087312</v>
      </c>
      <c r="BO20" s="392">
        <v>4781.9556614559224</v>
      </c>
      <c r="BP20" s="392">
        <v>3181.2062019864088</v>
      </c>
      <c r="BQ20" s="392">
        <v>1153.9482224260289</v>
      </c>
      <c r="BR20" s="392">
        <v>237.86477993205682</v>
      </c>
      <c r="BS20" s="392">
        <v>61.737674063476376</v>
      </c>
      <c r="BT20" s="392">
        <v>14.854808293421895</v>
      </c>
      <c r="BU20" s="392">
        <v>8.9041502574107003</v>
      </c>
      <c r="BV20" s="392">
        <v>0</v>
      </c>
      <c r="BW20" s="392">
        <v>4.8097872081175916</v>
      </c>
      <c r="BX20" s="392">
        <v>4.6132456966379261</v>
      </c>
      <c r="BY20" s="392">
        <v>0</v>
      </c>
      <c r="BZ20" s="392">
        <v>0</v>
      </c>
      <c r="CA20" s="392">
        <v>0</v>
      </c>
      <c r="CB20" s="392">
        <v>0</v>
      </c>
      <c r="CC20" s="392">
        <v>0</v>
      </c>
      <c r="CD20" s="392">
        <v>0</v>
      </c>
      <c r="CE20" s="393">
        <v>0</v>
      </c>
    </row>
    <row r="21" spans="1:83" x14ac:dyDescent="0.35">
      <c r="B21" s="74" t="s">
        <v>649</v>
      </c>
      <c r="C21" s="53"/>
      <c r="D21" s="392">
        <v>0</v>
      </c>
      <c r="E21" s="392">
        <v>0</v>
      </c>
      <c r="F21" s="392">
        <v>0</v>
      </c>
      <c r="G21" s="392">
        <v>0</v>
      </c>
      <c r="H21" s="392">
        <v>0</v>
      </c>
      <c r="I21" s="392">
        <v>0</v>
      </c>
      <c r="J21" s="392">
        <v>0</v>
      </c>
      <c r="K21" s="392">
        <v>0</v>
      </c>
      <c r="L21" s="392">
        <v>0</v>
      </c>
      <c r="M21" s="392">
        <v>0</v>
      </c>
      <c r="N21" s="392">
        <v>0</v>
      </c>
      <c r="O21" s="392">
        <v>0</v>
      </c>
      <c r="P21" s="392">
        <v>0</v>
      </c>
      <c r="Q21" s="392">
        <v>0</v>
      </c>
      <c r="R21" s="392">
        <v>0</v>
      </c>
      <c r="S21" s="392">
        <v>0</v>
      </c>
      <c r="T21" s="392">
        <v>0</v>
      </c>
      <c r="U21" s="392">
        <v>0</v>
      </c>
      <c r="V21" s="392">
        <v>0</v>
      </c>
      <c r="W21" s="392">
        <v>0</v>
      </c>
      <c r="X21" s="392">
        <v>0</v>
      </c>
      <c r="Y21" s="392">
        <v>0</v>
      </c>
      <c r="Z21" s="392">
        <v>0</v>
      </c>
      <c r="AA21" s="392">
        <v>0</v>
      </c>
      <c r="AB21" s="392">
        <v>0</v>
      </c>
      <c r="AC21" s="392">
        <v>0</v>
      </c>
      <c r="AD21" s="392">
        <v>0</v>
      </c>
      <c r="AE21" s="392">
        <v>0</v>
      </c>
      <c r="AF21" s="392">
        <v>0</v>
      </c>
      <c r="AG21" s="392">
        <v>0</v>
      </c>
      <c r="AH21" s="392">
        <v>0</v>
      </c>
      <c r="AI21" s="392">
        <v>0</v>
      </c>
      <c r="AJ21" s="392">
        <v>0</v>
      </c>
      <c r="AK21" s="392">
        <v>0</v>
      </c>
      <c r="AL21" s="392">
        <v>0</v>
      </c>
      <c r="AM21" s="392">
        <v>0</v>
      </c>
      <c r="AN21" s="392">
        <v>0</v>
      </c>
      <c r="AO21" s="392">
        <v>0</v>
      </c>
      <c r="AP21" s="392">
        <v>0</v>
      </c>
      <c r="AQ21" s="392">
        <v>0</v>
      </c>
      <c r="AR21" s="392">
        <v>0</v>
      </c>
      <c r="AS21" s="392">
        <v>0</v>
      </c>
      <c r="AT21" s="392">
        <v>0</v>
      </c>
      <c r="AU21" s="392">
        <v>0</v>
      </c>
      <c r="AV21" s="392">
        <v>0</v>
      </c>
      <c r="AW21" s="392">
        <v>0</v>
      </c>
      <c r="AX21" s="392">
        <v>0</v>
      </c>
      <c r="AY21" s="392">
        <f t="shared" ref="AY21:CE21" si="17">SUM(AY18:AY20)</f>
        <v>6243.2280000000001</v>
      </c>
      <c r="AZ21" s="392">
        <f t="shared" si="17"/>
        <v>6401.692</v>
      </c>
      <c r="BA21" s="392">
        <f t="shared" si="17"/>
        <v>6350.5780000000004</v>
      </c>
      <c r="BB21" s="392">
        <f t="shared" si="17"/>
        <v>6331.0289999999995</v>
      </c>
      <c r="BC21" s="392">
        <f t="shared" si="17"/>
        <v>6037.4809999999998</v>
      </c>
      <c r="BD21" s="392">
        <f t="shared" si="17"/>
        <v>6070.884</v>
      </c>
      <c r="BE21" s="392">
        <f t="shared" si="17"/>
        <v>6232.6539999999995</v>
      </c>
      <c r="BF21" s="392">
        <f t="shared" si="17"/>
        <v>6285.2789345025985</v>
      </c>
      <c r="BG21" s="392">
        <f t="shared" si="17"/>
        <v>6276.3924125434996</v>
      </c>
      <c r="BH21" s="392">
        <f t="shared" si="17"/>
        <v>6280.4820000000009</v>
      </c>
      <c r="BI21" s="392">
        <f t="shared" si="17"/>
        <v>6337.2311226472002</v>
      </c>
      <c r="BJ21" s="392">
        <f t="shared" si="17"/>
        <v>6282.6829899695995</v>
      </c>
      <c r="BK21" s="392">
        <f t="shared" si="17"/>
        <v>6409.2477563293669</v>
      </c>
      <c r="BL21" s="392">
        <f t="shared" si="17"/>
        <v>6300.9027961799993</v>
      </c>
      <c r="BM21" s="392">
        <f t="shared" si="17"/>
        <v>5929.8654520099981</v>
      </c>
      <c r="BN21" s="392">
        <f t="shared" si="17"/>
        <v>5398.6394528542069</v>
      </c>
      <c r="BO21" s="392">
        <f t="shared" si="17"/>
        <v>4809.0716982724962</v>
      </c>
      <c r="BP21" s="392">
        <f t="shared" si="17"/>
        <v>3192.1959452440233</v>
      </c>
      <c r="BQ21" s="392">
        <f t="shared" si="17"/>
        <v>1158.6506778760618</v>
      </c>
      <c r="BR21" s="392">
        <f t="shared" si="17"/>
        <v>239.36880059000029</v>
      </c>
      <c r="BS21" s="392">
        <f t="shared" si="17"/>
        <v>61.927221750000008</v>
      </c>
      <c r="BT21" s="392">
        <f t="shared" si="17"/>
        <v>14.895368320000006</v>
      </c>
      <c r="BU21" s="392">
        <f t="shared" si="17"/>
        <v>8.9284635499999965</v>
      </c>
      <c r="BV21" s="392">
        <f t="shared" si="17"/>
        <v>0</v>
      </c>
      <c r="BW21" s="392">
        <f t="shared" si="17"/>
        <v>4.8241001799999994</v>
      </c>
      <c r="BX21" s="392">
        <f t="shared" si="17"/>
        <v>4.6269738</v>
      </c>
      <c r="BY21" s="392">
        <f t="shared" si="17"/>
        <v>0</v>
      </c>
      <c r="BZ21" s="392">
        <f t="shared" si="17"/>
        <v>0</v>
      </c>
      <c r="CA21" s="392">
        <f t="shared" si="17"/>
        <v>0</v>
      </c>
      <c r="CB21" s="392">
        <f t="shared" si="17"/>
        <v>0</v>
      </c>
      <c r="CC21" s="392">
        <f t="shared" si="17"/>
        <v>0</v>
      </c>
      <c r="CD21" s="392">
        <f t="shared" si="17"/>
        <v>0</v>
      </c>
      <c r="CE21" s="393">
        <f t="shared" si="17"/>
        <v>0</v>
      </c>
    </row>
    <row r="22" spans="1:83" x14ac:dyDescent="0.35">
      <c r="B22" s="285" t="s">
        <v>412</v>
      </c>
      <c r="C22" s="391"/>
      <c r="D22" s="392">
        <v>0</v>
      </c>
      <c r="E22" s="392">
        <v>0</v>
      </c>
      <c r="F22" s="392">
        <v>0</v>
      </c>
      <c r="G22" s="392">
        <v>0</v>
      </c>
      <c r="H22" s="392">
        <v>0</v>
      </c>
      <c r="I22" s="392">
        <v>0</v>
      </c>
      <c r="J22" s="392">
        <v>0</v>
      </c>
      <c r="K22" s="392">
        <v>0</v>
      </c>
      <c r="L22" s="392">
        <v>0</v>
      </c>
      <c r="M22" s="392">
        <v>0</v>
      </c>
      <c r="N22" s="392">
        <v>0</v>
      </c>
      <c r="O22" s="392">
        <v>0</v>
      </c>
      <c r="P22" s="392">
        <v>0</v>
      </c>
      <c r="Q22" s="392">
        <v>0</v>
      </c>
      <c r="R22" s="392">
        <v>0</v>
      </c>
      <c r="S22" s="392">
        <v>0</v>
      </c>
      <c r="T22" s="392">
        <v>0</v>
      </c>
      <c r="U22" s="392">
        <v>0</v>
      </c>
      <c r="V22" s="392">
        <v>0</v>
      </c>
      <c r="W22" s="392">
        <v>0</v>
      </c>
      <c r="X22" s="392">
        <v>0</v>
      </c>
      <c r="Y22" s="392">
        <v>0</v>
      </c>
      <c r="Z22" s="392">
        <v>0</v>
      </c>
      <c r="AA22" s="392">
        <v>0</v>
      </c>
      <c r="AB22" s="392">
        <v>0</v>
      </c>
      <c r="AC22" s="392">
        <v>0</v>
      </c>
      <c r="AD22" s="392">
        <v>0</v>
      </c>
      <c r="AE22" s="392">
        <v>0</v>
      </c>
      <c r="AF22" s="392">
        <v>0</v>
      </c>
      <c r="AG22" s="392">
        <v>0</v>
      </c>
      <c r="AH22" s="392">
        <v>0</v>
      </c>
      <c r="AI22" s="392">
        <v>0</v>
      </c>
      <c r="AJ22" s="392">
        <v>0</v>
      </c>
      <c r="AK22" s="392">
        <v>0</v>
      </c>
      <c r="AL22" s="392">
        <v>0</v>
      </c>
      <c r="AM22" s="392">
        <v>0</v>
      </c>
      <c r="AN22" s="392">
        <v>0</v>
      </c>
      <c r="AO22" s="392">
        <v>0</v>
      </c>
      <c r="AP22" s="392">
        <v>0</v>
      </c>
      <c r="AQ22" s="392">
        <v>0</v>
      </c>
      <c r="AR22" s="392">
        <v>0</v>
      </c>
      <c r="AS22" s="392">
        <v>0</v>
      </c>
      <c r="AT22" s="392">
        <v>0</v>
      </c>
      <c r="AU22" s="392">
        <v>0</v>
      </c>
      <c r="AV22" s="392">
        <v>0</v>
      </c>
      <c r="AW22" s="392">
        <v>0</v>
      </c>
      <c r="AX22" s="392">
        <v>0</v>
      </c>
      <c r="AY22" s="392">
        <v>5326.5479309760121</v>
      </c>
      <c r="AZ22" s="392">
        <v>5634.0700627548977</v>
      </c>
      <c r="BA22" s="392">
        <v>5761.3166007132186</v>
      </c>
      <c r="BB22" s="392">
        <v>5954.2356985493152</v>
      </c>
      <c r="BC22" s="392">
        <v>5897.0027550317054</v>
      </c>
      <c r="BD22" s="392">
        <v>6067.8</v>
      </c>
      <c r="BE22" s="392">
        <v>6232.6540000000005</v>
      </c>
      <c r="BF22" s="392">
        <v>6285.2789345025994</v>
      </c>
      <c r="BG22" s="392">
        <v>6276.3924125434996</v>
      </c>
      <c r="BH22" s="392">
        <v>6280.482</v>
      </c>
      <c r="BI22" s="392">
        <v>6337.2311226471993</v>
      </c>
      <c r="BJ22" s="392">
        <v>6282.6829899695995</v>
      </c>
      <c r="BK22" s="392">
        <v>6409.2477563293669</v>
      </c>
      <c r="BL22" s="392">
        <v>6300.9027961799993</v>
      </c>
      <c r="BM22" s="392">
        <v>5929.8654520099981</v>
      </c>
      <c r="BN22" s="392">
        <v>5398.6394528542078</v>
      </c>
      <c r="BO22" s="392">
        <v>4809.0716982724962</v>
      </c>
      <c r="BP22" s="392">
        <v>3192.1959452440233</v>
      </c>
      <c r="BQ22" s="392">
        <v>1158.650677876062</v>
      </c>
      <c r="BR22" s="392">
        <v>239.36880059000026</v>
      </c>
      <c r="BS22" s="392">
        <v>60.867937879806497</v>
      </c>
      <c r="BT22" s="392">
        <v>14.721450121824157</v>
      </c>
      <c r="BU22" s="392">
        <v>8.8374588997630372</v>
      </c>
      <c r="BV22" s="392">
        <v>0</v>
      </c>
      <c r="BW22" s="392">
        <v>4.7506543911517545</v>
      </c>
      <c r="BX22" s="392">
        <v>4.5565721262476151</v>
      </c>
      <c r="BY22" s="392">
        <v>0</v>
      </c>
      <c r="BZ22" s="392">
        <v>0</v>
      </c>
      <c r="CA22" s="392">
        <v>0</v>
      </c>
      <c r="CB22" s="392">
        <v>0</v>
      </c>
      <c r="CC22" s="392">
        <v>0</v>
      </c>
      <c r="CD22" s="392">
        <v>0</v>
      </c>
      <c r="CE22" s="393">
        <v>0</v>
      </c>
    </row>
    <row r="23" spans="1:83" x14ac:dyDescent="0.35">
      <c r="B23" s="285" t="s">
        <v>411</v>
      </c>
      <c r="C23" s="391"/>
      <c r="D23" s="392">
        <v>0</v>
      </c>
      <c r="E23" s="392">
        <v>0</v>
      </c>
      <c r="F23" s="392">
        <v>0</v>
      </c>
      <c r="G23" s="392">
        <v>0</v>
      </c>
      <c r="H23" s="392">
        <v>0</v>
      </c>
      <c r="I23" s="392">
        <v>0</v>
      </c>
      <c r="J23" s="392">
        <v>0</v>
      </c>
      <c r="K23" s="392">
        <v>0</v>
      </c>
      <c r="L23" s="392">
        <v>0</v>
      </c>
      <c r="M23" s="392">
        <v>0</v>
      </c>
      <c r="N23" s="392">
        <v>0</v>
      </c>
      <c r="O23" s="392">
        <v>0</v>
      </c>
      <c r="P23" s="392">
        <v>0</v>
      </c>
      <c r="Q23" s="392">
        <v>0</v>
      </c>
      <c r="R23" s="392">
        <v>0</v>
      </c>
      <c r="S23" s="392">
        <v>0</v>
      </c>
      <c r="T23" s="392">
        <v>0</v>
      </c>
      <c r="U23" s="392">
        <v>0</v>
      </c>
      <c r="V23" s="392">
        <v>0</v>
      </c>
      <c r="W23" s="392">
        <v>0</v>
      </c>
      <c r="X23" s="392">
        <v>0</v>
      </c>
      <c r="Y23" s="392">
        <v>0</v>
      </c>
      <c r="Z23" s="392">
        <v>0</v>
      </c>
      <c r="AA23" s="392">
        <v>0</v>
      </c>
      <c r="AB23" s="392">
        <v>0</v>
      </c>
      <c r="AC23" s="392">
        <v>0</v>
      </c>
      <c r="AD23" s="392">
        <v>0</v>
      </c>
      <c r="AE23" s="392">
        <v>0</v>
      </c>
      <c r="AF23" s="392">
        <v>0</v>
      </c>
      <c r="AG23" s="392">
        <v>0</v>
      </c>
      <c r="AH23" s="392">
        <v>0</v>
      </c>
      <c r="AI23" s="392">
        <v>0</v>
      </c>
      <c r="AJ23" s="392">
        <v>0</v>
      </c>
      <c r="AK23" s="392">
        <v>0</v>
      </c>
      <c r="AL23" s="392">
        <v>0</v>
      </c>
      <c r="AM23" s="392">
        <v>0</v>
      </c>
      <c r="AN23" s="392">
        <v>0</v>
      </c>
      <c r="AO23" s="392">
        <v>0</v>
      </c>
      <c r="AP23" s="392">
        <v>0</v>
      </c>
      <c r="AQ23" s="392">
        <v>0</v>
      </c>
      <c r="AR23" s="392">
        <v>0</v>
      </c>
      <c r="AS23" s="392">
        <v>0</v>
      </c>
      <c r="AT23" s="392">
        <v>0</v>
      </c>
      <c r="AU23" s="392">
        <v>0</v>
      </c>
      <c r="AV23" s="392">
        <v>0</v>
      </c>
      <c r="AW23" s="392">
        <v>0</v>
      </c>
      <c r="AX23" s="392">
        <v>0</v>
      </c>
      <c r="AY23" s="392">
        <v>916.68006902398884</v>
      </c>
      <c r="AZ23" s="392">
        <v>767.62193724510246</v>
      </c>
      <c r="BA23" s="392">
        <v>589.26139928678288</v>
      </c>
      <c r="BB23" s="392">
        <v>376.793301450684</v>
      </c>
      <c r="BC23" s="392">
        <v>140.4782449682954</v>
      </c>
      <c r="BD23" s="392">
        <v>3.0840000000000001</v>
      </c>
      <c r="BE23" s="392">
        <v>0</v>
      </c>
      <c r="BF23" s="392">
        <v>0</v>
      </c>
      <c r="BG23" s="392">
        <v>0</v>
      </c>
      <c r="BH23" s="392">
        <v>0</v>
      </c>
      <c r="BI23" s="392">
        <v>0</v>
      </c>
      <c r="BJ23" s="392">
        <v>0</v>
      </c>
      <c r="BK23" s="392">
        <v>0</v>
      </c>
      <c r="BL23" s="392">
        <v>0</v>
      </c>
      <c r="BM23" s="392">
        <v>0</v>
      </c>
      <c r="BN23" s="392">
        <v>0</v>
      </c>
      <c r="BO23" s="392">
        <v>0</v>
      </c>
      <c r="BP23" s="392">
        <v>0</v>
      </c>
      <c r="BQ23" s="392">
        <v>0</v>
      </c>
      <c r="BR23" s="392">
        <v>0</v>
      </c>
      <c r="BS23" s="392">
        <v>0</v>
      </c>
      <c r="BT23" s="392">
        <v>0</v>
      </c>
      <c r="BU23" s="392">
        <v>0</v>
      </c>
      <c r="BV23" s="392">
        <v>0</v>
      </c>
      <c r="BW23" s="392">
        <v>1.0501572644929921E-3</v>
      </c>
      <c r="BX23" s="392">
        <v>1.0501572644929921E-3</v>
      </c>
      <c r="BY23" s="392">
        <v>0</v>
      </c>
      <c r="BZ23" s="392">
        <v>0</v>
      </c>
      <c r="CA23" s="392">
        <v>0</v>
      </c>
      <c r="CB23" s="392">
        <v>0</v>
      </c>
      <c r="CC23" s="392">
        <v>0</v>
      </c>
      <c r="CD23" s="392">
        <v>0</v>
      </c>
      <c r="CE23" s="393">
        <v>0</v>
      </c>
    </row>
    <row r="24" spans="1:83" ht="24" customHeight="1" x14ac:dyDescent="0.35">
      <c r="B24" s="74" t="s">
        <v>650</v>
      </c>
      <c r="C24" s="53"/>
      <c r="D24" s="392">
        <v>0</v>
      </c>
      <c r="E24" s="392">
        <v>0</v>
      </c>
      <c r="F24" s="392">
        <v>0</v>
      </c>
      <c r="G24" s="392">
        <v>0</v>
      </c>
      <c r="H24" s="392">
        <v>0</v>
      </c>
      <c r="I24" s="392">
        <v>0</v>
      </c>
      <c r="J24" s="392">
        <v>0</v>
      </c>
      <c r="K24" s="392">
        <v>0</v>
      </c>
      <c r="L24" s="392">
        <v>0</v>
      </c>
      <c r="M24" s="392">
        <v>0</v>
      </c>
      <c r="N24" s="392">
        <v>0</v>
      </c>
      <c r="O24" s="392">
        <v>0</v>
      </c>
      <c r="P24" s="392">
        <v>0</v>
      </c>
      <c r="Q24" s="392">
        <v>0</v>
      </c>
      <c r="R24" s="392">
        <v>0</v>
      </c>
      <c r="S24" s="392">
        <v>0</v>
      </c>
      <c r="T24" s="392">
        <v>0</v>
      </c>
      <c r="U24" s="392">
        <v>0</v>
      </c>
      <c r="V24" s="392">
        <v>0</v>
      </c>
      <c r="W24" s="392">
        <v>0</v>
      </c>
      <c r="X24" s="392">
        <v>0</v>
      </c>
      <c r="Y24" s="392">
        <v>0</v>
      </c>
      <c r="Z24" s="392">
        <v>0</v>
      </c>
      <c r="AA24" s="392">
        <v>0</v>
      </c>
      <c r="AB24" s="392">
        <v>0</v>
      </c>
      <c r="AC24" s="392">
        <v>0</v>
      </c>
      <c r="AD24" s="392">
        <v>0</v>
      </c>
      <c r="AE24" s="392">
        <v>0</v>
      </c>
      <c r="AF24" s="392">
        <v>0</v>
      </c>
      <c r="AG24" s="392">
        <v>0</v>
      </c>
      <c r="AH24" s="392">
        <v>0</v>
      </c>
      <c r="AI24" s="392">
        <v>0</v>
      </c>
      <c r="AJ24" s="392">
        <v>0</v>
      </c>
      <c r="AK24" s="392">
        <v>0</v>
      </c>
      <c r="AL24" s="392">
        <v>0</v>
      </c>
      <c r="AM24" s="392">
        <v>0</v>
      </c>
      <c r="AN24" s="392">
        <v>0</v>
      </c>
      <c r="AO24" s="392">
        <v>0</v>
      </c>
      <c r="AP24" s="392">
        <v>0</v>
      </c>
      <c r="AQ24" s="392">
        <v>0</v>
      </c>
      <c r="AR24" s="392">
        <v>0</v>
      </c>
      <c r="AS24" s="392">
        <v>0</v>
      </c>
      <c r="AT24" s="392">
        <v>0</v>
      </c>
      <c r="AU24" s="392">
        <v>0</v>
      </c>
      <c r="AV24" s="392">
        <v>0</v>
      </c>
      <c r="AW24" s="392">
        <v>0</v>
      </c>
      <c r="AX24" s="392">
        <v>0</v>
      </c>
      <c r="AY24" s="392">
        <f t="shared" ref="AY24:CE24" si="18">SUM(AY25:AY26)</f>
        <v>1379.7119999999998</v>
      </c>
      <c r="AZ24" s="392">
        <f t="shared" si="18"/>
        <v>1259.932</v>
      </c>
      <c r="BA24" s="392">
        <f t="shared" si="18"/>
        <v>1061.694</v>
      </c>
      <c r="BB24" s="392">
        <f t="shared" si="18"/>
        <v>919.56100000000004</v>
      </c>
      <c r="BC24" s="392">
        <f t="shared" si="18"/>
        <v>752.55899999999997</v>
      </c>
      <c r="BD24" s="392">
        <f t="shared" si="18"/>
        <v>695.29899999999998</v>
      </c>
      <c r="BE24" s="392">
        <f t="shared" si="18"/>
        <v>516.38935285708476</v>
      </c>
      <c r="BF24" s="392">
        <f t="shared" si="18"/>
        <v>472.67557444940707</v>
      </c>
      <c r="BG24" s="392">
        <f t="shared" si="18"/>
        <v>447.73114245890002</v>
      </c>
      <c r="BH24" s="392">
        <f t="shared" si="18"/>
        <v>381.54500000000002</v>
      </c>
      <c r="BI24" s="392">
        <f t="shared" si="18"/>
        <v>312.69948487280004</v>
      </c>
      <c r="BJ24" s="392">
        <f t="shared" si="18"/>
        <v>283.48633096040004</v>
      </c>
      <c r="BK24" s="392">
        <f t="shared" si="18"/>
        <v>247.75242540999994</v>
      </c>
      <c r="BL24" s="392">
        <f t="shared" si="18"/>
        <v>214.94080607999948</v>
      </c>
      <c r="BM24" s="392">
        <f t="shared" si="18"/>
        <v>178.47690458000002</v>
      </c>
      <c r="BN24" s="392">
        <f t="shared" si="18"/>
        <v>157.3975611810487</v>
      </c>
      <c r="BO24" s="392">
        <f t="shared" si="18"/>
        <v>126.20802807750385</v>
      </c>
      <c r="BP24" s="392">
        <f t="shared" si="18"/>
        <v>83.64950086597598</v>
      </c>
      <c r="BQ24" s="392">
        <f t="shared" si="18"/>
        <v>28.147541303938436</v>
      </c>
      <c r="BR24" s="392">
        <f t="shared" si="18"/>
        <v>5.1593174300000015</v>
      </c>
      <c r="BS24" s="392">
        <f t="shared" si="18"/>
        <v>1.0592838701935048</v>
      </c>
      <c r="BT24" s="392">
        <f t="shared" si="18"/>
        <v>0.17391819817584997</v>
      </c>
      <c r="BU24" s="392">
        <f t="shared" si="18"/>
        <v>9.1004650236962456E-2</v>
      </c>
      <c r="BV24" s="392">
        <f t="shared" si="18"/>
        <v>0</v>
      </c>
      <c r="BW24" s="392">
        <f t="shared" si="18"/>
        <v>7.5546103377230001E-2</v>
      </c>
      <c r="BX24" s="392">
        <f t="shared" si="18"/>
        <v>7.2501988281370014E-2</v>
      </c>
      <c r="BY24" s="392">
        <f t="shared" si="18"/>
        <v>0</v>
      </c>
      <c r="BZ24" s="392">
        <f t="shared" si="18"/>
        <v>0</v>
      </c>
      <c r="CA24" s="392">
        <f t="shared" si="18"/>
        <v>0</v>
      </c>
      <c r="CB24" s="392">
        <f t="shared" si="18"/>
        <v>0</v>
      </c>
      <c r="CC24" s="392">
        <f t="shared" si="18"/>
        <v>0</v>
      </c>
      <c r="CD24" s="392">
        <f t="shared" si="18"/>
        <v>0</v>
      </c>
      <c r="CE24" s="393">
        <f t="shared" si="18"/>
        <v>0</v>
      </c>
    </row>
    <row r="25" spans="1:83" x14ac:dyDescent="0.35">
      <c r="B25" s="285" t="s">
        <v>412</v>
      </c>
      <c r="C25" s="53"/>
      <c r="D25" s="392">
        <v>0</v>
      </c>
      <c r="E25" s="392">
        <v>0</v>
      </c>
      <c r="F25" s="392">
        <v>0</v>
      </c>
      <c r="G25" s="392">
        <v>0</v>
      </c>
      <c r="H25" s="392">
        <v>0</v>
      </c>
      <c r="I25" s="392">
        <v>0</v>
      </c>
      <c r="J25" s="392">
        <v>0</v>
      </c>
      <c r="K25" s="392">
        <v>0</v>
      </c>
      <c r="L25" s="392">
        <v>0</v>
      </c>
      <c r="M25" s="392">
        <v>0</v>
      </c>
      <c r="N25" s="392">
        <v>0</v>
      </c>
      <c r="O25" s="392">
        <v>0</v>
      </c>
      <c r="P25" s="392">
        <v>0</v>
      </c>
      <c r="Q25" s="392">
        <v>0</v>
      </c>
      <c r="R25" s="392">
        <v>0</v>
      </c>
      <c r="S25" s="392">
        <v>0</v>
      </c>
      <c r="T25" s="392">
        <v>0</v>
      </c>
      <c r="U25" s="392">
        <v>0</v>
      </c>
      <c r="V25" s="392">
        <v>0</v>
      </c>
      <c r="W25" s="392">
        <v>0</v>
      </c>
      <c r="X25" s="392">
        <v>0</v>
      </c>
      <c r="Y25" s="392">
        <v>0</v>
      </c>
      <c r="Z25" s="392">
        <v>0</v>
      </c>
      <c r="AA25" s="392">
        <v>0</v>
      </c>
      <c r="AB25" s="392">
        <v>0</v>
      </c>
      <c r="AC25" s="392">
        <v>0</v>
      </c>
      <c r="AD25" s="392">
        <v>0</v>
      </c>
      <c r="AE25" s="392">
        <v>0</v>
      </c>
      <c r="AF25" s="392">
        <v>0</v>
      </c>
      <c r="AG25" s="392">
        <v>0</v>
      </c>
      <c r="AH25" s="392">
        <v>0</v>
      </c>
      <c r="AI25" s="392">
        <v>0</v>
      </c>
      <c r="AJ25" s="392">
        <v>0</v>
      </c>
      <c r="AK25" s="392">
        <v>0</v>
      </c>
      <c r="AL25" s="392">
        <v>0</v>
      </c>
      <c r="AM25" s="392">
        <v>0</v>
      </c>
      <c r="AN25" s="392">
        <v>0</v>
      </c>
      <c r="AO25" s="392">
        <v>0</v>
      </c>
      <c r="AP25" s="392">
        <v>0</v>
      </c>
      <c r="AQ25" s="392">
        <v>0</v>
      </c>
      <c r="AR25" s="392">
        <v>0</v>
      </c>
      <c r="AS25" s="392">
        <v>0</v>
      </c>
      <c r="AT25" s="392">
        <v>0</v>
      </c>
      <c r="AU25" s="392">
        <v>0</v>
      </c>
      <c r="AV25" s="392">
        <v>0</v>
      </c>
      <c r="AW25" s="392">
        <v>0</v>
      </c>
      <c r="AX25" s="392">
        <v>0</v>
      </c>
      <c r="AY25" s="392">
        <v>1268.1704446426761</v>
      </c>
      <c r="AZ25" s="392">
        <v>1158.6590688085946</v>
      </c>
      <c r="BA25" s="392">
        <v>983.02751623229062</v>
      </c>
      <c r="BB25" s="392">
        <v>865.6060445406921</v>
      </c>
      <c r="BC25" s="392">
        <v>732.30471410880648</v>
      </c>
      <c r="BD25" s="392">
        <v>695.29899999999998</v>
      </c>
      <c r="BE25" s="392">
        <v>516.38935285708476</v>
      </c>
      <c r="BF25" s="392">
        <v>472.67557444940707</v>
      </c>
      <c r="BG25" s="392">
        <v>447.73114245890002</v>
      </c>
      <c r="BH25" s="392">
        <v>381.54500000000002</v>
      </c>
      <c r="BI25" s="392">
        <v>312.69948487280004</v>
      </c>
      <c r="BJ25" s="392">
        <v>283.48633096040004</v>
      </c>
      <c r="BK25" s="392">
        <v>247.75242540999994</v>
      </c>
      <c r="BL25" s="392">
        <v>214.94080607999948</v>
      </c>
      <c r="BM25" s="392">
        <v>178.47690458000002</v>
      </c>
      <c r="BN25" s="392">
        <v>157.3975611810487</v>
      </c>
      <c r="BO25" s="392">
        <v>126.20802807750385</v>
      </c>
      <c r="BP25" s="392">
        <v>83.64950086597598</v>
      </c>
      <c r="BQ25" s="392">
        <v>28.147541303938436</v>
      </c>
      <c r="BR25" s="392">
        <v>5.1593174300000015</v>
      </c>
      <c r="BS25" s="392">
        <v>1.0592838701935048</v>
      </c>
      <c r="BT25" s="392">
        <v>0.17391819817584997</v>
      </c>
      <c r="BU25" s="392">
        <v>9.1004650236962456E-2</v>
      </c>
      <c r="BV25" s="392">
        <v>0</v>
      </c>
      <c r="BW25" s="392">
        <v>7.4495946112737008E-2</v>
      </c>
      <c r="BX25" s="392">
        <v>7.1451831016877021E-2</v>
      </c>
      <c r="BY25" s="392">
        <v>0</v>
      </c>
      <c r="BZ25" s="392">
        <v>0</v>
      </c>
      <c r="CA25" s="392">
        <v>0</v>
      </c>
      <c r="CB25" s="392">
        <v>0</v>
      </c>
      <c r="CC25" s="392">
        <v>0</v>
      </c>
      <c r="CD25" s="392">
        <v>0</v>
      </c>
      <c r="CE25" s="393">
        <v>0</v>
      </c>
    </row>
    <row r="26" spans="1:83" x14ac:dyDescent="0.35">
      <c r="B26" s="285" t="s">
        <v>411</v>
      </c>
      <c r="C26" s="53"/>
      <c r="D26" s="392">
        <v>0</v>
      </c>
      <c r="E26" s="392">
        <v>0</v>
      </c>
      <c r="F26" s="392">
        <v>0</v>
      </c>
      <c r="G26" s="392">
        <v>0</v>
      </c>
      <c r="H26" s="392">
        <v>0</v>
      </c>
      <c r="I26" s="392">
        <v>0</v>
      </c>
      <c r="J26" s="392">
        <v>0</v>
      </c>
      <c r="K26" s="392">
        <v>0</v>
      </c>
      <c r="L26" s="392">
        <v>0</v>
      </c>
      <c r="M26" s="392">
        <v>0</v>
      </c>
      <c r="N26" s="392">
        <v>0</v>
      </c>
      <c r="O26" s="392">
        <v>0</v>
      </c>
      <c r="P26" s="392">
        <v>0</v>
      </c>
      <c r="Q26" s="392">
        <v>0</v>
      </c>
      <c r="R26" s="392">
        <v>0</v>
      </c>
      <c r="S26" s="392">
        <v>0</v>
      </c>
      <c r="T26" s="392">
        <v>0</v>
      </c>
      <c r="U26" s="392">
        <v>0</v>
      </c>
      <c r="V26" s="392">
        <v>0</v>
      </c>
      <c r="W26" s="392">
        <v>0</v>
      </c>
      <c r="X26" s="392">
        <v>0</v>
      </c>
      <c r="Y26" s="392">
        <v>0</v>
      </c>
      <c r="Z26" s="392">
        <v>0</v>
      </c>
      <c r="AA26" s="392">
        <v>0</v>
      </c>
      <c r="AB26" s="392">
        <v>0</v>
      </c>
      <c r="AC26" s="392">
        <v>0</v>
      </c>
      <c r="AD26" s="392">
        <v>0</v>
      </c>
      <c r="AE26" s="392">
        <v>0</v>
      </c>
      <c r="AF26" s="392">
        <v>0</v>
      </c>
      <c r="AG26" s="392">
        <v>0</v>
      </c>
      <c r="AH26" s="392">
        <v>0</v>
      </c>
      <c r="AI26" s="392">
        <v>0</v>
      </c>
      <c r="AJ26" s="392">
        <v>0</v>
      </c>
      <c r="AK26" s="392">
        <v>0</v>
      </c>
      <c r="AL26" s="392">
        <v>0</v>
      </c>
      <c r="AM26" s="392">
        <v>0</v>
      </c>
      <c r="AN26" s="392">
        <v>0</v>
      </c>
      <c r="AO26" s="392">
        <v>0</v>
      </c>
      <c r="AP26" s="392">
        <v>0</v>
      </c>
      <c r="AQ26" s="392">
        <v>0</v>
      </c>
      <c r="AR26" s="392">
        <v>0</v>
      </c>
      <c r="AS26" s="392">
        <v>0</v>
      </c>
      <c r="AT26" s="392">
        <v>0</v>
      </c>
      <c r="AU26" s="392">
        <v>0</v>
      </c>
      <c r="AV26" s="392">
        <v>0</v>
      </c>
      <c r="AW26" s="392">
        <v>0</v>
      </c>
      <c r="AX26" s="392">
        <v>0</v>
      </c>
      <c r="AY26" s="392">
        <v>111.54155535732374</v>
      </c>
      <c r="AZ26" s="392">
        <v>101.27293119140541</v>
      </c>
      <c r="BA26" s="392">
        <v>78.666483767709352</v>
      </c>
      <c r="BB26" s="392">
        <v>53.954955459307946</v>
      </c>
      <c r="BC26" s="392">
        <v>20.254285891193518</v>
      </c>
      <c r="BD26" s="392">
        <v>0</v>
      </c>
      <c r="BE26" s="392">
        <v>0</v>
      </c>
      <c r="BF26" s="392">
        <v>0</v>
      </c>
      <c r="BG26" s="392">
        <v>0</v>
      </c>
      <c r="BH26" s="392">
        <v>0</v>
      </c>
      <c r="BI26" s="392">
        <v>0</v>
      </c>
      <c r="BJ26" s="392">
        <v>0</v>
      </c>
      <c r="BK26" s="392">
        <v>0</v>
      </c>
      <c r="BL26" s="392">
        <v>0</v>
      </c>
      <c r="BM26" s="392">
        <v>0</v>
      </c>
      <c r="BN26" s="392">
        <v>0</v>
      </c>
      <c r="BO26" s="392">
        <v>0</v>
      </c>
      <c r="BP26" s="392">
        <v>0</v>
      </c>
      <c r="BQ26" s="392">
        <v>0</v>
      </c>
      <c r="BR26" s="392">
        <v>0</v>
      </c>
      <c r="BS26" s="392">
        <v>0</v>
      </c>
      <c r="BT26" s="392">
        <v>0</v>
      </c>
      <c r="BU26" s="392">
        <v>0</v>
      </c>
      <c r="BV26" s="392">
        <v>0</v>
      </c>
      <c r="BW26" s="392">
        <v>1.0501572644929921E-3</v>
      </c>
      <c r="BX26" s="392">
        <v>1.0501572644929921E-3</v>
      </c>
      <c r="BY26" s="392">
        <v>0</v>
      </c>
      <c r="BZ26" s="392">
        <v>0</v>
      </c>
      <c r="CA26" s="392">
        <v>0</v>
      </c>
      <c r="CB26" s="392">
        <v>0</v>
      </c>
      <c r="CC26" s="392">
        <v>0</v>
      </c>
      <c r="CD26" s="392">
        <v>0</v>
      </c>
      <c r="CE26" s="393">
        <v>0</v>
      </c>
    </row>
    <row r="27" spans="1:83" s="244" customFormat="1" ht="26.25" customHeight="1" x14ac:dyDescent="0.35">
      <c r="A27" s="345"/>
      <c r="B27" s="109" t="s">
        <v>250</v>
      </c>
      <c r="C27" s="109"/>
      <c r="D27" s="389">
        <f t="shared" ref="D27:AI27" si="19">SUM(D28,D31)</f>
        <v>0</v>
      </c>
      <c r="E27" s="389">
        <f t="shared" si="19"/>
        <v>0</v>
      </c>
      <c r="F27" s="389">
        <f t="shared" si="19"/>
        <v>0</v>
      </c>
      <c r="G27" s="389">
        <f t="shared" si="19"/>
        <v>0</v>
      </c>
      <c r="H27" s="389">
        <f t="shared" si="19"/>
        <v>0</v>
      </c>
      <c r="I27" s="389">
        <f t="shared" si="19"/>
        <v>0</v>
      </c>
      <c r="J27" s="389">
        <f t="shared" si="19"/>
        <v>0</v>
      </c>
      <c r="K27" s="389">
        <f t="shared" si="19"/>
        <v>0</v>
      </c>
      <c r="L27" s="389">
        <f t="shared" si="19"/>
        <v>0</v>
      </c>
      <c r="M27" s="389">
        <f t="shared" si="19"/>
        <v>0</v>
      </c>
      <c r="N27" s="389">
        <f t="shared" si="19"/>
        <v>0</v>
      </c>
      <c r="O27" s="389">
        <f t="shared" si="19"/>
        <v>0</v>
      </c>
      <c r="P27" s="389">
        <f t="shared" si="19"/>
        <v>0</v>
      </c>
      <c r="Q27" s="389">
        <f t="shared" si="19"/>
        <v>0</v>
      </c>
      <c r="R27" s="389">
        <f t="shared" si="19"/>
        <v>0</v>
      </c>
      <c r="S27" s="389">
        <f t="shared" si="19"/>
        <v>0</v>
      </c>
      <c r="T27" s="389">
        <f t="shared" si="19"/>
        <v>0</v>
      </c>
      <c r="U27" s="389">
        <f t="shared" si="19"/>
        <v>0</v>
      </c>
      <c r="V27" s="389">
        <f t="shared" si="19"/>
        <v>0</v>
      </c>
      <c r="W27" s="389">
        <f t="shared" si="19"/>
        <v>0</v>
      </c>
      <c r="X27" s="389">
        <f t="shared" si="19"/>
        <v>0</v>
      </c>
      <c r="Y27" s="389">
        <f t="shared" si="19"/>
        <v>0</v>
      </c>
      <c r="Z27" s="389">
        <f t="shared" si="19"/>
        <v>0</v>
      </c>
      <c r="AA27" s="389">
        <f t="shared" si="19"/>
        <v>91</v>
      </c>
      <c r="AB27" s="389">
        <f t="shared" si="19"/>
        <v>196</v>
      </c>
      <c r="AC27" s="389">
        <f t="shared" si="19"/>
        <v>241.541</v>
      </c>
      <c r="AD27" s="389">
        <f t="shared" si="19"/>
        <v>319.58499999999998</v>
      </c>
      <c r="AE27" s="389">
        <f t="shared" si="19"/>
        <v>448.238</v>
      </c>
      <c r="AF27" s="389">
        <f t="shared" si="19"/>
        <v>562.80799999999999</v>
      </c>
      <c r="AG27" s="389">
        <f t="shared" si="19"/>
        <v>701.21900000000005</v>
      </c>
      <c r="AH27" s="389">
        <f t="shared" si="19"/>
        <v>840</v>
      </c>
      <c r="AI27" s="389">
        <f t="shared" si="19"/>
        <v>995</v>
      </c>
      <c r="AJ27" s="389">
        <f t="shared" ref="AJ27:BO27" si="20">SUM(AJ28,AJ31)</f>
        <v>1150</v>
      </c>
      <c r="AK27" s="389">
        <f t="shared" si="20"/>
        <v>1370</v>
      </c>
      <c r="AL27" s="389">
        <f t="shared" si="20"/>
        <v>1593</v>
      </c>
      <c r="AM27" s="389">
        <f t="shared" si="20"/>
        <v>1872</v>
      </c>
      <c r="AN27" s="389">
        <f t="shared" si="20"/>
        <v>2142</v>
      </c>
      <c r="AO27" s="389">
        <f t="shared" si="20"/>
        <v>2349</v>
      </c>
      <c r="AP27" s="389">
        <f t="shared" si="20"/>
        <v>2673.8379999999997</v>
      </c>
      <c r="AQ27" s="389">
        <f t="shared" si="20"/>
        <v>2968.4050000000002</v>
      </c>
      <c r="AR27" s="389">
        <f t="shared" si="20"/>
        <v>3359.3579999999997</v>
      </c>
      <c r="AS27" s="389">
        <f t="shared" si="20"/>
        <v>3836.6360000000004</v>
      </c>
      <c r="AT27" s="389">
        <f t="shared" si="20"/>
        <v>4431.0190000000002</v>
      </c>
      <c r="AU27" s="389">
        <f t="shared" si="20"/>
        <v>5485.4179999999997</v>
      </c>
      <c r="AV27" s="389">
        <f t="shared" si="20"/>
        <v>6209.601999999999</v>
      </c>
      <c r="AW27" s="389">
        <f t="shared" si="20"/>
        <v>7067.8279999999995</v>
      </c>
      <c r="AX27" s="389">
        <f t="shared" si="20"/>
        <v>7705.1339999999991</v>
      </c>
      <c r="AY27" s="389">
        <f t="shared" si="20"/>
        <v>271</v>
      </c>
      <c r="AZ27" s="389">
        <f t="shared" si="20"/>
        <v>0</v>
      </c>
      <c r="BA27" s="389">
        <f t="shared" si="20"/>
        <v>0</v>
      </c>
      <c r="BB27" s="389">
        <f t="shared" si="20"/>
        <v>0</v>
      </c>
      <c r="BC27" s="389">
        <f t="shared" si="20"/>
        <v>0</v>
      </c>
      <c r="BD27" s="389">
        <f t="shared" si="20"/>
        <v>0</v>
      </c>
      <c r="BE27" s="389">
        <f t="shared" si="20"/>
        <v>0</v>
      </c>
      <c r="BF27" s="389">
        <f t="shared" si="20"/>
        <v>0</v>
      </c>
      <c r="BG27" s="389">
        <f t="shared" si="20"/>
        <v>0</v>
      </c>
      <c r="BH27" s="389">
        <f t="shared" si="20"/>
        <v>0</v>
      </c>
      <c r="BI27" s="389">
        <f t="shared" si="20"/>
        <v>0</v>
      </c>
      <c r="BJ27" s="389">
        <f t="shared" si="20"/>
        <v>0</v>
      </c>
      <c r="BK27" s="389">
        <f t="shared" si="20"/>
        <v>0</v>
      </c>
      <c r="BL27" s="389">
        <f t="shared" si="20"/>
        <v>0</v>
      </c>
      <c r="BM27" s="389">
        <f t="shared" si="20"/>
        <v>0</v>
      </c>
      <c r="BN27" s="389">
        <f t="shared" si="20"/>
        <v>0</v>
      </c>
      <c r="BO27" s="389">
        <f t="shared" si="20"/>
        <v>0</v>
      </c>
      <c r="BP27" s="389">
        <f t="shared" ref="BP27:CE27" si="21">SUM(BP28,BP31)</f>
        <v>0</v>
      </c>
      <c r="BQ27" s="389">
        <f t="shared" si="21"/>
        <v>0</v>
      </c>
      <c r="BR27" s="389">
        <f t="shared" si="21"/>
        <v>0</v>
      </c>
      <c r="BS27" s="389">
        <f t="shared" si="21"/>
        <v>0</v>
      </c>
      <c r="BT27" s="389">
        <f t="shared" si="21"/>
        <v>0</v>
      </c>
      <c r="BU27" s="389">
        <f t="shared" si="21"/>
        <v>0</v>
      </c>
      <c r="BV27" s="389">
        <f t="shared" si="21"/>
        <v>0</v>
      </c>
      <c r="BW27" s="389">
        <f t="shared" si="21"/>
        <v>0</v>
      </c>
      <c r="BX27" s="389">
        <f t="shared" si="21"/>
        <v>0</v>
      </c>
      <c r="BY27" s="389">
        <f t="shared" si="21"/>
        <v>0</v>
      </c>
      <c r="BZ27" s="389">
        <f t="shared" si="21"/>
        <v>0</v>
      </c>
      <c r="CA27" s="389">
        <f t="shared" si="21"/>
        <v>0</v>
      </c>
      <c r="CB27" s="389">
        <f t="shared" si="21"/>
        <v>0</v>
      </c>
      <c r="CC27" s="389">
        <f t="shared" si="21"/>
        <v>0</v>
      </c>
      <c r="CD27" s="389">
        <f t="shared" si="21"/>
        <v>0</v>
      </c>
      <c r="CE27" s="390">
        <f t="shared" si="21"/>
        <v>0</v>
      </c>
    </row>
    <row r="28" spans="1:83" x14ac:dyDescent="0.35">
      <c r="B28" s="74" t="s">
        <v>651</v>
      </c>
      <c r="C28" s="74"/>
      <c r="D28" s="392">
        <v>0</v>
      </c>
      <c r="E28" s="392">
        <v>0</v>
      </c>
      <c r="F28" s="392">
        <v>0</v>
      </c>
      <c r="G28" s="392">
        <v>0</v>
      </c>
      <c r="H28" s="392">
        <v>0</v>
      </c>
      <c r="I28" s="392">
        <v>0</v>
      </c>
      <c r="J28" s="392">
        <v>0</v>
      </c>
      <c r="K28" s="392">
        <v>0</v>
      </c>
      <c r="L28" s="392">
        <v>0</v>
      </c>
      <c r="M28" s="392">
        <v>0</v>
      </c>
      <c r="N28" s="392">
        <v>0</v>
      </c>
      <c r="O28" s="392">
        <v>0</v>
      </c>
      <c r="P28" s="392">
        <v>0</v>
      </c>
      <c r="Q28" s="392">
        <v>0</v>
      </c>
      <c r="R28" s="392">
        <v>0</v>
      </c>
      <c r="S28" s="392">
        <v>0</v>
      </c>
      <c r="T28" s="392">
        <v>0</v>
      </c>
      <c r="U28" s="392">
        <v>0</v>
      </c>
      <c r="V28" s="392">
        <v>0</v>
      </c>
      <c r="W28" s="392">
        <v>0</v>
      </c>
      <c r="X28" s="392">
        <v>0</v>
      </c>
      <c r="Y28" s="392">
        <v>0</v>
      </c>
      <c r="Z28" s="392">
        <v>0</v>
      </c>
      <c r="AA28" s="392">
        <v>91</v>
      </c>
      <c r="AB28" s="392">
        <v>196</v>
      </c>
      <c r="AC28" s="392">
        <v>241.541</v>
      </c>
      <c r="AD28" s="392">
        <v>319.58499999999998</v>
      </c>
      <c r="AE28" s="392">
        <v>448.238</v>
      </c>
      <c r="AF28" s="392">
        <v>562.80799999999999</v>
      </c>
      <c r="AG28" s="392">
        <v>701.21900000000005</v>
      </c>
      <c r="AH28" s="392">
        <f t="shared" ref="AH28:AY28" si="22">SUM(AH29:AH30)</f>
        <v>840</v>
      </c>
      <c r="AI28" s="392">
        <f t="shared" si="22"/>
        <v>992</v>
      </c>
      <c r="AJ28" s="392">
        <f t="shared" si="22"/>
        <v>1140</v>
      </c>
      <c r="AK28" s="392">
        <f t="shared" si="22"/>
        <v>1344</v>
      </c>
      <c r="AL28" s="392">
        <f t="shared" si="22"/>
        <v>1540</v>
      </c>
      <c r="AM28" s="392">
        <f t="shared" si="22"/>
        <v>1805</v>
      </c>
      <c r="AN28" s="392">
        <f t="shared" si="22"/>
        <v>2042</v>
      </c>
      <c r="AO28" s="392">
        <f t="shared" si="22"/>
        <v>2222</v>
      </c>
      <c r="AP28" s="392">
        <f t="shared" si="22"/>
        <v>2480.3919999999998</v>
      </c>
      <c r="AQ28" s="392">
        <f t="shared" si="22"/>
        <v>2707.1950000000002</v>
      </c>
      <c r="AR28" s="392">
        <f t="shared" si="22"/>
        <v>3026.1489999999999</v>
      </c>
      <c r="AS28" s="392">
        <f t="shared" si="22"/>
        <v>3400.9540000000006</v>
      </c>
      <c r="AT28" s="392">
        <f t="shared" si="22"/>
        <v>3859.9520000000002</v>
      </c>
      <c r="AU28" s="392">
        <f t="shared" si="22"/>
        <v>4694.4589999999998</v>
      </c>
      <c r="AV28" s="392">
        <f t="shared" si="22"/>
        <v>5219.8249999999989</v>
      </c>
      <c r="AW28" s="392">
        <f t="shared" si="22"/>
        <v>5832.9319999999998</v>
      </c>
      <c r="AX28" s="392">
        <f t="shared" si="22"/>
        <v>6262.347999999999</v>
      </c>
      <c r="AY28" s="392">
        <f t="shared" si="22"/>
        <v>219.97</v>
      </c>
      <c r="AZ28" s="392">
        <v>0</v>
      </c>
      <c r="BA28" s="392">
        <v>0</v>
      </c>
      <c r="BB28" s="392">
        <v>0</v>
      </c>
      <c r="BC28" s="392">
        <v>0</v>
      </c>
      <c r="BD28" s="392">
        <v>0</v>
      </c>
      <c r="BE28" s="392">
        <v>0</v>
      </c>
      <c r="BF28" s="392">
        <v>0</v>
      </c>
      <c r="BG28" s="392">
        <v>0</v>
      </c>
      <c r="BH28" s="392">
        <v>0</v>
      </c>
      <c r="BI28" s="392">
        <v>0</v>
      </c>
      <c r="BJ28" s="392">
        <v>0</v>
      </c>
      <c r="BK28" s="392">
        <v>0</v>
      </c>
      <c r="BL28" s="392">
        <v>0</v>
      </c>
      <c r="BM28" s="392">
        <v>0</v>
      </c>
      <c r="BN28" s="392">
        <v>0</v>
      </c>
      <c r="BO28" s="392">
        <v>0</v>
      </c>
      <c r="BP28" s="392">
        <v>0</v>
      </c>
      <c r="BQ28" s="392">
        <v>0</v>
      </c>
      <c r="BR28" s="392">
        <v>0</v>
      </c>
      <c r="BS28" s="392">
        <v>0</v>
      </c>
      <c r="BT28" s="392">
        <v>0</v>
      </c>
      <c r="BU28" s="392">
        <v>0</v>
      </c>
      <c r="BV28" s="392">
        <v>0</v>
      </c>
      <c r="BW28" s="392">
        <v>0</v>
      </c>
      <c r="BX28" s="392">
        <v>0</v>
      </c>
      <c r="BY28" s="392">
        <v>0</v>
      </c>
      <c r="BZ28" s="392">
        <v>0</v>
      </c>
      <c r="CA28" s="392">
        <v>0</v>
      </c>
      <c r="CB28" s="392">
        <v>0</v>
      </c>
      <c r="CC28" s="392">
        <v>0</v>
      </c>
      <c r="CD28" s="392">
        <v>0</v>
      </c>
      <c r="CE28" s="393">
        <v>0</v>
      </c>
    </row>
    <row r="29" spans="1:83" x14ac:dyDescent="0.35">
      <c r="B29" s="285" t="s">
        <v>412</v>
      </c>
      <c r="C29" s="74"/>
      <c r="D29" s="392">
        <v>0</v>
      </c>
      <c r="E29" s="392">
        <v>0</v>
      </c>
      <c r="F29" s="392">
        <v>0</v>
      </c>
      <c r="G29" s="392">
        <v>0</v>
      </c>
      <c r="H29" s="392">
        <v>0</v>
      </c>
      <c r="I29" s="392">
        <v>0</v>
      </c>
      <c r="J29" s="392">
        <v>0</v>
      </c>
      <c r="K29" s="392">
        <v>0</v>
      </c>
      <c r="L29" s="392">
        <v>0</v>
      </c>
      <c r="M29" s="392">
        <v>0</v>
      </c>
      <c r="N29" s="392">
        <v>0</v>
      </c>
      <c r="O29" s="392">
        <v>0</v>
      </c>
      <c r="P29" s="392">
        <v>0</v>
      </c>
      <c r="Q29" s="392">
        <v>0</v>
      </c>
      <c r="R29" s="392">
        <v>0</v>
      </c>
      <c r="S29" s="392">
        <v>0</v>
      </c>
      <c r="T29" s="392">
        <v>0</v>
      </c>
      <c r="U29" s="392">
        <v>0</v>
      </c>
      <c r="V29" s="392">
        <v>0</v>
      </c>
      <c r="W29" s="392">
        <v>0</v>
      </c>
      <c r="X29" s="392">
        <v>0</v>
      </c>
      <c r="Y29" s="392">
        <v>0</v>
      </c>
      <c r="Z29" s="392">
        <v>0</v>
      </c>
      <c r="AA29" s="392">
        <v>0</v>
      </c>
      <c r="AB29" s="392">
        <v>0</v>
      </c>
      <c r="AC29" s="392">
        <v>0</v>
      </c>
      <c r="AD29" s="392">
        <v>0</v>
      </c>
      <c r="AE29" s="392">
        <v>0</v>
      </c>
      <c r="AF29" s="392">
        <v>0</v>
      </c>
      <c r="AG29" s="392">
        <v>0</v>
      </c>
      <c r="AH29" s="392">
        <v>772.81210362020079</v>
      </c>
      <c r="AI29" s="392">
        <v>912.65429379909426</v>
      </c>
      <c r="AJ29" s="392">
        <v>1049.5810005581873</v>
      </c>
      <c r="AK29" s="392">
        <v>1237.2938535808794</v>
      </c>
      <c r="AL29" s="392">
        <v>1415.0885796393793</v>
      </c>
      <c r="AM29" s="392">
        <v>1655.2739886496092</v>
      </c>
      <c r="AN29" s="392">
        <v>1856.8768123129773</v>
      </c>
      <c r="AO29" s="392">
        <v>1989.2295129625934</v>
      </c>
      <c r="AP29" s="392">
        <v>2178.8480527078132</v>
      </c>
      <c r="AQ29" s="392">
        <v>2332.7579787363456</v>
      </c>
      <c r="AR29" s="392">
        <v>2568.7201034171771</v>
      </c>
      <c r="AS29" s="392">
        <v>2839.3256443284918</v>
      </c>
      <c r="AT29" s="392">
        <v>3168.1453738208279</v>
      </c>
      <c r="AU29" s="392">
        <v>3823.4211065045206</v>
      </c>
      <c r="AV29" s="392">
        <v>4244.0094411830742</v>
      </c>
      <c r="AW29" s="392">
        <v>4760.0621334919697</v>
      </c>
      <c r="AX29" s="392">
        <v>5131.4675237746787</v>
      </c>
      <c r="AY29" s="392">
        <v>180.24691556660795</v>
      </c>
      <c r="AZ29" s="392">
        <v>0</v>
      </c>
      <c r="BA29" s="392">
        <v>0</v>
      </c>
      <c r="BB29" s="392">
        <v>0</v>
      </c>
      <c r="BC29" s="392">
        <v>0</v>
      </c>
      <c r="BD29" s="392">
        <v>0</v>
      </c>
      <c r="BE29" s="392">
        <v>0</v>
      </c>
      <c r="BF29" s="392">
        <v>0</v>
      </c>
      <c r="BG29" s="392">
        <v>0</v>
      </c>
      <c r="BH29" s="392">
        <v>0</v>
      </c>
      <c r="BI29" s="392">
        <v>0</v>
      </c>
      <c r="BJ29" s="392">
        <v>0</v>
      </c>
      <c r="BK29" s="392">
        <v>0</v>
      </c>
      <c r="BL29" s="392">
        <v>0</v>
      </c>
      <c r="BM29" s="392">
        <v>0</v>
      </c>
      <c r="BN29" s="392">
        <v>0</v>
      </c>
      <c r="BO29" s="392">
        <v>0</v>
      </c>
      <c r="BP29" s="392">
        <v>0</v>
      </c>
      <c r="BQ29" s="392">
        <v>0</v>
      </c>
      <c r="BR29" s="392">
        <v>0</v>
      </c>
      <c r="BS29" s="392">
        <v>0</v>
      </c>
      <c r="BT29" s="392">
        <v>0</v>
      </c>
      <c r="BU29" s="392">
        <v>0</v>
      </c>
      <c r="BV29" s="392">
        <v>0</v>
      </c>
      <c r="BW29" s="392">
        <v>0</v>
      </c>
      <c r="BX29" s="392">
        <v>0</v>
      </c>
      <c r="BY29" s="392">
        <v>0</v>
      </c>
      <c r="BZ29" s="392">
        <v>0</v>
      </c>
      <c r="CA29" s="392">
        <v>0</v>
      </c>
      <c r="CB29" s="392">
        <v>0</v>
      </c>
      <c r="CC29" s="392">
        <v>0</v>
      </c>
      <c r="CD29" s="392">
        <v>0</v>
      </c>
      <c r="CE29" s="393">
        <v>0</v>
      </c>
    </row>
    <row r="30" spans="1:83" x14ac:dyDescent="0.35">
      <c r="B30" s="285" t="s">
        <v>411</v>
      </c>
      <c r="C30" s="74"/>
      <c r="D30" s="392">
        <v>0</v>
      </c>
      <c r="E30" s="392">
        <v>0</v>
      </c>
      <c r="F30" s="392">
        <v>0</v>
      </c>
      <c r="G30" s="392">
        <v>0</v>
      </c>
      <c r="H30" s="392">
        <v>0</v>
      </c>
      <c r="I30" s="392">
        <v>0</v>
      </c>
      <c r="J30" s="392">
        <v>0</v>
      </c>
      <c r="K30" s="392">
        <v>0</v>
      </c>
      <c r="L30" s="392">
        <v>0</v>
      </c>
      <c r="M30" s="392">
        <v>0</v>
      </c>
      <c r="N30" s="392">
        <v>0</v>
      </c>
      <c r="O30" s="392">
        <v>0</v>
      </c>
      <c r="P30" s="392">
        <v>0</v>
      </c>
      <c r="Q30" s="392">
        <v>0</v>
      </c>
      <c r="R30" s="392">
        <v>0</v>
      </c>
      <c r="S30" s="392">
        <v>0</v>
      </c>
      <c r="T30" s="392">
        <v>0</v>
      </c>
      <c r="U30" s="392">
        <v>0</v>
      </c>
      <c r="V30" s="392">
        <v>0</v>
      </c>
      <c r="W30" s="392">
        <v>0</v>
      </c>
      <c r="X30" s="392">
        <v>0</v>
      </c>
      <c r="Y30" s="392">
        <v>0</v>
      </c>
      <c r="Z30" s="392">
        <v>0</v>
      </c>
      <c r="AA30" s="392">
        <v>0</v>
      </c>
      <c r="AB30" s="392">
        <v>0</v>
      </c>
      <c r="AC30" s="392">
        <v>0</v>
      </c>
      <c r="AD30" s="392">
        <v>0</v>
      </c>
      <c r="AE30" s="392">
        <v>0</v>
      </c>
      <c r="AF30" s="392">
        <v>0</v>
      </c>
      <c r="AG30" s="392">
        <v>0</v>
      </c>
      <c r="AH30" s="392">
        <v>67.18789637979917</v>
      </c>
      <c r="AI30" s="392">
        <v>79.345706200905695</v>
      </c>
      <c r="AJ30" s="392">
        <v>90.418999441812772</v>
      </c>
      <c r="AK30" s="392">
        <v>106.7061464191205</v>
      </c>
      <c r="AL30" s="392">
        <v>124.91142036062074</v>
      </c>
      <c r="AM30" s="392">
        <v>149.72601135039079</v>
      </c>
      <c r="AN30" s="392">
        <v>185.12318768702264</v>
      </c>
      <c r="AO30" s="392">
        <v>232.77048703740655</v>
      </c>
      <c r="AP30" s="392">
        <v>301.54394729218672</v>
      </c>
      <c r="AQ30" s="392">
        <v>374.43702126365451</v>
      </c>
      <c r="AR30" s="392">
        <v>457.42889658282257</v>
      </c>
      <c r="AS30" s="392">
        <v>561.62835567150864</v>
      </c>
      <c r="AT30" s="392">
        <v>691.80662617917244</v>
      </c>
      <c r="AU30" s="392">
        <v>871.03789349547901</v>
      </c>
      <c r="AV30" s="392">
        <v>975.8155588169252</v>
      </c>
      <c r="AW30" s="392">
        <v>1072.8698665080299</v>
      </c>
      <c r="AX30" s="392">
        <v>1130.8804762253205</v>
      </c>
      <c r="AY30" s="392">
        <v>39.723084433392039</v>
      </c>
      <c r="AZ30" s="392">
        <v>0</v>
      </c>
      <c r="BA30" s="392">
        <v>0</v>
      </c>
      <c r="BB30" s="392">
        <v>0</v>
      </c>
      <c r="BC30" s="392">
        <v>0</v>
      </c>
      <c r="BD30" s="392">
        <v>0</v>
      </c>
      <c r="BE30" s="392">
        <v>0</v>
      </c>
      <c r="BF30" s="392">
        <v>0</v>
      </c>
      <c r="BG30" s="392">
        <v>0</v>
      </c>
      <c r="BH30" s="392">
        <v>0</v>
      </c>
      <c r="BI30" s="392">
        <v>0</v>
      </c>
      <c r="BJ30" s="392">
        <v>0</v>
      </c>
      <c r="BK30" s="392">
        <v>0</v>
      </c>
      <c r="BL30" s="392">
        <v>0</v>
      </c>
      <c r="BM30" s="392">
        <v>0</v>
      </c>
      <c r="BN30" s="392">
        <v>0</v>
      </c>
      <c r="BO30" s="392">
        <v>0</v>
      </c>
      <c r="BP30" s="392">
        <v>0</v>
      </c>
      <c r="BQ30" s="392">
        <v>0</v>
      </c>
      <c r="BR30" s="392">
        <v>0</v>
      </c>
      <c r="BS30" s="392">
        <v>0</v>
      </c>
      <c r="BT30" s="392">
        <v>0</v>
      </c>
      <c r="BU30" s="392">
        <v>0</v>
      </c>
      <c r="BV30" s="392">
        <v>0</v>
      </c>
      <c r="BW30" s="392">
        <v>0</v>
      </c>
      <c r="BX30" s="392">
        <v>0</v>
      </c>
      <c r="BY30" s="392">
        <v>0</v>
      </c>
      <c r="BZ30" s="392">
        <v>0</v>
      </c>
      <c r="CA30" s="392">
        <v>0</v>
      </c>
      <c r="CB30" s="392">
        <v>0</v>
      </c>
      <c r="CC30" s="392">
        <v>0</v>
      </c>
      <c r="CD30" s="392">
        <v>0</v>
      </c>
      <c r="CE30" s="393">
        <v>0</v>
      </c>
    </row>
    <row r="31" spans="1:83" ht="24" customHeight="1" x14ac:dyDescent="0.35">
      <c r="B31" s="74" t="s">
        <v>652</v>
      </c>
      <c r="C31" s="74"/>
      <c r="D31" s="392">
        <v>0</v>
      </c>
      <c r="E31" s="392">
        <v>0</v>
      </c>
      <c r="F31" s="392">
        <v>0</v>
      </c>
      <c r="G31" s="392">
        <v>0</v>
      </c>
      <c r="H31" s="392">
        <v>0</v>
      </c>
      <c r="I31" s="392">
        <v>0</v>
      </c>
      <c r="J31" s="392">
        <v>0</v>
      </c>
      <c r="K31" s="392">
        <v>0</v>
      </c>
      <c r="L31" s="392">
        <v>0</v>
      </c>
      <c r="M31" s="392">
        <v>0</v>
      </c>
      <c r="N31" s="392">
        <v>0</v>
      </c>
      <c r="O31" s="392">
        <v>0</v>
      </c>
      <c r="P31" s="392">
        <v>0</v>
      </c>
      <c r="Q31" s="392">
        <v>0</v>
      </c>
      <c r="R31" s="392">
        <v>0</v>
      </c>
      <c r="S31" s="392">
        <v>0</v>
      </c>
      <c r="T31" s="392">
        <v>0</v>
      </c>
      <c r="U31" s="392">
        <v>0</v>
      </c>
      <c r="V31" s="392">
        <v>0</v>
      </c>
      <c r="W31" s="392">
        <v>0</v>
      </c>
      <c r="X31" s="392">
        <v>0</v>
      </c>
      <c r="Y31" s="392">
        <v>0</v>
      </c>
      <c r="Z31" s="392">
        <v>0</v>
      </c>
      <c r="AA31" s="392">
        <v>0</v>
      </c>
      <c r="AB31" s="392">
        <v>0</v>
      </c>
      <c r="AC31" s="392">
        <v>0</v>
      </c>
      <c r="AD31" s="392">
        <v>0</v>
      </c>
      <c r="AE31" s="392">
        <v>0</v>
      </c>
      <c r="AF31" s="392">
        <v>0</v>
      </c>
      <c r="AG31" s="392">
        <v>0</v>
      </c>
      <c r="AH31" s="392">
        <f t="shared" ref="AH31:AY31" si="23">SUM(AH32:AH33)</f>
        <v>0</v>
      </c>
      <c r="AI31" s="392">
        <f t="shared" si="23"/>
        <v>3</v>
      </c>
      <c r="AJ31" s="392">
        <f t="shared" si="23"/>
        <v>10</v>
      </c>
      <c r="AK31" s="392">
        <f t="shared" si="23"/>
        <v>26</v>
      </c>
      <c r="AL31" s="392">
        <f t="shared" si="23"/>
        <v>53</v>
      </c>
      <c r="AM31" s="392">
        <f t="shared" si="23"/>
        <v>67</v>
      </c>
      <c r="AN31" s="392">
        <f t="shared" si="23"/>
        <v>100</v>
      </c>
      <c r="AO31" s="392">
        <f t="shared" si="23"/>
        <v>127</v>
      </c>
      <c r="AP31" s="392">
        <f t="shared" si="23"/>
        <v>193.446</v>
      </c>
      <c r="AQ31" s="392">
        <f t="shared" si="23"/>
        <v>261.20999999999998</v>
      </c>
      <c r="AR31" s="392">
        <f t="shared" si="23"/>
        <v>333.20899999999995</v>
      </c>
      <c r="AS31" s="392">
        <f t="shared" si="23"/>
        <v>435.68200000000002</v>
      </c>
      <c r="AT31" s="392">
        <f t="shared" si="23"/>
        <v>571.06700000000001</v>
      </c>
      <c r="AU31" s="392">
        <f t="shared" si="23"/>
        <v>790.95899999999995</v>
      </c>
      <c r="AV31" s="392">
        <f t="shared" si="23"/>
        <v>989.77700000000004</v>
      </c>
      <c r="AW31" s="392">
        <f t="shared" si="23"/>
        <v>1234.896</v>
      </c>
      <c r="AX31" s="392">
        <f t="shared" si="23"/>
        <v>1442.7860000000001</v>
      </c>
      <c r="AY31" s="392">
        <f t="shared" si="23"/>
        <v>51.029999999999994</v>
      </c>
      <c r="AZ31" s="392">
        <v>0</v>
      </c>
      <c r="BA31" s="392">
        <v>0</v>
      </c>
      <c r="BB31" s="392">
        <v>0</v>
      </c>
      <c r="BC31" s="392">
        <v>0</v>
      </c>
      <c r="BD31" s="392">
        <v>0</v>
      </c>
      <c r="BE31" s="392">
        <v>0</v>
      </c>
      <c r="BF31" s="392">
        <v>0</v>
      </c>
      <c r="BG31" s="392">
        <v>0</v>
      </c>
      <c r="BH31" s="392">
        <v>0</v>
      </c>
      <c r="BI31" s="392">
        <v>0</v>
      </c>
      <c r="BJ31" s="392">
        <v>0</v>
      </c>
      <c r="BK31" s="392">
        <v>0</v>
      </c>
      <c r="BL31" s="392">
        <v>0</v>
      </c>
      <c r="BM31" s="392">
        <v>0</v>
      </c>
      <c r="BN31" s="392">
        <v>0</v>
      </c>
      <c r="BO31" s="392">
        <v>0</v>
      </c>
      <c r="BP31" s="392">
        <v>0</v>
      </c>
      <c r="BQ31" s="392">
        <v>0</v>
      </c>
      <c r="BR31" s="392">
        <v>0</v>
      </c>
      <c r="BS31" s="392">
        <v>0</v>
      </c>
      <c r="BT31" s="392">
        <v>0</v>
      </c>
      <c r="BU31" s="392">
        <v>0</v>
      </c>
      <c r="BV31" s="392">
        <v>0</v>
      </c>
      <c r="BW31" s="392">
        <v>0</v>
      </c>
      <c r="BX31" s="392">
        <v>0</v>
      </c>
      <c r="BY31" s="392">
        <v>0</v>
      </c>
      <c r="BZ31" s="392">
        <v>0</v>
      </c>
      <c r="CA31" s="392">
        <v>0</v>
      </c>
      <c r="CB31" s="392">
        <v>0</v>
      </c>
      <c r="CC31" s="392">
        <v>0</v>
      </c>
      <c r="CD31" s="392">
        <v>0</v>
      </c>
      <c r="CE31" s="393">
        <v>0</v>
      </c>
    </row>
    <row r="32" spans="1:83" x14ac:dyDescent="0.35">
      <c r="B32" s="285" t="s">
        <v>412</v>
      </c>
      <c r="C32" s="74"/>
      <c r="D32" s="392">
        <v>0</v>
      </c>
      <c r="E32" s="392">
        <v>0</v>
      </c>
      <c r="F32" s="392">
        <v>0</v>
      </c>
      <c r="G32" s="392">
        <v>0</v>
      </c>
      <c r="H32" s="392">
        <v>0</v>
      </c>
      <c r="I32" s="392">
        <v>0</v>
      </c>
      <c r="J32" s="392">
        <v>0</v>
      </c>
      <c r="K32" s="392">
        <v>0</v>
      </c>
      <c r="L32" s="392">
        <v>0</v>
      </c>
      <c r="M32" s="392">
        <v>0</v>
      </c>
      <c r="N32" s="392">
        <v>0</v>
      </c>
      <c r="O32" s="392">
        <v>0</v>
      </c>
      <c r="P32" s="392">
        <v>0</v>
      </c>
      <c r="Q32" s="392">
        <v>0</v>
      </c>
      <c r="R32" s="392">
        <v>0</v>
      </c>
      <c r="S32" s="392">
        <v>0</v>
      </c>
      <c r="T32" s="392">
        <v>0</v>
      </c>
      <c r="U32" s="392">
        <v>0</v>
      </c>
      <c r="V32" s="392">
        <v>0</v>
      </c>
      <c r="W32" s="392">
        <v>0</v>
      </c>
      <c r="X32" s="392">
        <v>0</v>
      </c>
      <c r="Y32" s="392">
        <v>0</v>
      </c>
      <c r="Z32" s="392">
        <v>0</v>
      </c>
      <c r="AA32" s="392">
        <v>0</v>
      </c>
      <c r="AB32" s="392">
        <v>0</v>
      </c>
      <c r="AC32" s="392">
        <v>0</v>
      </c>
      <c r="AD32" s="392">
        <v>0</v>
      </c>
      <c r="AE32" s="392">
        <v>0</v>
      </c>
      <c r="AF32" s="392">
        <v>0</v>
      </c>
      <c r="AG32" s="392">
        <v>0</v>
      </c>
      <c r="AH32" s="392">
        <v>0</v>
      </c>
      <c r="AI32" s="392">
        <v>2.8974368625987705</v>
      </c>
      <c r="AJ32" s="392">
        <v>9.6609895148372367</v>
      </c>
      <c r="AK32" s="392">
        <v>25.117688783350097</v>
      </c>
      <c r="AL32" s="392">
        <v>51.162549786587917</v>
      </c>
      <c r="AM32" s="392">
        <v>64.624510381642168</v>
      </c>
      <c r="AN32" s="392">
        <v>96.125074410163435</v>
      </c>
      <c r="AO32" s="392">
        <v>121.31348922174391</v>
      </c>
      <c r="AP32" s="392">
        <v>183.4891118201582</v>
      </c>
      <c r="AQ32" s="392">
        <v>245.98525168976292</v>
      </c>
      <c r="AR32" s="392">
        <v>311.65002502751975</v>
      </c>
      <c r="AS32" s="392">
        <v>404.55730617143536</v>
      </c>
      <c r="AT32" s="392">
        <v>526.74289399371503</v>
      </c>
      <c r="AU32" s="392">
        <v>727.27916232282041</v>
      </c>
      <c r="AV32" s="392">
        <v>911.30117816056713</v>
      </c>
      <c r="AW32" s="392">
        <v>1137.0936137204967</v>
      </c>
      <c r="AX32" s="392">
        <v>1326.7305100097926</v>
      </c>
      <c r="AY32" s="392">
        <v>46.925225172547911</v>
      </c>
      <c r="AZ32" s="392">
        <v>0</v>
      </c>
      <c r="BA32" s="392">
        <v>0</v>
      </c>
      <c r="BB32" s="392">
        <v>0</v>
      </c>
      <c r="BC32" s="392">
        <v>0</v>
      </c>
      <c r="BD32" s="392">
        <v>0</v>
      </c>
      <c r="BE32" s="392">
        <v>0</v>
      </c>
      <c r="BF32" s="392">
        <v>0</v>
      </c>
      <c r="BG32" s="392">
        <v>0</v>
      </c>
      <c r="BH32" s="392">
        <v>0</v>
      </c>
      <c r="BI32" s="392">
        <v>0</v>
      </c>
      <c r="BJ32" s="392">
        <v>0</v>
      </c>
      <c r="BK32" s="392">
        <v>0</v>
      </c>
      <c r="BL32" s="392">
        <v>0</v>
      </c>
      <c r="BM32" s="392">
        <v>0</v>
      </c>
      <c r="BN32" s="392">
        <v>0</v>
      </c>
      <c r="BO32" s="392">
        <v>0</v>
      </c>
      <c r="BP32" s="392">
        <v>0</v>
      </c>
      <c r="BQ32" s="392">
        <v>0</v>
      </c>
      <c r="BR32" s="392">
        <v>0</v>
      </c>
      <c r="BS32" s="392">
        <v>0</v>
      </c>
      <c r="BT32" s="392">
        <v>0</v>
      </c>
      <c r="BU32" s="392">
        <v>0</v>
      </c>
      <c r="BV32" s="392">
        <v>0</v>
      </c>
      <c r="BW32" s="392">
        <v>0</v>
      </c>
      <c r="BX32" s="392">
        <v>0</v>
      </c>
      <c r="BY32" s="392">
        <v>0</v>
      </c>
      <c r="BZ32" s="392">
        <v>0</v>
      </c>
      <c r="CA32" s="392">
        <v>0</v>
      </c>
      <c r="CB32" s="392">
        <v>0</v>
      </c>
      <c r="CC32" s="392">
        <v>0</v>
      </c>
      <c r="CD32" s="392">
        <v>0</v>
      </c>
      <c r="CE32" s="393">
        <v>0</v>
      </c>
    </row>
    <row r="33" spans="2:83" x14ac:dyDescent="0.35">
      <c r="B33" s="285" t="s">
        <v>411</v>
      </c>
      <c r="C33" s="74"/>
      <c r="D33" s="392">
        <v>0</v>
      </c>
      <c r="E33" s="392">
        <v>0</v>
      </c>
      <c r="F33" s="392">
        <v>0</v>
      </c>
      <c r="G33" s="392">
        <v>0</v>
      </c>
      <c r="H33" s="392">
        <v>0</v>
      </c>
      <c r="I33" s="392">
        <v>0</v>
      </c>
      <c r="J33" s="392">
        <v>0</v>
      </c>
      <c r="K33" s="392">
        <v>0</v>
      </c>
      <c r="L33" s="392">
        <v>0</v>
      </c>
      <c r="M33" s="392">
        <v>0</v>
      </c>
      <c r="N33" s="392">
        <v>0</v>
      </c>
      <c r="O33" s="392">
        <v>0</v>
      </c>
      <c r="P33" s="392">
        <v>0</v>
      </c>
      <c r="Q33" s="392">
        <v>0</v>
      </c>
      <c r="R33" s="392">
        <v>0</v>
      </c>
      <c r="S33" s="392">
        <v>0</v>
      </c>
      <c r="T33" s="392">
        <v>0</v>
      </c>
      <c r="U33" s="392">
        <v>0</v>
      </c>
      <c r="V33" s="392">
        <v>0</v>
      </c>
      <c r="W33" s="392">
        <v>0</v>
      </c>
      <c r="X33" s="392">
        <v>0</v>
      </c>
      <c r="Y33" s="392">
        <v>0</v>
      </c>
      <c r="Z33" s="392">
        <v>0</v>
      </c>
      <c r="AA33" s="392">
        <v>0</v>
      </c>
      <c r="AB33" s="392">
        <v>0</v>
      </c>
      <c r="AC33" s="392">
        <v>0</v>
      </c>
      <c r="AD33" s="392">
        <v>0</v>
      </c>
      <c r="AE33" s="392">
        <v>0</v>
      </c>
      <c r="AF33" s="392">
        <v>0</v>
      </c>
      <c r="AG33" s="392">
        <v>0</v>
      </c>
      <c r="AH33" s="392">
        <v>0</v>
      </c>
      <c r="AI33" s="392">
        <v>0.10256313740122944</v>
      </c>
      <c r="AJ33" s="392">
        <v>0.339010485162763</v>
      </c>
      <c r="AK33" s="392">
        <v>0.88231121664990164</v>
      </c>
      <c r="AL33" s="392">
        <v>1.8374502134120854</v>
      </c>
      <c r="AM33" s="392">
        <v>2.3754896183578387</v>
      </c>
      <c r="AN33" s="392">
        <v>3.874925589836558</v>
      </c>
      <c r="AO33" s="392">
        <v>5.6865107782560864</v>
      </c>
      <c r="AP33" s="392">
        <v>9.9568881798417888</v>
      </c>
      <c r="AQ33" s="392">
        <v>15.224748310237054</v>
      </c>
      <c r="AR33" s="392">
        <v>21.558974972480229</v>
      </c>
      <c r="AS33" s="392">
        <v>31.124693828564666</v>
      </c>
      <c r="AT33" s="392">
        <v>44.324106006285028</v>
      </c>
      <c r="AU33" s="392">
        <v>63.679837677179577</v>
      </c>
      <c r="AV33" s="392">
        <v>78.475821839432896</v>
      </c>
      <c r="AW33" s="392">
        <v>97.802386279503267</v>
      </c>
      <c r="AX33" s="392">
        <v>116.05548999020743</v>
      </c>
      <c r="AY33" s="392">
        <v>4.1047748274520854</v>
      </c>
      <c r="AZ33" s="392">
        <v>0</v>
      </c>
      <c r="BA33" s="392">
        <v>0</v>
      </c>
      <c r="BB33" s="392">
        <v>0</v>
      </c>
      <c r="BC33" s="392">
        <v>0</v>
      </c>
      <c r="BD33" s="392">
        <v>0</v>
      </c>
      <c r="BE33" s="392">
        <v>0</v>
      </c>
      <c r="BF33" s="392">
        <v>0</v>
      </c>
      <c r="BG33" s="392">
        <v>0</v>
      </c>
      <c r="BH33" s="392">
        <v>0</v>
      </c>
      <c r="BI33" s="392">
        <v>0</v>
      </c>
      <c r="BJ33" s="392">
        <v>0</v>
      </c>
      <c r="BK33" s="392">
        <v>0</v>
      </c>
      <c r="BL33" s="392">
        <v>0</v>
      </c>
      <c r="BM33" s="392">
        <v>0</v>
      </c>
      <c r="BN33" s="392">
        <v>0</v>
      </c>
      <c r="BO33" s="392">
        <v>0</v>
      </c>
      <c r="BP33" s="392">
        <v>0</v>
      </c>
      <c r="BQ33" s="392">
        <v>0</v>
      </c>
      <c r="BR33" s="392">
        <v>0</v>
      </c>
      <c r="BS33" s="392">
        <v>0</v>
      </c>
      <c r="BT33" s="392">
        <v>0</v>
      </c>
      <c r="BU33" s="392">
        <v>0</v>
      </c>
      <c r="BV33" s="392">
        <v>0</v>
      </c>
      <c r="BW33" s="392">
        <v>0</v>
      </c>
      <c r="BX33" s="392">
        <v>0</v>
      </c>
      <c r="BY33" s="392">
        <v>0</v>
      </c>
      <c r="BZ33" s="392">
        <v>0</v>
      </c>
      <c r="CA33" s="392">
        <v>0</v>
      </c>
      <c r="CB33" s="392">
        <v>0</v>
      </c>
      <c r="CC33" s="392">
        <v>0</v>
      </c>
      <c r="CD33" s="392">
        <v>0</v>
      </c>
      <c r="CE33" s="393">
        <v>0</v>
      </c>
    </row>
    <row r="34" spans="2:83" s="244" customFormat="1" ht="26.25" customHeight="1" x14ac:dyDescent="0.35">
      <c r="B34" s="83" t="s">
        <v>268</v>
      </c>
      <c r="C34" s="235"/>
      <c r="D34" s="389">
        <v>43.5</v>
      </c>
      <c r="E34" s="389">
        <v>65.5</v>
      </c>
      <c r="F34" s="389">
        <v>68.599999999999994</v>
      </c>
      <c r="G34" s="389">
        <v>63.3</v>
      </c>
      <c r="H34" s="389">
        <v>79.2</v>
      </c>
      <c r="I34" s="389">
        <v>84.9</v>
      </c>
      <c r="J34" s="389">
        <v>84.5</v>
      </c>
      <c r="K34" s="389">
        <v>99.6</v>
      </c>
      <c r="L34" s="389">
        <v>96.7</v>
      </c>
      <c r="M34" s="389">
        <v>111.4</v>
      </c>
      <c r="N34" s="389">
        <v>133.5</v>
      </c>
      <c r="O34" s="389">
        <v>130.6</v>
      </c>
      <c r="P34" s="389">
        <v>135</v>
      </c>
      <c r="Q34" s="389">
        <v>154.6</v>
      </c>
      <c r="R34" s="389">
        <v>161.5</v>
      </c>
      <c r="S34" s="389">
        <v>191.4</v>
      </c>
      <c r="T34" s="389">
        <v>200.9</v>
      </c>
      <c r="U34" s="389">
        <v>248.5</v>
      </c>
      <c r="V34" s="389">
        <v>261.8</v>
      </c>
      <c r="W34" s="389">
        <v>322.89999999999998</v>
      </c>
      <c r="X34" s="389">
        <v>348.4</v>
      </c>
      <c r="Y34" s="389">
        <v>382.7</v>
      </c>
      <c r="Z34" s="389">
        <v>373.7</v>
      </c>
      <c r="AA34" s="389">
        <v>322.7</v>
      </c>
      <c r="AB34" s="389">
        <v>290.60000000000002</v>
      </c>
      <c r="AC34" s="389">
        <v>306.26799999999997</v>
      </c>
      <c r="AD34" s="389">
        <v>345.32</v>
      </c>
      <c r="AE34" s="389">
        <v>425.15600000000001</v>
      </c>
      <c r="AF34" s="389">
        <v>496.142</v>
      </c>
      <c r="AG34" s="389">
        <v>585.375</v>
      </c>
      <c r="AH34" s="389">
        <f t="shared" ref="AH34:BM34" si="24">SUM(AH35:AH36)</f>
        <v>696</v>
      </c>
      <c r="AI34" s="389">
        <f t="shared" si="24"/>
        <v>655</v>
      </c>
      <c r="AJ34" s="389">
        <f t="shared" si="24"/>
        <v>654</v>
      </c>
      <c r="AK34" s="389">
        <f t="shared" si="24"/>
        <v>680</v>
      </c>
      <c r="AL34" s="389">
        <f t="shared" si="24"/>
        <v>554</v>
      </c>
      <c r="AM34" s="389">
        <f t="shared" si="24"/>
        <v>265</v>
      </c>
      <c r="AN34" s="389">
        <f t="shared" si="24"/>
        <v>279</v>
      </c>
      <c r="AO34" s="389">
        <f t="shared" si="24"/>
        <v>276</v>
      </c>
      <c r="AP34" s="389">
        <f t="shared" si="24"/>
        <v>179</v>
      </c>
      <c r="AQ34" s="389">
        <f t="shared" si="24"/>
        <v>193.001</v>
      </c>
      <c r="AR34" s="389">
        <f t="shared" si="24"/>
        <v>191.96</v>
      </c>
      <c r="AS34" s="389">
        <f t="shared" si="24"/>
        <v>203.69200000000001</v>
      </c>
      <c r="AT34" s="389">
        <f t="shared" si="24"/>
        <v>216.292</v>
      </c>
      <c r="AU34" s="389">
        <f t="shared" si="24"/>
        <v>273.512</v>
      </c>
      <c r="AV34" s="389">
        <f t="shared" si="24"/>
        <v>364</v>
      </c>
      <c r="AW34" s="389">
        <f t="shared" si="24"/>
        <v>365</v>
      </c>
      <c r="AX34" s="389">
        <f t="shared" si="24"/>
        <v>341.84</v>
      </c>
      <c r="AY34" s="389">
        <f t="shared" si="24"/>
        <v>12</v>
      </c>
      <c r="AZ34" s="389">
        <f t="shared" si="24"/>
        <v>0</v>
      </c>
      <c r="BA34" s="389">
        <f t="shared" si="24"/>
        <v>0</v>
      </c>
      <c r="BB34" s="389">
        <f t="shared" si="24"/>
        <v>0</v>
      </c>
      <c r="BC34" s="389">
        <f t="shared" si="24"/>
        <v>0</v>
      </c>
      <c r="BD34" s="389">
        <f t="shared" si="24"/>
        <v>0</v>
      </c>
      <c r="BE34" s="389">
        <f t="shared" si="24"/>
        <v>0</v>
      </c>
      <c r="BF34" s="389">
        <f t="shared" si="24"/>
        <v>0</v>
      </c>
      <c r="BG34" s="389">
        <f t="shared" si="24"/>
        <v>0</v>
      </c>
      <c r="BH34" s="389">
        <f t="shared" si="24"/>
        <v>0</v>
      </c>
      <c r="BI34" s="389">
        <f t="shared" si="24"/>
        <v>0</v>
      </c>
      <c r="BJ34" s="389">
        <f t="shared" si="24"/>
        <v>0</v>
      </c>
      <c r="BK34" s="389">
        <f t="shared" si="24"/>
        <v>0</v>
      </c>
      <c r="BL34" s="389">
        <f t="shared" si="24"/>
        <v>0</v>
      </c>
      <c r="BM34" s="389">
        <f t="shared" si="24"/>
        <v>0</v>
      </c>
      <c r="BN34" s="389">
        <f t="shared" ref="BN34:CE34" si="25">SUM(BN35:BN36)</f>
        <v>0</v>
      </c>
      <c r="BO34" s="389">
        <f t="shared" si="25"/>
        <v>0</v>
      </c>
      <c r="BP34" s="389">
        <f t="shared" si="25"/>
        <v>0</v>
      </c>
      <c r="BQ34" s="389">
        <f t="shared" si="25"/>
        <v>0</v>
      </c>
      <c r="BR34" s="389">
        <f t="shared" si="25"/>
        <v>0</v>
      </c>
      <c r="BS34" s="389">
        <f t="shared" si="25"/>
        <v>0</v>
      </c>
      <c r="BT34" s="389">
        <f t="shared" si="25"/>
        <v>0</v>
      </c>
      <c r="BU34" s="389">
        <f t="shared" si="25"/>
        <v>0</v>
      </c>
      <c r="BV34" s="389">
        <f t="shared" si="25"/>
        <v>0</v>
      </c>
      <c r="BW34" s="389">
        <f t="shared" si="25"/>
        <v>0</v>
      </c>
      <c r="BX34" s="389">
        <f t="shared" si="25"/>
        <v>0</v>
      </c>
      <c r="BY34" s="389">
        <f t="shared" si="25"/>
        <v>0</v>
      </c>
      <c r="BZ34" s="389">
        <f t="shared" si="25"/>
        <v>0</v>
      </c>
      <c r="CA34" s="389">
        <f t="shared" si="25"/>
        <v>0</v>
      </c>
      <c r="CB34" s="389">
        <f t="shared" si="25"/>
        <v>0</v>
      </c>
      <c r="CC34" s="389">
        <f t="shared" si="25"/>
        <v>0</v>
      </c>
      <c r="CD34" s="389">
        <f t="shared" si="25"/>
        <v>0</v>
      </c>
      <c r="CE34" s="390">
        <f t="shared" si="25"/>
        <v>0</v>
      </c>
    </row>
    <row r="35" spans="2:83" x14ac:dyDescent="0.35">
      <c r="B35" s="391" t="s">
        <v>412</v>
      </c>
      <c r="C35" s="74"/>
      <c r="D35" s="392">
        <v>0</v>
      </c>
      <c r="E35" s="392">
        <v>0</v>
      </c>
      <c r="F35" s="392">
        <v>0</v>
      </c>
      <c r="G35" s="392">
        <v>0</v>
      </c>
      <c r="H35" s="392">
        <v>0</v>
      </c>
      <c r="I35" s="392">
        <v>0</v>
      </c>
      <c r="J35" s="392">
        <v>0</v>
      </c>
      <c r="K35" s="392">
        <v>0</v>
      </c>
      <c r="L35" s="392">
        <v>0</v>
      </c>
      <c r="M35" s="392">
        <v>0</v>
      </c>
      <c r="N35" s="392">
        <v>0</v>
      </c>
      <c r="O35" s="392">
        <v>0</v>
      </c>
      <c r="P35" s="392">
        <v>0</v>
      </c>
      <c r="Q35" s="392">
        <v>0</v>
      </c>
      <c r="R35" s="392">
        <v>0</v>
      </c>
      <c r="S35" s="392">
        <v>0</v>
      </c>
      <c r="T35" s="392">
        <v>0</v>
      </c>
      <c r="U35" s="392">
        <v>0</v>
      </c>
      <c r="V35" s="392">
        <v>0</v>
      </c>
      <c r="W35" s="392">
        <v>0</v>
      </c>
      <c r="X35" s="392">
        <v>0</v>
      </c>
      <c r="Y35" s="392">
        <v>0</v>
      </c>
      <c r="Z35" s="392">
        <v>0</v>
      </c>
      <c r="AA35" s="392">
        <v>0</v>
      </c>
      <c r="AB35" s="392">
        <v>0</v>
      </c>
      <c r="AC35" s="392">
        <v>0</v>
      </c>
      <c r="AD35" s="392">
        <v>0</v>
      </c>
      <c r="AE35" s="392">
        <v>0</v>
      </c>
      <c r="AF35" s="392">
        <v>0</v>
      </c>
      <c r="AG35" s="392">
        <v>0</v>
      </c>
      <c r="AH35" s="392">
        <v>692.06779661016947</v>
      </c>
      <c r="AI35" s="392">
        <v>651.10284251412429</v>
      </c>
      <c r="AJ35" s="392">
        <v>650.38790467625904</v>
      </c>
      <c r="AK35" s="392">
        <v>676.92556782599399</v>
      </c>
      <c r="AL35" s="392">
        <v>552.13472446683784</v>
      </c>
      <c r="AM35" s="392">
        <v>263.61462111751996</v>
      </c>
      <c r="AN35" s="392">
        <v>276.69102132243557</v>
      </c>
      <c r="AO35" s="392">
        <v>274.81545064377684</v>
      </c>
      <c r="AP35" s="392">
        <v>178.54797979797979</v>
      </c>
      <c r="AQ35" s="392">
        <v>192.06056974676341</v>
      </c>
      <c r="AR35" s="392">
        <v>190.63684421681606</v>
      </c>
      <c r="AS35" s="392">
        <v>201.85271023236854</v>
      </c>
      <c r="AT35" s="392">
        <v>214.42086405082213</v>
      </c>
      <c r="AU35" s="392">
        <v>271.85824636591479</v>
      </c>
      <c r="AV35" s="392">
        <v>362.03859649122808</v>
      </c>
      <c r="AW35" s="392">
        <v>362.42036586127239</v>
      </c>
      <c r="AX35" s="392">
        <v>340.62348754448396</v>
      </c>
      <c r="AY35" s="392">
        <v>11.957295373665481</v>
      </c>
      <c r="AZ35" s="392">
        <v>0</v>
      </c>
      <c r="BA35" s="392">
        <v>0</v>
      </c>
      <c r="BB35" s="392">
        <v>0</v>
      </c>
      <c r="BC35" s="392">
        <v>0</v>
      </c>
      <c r="BD35" s="392">
        <v>0</v>
      </c>
      <c r="BE35" s="392">
        <v>0</v>
      </c>
      <c r="BF35" s="392">
        <v>0</v>
      </c>
      <c r="BG35" s="392">
        <v>0</v>
      </c>
      <c r="BH35" s="392">
        <v>0</v>
      </c>
      <c r="BI35" s="392">
        <v>0</v>
      </c>
      <c r="BJ35" s="392">
        <v>0</v>
      </c>
      <c r="BK35" s="392">
        <v>0</v>
      </c>
      <c r="BL35" s="392">
        <v>0</v>
      </c>
      <c r="BM35" s="392">
        <v>0</v>
      </c>
      <c r="BN35" s="392">
        <v>0</v>
      </c>
      <c r="BO35" s="392">
        <v>0</v>
      </c>
      <c r="BP35" s="392">
        <v>0</v>
      </c>
      <c r="BQ35" s="392">
        <v>0</v>
      </c>
      <c r="BR35" s="392">
        <v>0</v>
      </c>
      <c r="BS35" s="392">
        <v>0</v>
      </c>
      <c r="BT35" s="392">
        <v>0</v>
      </c>
      <c r="BU35" s="392">
        <v>0</v>
      </c>
      <c r="BV35" s="392">
        <v>0</v>
      </c>
      <c r="BW35" s="392">
        <v>0</v>
      </c>
      <c r="BX35" s="392">
        <v>0</v>
      </c>
      <c r="BY35" s="392">
        <v>0</v>
      </c>
      <c r="BZ35" s="392">
        <v>0</v>
      </c>
      <c r="CA35" s="392">
        <v>0</v>
      </c>
      <c r="CB35" s="392">
        <v>0</v>
      </c>
      <c r="CC35" s="392">
        <v>0</v>
      </c>
      <c r="CD35" s="392">
        <v>0</v>
      </c>
      <c r="CE35" s="393">
        <v>0</v>
      </c>
    </row>
    <row r="36" spans="2:83" x14ac:dyDescent="0.35">
      <c r="B36" s="391" t="s">
        <v>411</v>
      </c>
      <c r="C36" s="74"/>
      <c r="D36" s="392">
        <v>0</v>
      </c>
      <c r="E36" s="392">
        <v>0</v>
      </c>
      <c r="F36" s="392">
        <v>0</v>
      </c>
      <c r="G36" s="392">
        <v>0</v>
      </c>
      <c r="H36" s="392">
        <v>0</v>
      </c>
      <c r="I36" s="392">
        <v>0</v>
      </c>
      <c r="J36" s="392">
        <v>0</v>
      </c>
      <c r="K36" s="392">
        <v>0</v>
      </c>
      <c r="L36" s="392">
        <v>0</v>
      </c>
      <c r="M36" s="392">
        <v>0</v>
      </c>
      <c r="N36" s="392">
        <v>0</v>
      </c>
      <c r="O36" s="392">
        <v>0</v>
      </c>
      <c r="P36" s="392">
        <v>0</v>
      </c>
      <c r="Q36" s="392">
        <v>0</v>
      </c>
      <c r="R36" s="392">
        <v>0</v>
      </c>
      <c r="S36" s="392">
        <v>0</v>
      </c>
      <c r="T36" s="392">
        <v>0</v>
      </c>
      <c r="U36" s="392">
        <v>0</v>
      </c>
      <c r="V36" s="392">
        <v>0</v>
      </c>
      <c r="W36" s="392">
        <v>0</v>
      </c>
      <c r="X36" s="392">
        <v>0</v>
      </c>
      <c r="Y36" s="392">
        <v>0</v>
      </c>
      <c r="Z36" s="392">
        <v>0</v>
      </c>
      <c r="AA36" s="392">
        <v>0</v>
      </c>
      <c r="AB36" s="392">
        <v>0</v>
      </c>
      <c r="AC36" s="392">
        <v>0</v>
      </c>
      <c r="AD36" s="392">
        <v>0</v>
      </c>
      <c r="AE36" s="392">
        <v>0</v>
      </c>
      <c r="AF36" s="392">
        <v>0</v>
      </c>
      <c r="AG36" s="392">
        <v>0</v>
      </c>
      <c r="AH36" s="392">
        <v>3.9322033898305087</v>
      </c>
      <c r="AI36" s="392">
        <v>3.8971574858757063</v>
      </c>
      <c r="AJ36" s="392">
        <v>3.6120953237410074</v>
      </c>
      <c r="AK36" s="392">
        <v>3.0744321740060183</v>
      </c>
      <c r="AL36" s="392">
        <v>1.8652755331622144</v>
      </c>
      <c r="AM36" s="392">
        <v>1.3853788824800299</v>
      </c>
      <c r="AN36" s="392">
        <v>2.3089786775644203</v>
      </c>
      <c r="AO36" s="392">
        <v>1.1845493562231759</v>
      </c>
      <c r="AP36" s="392">
        <v>0.45202020202020204</v>
      </c>
      <c r="AQ36" s="392">
        <v>0.94043025323659124</v>
      </c>
      <c r="AR36" s="392">
        <v>1.3231557831839522</v>
      </c>
      <c r="AS36" s="392">
        <v>1.8392897676314719</v>
      </c>
      <c r="AT36" s="392">
        <v>1.8711359491778774</v>
      </c>
      <c r="AU36" s="392">
        <v>1.653753634085213</v>
      </c>
      <c r="AV36" s="392">
        <v>1.9614035087719299</v>
      </c>
      <c r="AW36" s="392">
        <v>2.5796341387276018</v>
      </c>
      <c r="AX36" s="392">
        <v>1.2165124555160141</v>
      </c>
      <c r="AY36" s="392">
        <v>4.2704626334519574E-2</v>
      </c>
      <c r="AZ36" s="392">
        <v>0</v>
      </c>
      <c r="BA36" s="392">
        <v>0</v>
      </c>
      <c r="BB36" s="392">
        <v>0</v>
      </c>
      <c r="BC36" s="392">
        <v>0</v>
      </c>
      <c r="BD36" s="392">
        <v>0</v>
      </c>
      <c r="BE36" s="392">
        <v>0</v>
      </c>
      <c r="BF36" s="392">
        <v>0</v>
      </c>
      <c r="BG36" s="392">
        <v>0</v>
      </c>
      <c r="BH36" s="392">
        <v>0</v>
      </c>
      <c r="BI36" s="392">
        <v>0</v>
      </c>
      <c r="BJ36" s="392">
        <v>0</v>
      </c>
      <c r="BK36" s="392">
        <v>0</v>
      </c>
      <c r="BL36" s="392">
        <v>0</v>
      </c>
      <c r="BM36" s="392">
        <v>0</v>
      </c>
      <c r="BN36" s="392">
        <v>0</v>
      </c>
      <c r="BO36" s="392">
        <v>0</v>
      </c>
      <c r="BP36" s="392">
        <v>0</v>
      </c>
      <c r="BQ36" s="392">
        <v>0</v>
      </c>
      <c r="BR36" s="392">
        <v>0</v>
      </c>
      <c r="BS36" s="392">
        <v>0</v>
      </c>
      <c r="BT36" s="392">
        <v>0</v>
      </c>
      <c r="BU36" s="392">
        <v>0</v>
      </c>
      <c r="BV36" s="392">
        <v>0</v>
      </c>
      <c r="BW36" s="392">
        <v>0</v>
      </c>
      <c r="BX36" s="392">
        <v>0</v>
      </c>
      <c r="BY36" s="392">
        <v>0</v>
      </c>
      <c r="BZ36" s="392">
        <v>0</v>
      </c>
      <c r="CA36" s="392">
        <v>0</v>
      </c>
      <c r="CB36" s="392">
        <v>0</v>
      </c>
      <c r="CC36" s="392">
        <v>0</v>
      </c>
      <c r="CD36" s="392">
        <v>0</v>
      </c>
      <c r="CE36" s="393">
        <v>0</v>
      </c>
    </row>
    <row r="37" spans="2:83" s="244" customFormat="1" ht="25.5" customHeight="1" x14ac:dyDescent="0.35">
      <c r="B37" s="109" t="s">
        <v>653</v>
      </c>
      <c r="C37" s="109"/>
      <c r="D37" s="389">
        <v>0</v>
      </c>
      <c r="E37" s="389">
        <v>0</v>
      </c>
      <c r="F37" s="389">
        <v>0</v>
      </c>
      <c r="G37" s="389">
        <v>0</v>
      </c>
      <c r="H37" s="389">
        <v>0</v>
      </c>
      <c r="I37" s="389">
        <v>0</v>
      </c>
      <c r="J37" s="389">
        <v>0</v>
      </c>
      <c r="K37" s="389">
        <v>0</v>
      </c>
      <c r="L37" s="389">
        <v>0</v>
      </c>
      <c r="M37" s="389">
        <v>0</v>
      </c>
      <c r="N37" s="389">
        <v>0</v>
      </c>
      <c r="O37" s="389">
        <v>0</v>
      </c>
      <c r="P37" s="389">
        <v>0</v>
      </c>
      <c r="Q37" s="389">
        <v>0</v>
      </c>
      <c r="R37" s="389">
        <v>0</v>
      </c>
      <c r="S37" s="389">
        <v>0</v>
      </c>
      <c r="T37" s="389">
        <v>0</v>
      </c>
      <c r="U37" s="389">
        <v>0</v>
      </c>
      <c r="V37" s="389">
        <v>0</v>
      </c>
      <c r="W37" s="389">
        <v>0</v>
      </c>
      <c r="X37" s="389">
        <v>0</v>
      </c>
      <c r="Y37" s="389">
        <v>0</v>
      </c>
      <c r="Z37" s="389">
        <v>0</v>
      </c>
      <c r="AA37" s="389">
        <v>0</v>
      </c>
      <c r="AB37" s="389">
        <v>0</v>
      </c>
      <c r="AC37" s="389">
        <v>0</v>
      </c>
      <c r="AD37" s="389">
        <v>0</v>
      </c>
      <c r="AE37" s="389">
        <v>11.6</v>
      </c>
      <c r="AF37" s="389">
        <v>33.9</v>
      </c>
      <c r="AG37" s="389">
        <v>44.5</v>
      </c>
      <c r="AH37" s="389">
        <f t="shared" ref="AH37:BM37" si="26">SUM(AH38:AH39)</f>
        <v>69</v>
      </c>
      <c r="AI37" s="389">
        <f t="shared" si="26"/>
        <v>85</v>
      </c>
      <c r="AJ37" s="389">
        <f t="shared" si="26"/>
        <v>108</v>
      </c>
      <c r="AK37" s="389">
        <f t="shared" si="26"/>
        <v>130</v>
      </c>
      <c r="AL37" s="389">
        <f t="shared" si="26"/>
        <v>154</v>
      </c>
      <c r="AM37" s="389">
        <f t="shared" si="26"/>
        <v>182</v>
      </c>
      <c r="AN37" s="389">
        <f t="shared" si="26"/>
        <v>236</v>
      </c>
      <c r="AO37" s="389">
        <f t="shared" si="26"/>
        <v>266</v>
      </c>
      <c r="AP37" s="389">
        <f t="shared" si="26"/>
        <v>285</v>
      </c>
      <c r="AQ37" s="389">
        <f t="shared" si="26"/>
        <v>295.17</v>
      </c>
      <c r="AR37" s="389">
        <f t="shared" si="26"/>
        <v>316.22399999999999</v>
      </c>
      <c r="AS37" s="389">
        <f t="shared" si="26"/>
        <v>345.99400000000003</v>
      </c>
      <c r="AT37" s="389">
        <f t="shared" si="26"/>
        <v>428.738</v>
      </c>
      <c r="AU37" s="389">
        <f t="shared" si="26"/>
        <v>596.20899999999983</v>
      </c>
      <c r="AV37" s="389">
        <f t="shared" si="26"/>
        <v>640.11500000000001</v>
      </c>
      <c r="AW37" s="389">
        <f t="shared" si="26"/>
        <v>703.23900000000003</v>
      </c>
      <c r="AX37" s="389">
        <f t="shared" si="26"/>
        <v>775.55</v>
      </c>
      <c r="AY37" s="389">
        <f t="shared" si="26"/>
        <v>820.41200000000003</v>
      </c>
      <c r="AZ37" s="389">
        <f t="shared" si="26"/>
        <v>905.78099999999995</v>
      </c>
      <c r="BA37" s="389">
        <f t="shared" si="26"/>
        <v>998.82600000000002</v>
      </c>
      <c r="BB37" s="389">
        <f t="shared" si="26"/>
        <v>984.22199999999998</v>
      </c>
      <c r="BC37" s="389">
        <f t="shared" si="26"/>
        <v>1006.239</v>
      </c>
      <c r="BD37" s="389">
        <f t="shared" si="26"/>
        <v>1014.208</v>
      </c>
      <c r="BE37" s="389">
        <f t="shared" si="26"/>
        <v>1039.6609860351221</v>
      </c>
      <c r="BF37" s="389">
        <f t="shared" si="26"/>
        <v>957.64443993986208</v>
      </c>
      <c r="BG37" s="389">
        <f t="shared" si="26"/>
        <v>936.04611806509195</v>
      </c>
      <c r="BH37" s="389">
        <f t="shared" si="26"/>
        <v>918.404</v>
      </c>
      <c r="BI37" s="389">
        <f t="shared" si="26"/>
        <v>900.21167600999991</v>
      </c>
      <c r="BJ37" s="389">
        <f t="shared" si="26"/>
        <v>903.50131326000019</v>
      </c>
      <c r="BK37" s="389">
        <f t="shared" si="26"/>
        <v>898.33186294287157</v>
      </c>
      <c r="BL37" s="389">
        <f t="shared" si="26"/>
        <v>887.43066767999994</v>
      </c>
      <c r="BM37" s="389">
        <f t="shared" si="26"/>
        <v>906.54925574000004</v>
      </c>
      <c r="BN37" s="389">
        <f t="shared" ref="BN37:CE37" si="27">SUM(BN38:BN39)</f>
        <v>888.26432449502204</v>
      </c>
      <c r="BO37" s="389">
        <f t="shared" si="27"/>
        <v>880.68628874000012</v>
      </c>
      <c r="BP37" s="389">
        <f t="shared" si="27"/>
        <v>886.86491193999996</v>
      </c>
      <c r="BQ37" s="389">
        <f t="shared" si="27"/>
        <v>859.72773397999993</v>
      </c>
      <c r="BR37" s="389">
        <f t="shared" si="27"/>
        <v>735.16706013999999</v>
      </c>
      <c r="BS37" s="389">
        <f t="shared" si="27"/>
        <v>469.59270565999998</v>
      </c>
      <c r="BT37" s="389">
        <f t="shared" si="27"/>
        <v>234.28937809000001</v>
      </c>
      <c r="BU37" s="389">
        <f t="shared" si="27"/>
        <v>119.58597664999999</v>
      </c>
      <c r="BV37" s="389">
        <f t="shared" si="27"/>
        <v>97.159200739999974</v>
      </c>
      <c r="BW37" s="389">
        <f t="shared" si="27"/>
        <v>89.01216091000002</v>
      </c>
      <c r="BX37" s="389">
        <f t="shared" si="27"/>
        <v>72.050411350000033</v>
      </c>
      <c r="BY37" s="389">
        <f t="shared" si="27"/>
        <v>62.393181790000028</v>
      </c>
      <c r="BZ37" s="389">
        <f t="shared" si="27"/>
        <v>57.307114027346131</v>
      </c>
      <c r="CA37" s="389">
        <f t="shared" si="27"/>
        <v>55.855488392670715</v>
      </c>
      <c r="CB37" s="389">
        <f t="shared" si="27"/>
        <v>49.298875714325703</v>
      </c>
      <c r="CC37" s="389">
        <f t="shared" si="27"/>
        <v>42.782494626131573</v>
      </c>
      <c r="CD37" s="389">
        <f t="shared" si="27"/>
        <v>35.909135125830318</v>
      </c>
      <c r="CE37" s="390">
        <f t="shared" si="27"/>
        <v>29.093805987752383</v>
      </c>
    </row>
    <row r="38" spans="2:83" x14ac:dyDescent="0.35">
      <c r="B38" s="391" t="s">
        <v>412</v>
      </c>
      <c r="C38" s="391"/>
      <c r="D38" s="392">
        <v>0</v>
      </c>
      <c r="E38" s="392">
        <v>0</v>
      </c>
      <c r="F38" s="392">
        <v>0</v>
      </c>
      <c r="G38" s="392">
        <v>0</v>
      </c>
      <c r="H38" s="392">
        <v>0</v>
      </c>
      <c r="I38" s="392">
        <v>0</v>
      </c>
      <c r="J38" s="392">
        <v>0</v>
      </c>
      <c r="K38" s="392">
        <v>0</v>
      </c>
      <c r="L38" s="392">
        <v>0</v>
      </c>
      <c r="M38" s="392">
        <v>0</v>
      </c>
      <c r="N38" s="392">
        <v>0</v>
      </c>
      <c r="O38" s="392">
        <v>0</v>
      </c>
      <c r="P38" s="392">
        <v>0</v>
      </c>
      <c r="Q38" s="392">
        <v>0</v>
      </c>
      <c r="R38" s="392">
        <v>0</v>
      </c>
      <c r="S38" s="392">
        <v>0</v>
      </c>
      <c r="T38" s="392">
        <v>0</v>
      </c>
      <c r="U38" s="392">
        <v>0</v>
      </c>
      <c r="V38" s="392">
        <v>0</v>
      </c>
      <c r="W38" s="392">
        <v>0</v>
      </c>
      <c r="X38" s="392">
        <v>0</v>
      </c>
      <c r="Y38" s="392">
        <v>0</v>
      </c>
      <c r="Z38" s="392">
        <v>0</v>
      </c>
      <c r="AA38" s="392">
        <v>0</v>
      </c>
      <c r="AB38" s="392">
        <v>0</v>
      </c>
      <c r="AC38" s="392">
        <v>0</v>
      </c>
      <c r="AD38" s="392">
        <v>0</v>
      </c>
      <c r="AE38" s="392">
        <v>0</v>
      </c>
      <c r="AF38" s="392">
        <v>0</v>
      </c>
      <c r="AG38" s="392">
        <v>0</v>
      </c>
      <c r="AH38" s="392">
        <v>65.063615077455893</v>
      </c>
      <c r="AI38" s="392">
        <v>79.479739700042487</v>
      </c>
      <c r="AJ38" s="392">
        <v>99.580834840251342</v>
      </c>
      <c r="AK38" s="392">
        <v>118.59112985115947</v>
      </c>
      <c r="AL38" s="392">
        <v>139.73920084720251</v>
      </c>
      <c r="AM38" s="392">
        <v>164.50313614077683</v>
      </c>
      <c r="AN38" s="392">
        <v>212.71284119727849</v>
      </c>
      <c r="AO38" s="392">
        <v>238.91816166157855</v>
      </c>
      <c r="AP38" s="392">
        <v>254.25078624505122</v>
      </c>
      <c r="AQ38" s="392">
        <v>261.22874343482823</v>
      </c>
      <c r="AR38" s="392">
        <v>277.40848838548044</v>
      </c>
      <c r="AS38" s="392">
        <v>301.45498962625896</v>
      </c>
      <c r="AT38" s="392">
        <v>371.69112573456874</v>
      </c>
      <c r="AU38" s="392">
        <v>518.375122512399</v>
      </c>
      <c r="AV38" s="392">
        <v>547.65025616051685</v>
      </c>
      <c r="AW38" s="392">
        <v>599.38952382356536</v>
      </c>
      <c r="AX38" s="392">
        <v>668.19973532569691</v>
      </c>
      <c r="AY38" s="392">
        <v>709.36948030254121</v>
      </c>
      <c r="AZ38" s="392">
        <v>801.06839642781028</v>
      </c>
      <c r="BA38" s="392">
        <v>862.44303435481982</v>
      </c>
      <c r="BB38" s="392">
        <v>840.04033176203689</v>
      </c>
      <c r="BC38" s="392">
        <v>861.99389255607184</v>
      </c>
      <c r="BD38" s="392">
        <v>851.15599999999995</v>
      </c>
      <c r="BE38" s="392">
        <v>874.17398603512197</v>
      </c>
      <c r="BF38" s="392">
        <v>794.99319101826757</v>
      </c>
      <c r="BG38" s="392">
        <v>766.14312936370834</v>
      </c>
      <c r="BH38" s="392">
        <v>794.12099999999998</v>
      </c>
      <c r="BI38" s="392">
        <v>771.95111937118725</v>
      </c>
      <c r="BJ38" s="392">
        <v>768.33523924275994</v>
      </c>
      <c r="BK38" s="392">
        <v>697.57744277639608</v>
      </c>
      <c r="BL38" s="392">
        <v>711.89560463857492</v>
      </c>
      <c r="BM38" s="392">
        <v>723.31083959144485</v>
      </c>
      <c r="BN38" s="392">
        <v>718.27939070806326</v>
      </c>
      <c r="BO38" s="392">
        <v>711.3639340066137</v>
      </c>
      <c r="BP38" s="392">
        <v>727.39818972298963</v>
      </c>
      <c r="BQ38" s="392">
        <v>715.05321305721429</v>
      </c>
      <c r="BR38" s="392">
        <v>596.85802620084485</v>
      </c>
      <c r="BS38" s="392">
        <v>341.39509716401932</v>
      </c>
      <c r="BT38" s="440">
        <v>113.98152528710739</v>
      </c>
      <c r="BU38" s="392">
        <v>14.603759587950137</v>
      </c>
      <c r="BV38" s="392">
        <v>1.2038047262866163</v>
      </c>
      <c r="BW38" s="392">
        <v>0.24027734353643462</v>
      </c>
      <c r="BX38" s="392">
        <v>0.15698976653150842</v>
      </c>
      <c r="BY38" s="392">
        <v>0.13280972227014085</v>
      </c>
      <c r="BZ38" s="392">
        <v>5.2715253209006746E-2</v>
      </c>
      <c r="CA38" s="392">
        <v>0</v>
      </c>
      <c r="CB38" s="392">
        <v>0</v>
      </c>
      <c r="CC38" s="392">
        <v>0</v>
      </c>
      <c r="CD38" s="392">
        <v>0</v>
      </c>
      <c r="CE38" s="393">
        <v>0</v>
      </c>
    </row>
    <row r="39" spans="2:83" x14ac:dyDescent="0.35">
      <c r="B39" s="391" t="s">
        <v>411</v>
      </c>
      <c r="C39" s="391"/>
      <c r="D39" s="392">
        <v>0</v>
      </c>
      <c r="E39" s="392">
        <v>0</v>
      </c>
      <c r="F39" s="392">
        <v>0</v>
      </c>
      <c r="G39" s="392">
        <v>0</v>
      </c>
      <c r="H39" s="392">
        <v>0</v>
      </c>
      <c r="I39" s="392">
        <v>0</v>
      </c>
      <c r="J39" s="392">
        <v>0</v>
      </c>
      <c r="K39" s="392">
        <v>0</v>
      </c>
      <c r="L39" s="392">
        <v>0</v>
      </c>
      <c r="M39" s="392">
        <v>0</v>
      </c>
      <c r="N39" s="392">
        <v>0</v>
      </c>
      <c r="O39" s="392">
        <v>0</v>
      </c>
      <c r="P39" s="392">
        <v>0</v>
      </c>
      <c r="Q39" s="392">
        <v>0</v>
      </c>
      <c r="R39" s="392">
        <v>0</v>
      </c>
      <c r="S39" s="392">
        <v>0</v>
      </c>
      <c r="T39" s="392">
        <v>0</v>
      </c>
      <c r="U39" s="392">
        <v>0</v>
      </c>
      <c r="V39" s="392">
        <v>0</v>
      </c>
      <c r="W39" s="392">
        <v>0</v>
      </c>
      <c r="X39" s="392">
        <v>0</v>
      </c>
      <c r="Y39" s="392">
        <v>0</v>
      </c>
      <c r="Z39" s="392">
        <v>0</v>
      </c>
      <c r="AA39" s="392">
        <v>0</v>
      </c>
      <c r="AB39" s="392">
        <v>0</v>
      </c>
      <c r="AC39" s="392">
        <v>0</v>
      </c>
      <c r="AD39" s="392">
        <v>0</v>
      </c>
      <c r="AE39" s="392">
        <v>0</v>
      </c>
      <c r="AF39" s="392">
        <v>0</v>
      </c>
      <c r="AG39" s="392">
        <v>0</v>
      </c>
      <c r="AH39" s="392">
        <v>3.9363849225441023</v>
      </c>
      <c r="AI39" s="392">
        <v>5.5202602999575197</v>
      </c>
      <c r="AJ39" s="392">
        <v>8.4191651597486601</v>
      </c>
      <c r="AK39" s="392">
        <v>11.40887014884054</v>
      </c>
      <c r="AL39" s="392">
        <v>14.260799152797492</v>
      </c>
      <c r="AM39" s="392">
        <v>17.496863859223165</v>
      </c>
      <c r="AN39" s="392">
        <v>23.287158802721503</v>
      </c>
      <c r="AO39" s="392">
        <v>27.081838338421456</v>
      </c>
      <c r="AP39" s="392">
        <v>30.749213754948787</v>
      </c>
      <c r="AQ39" s="392">
        <v>33.941256565171791</v>
      </c>
      <c r="AR39" s="392">
        <v>38.815511614519529</v>
      </c>
      <c r="AS39" s="392">
        <v>44.539010373741071</v>
      </c>
      <c r="AT39" s="392">
        <v>57.046874265431249</v>
      </c>
      <c r="AU39" s="392">
        <v>77.833877487600887</v>
      </c>
      <c r="AV39" s="392">
        <v>92.464743839483148</v>
      </c>
      <c r="AW39" s="392">
        <v>103.84947617643465</v>
      </c>
      <c r="AX39" s="392">
        <v>107.35026467430309</v>
      </c>
      <c r="AY39" s="392">
        <v>111.04251969745886</v>
      </c>
      <c r="AZ39" s="392">
        <v>104.71260357218971</v>
      </c>
      <c r="BA39" s="392">
        <v>136.38296564518024</v>
      </c>
      <c r="BB39" s="392">
        <v>144.18166823796307</v>
      </c>
      <c r="BC39" s="392">
        <v>144.24510744392822</v>
      </c>
      <c r="BD39" s="392">
        <v>163.05199999999999</v>
      </c>
      <c r="BE39" s="392">
        <v>165.48699999999999</v>
      </c>
      <c r="BF39" s="392">
        <v>162.65124892159454</v>
      </c>
      <c r="BG39" s="392">
        <v>169.90298870138361</v>
      </c>
      <c r="BH39" s="392">
        <v>124.283</v>
      </c>
      <c r="BI39" s="392">
        <v>128.26055663881266</v>
      </c>
      <c r="BJ39" s="392">
        <v>135.16607401724025</v>
      </c>
      <c r="BK39" s="392">
        <v>200.75442016647554</v>
      </c>
      <c r="BL39" s="392">
        <v>175.53506304142508</v>
      </c>
      <c r="BM39" s="392">
        <v>183.23841614855513</v>
      </c>
      <c r="BN39" s="392">
        <v>169.98493378695881</v>
      </c>
      <c r="BO39" s="392">
        <v>169.32235473338639</v>
      </c>
      <c r="BP39" s="392">
        <v>159.46672221701033</v>
      </c>
      <c r="BQ39" s="392">
        <v>144.67452092278563</v>
      </c>
      <c r="BR39" s="392">
        <v>138.30903393915511</v>
      </c>
      <c r="BS39" s="392">
        <v>128.19760849598063</v>
      </c>
      <c r="BT39" s="392">
        <v>120.30785280289261</v>
      </c>
      <c r="BU39" s="392">
        <v>104.98221706204986</v>
      </c>
      <c r="BV39" s="392">
        <v>95.955396013713354</v>
      </c>
      <c r="BW39" s="392">
        <v>88.771883566463586</v>
      </c>
      <c r="BX39" s="392">
        <v>71.893421583468523</v>
      </c>
      <c r="BY39" s="392">
        <v>62.26037206772989</v>
      </c>
      <c r="BZ39" s="392">
        <v>57.254398774137123</v>
      </c>
      <c r="CA39" s="392">
        <v>55.855488392670715</v>
      </c>
      <c r="CB39" s="392">
        <v>49.298875714325703</v>
      </c>
      <c r="CC39" s="392">
        <v>42.782494626131573</v>
      </c>
      <c r="CD39" s="392">
        <v>35.909135125830318</v>
      </c>
      <c r="CE39" s="393">
        <v>29.093805987752383</v>
      </c>
    </row>
    <row r="40" spans="2:83" ht="26.25" customHeight="1" x14ac:dyDescent="0.35">
      <c r="B40" s="338" t="s">
        <v>654</v>
      </c>
      <c r="C40" s="394"/>
      <c r="D40" s="389">
        <f t="shared" ref="D40:AI40" si="28">SUM(D42:D43)</f>
        <v>0</v>
      </c>
      <c r="E40" s="389">
        <f t="shared" si="28"/>
        <v>0</v>
      </c>
      <c r="F40" s="389">
        <f t="shared" si="28"/>
        <v>0</v>
      </c>
      <c r="G40" s="389">
        <f t="shared" si="28"/>
        <v>0</v>
      </c>
      <c r="H40" s="389">
        <f t="shared" si="28"/>
        <v>0</v>
      </c>
      <c r="I40" s="389">
        <f t="shared" si="28"/>
        <v>0</v>
      </c>
      <c r="J40" s="389">
        <f t="shared" si="28"/>
        <v>0</v>
      </c>
      <c r="K40" s="389">
        <f t="shared" si="28"/>
        <v>0</v>
      </c>
      <c r="L40" s="389">
        <f t="shared" si="28"/>
        <v>0</v>
      </c>
      <c r="M40" s="389">
        <f t="shared" si="28"/>
        <v>0</v>
      </c>
      <c r="N40" s="389">
        <f t="shared" si="28"/>
        <v>0</v>
      </c>
      <c r="O40" s="389">
        <f t="shared" si="28"/>
        <v>0</v>
      </c>
      <c r="P40" s="389">
        <f t="shared" si="28"/>
        <v>0</v>
      </c>
      <c r="Q40" s="389">
        <f t="shared" si="28"/>
        <v>0</v>
      </c>
      <c r="R40" s="389">
        <f t="shared" si="28"/>
        <v>0</v>
      </c>
      <c r="S40" s="389">
        <f t="shared" si="28"/>
        <v>0</v>
      </c>
      <c r="T40" s="389">
        <f t="shared" si="28"/>
        <v>0</v>
      </c>
      <c r="U40" s="389">
        <f t="shared" si="28"/>
        <v>0</v>
      </c>
      <c r="V40" s="389">
        <f t="shared" si="28"/>
        <v>0</v>
      </c>
      <c r="W40" s="389">
        <f t="shared" si="28"/>
        <v>0</v>
      </c>
      <c r="X40" s="389">
        <f t="shared" si="28"/>
        <v>0</v>
      </c>
      <c r="Y40" s="389">
        <f t="shared" si="28"/>
        <v>0</v>
      </c>
      <c r="Z40" s="389">
        <f t="shared" si="28"/>
        <v>0</v>
      </c>
      <c r="AA40" s="389">
        <f t="shared" si="28"/>
        <v>0</v>
      </c>
      <c r="AB40" s="389">
        <f t="shared" si="28"/>
        <v>0</v>
      </c>
      <c r="AC40" s="389">
        <f t="shared" si="28"/>
        <v>0</v>
      </c>
      <c r="AD40" s="389">
        <f t="shared" si="28"/>
        <v>0</v>
      </c>
      <c r="AE40" s="389">
        <f t="shared" si="28"/>
        <v>0</v>
      </c>
      <c r="AF40" s="389">
        <f t="shared" si="28"/>
        <v>0</v>
      </c>
      <c r="AG40" s="389">
        <f t="shared" si="28"/>
        <v>0</v>
      </c>
      <c r="AH40" s="389">
        <f t="shared" si="28"/>
        <v>130</v>
      </c>
      <c r="AI40" s="389">
        <f t="shared" si="28"/>
        <v>146</v>
      </c>
      <c r="AJ40" s="389">
        <f t="shared" ref="AJ40:BG40" si="29">SUM(AJ42:AJ43)</f>
        <v>172</v>
      </c>
      <c r="AK40" s="389">
        <f t="shared" si="29"/>
        <v>198</v>
      </c>
      <c r="AL40" s="389">
        <f t="shared" si="29"/>
        <v>259</v>
      </c>
      <c r="AM40" s="389">
        <f t="shared" si="29"/>
        <v>305</v>
      </c>
      <c r="AN40" s="389">
        <f t="shared" si="29"/>
        <v>353</v>
      </c>
      <c r="AO40" s="389">
        <f t="shared" si="29"/>
        <v>432</v>
      </c>
      <c r="AP40" s="389">
        <f t="shared" si="29"/>
        <v>539</v>
      </c>
      <c r="AQ40" s="389">
        <f t="shared" si="29"/>
        <v>587</v>
      </c>
      <c r="AR40" s="389">
        <f t="shared" si="29"/>
        <v>772</v>
      </c>
      <c r="AS40" s="389">
        <f t="shared" si="29"/>
        <v>902</v>
      </c>
      <c r="AT40" s="389">
        <f t="shared" si="29"/>
        <v>1081.992</v>
      </c>
      <c r="AU40" s="389">
        <f t="shared" si="29"/>
        <v>1399</v>
      </c>
      <c r="AV40" s="389">
        <f t="shared" si="29"/>
        <v>1899</v>
      </c>
      <c r="AW40" s="389">
        <f t="shared" si="29"/>
        <v>2358</v>
      </c>
      <c r="AX40" s="389">
        <f t="shared" si="29"/>
        <v>2758</v>
      </c>
      <c r="AY40" s="389">
        <f t="shared" si="29"/>
        <v>3222</v>
      </c>
      <c r="AZ40" s="389">
        <f t="shared" si="29"/>
        <v>3507</v>
      </c>
      <c r="BA40" s="389">
        <f t="shared" si="29"/>
        <v>3679</v>
      </c>
      <c r="BB40" s="389">
        <f t="shared" si="29"/>
        <v>3848</v>
      </c>
      <c r="BC40" s="389">
        <f t="shared" si="29"/>
        <v>4051</v>
      </c>
      <c r="BD40" s="389">
        <f t="shared" si="29"/>
        <v>4400</v>
      </c>
      <c r="BE40" s="389">
        <f t="shared" si="29"/>
        <v>4769</v>
      </c>
      <c r="BF40" s="389">
        <f t="shared" si="29"/>
        <v>4773</v>
      </c>
      <c r="BG40" s="389">
        <f t="shared" si="29"/>
        <v>5005</v>
      </c>
      <c r="BH40" s="441">
        <f t="shared" ref="BH40:CE40" si="30">+BH44</f>
        <v>4716.6390675993789</v>
      </c>
      <c r="BI40" s="389">
        <f t="shared" si="30"/>
        <v>4532.1900443650775</v>
      </c>
      <c r="BJ40" s="389">
        <f t="shared" si="30"/>
        <v>4574.2510630700235</v>
      </c>
      <c r="BK40" s="389">
        <f t="shared" si="30"/>
        <v>5056.8584049752199</v>
      </c>
      <c r="BL40" s="389">
        <f t="shared" si="30"/>
        <v>5098.7516794821649</v>
      </c>
      <c r="BM40" s="389">
        <f t="shared" si="30"/>
        <v>4984.9200626353177</v>
      </c>
      <c r="BN40" s="389">
        <f t="shared" si="30"/>
        <v>4635.0118573493246</v>
      </c>
      <c r="BO40" s="389">
        <f t="shared" si="30"/>
        <v>4042.2862376047092</v>
      </c>
      <c r="BP40" s="389">
        <f t="shared" si="30"/>
        <v>2489.4119175746559</v>
      </c>
      <c r="BQ40" s="389">
        <f t="shared" si="30"/>
        <v>991.64976374931302</v>
      </c>
      <c r="BR40" s="389">
        <f t="shared" si="30"/>
        <v>459.84335153560301</v>
      </c>
      <c r="BS40" s="389">
        <f t="shared" si="30"/>
        <v>233.19424866448765</v>
      </c>
      <c r="BT40" s="389">
        <f t="shared" si="30"/>
        <v>99.729245369872473</v>
      </c>
      <c r="BU40" s="389">
        <f t="shared" si="30"/>
        <v>28.960770188816397</v>
      </c>
      <c r="BV40" s="389">
        <f t="shared" si="30"/>
        <v>3.1480217970206676</v>
      </c>
      <c r="BW40" s="389">
        <f t="shared" si="30"/>
        <v>1.4391787459022238</v>
      </c>
      <c r="BX40" s="389">
        <f t="shared" si="30"/>
        <v>1.1305403108292287</v>
      </c>
      <c r="BY40" s="389">
        <f t="shared" si="30"/>
        <v>0.8453160163412945</v>
      </c>
      <c r="BZ40" s="389">
        <f t="shared" si="30"/>
        <v>0.63228493895823612</v>
      </c>
      <c r="CA40" s="389">
        <f t="shared" si="30"/>
        <v>0.56306263331575079</v>
      </c>
      <c r="CB40" s="389">
        <f t="shared" si="30"/>
        <v>0.43353628890572632</v>
      </c>
      <c r="CC40" s="389">
        <f t="shared" si="30"/>
        <v>0.20049101335398084</v>
      </c>
      <c r="CD40" s="389">
        <f t="shared" si="30"/>
        <v>1.3745228667991532E-2</v>
      </c>
      <c r="CE40" s="390">
        <f t="shared" si="30"/>
        <v>0</v>
      </c>
    </row>
    <row r="41" spans="2:83" ht="24" customHeight="1" x14ac:dyDescent="0.35">
      <c r="B41" s="391" t="s">
        <v>655</v>
      </c>
      <c r="C41" s="394"/>
      <c r="D41" s="392">
        <f t="shared" ref="D41:AI41" si="31">+D42+D43</f>
        <v>0</v>
      </c>
      <c r="E41" s="392">
        <f t="shared" si="31"/>
        <v>0</v>
      </c>
      <c r="F41" s="392">
        <f t="shared" si="31"/>
        <v>0</v>
      </c>
      <c r="G41" s="392">
        <f t="shared" si="31"/>
        <v>0</v>
      </c>
      <c r="H41" s="392">
        <f t="shared" si="31"/>
        <v>0</v>
      </c>
      <c r="I41" s="392">
        <f t="shared" si="31"/>
        <v>0</v>
      </c>
      <c r="J41" s="392">
        <f t="shared" si="31"/>
        <v>0</v>
      </c>
      <c r="K41" s="392">
        <f t="shared" si="31"/>
        <v>0</v>
      </c>
      <c r="L41" s="392">
        <f t="shared" si="31"/>
        <v>0</v>
      </c>
      <c r="M41" s="392">
        <f t="shared" si="31"/>
        <v>0</v>
      </c>
      <c r="N41" s="392">
        <f t="shared" si="31"/>
        <v>0</v>
      </c>
      <c r="O41" s="392">
        <f t="shared" si="31"/>
        <v>0</v>
      </c>
      <c r="P41" s="392">
        <f t="shared" si="31"/>
        <v>0</v>
      </c>
      <c r="Q41" s="392">
        <f t="shared" si="31"/>
        <v>0</v>
      </c>
      <c r="R41" s="392">
        <f t="shared" si="31"/>
        <v>0</v>
      </c>
      <c r="S41" s="392">
        <f t="shared" si="31"/>
        <v>0</v>
      </c>
      <c r="T41" s="392">
        <f t="shared" si="31"/>
        <v>0</v>
      </c>
      <c r="U41" s="392">
        <f t="shared" si="31"/>
        <v>0</v>
      </c>
      <c r="V41" s="392">
        <f t="shared" si="31"/>
        <v>0</v>
      </c>
      <c r="W41" s="392">
        <f t="shared" si="31"/>
        <v>0</v>
      </c>
      <c r="X41" s="392">
        <f t="shared" si="31"/>
        <v>0</v>
      </c>
      <c r="Y41" s="392">
        <f t="shared" si="31"/>
        <v>0</v>
      </c>
      <c r="Z41" s="392">
        <f t="shared" si="31"/>
        <v>0</v>
      </c>
      <c r="AA41" s="392">
        <f t="shared" si="31"/>
        <v>0</v>
      </c>
      <c r="AB41" s="392">
        <f t="shared" si="31"/>
        <v>0</v>
      </c>
      <c r="AC41" s="392">
        <f t="shared" si="31"/>
        <v>0</v>
      </c>
      <c r="AD41" s="392">
        <f t="shared" si="31"/>
        <v>0</v>
      </c>
      <c r="AE41" s="392">
        <f t="shared" si="31"/>
        <v>0</v>
      </c>
      <c r="AF41" s="392">
        <f t="shared" si="31"/>
        <v>0</v>
      </c>
      <c r="AG41" s="392">
        <f t="shared" si="31"/>
        <v>0</v>
      </c>
      <c r="AH41" s="392">
        <f t="shared" si="31"/>
        <v>130</v>
      </c>
      <c r="AI41" s="392">
        <f t="shared" si="31"/>
        <v>146</v>
      </c>
      <c r="AJ41" s="392">
        <f t="shared" ref="AJ41:BO41" si="32">+AJ42+AJ43</f>
        <v>172</v>
      </c>
      <c r="AK41" s="392">
        <f t="shared" si="32"/>
        <v>198</v>
      </c>
      <c r="AL41" s="392">
        <f t="shared" si="32"/>
        <v>259</v>
      </c>
      <c r="AM41" s="392">
        <f t="shared" si="32"/>
        <v>305</v>
      </c>
      <c r="AN41" s="392">
        <f t="shared" si="32"/>
        <v>353</v>
      </c>
      <c r="AO41" s="392">
        <f t="shared" si="32"/>
        <v>432</v>
      </c>
      <c r="AP41" s="392">
        <f t="shared" si="32"/>
        <v>539</v>
      </c>
      <c r="AQ41" s="392">
        <f t="shared" si="32"/>
        <v>587</v>
      </c>
      <c r="AR41" s="392">
        <f t="shared" si="32"/>
        <v>772</v>
      </c>
      <c r="AS41" s="392">
        <f t="shared" si="32"/>
        <v>902</v>
      </c>
      <c r="AT41" s="392">
        <f t="shared" si="32"/>
        <v>1081.992</v>
      </c>
      <c r="AU41" s="392">
        <f t="shared" si="32"/>
        <v>1399</v>
      </c>
      <c r="AV41" s="392">
        <f t="shared" si="32"/>
        <v>1899</v>
      </c>
      <c r="AW41" s="392">
        <f t="shared" si="32"/>
        <v>2358</v>
      </c>
      <c r="AX41" s="392">
        <f t="shared" si="32"/>
        <v>2758</v>
      </c>
      <c r="AY41" s="392">
        <f t="shared" si="32"/>
        <v>3222</v>
      </c>
      <c r="AZ41" s="392">
        <f t="shared" si="32"/>
        <v>3507</v>
      </c>
      <c r="BA41" s="392">
        <f t="shared" si="32"/>
        <v>3679</v>
      </c>
      <c r="BB41" s="392">
        <f t="shared" si="32"/>
        <v>3848</v>
      </c>
      <c r="BC41" s="392">
        <f t="shared" si="32"/>
        <v>4051</v>
      </c>
      <c r="BD41" s="392">
        <f t="shared" si="32"/>
        <v>4400</v>
      </c>
      <c r="BE41" s="392">
        <f t="shared" si="32"/>
        <v>4769</v>
      </c>
      <c r="BF41" s="392">
        <f t="shared" si="32"/>
        <v>4773</v>
      </c>
      <c r="BG41" s="392">
        <f t="shared" si="32"/>
        <v>5005</v>
      </c>
      <c r="BH41" s="392">
        <f t="shared" si="32"/>
        <v>5066</v>
      </c>
      <c r="BI41" s="392">
        <f t="shared" si="32"/>
        <v>5028</v>
      </c>
      <c r="BJ41" s="392">
        <f t="shared" si="32"/>
        <v>5094</v>
      </c>
      <c r="BK41" s="392">
        <f t="shared" si="32"/>
        <v>5397</v>
      </c>
      <c r="BL41" s="392">
        <f t="shared" si="32"/>
        <v>5322</v>
      </c>
      <c r="BM41" s="392">
        <f t="shared" si="32"/>
        <v>5211</v>
      </c>
      <c r="BN41" s="392">
        <f t="shared" si="32"/>
        <v>0</v>
      </c>
      <c r="BO41" s="392">
        <f t="shared" si="32"/>
        <v>0</v>
      </c>
      <c r="BP41" s="392">
        <f t="shared" ref="BP41:CE41" si="33">+BP42+BP43</f>
        <v>0</v>
      </c>
      <c r="BQ41" s="392">
        <f t="shared" si="33"/>
        <v>0</v>
      </c>
      <c r="BR41" s="392">
        <f t="shared" si="33"/>
        <v>0</v>
      </c>
      <c r="BS41" s="392">
        <f t="shared" si="33"/>
        <v>0</v>
      </c>
      <c r="BT41" s="392">
        <f t="shared" si="33"/>
        <v>0</v>
      </c>
      <c r="BU41" s="392">
        <f t="shared" si="33"/>
        <v>0</v>
      </c>
      <c r="BV41" s="392">
        <f t="shared" si="33"/>
        <v>0</v>
      </c>
      <c r="BW41" s="392">
        <f t="shared" si="33"/>
        <v>0</v>
      </c>
      <c r="BX41" s="392">
        <f t="shared" si="33"/>
        <v>0</v>
      </c>
      <c r="BY41" s="392">
        <f t="shared" si="33"/>
        <v>0</v>
      </c>
      <c r="BZ41" s="392">
        <f t="shared" si="33"/>
        <v>0</v>
      </c>
      <c r="CA41" s="392">
        <f t="shared" si="33"/>
        <v>0</v>
      </c>
      <c r="CB41" s="392">
        <f t="shared" si="33"/>
        <v>0</v>
      </c>
      <c r="CC41" s="392">
        <f t="shared" si="33"/>
        <v>0</v>
      </c>
      <c r="CD41" s="392">
        <f t="shared" si="33"/>
        <v>0</v>
      </c>
      <c r="CE41" s="393">
        <f t="shared" si="33"/>
        <v>0</v>
      </c>
    </row>
    <row r="42" spans="2:83" x14ac:dyDescent="0.35">
      <c r="B42" s="285" t="s">
        <v>656</v>
      </c>
      <c r="C42" s="391"/>
      <c r="D42" s="392">
        <f>Income_Support!D25</f>
        <v>0</v>
      </c>
      <c r="E42" s="392">
        <f>Income_Support!E25</f>
        <v>0</v>
      </c>
      <c r="F42" s="392">
        <f>Income_Support!F25</f>
        <v>0</v>
      </c>
      <c r="G42" s="392">
        <f>Income_Support!G25</f>
        <v>0</v>
      </c>
      <c r="H42" s="392">
        <f>Income_Support!H25</f>
        <v>0</v>
      </c>
      <c r="I42" s="392">
        <f>Income_Support!I25</f>
        <v>0</v>
      </c>
      <c r="J42" s="392">
        <f>Income_Support!J25</f>
        <v>0</v>
      </c>
      <c r="K42" s="392">
        <f>Income_Support!K25</f>
        <v>0</v>
      </c>
      <c r="L42" s="392">
        <f>Income_Support!L25</f>
        <v>0</v>
      </c>
      <c r="M42" s="392">
        <f>Income_Support!M25</f>
        <v>0</v>
      </c>
      <c r="N42" s="392">
        <f>Income_Support!N25</f>
        <v>0</v>
      </c>
      <c r="O42" s="392">
        <f>Income_Support!O25</f>
        <v>0</v>
      </c>
      <c r="P42" s="392">
        <f>Income_Support!P25</f>
        <v>0</v>
      </c>
      <c r="Q42" s="392">
        <f>Income_Support!Q25</f>
        <v>0</v>
      </c>
      <c r="R42" s="392">
        <f>Income_Support!R25</f>
        <v>0</v>
      </c>
      <c r="S42" s="392">
        <f>Income_Support!S25</f>
        <v>0</v>
      </c>
      <c r="T42" s="392">
        <f>Income_Support!T25</f>
        <v>0</v>
      </c>
      <c r="U42" s="392">
        <f>Income_Support!U25</f>
        <v>0</v>
      </c>
      <c r="V42" s="392">
        <f>Income_Support!V25</f>
        <v>0</v>
      </c>
      <c r="W42" s="392">
        <f>Income_Support!W25</f>
        <v>0</v>
      </c>
      <c r="X42" s="392">
        <f>Income_Support!X25</f>
        <v>0</v>
      </c>
      <c r="Y42" s="392">
        <f>Income_Support!Y25</f>
        <v>0</v>
      </c>
      <c r="Z42" s="392">
        <f>Income_Support!Z25</f>
        <v>0</v>
      </c>
      <c r="AA42" s="392">
        <f>Income_Support!AA25</f>
        <v>0</v>
      </c>
      <c r="AB42" s="392">
        <f>Income_Support!AB25</f>
        <v>0</v>
      </c>
      <c r="AC42" s="392">
        <f>Income_Support!AC25</f>
        <v>0</v>
      </c>
      <c r="AD42" s="392">
        <f>Income_Support!AD25</f>
        <v>0</v>
      </c>
      <c r="AE42" s="392">
        <f>Income_Support!AE25</f>
        <v>0</v>
      </c>
      <c r="AF42" s="392">
        <f>Income_Support!AF25</f>
        <v>0</v>
      </c>
      <c r="AG42" s="392">
        <f>Income_Support!AG25</f>
        <v>0</v>
      </c>
      <c r="AH42" s="392">
        <f>Income_Support!AH25</f>
        <v>99</v>
      </c>
      <c r="AI42" s="392">
        <f>Income_Support!AI25</f>
        <v>112</v>
      </c>
      <c r="AJ42" s="392">
        <f>Income_Support!AJ25</f>
        <v>131</v>
      </c>
      <c r="AK42" s="392">
        <f>Income_Support!AK25</f>
        <v>151</v>
      </c>
      <c r="AL42" s="392">
        <f>Income_Support!AL25</f>
        <v>198</v>
      </c>
      <c r="AM42" s="392">
        <f>Income_Support!AM25</f>
        <v>233</v>
      </c>
      <c r="AN42" s="392">
        <f>Income_Support!AN25</f>
        <v>270</v>
      </c>
      <c r="AO42" s="392">
        <f>Income_Support!AO25</f>
        <v>331</v>
      </c>
      <c r="AP42" s="392">
        <f>Income_Support!AP25</f>
        <v>412</v>
      </c>
      <c r="AQ42" s="392">
        <f>Income_Support!AQ25</f>
        <v>449</v>
      </c>
      <c r="AR42" s="392">
        <f>Income_Support!AR25</f>
        <v>590</v>
      </c>
      <c r="AS42" s="392">
        <f>Income_Support!AS25</f>
        <v>704</v>
      </c>
      <c r="AT42" s="392">
        <f>Income_Support!AT25</f>
        <v>918.399</v>
      </c>
      <c r="AU42" s="392">
        <f>Income_Support!AU25</f>
        <v>1130</v>
      </c>
      <c r="AV42" s="392">
        <f>Income_Support!AV25</f>
        <v>1632</v>
      </c>
      <c r="AW42" s="392">
        <f>Income_Support!AW25</f>
        <v>2094</v>
      </c>
      <c r="AX42" s="392">
        <f>Income_Support!AX25</f>
        <v>2473</v>
      </c>
      <c r="AY42" s="392">
        <f>Income_Support!AY25</f>
        <v>2858</v>
      </c>
      <c r="AZ42" s="392">
        <f>Income_Support!AZ25</f>
        <v>3010</v>
      </c>
      <c r="BA42" s="392">
        <f>Income_Support!BA25</f>
        <v>3163</v>
      </c>
      <c r="BB42" s="392">
        <f>Income_Support!BB25</f>
        <v>3396</v>
      </c>
      <c r="BC42" s="392">
        <f>Income_Support!BC25</f>
        <v>3604</v>
      </c>
      <c r="BD42" s="392">
        <f>Income_Support!BD25</f>
        <v>3952</v>
      </c>
      <c r="BE42" s="392">
        <f>Income_Support!BE25</f>
        <v>4332</v>
      </c>
      <c r="BF42" s="392">
        <f>Income_Support!BF25</f>
        <v>4346</v>
      </c>
      <c r="BG42" s="392">
        <f>Income_Support!BG25</f>
        <v>4567</v>
      </c>
      <c r="BH42" s="392">
        <f>Income_Support!BH25</f>
        <v>4659</v>
      </c>
      <c r="BI42" s="392">
        <f>Income_Support!BI25</f>
        <v>4720</v>
      </c>
      <c r="BJ42" s="392">
        <f>Income_Support!BJ25</f>
        <v>4790</v>
      </c>
      <c r="BK42" s="392">
        <f>Income_Support!BK25</f>
        <v>5049</v>
      </c>
      <c r="BL42" s="392">
        <f>Income_Support!BL25</f>
        <v>5055</v>
      </c>
      <c r="BM42" s="392">
        <f>Income_Support!BM25</f>
        <v>5136</v>
      </c>
      <c r="BN42" s="392">
        <f>Income_Support!BN25</f>
        <v>0</v>
      </c>
      <c r="BO42" s="392">
        <f>Income_Support!BO25</f>
        <v>0</v>
      </c>
      <c r="BP42" s="392">
        <f>Income_Support!BP25</f>
        <v>0</v>
      </c>
      <c r="BQ42" s="392">
        <f>Income_Support!BQ25</f>
        <v>0</v>
      </c>
      <c r="BR42" s="392">
        <f>Income_Support!BR25</f>
        <v>0</v>
      </c>
      <c r="BS42" s="392">
        <f>Income_Support!BS25</f>
        <v>0</v>
      </c>
      <c r="BT42" s="392">
        <f>Income_Support!BT25</f>
        <v>0</v>
      </c>
      <c r="BU42" s="392">
        <f>Income_Support!BU25</f>
        <v>0</v>
      </c>
      <c r="BV42" s="392">
        <f>Income_Support!BV25</f>
        <v>0</v>
      </c>
      <c r="BW42" s="392">
        <f>Income_Support!BW25</f>
        <v>0</v>
      </c>
      <c r="BX42" s="392">
        <f>Income_Support!BX25</f>
        <v>0</v>
      </c>
      <c r="BY42" s="392">
        <f>Income_Support!BY25</f>
        <v>0</v>
      </c>
      <c r="BZ42" s="392">
        <f>Income_Support!BZ25</f>
        <v>0</v>
      </c>
      <c r="CA42" s="392">
        <f>Income_Support!CA25</f>
        <v>0</v>
      </c>
      <c r="CB42" s="392">
        <f>Income_Support!CB25</f>
        <v>0</v>
      </c>
      <c r="CC42" s="392">
        <f>Income_Support!CC25</f>
        <v>0</v>
      </c>
      <c r="CD42" s="392">
        <f>Income_Support!CD25</f>
        <v>0</v>
      </c>
      <c r="CE42" s="393">
        <f>Income_Support!CE25</f>
        <v>0</v>
      </c>
    </row>
    <row r="43" spans="2:83" x14ac:dyDescent="0.35">
      <c r="B43" s="285" t="s">
        <v>657</v>
      </c>
      <c r="C43" s="391"/>
      <c r="D43" s="392">
        <f>Income_Support!D27</f>
        <v>0</v>
      </c>
      <c r="E43" s="392">
        <f>Income_Support!E27</f>
        <v>0</v>
      </c>
      <c r="F43" s="392">
        <f>Income_Support!F27</f>
        <v>0</v>
      </c>
      <c r="G43" s="392">
        <f>Income_Support!G27</f>
        <v>0</v>
      </c>
      <c r="H43" s="392">
        <f>Income_Support!H27</f>
        <v>0</v>
      </c>
      <c r="I43" s="392">
        <f>Income_Support!I27</f>
        <v>0</v>
      </c>
      <c r="J43" s="392">
        <f>Income_Support!J27</f>
        <v>0</v>
      </c>
      <c r="K43" s="392">
        <f>Income_Support!K27</f>
        <v>0</v>
      </c>
      <c r="L43" s="392">
        <f>Income_Support!L27</f>
        <v>0</v>
      </c>
      <c r="M43" s="392">
        <f>Income_Support!M27</f>
        <v>0</v>
      </c>
      <c r="N43" s="392">
        <f>Income_Support!N27</f>
        <v>0</v>
      </c>
      <c r="O43" s="392">
        <f>Income_Support!O27</f>
        <v>0</v>
      </c>
      <c r="P43" s="392">
        <f>Income_Support!P27</f>
        <v>0</v>
      </c>
      <c r="Q43" s="392">
        <f>Income_Support!Q27</f>
        <v>0</v>
      </c>
      <c r="R43" s="392">
        <f>Income_Support!R27</f>
        <v>0</v>
      </c>
      <c r="S43" s="392">
        <f>Income_Support!S27</f>
        <v>0</v>
      </c>
      <c r="T43" s="392">
        <f>Income_Support!T27</f>
        <v>0</v>
      </c>
      <c r="U43" s="392">
        <f>Income_Support!U27</f>
        <v>0</v>
      </c>
      <c r="V43" s="392">
        <f>Income_Support!V27</f>
        <v>0</v>
      </c>
      <c r="W43" s="392">
        <f>Income_Support!W27</f>
        <v>0</v>
      </c>
      <c r="X43" s="392">
        <f>Income_Support!X27</f>
        <v>0</v>
      </c>
      <c r="Y43" s="392">
        <f>Income_Support!Y27</f>
        <v>0</v>
      </c>
      <c r="Z43" s="392">
        <f>Income_Support!Z27</f>
        <v>0</v>
      </c>
      <c r="AA43" s="392">
        <f>Income_Support!AA27</f>
        <v>0</v>
      </c>
      <c r="AB43" s="392">
        <f>Income_Support!AB27</f>
        <v>0</v>
      </c>
      <c r="AC43" s="392">
        <f>Income_Support!AC27</f>
        <v>0</v>
      </c>
      <c r="AD43" s="392">
        <f>Income_Support!AD27</f>
        <v>0</v>
      </c>
      <c r="AE43" s="392">
        <f>Income_Support!AE27</f>
        <v>0</v>
      </c>
      <c r="AF43" s="392">
        <f>Income_Support!AF27</f>
        <v>0</v>
      </c>
      <c r="AG43" s="392">
        <f>Income_Support!AG27</f>
        <v>0</v>
      </c>
      <c r="AH43" s="392">
        <f>Income_Support!AH27</f>
        <v>31</v>
      </c>
      <c r="AI43" s="392">
        <f>Income_Support!AI27</f>
        <v>34</v>
      </c>
      <c r="AJ43" s="392">
        <f>Income_Support!AJ27</f>
        <v>41</v>
      </c>
      <c r="AK43" s="392">
        <f>Income_Support!AK27</f>
        <v>47</v>
      </c>
      <c r="AL43" s="392">
        <f>Income_Support!AL27</f>
        <v>61</v>
      </c>
      <c r="AM43" s="392">
        <f>Income_Support!AM27</f>
        <v>72</v>
      </c>
      <c r="AN43" s="392">
        <f>Income_Support!AN27</f>
        <v>83</v>
      </c>
      <c r="AO43" s="392">
        <f>Income_Support!AO27</f>
        <v>101</v>
      </c>
      <c r="AP43" s="392">
        <f>Income_Support!AP27</f>
        <v>127</v>
      </c>
      <c r="AQ43" s="392">
        <f>Income_Support!AQ27</f>
        <v>138</v>
      </c>
      <c r="AR43" s="392">
        <f>Income_Support!AR27</f>
        <v>182</v>
      </c>
      <c r="AS43" s="392">
        <f>Income_Support!AS27</f>
        <v>198</v>
      </c>
      <c r="AT43" s="392">
        <f>Income_Support!AT27</f>
        <v>163.59299999999999</v>
      </c>
      <c r="AU43" s="392">
        <f>Income_Support!AU27</f>
        <v>269</v>
      </c>
      <c r="AV43" s="392">
        <f>Income_Support!AV27</f>
        <v>267</v>
      </c>
      <c r="AW43" s="392">
        <f>Income_Support!AW27</f>
        <v>264</v>
      </c>
      <c r="AX43" s="392">
        <f>Income_Support!AX27</f>
        <v>285</v>
      </c>
      <c r="AY43" s="392">
        <f>Income_Support!AY27</f>
        <v>364</v>
      </c>
      <c r="AZ43" s="392">
        <f>Income_Support!AZ27</f>
        <v>497</v>
      </c>
      <c r="BA43" s="392">
        <f>Income_Support!BA27</f>
        <v>516</v>
      </c>
      <c r="BB43" s="392">
        <f>Income_Support!BB27</f>
        <v>452</v>
      </c>
      <c r="BC43" s="392">
        <f>Income_Support!BC27</f>
        <v>447</v>
      </c>
      <c r="BD43" s="392">
        <f>Income_Support!BD27</f>
        <v>448</v>
      </c>
      <c r="BE43" s="392">
        <f>Income_Support!BE27</f>
        <v>437</v>
      </c>
      <c r="BF43" s="392">
        <f>Income_Support!BF27</f>
        <v>427</v>
      </c>
      <c r="BG43" s="392">
        <f>Income_Support!BG27</f>
        <v>438</v>
      </c>
      <c r="BH43" s="392">
        <f>Income_Support!BH27</f>
        <v>407</v>
      </c>
      <c r="BI43" s="392">
        <f>Income_Support!BI27</f>
        <v>308</v>
      </c>
      <c r="BJ43" s="392">
        <f>Income_Support!BJ27</f>
        <v>304</v>
      </c>
      <c r="BK43" s="392">
        <f>Income_Support!BK27</f>
        <v>348</v>
      </c>
      <c r="BL43" s="392">
        <f>Income_Support!BL27</f>
        <v>267</v>
      </c>
      <c r="BM43" s="392">
        <f>Income_Support!BM27</f>
        <v>75</v>
      </c>
      <c r="BN43" s="392">
        <f>Income_Support!BN27</f>
        <v>0</v>
      </c>
      <c r="BO43" s="392">
        <f>Income_Support!BO27</f>
        <v>0</v>
      </c>
      <c r="BP43" s="392">
        <f>Income_Support!BP27</f>
        <v>0</v>
      </c>
      <c r="BQ43" s="392">
        <f>Income_Support!BQ27</f>
        <v>0</v>
      </c>
      <c r="BR43" s="392">
        <f>Income_Support!BR27</f>
        <v>0</v>
      </c>
      <c r="BS43" s="392">
        <f>Income_Support!BS27</f>
        <v>0</v>
      </c>
      <c r="BT43" s="392">
        <f>Income_Support!BT27</f>
        <v>0</v>
      </c>
      <c r="BU43" s="392">
        <f>Income_Support!BU27</f>
        <v>0</v>
      </c>
      <c r="BV43" s="392">
        <f>Income_Support!BV27</f>
        <v>0</v>
      </c>
      <c r="BW43" s="392">
        <f>Income_Support!BW27</f>
        <v>0</v>
      </c>
      <c r="BX43" s="392">
        <f>Income_Support!BX27</f>
        <v>0</v>
      </c>
      <c r="BY43" s="392">
        <f>Income_Support!BY27</f>
        <v>0</v>
      </c>
      <c r="BZ43" s="392">
        <f>Income_Support!BZ27</f>
        <v>0</v>
      </c>
      <c r="CA43" s="392">
        <f>Income_Support!CA27</f>
        <v>0</v>
      </c>
      <c r="CB43" s="392">
        <f>Income_Support!CB27</f>
        <v>0</v>
      </c>
      <c r="CC43" s="392">
        <f>Income_Support!CC27</f>
        <v>0</v>
      </c>
      <c r="CD43" s="392">
        <f>Income_Support!CD27</f>
        <v>0</v>
      </c>
      <c r="CE43" s="393">
        <f>Income_Support!CE27</f>
        <v>0</v>
      </c>
    </row>
    <row r="44" spans="2:83" ht="27" customHeight="1" x14ac:dyDescent="0.35">
      <c r="B44" s="391" t="s">
        <v>658</v>
      </c>
      <c r="C44" s="391"/>
      <c r="D44" s="392">
        <f>Income_Support!D6</f>
        <v>0</v>
      </c>
      <c r="E44" s="392">
        <f>Income_Support!E6</f>
        <v>0</v>
      </c>
      <c r="F44" s="392">
        <f>Income_Support!F6</f>
        <v>0</v>
      </c>
      <c r="G44" s="392">
        <f>Income_Support!G6</f>
        <v>0</v>
      </c>
      <c r="H44" s="392">
        <f>Income_Support!H6</f>
        <v>0</v>
      </c>
      <c r="I44" s="392">
        <f>Income_Support!I6</f>
        <v>0</v>
      </c>
      <c r="J44" s="392">
        <f>Income_Support!J6</f>
        <v>0</v>
      </c>
      <c r="K44" s="392">
        <f>Income_Support!K6</f>
        <v>0</v>
      </c>
      <c r="L44" s="392">
        <f>Income_Support!L6</f>
        <v>0</v>
      </c>
      <c r="M44" s="392">
        <f>Income_Support!M6</f>
        <v>0</v>
      </c>
      <c r="N44" s="392">
        <f>Income_Support!N6</f>
        <v>0</v>
      </c>
      <c r="O44" s="392">
        <f>Income_Support!O6</f>
        <v>0</v>
      </c>
      <c r="P44" s="392">
        <f>Income_Support!P6</f>
        <v>0</v>
      </c>
      <c r="Q44" s="392">
        <f>Income_Support!Q6</f>
        <v>0</v>
      </c>
      <c r="R44" s="392">
        <f>Income_Support!R6</f>
        <v>0</v>
      </c>
      <c r="S44" s="392">
        <f>Income_Support!S6</f>
        <v>0</v>
      </c>
      <c r="T44" s="392">
        <f>Income_Support!T6</f>
        <v>0</v>
      </c>
      <c r="U44" s="392">
        <f>Income_Support!U6</f>
        <v>0</v>
      </c>
      <c r="V44" s="392">
        <f>Income_Support!V6</f>
        <v>0</v>
      </c>
      <c r="W44" s="392">
        <f>Income_Support!W6</f>
        <v>0</v>
      </c>
      <c r="X44" s="392">
        <f>Income_Support!X6</f>
        <v>0</v>
      </c>
      <c r="Y44" s="392">
        <f>Income_Support!Y6</f>
        <v>0</v>
      </c>
      <c r="Z44" s="392">
        <f>Income_Support!Z6</f>
        <v>0</v>
      </c>
      <c r="AA44" s="392">
        <f>Income_Support!AA6</f>
        <v>0</v>
      </c>
      <c r="AB44" s="392">
        <f>Income_Support!AB6</f>
        <v>0</v>
      </c>
      <c r="AC44" s="392">
        <f>Income_Support!AC6</f>
        <v>0</v>
      </c>
      <c r="AD44" s="392">
        <f>Income_Support!AD6</f>
        <v>0</v>
      </c>
      <c r="AE44" s="392">
        <f>Income_Support!AE6</f>
        <v>0</v>
      </c>
      <c r="AF44" s="392">
        <f>Income_Support!AF6</f>
        <v>0</v>
      </c>
      <c r="AG44" s="392">
        <f>Income_Support!AG6</f>
        <v>0</v>
      </c>
      <c r="AH44" s="392">
        <f>Income_Support!AH6</f>
        <v>0</v>
      </c>
      <c r="AI44" s="392">
        <f>Income_Support!AI6</f>
        <v>0</v>
      </c>
      <c r="AJ44" s="392">
        <f>Income_Support!AJ6</f>
        <v>0</v>
      </c>
      <c r="AK44" s="392">
        <f>Income_Support!AK6</f>
        <v>0</v>
      </c>
      <c r="AL44" s="392">
        <f>Income_Support!AL6</f>
        <v>0</v>
      </c>
      <c r="AM44" s="392">
        <f>Income_Support!AM6</f>
        <v>0</v>
      </c>
      <c r="AN44" s="392">
        <f>Income_Support!AN6</f>
        <v>0</v>
      </c>
      <c r="AO44" s="392">
        <f>Income_Support!AO6</f>
        <v>0</v>
      </c>
      <c r="AP44" s="392">
        <f>Income_Support!AP6</f>
        <v>0</v>
      </c>
      <c r="AQ44" s="392">
        <f>Income_Support!AQ6</f>
        <v>0</v>
      </c>
      <c r="AR44" s="392">
        <f>Income_Support!AR6</f>
        <v>0</v>
      </c>
      <c r="AS44" s="392">
        <f>Income_Support!AS6</f>
        <v>0</v>
      </c>
      <c r="AT44" s="392">
        <f>Income_Support!AT6</f>
        <v>0</v>
      </c>
      <c r="AU44" s="392">
        <f>Income_Support!AU6</f>
        <v>0</v>
      </c>
      <c r="AV44" s="392">
        <f>Income_Support!AV6</f>
        <v>0</v>
      </c>
      <c r="AW44" s="392">
        <f>Income_Support!AW6</f>
        <v>0</v>
      </c>
      <c r="AX44" s="392">
        <f>Income_Support!AX6</f>
        <v>0</v>
      </c>
      <c r="AY44" s="392">
        <f>Income_Support!AY6</f>
        <v>0</v>
      </c>
      <c r="AZ44" s="392">
        <f>Income_Support!AZ6</f>
        <v>0</v>
      </c>
      <c r="BA44" s="392">
        <f>Income_Support!BA6</f>
        <v>0</v>
      </c>
      <c r="BB44" s="392">
        <f>Income_Support!BB6</f>
        <v>0</v>
      </c>
      <c r="BC44" s="392">
        <f>Income_Support!BC6</f>
        <v>0</v>
      </c>
      <c r="BD44" s="392">
        <f>Income_Support!BD6</f>
        <v>4621.4050478363251</v>
      </c>
      <c r="BE44" s="392">
        <f>Income_Support!BE6</f>
        <v>5052.9140045040276</v>
      </c>
      <c r="BF44" s="392">
        <f>Income_Support!BF6</f>
        <v>5038.3999390028666</v>
      </c>
      <c r="BG44" s="392">
        <f>Income_Support!BG6</f>
        <v>5050.6973474168963</v>
      </c>
      <c r="BH44" s="392">
        <f>Income_Support!BH6</f>
        <v>4716.6390675993789</v>
      </c>
      <c r="BI44" s="392">
        <f>Income_Support!BI6</f>
        <v>4532.1900443650775</v>
      </c>
      <c r="BJ44" s="392">
        <f>Income_Support!BJ6</f>
        <v>4574.2510630700235</v>
      </c>
      <c r="BK44" s="392">
        <f>Income_Support!BK6</f>
        <v>5056.8584049752199</v>
      </c>
      <c r="BL44" s="392">
        <f>Income_Support!BL6</f>
        <v>5098.7516794821649</v>
      </c>
      <c r="BM44" s="392">
        <f>Income_Support!BM6</f>
        <v>4984.9200626353177</v>
      </c>
      <c r="BN44" s="392">
        <f>Income_Support!BN6</f>
        <v>4635.0118573493246</v>
      </c>
      <c r="BO44" s="392">
        <f>Income_Support!BO6</f>
        <v>4042.2862376047092</v>
      </c>
      <c r="BP44" s="392">
        <f>Income_Support!BP6</f>
        <v>2489.4119175746559</v>
      </c>
      <c r="BQ44" s="392">
        <f>Income_Support!BQ6</f>
        <v>991.64976374931302</v>
      </c>
      <c r="BR44" s="392">
        <f>Income_Support!BR6</f>
        <v>459.84335153560301</v>
      </c>
      <c r="BS44" s="392">
        <f>Income_Support!BS6</f>
        <v>233.19424866448765</v>
      </c>
      <c r="BT44" s="392">
        <f>Income_Support!BT6</f>
        <v>99.729245369872473</v>
      </c>
      <c r="BU44" s="392">
        <f>Income_Support!BU6</f>
        <v>28.960770188816397</v>
      </c>
      <c r="BV44" s="392">
        <f>Income_Support!BV6</f>
        <v>3.1480217970206676</v>
      </c>
      <c r="BW44" s="392">
        <f>Income_Support!BW6</f>
        <v>1.4391787459022238</v>
      </c>
      <c r="BX44" s="392">
        <f>Income_Support!BX6</f>
        <v>1.1305403108292287</v>
      </c>
      <c r="BY44" s="392">
        <f>Income_Support!BY6</f>
        <v>0.8453160163412945</v>
      </c>
      <c r="BZ44" s="392">
        <f>Income_Support!BZ6</f>
        <v>0.63228493895823612</v>
      </c>
      <c r="CA44" s="392">
        <f>Income_Support!CA6</f>
        <v>0.56306263331575079</v>
      </c>
      <c r="CB44" s="392">
        <f>Income_Support!CB6</f>
        <v>0.43353628890572632</v>
      </c>
      <c r="CC44" s="392">
        <f>Income_Support!CC6</f>
        <v>0.20049101335398084</v>
      </c>
      <c r="CD44" s="392">
        <f>Income_Support!CD6</f>
        <v>1.3745228667991532E-2</v>
      </c>
      <c r="CE44" s="393">
        <f>Income_Support!CE6</f>
        <v>0</v>
      </c>
    </row>
    <row r="45" spans="2:83" s="244" customFormat="1" ht="35.25" customHeight="1" x14ac:dyDescent="0.35">
      <c r="B45" s="83" t="s">
        <v>479</v>
      </c>
      <c r="D45" s="389">
        <f t="shared" ref="D45:AI45" si="34">SUM(D46:D51)</f>
        <v>0</v>
      </c>
      <c r="E45" s="389">
        <f t="shared" si="34"/>
        <v>0</v>
      </c>
      <c r="F45" s="389">
        <f t="shared" si="34"/>
        <v>0</v>
      </c>
      <c r="G45" s="389">
        <f t="shared" si="34"/>
        <v>0</v>
      </c>
      <c r="H45" s="389">
        <f t="shared" si="34"/>
        <v>0</v>
      </c>
      <c r="I45" s="389">
        <f t="shared" si="34"/>
        <v>0</v>
      </c>
      <c r="J45" s="389">
        <f t="shared" si="34"/>
        <v>0</v>
      </c>
      <c r="K45" s="389">
        <f t="shared" si="34"/>
        <v>0</v>
      </c>
      <c r="L45" s="389">
        <f t="shared" si="34"/>
        <v>0</v>
      </c>
      <c r="M45" s="389">
        <f t="shared" si="34"/>
        <v>0</v>
      </c>
      <c r="N45" s="389">
        <f t="shared" si="34"/>
        <v>0</v>
      </c>
      <c r="O45" s="389">
        <f t="shared" si="34"/>
        <v>0</v>
      </c>
      <c r="P45" s="389">
        <f t="shared" si="34"/>
        <v>0</v>
      </c>
      <c r="Q45" s="389">
        <f t="shared" si="34"/>
        <v>0</v>
      </c>
      <c r="R45" s="389">
        <f t="shared" si="34"/>
        <v>0</v>
      </c>
      <c r="S45" s="389">
        <f t="shared" si="34"/>
        <v>0</v>
      </c>
      <c r="T45" s="389">
        <f t="shared" si="34"/>
        <v>0</v>
      </c>
      <c r="U45" s="389">
        <f t="shared" si="34"/>
        <v>0</v>
      </c>
      <c r="V45" s="389">
        <f t="shared" si="34"/>
        <v>0</v>
      </c>
      <c r="W45" s="389">
        <f t="shared" si="34"/>
        <v>0</v>
      </c>
      <c r="X45" s="389">
        <f t="shared" si="34"/>
        <v>0</v>
      </c>
      <c r="Y45" s="389">
        <f t="shared" si="34"/>
        <v>0</v>
      </c>
      <c r="Z45" s="389">
        <f t="shared" si="34"/>
        <v>0</v>
      </c>
      <c r="AA45" s="389">
        <f t="shared" si="34"/>
        <v>0</v>
      </c>
      <c r="AB45" s="389">
        <f t="shared" si="34"/>
        <v>0</v>
      </c>
      <c r="AC45" s="389">
        <f t="shared" si="34"/>
        <v>0</v>
      </c>
      <c r="AD45" s="389">
        <f t="shared" si="34"/>
        <v>0</v>
      </c>
      <c r="AE45" s="389">
        <f t="shared" si="34"/>
        <v>0</v>
      </c>
      <c r="AF45" s="389">
        <f t="shared" si="34"/>
        <v>0</v>
      </c>
      <c r="AG45" s="389">
        <f t="shared" si="34"/>
        <v>0</v>
      </c>
      <c r="AH45" s="389">
        <f t="shared" si="34"/>
        <v>0</v>
      </c>
      <c r="AI45" s="389">
        <f t="shared" si="34"/>
        <v>0</v>
      </c>
      <c r="AJ45" s="389">
        <f t="shared" ref="AJ45:BO45" si="35">SUM(AJ46:AJ51)</f>
        <v>0</v>
      </c>
      <c r="AK45" s="389">
        <f t="shared" si="35"/>
        <v>0</v>
      </c>
      <c r="AL45" s="389">
        <f t="shared" si="35"/>
        <v>0</v>
      </c>
      <c r="AM45" s="389">
        <f t="shared" si="35"/>
        <v>0</v>
      </c>
      <c r="AN45" s="389">
        <f t="shared" si="35"/>
        <v>0</v>
      </c>
      <c r="AO45" s="389">
        <f t="shared" si="35"/>
        <v>0</v>
      </c>
      <c r="AP45" s="389">
        <f t="shared" si="35"/>
        <v>0</v>
      </c>
      <c r="AQ45" s="389">
        <f t="shared" si="35"/>
        <v>0</v>
      </c>
      <c r="AR45" s="389">
        <f t="shared" si="35"/>
        <v>0</v>
      </c>
      <c r="AS45" s="389">
        <f t="shared" si="35"/>
        <v>0</v>
      </c>
      <c r="AT45" s="389">
        <f t="shared" si="35"/>
        <v>0</v>
      </c>
      <c r="AU45" s="389">
        <f t="shared" si="35"/>
        <v>0</v>
      </c>
      <c r="AV45" s="389">
        <f t="shared" si="35"/>
        <v>0</v>
      </c>
      <c r="AW45" s="389">
        <f t="shared" si="35"/>
        <v>0</v>
      </c>
      <c r="AX45" s="389">
        <f t="shared" si="35"/>
        <v>0</v>
      </c>
      <c r="AY45" s="389">
        <f t="shared" si="35"/>
        <v>0</v>
      </c>
      <c r="AZ45" s="389">
        <f t="shared" si="35"/>
        <v>0.67478636681710258</v>
      </c>
      <c r="BA45" s="389">
        <f t="shared" si="35"/>
        <v>0.59893208292979916</v>
      </c>
      <c r="BB45" s="389">
        <f t="shared" si="35"/>
        <v>0.7927511605905786</v>
      </c>
      <c r="BC45" s="389">
        <f t="shared" si="35"/>
        <v>0.83138374719943231</v>
      </c>
      <c r="BD45" s="389">
        <f t="shared" si="35"/>
        <v>34.623468114520129</v>
      </c>
      <c r="BE45" s="389">
        <f t="shared" si="35"/>
        <v>35.665811448461369</v>
      </c>
      <c r="BF45" s="389">
        <f t="shared" si="35"/>
        <v>36.528469425287277</v>
      </c>
      <c r="BG45" s="389">
        <f t="shared" si="35"/>
        <v>38.454766130387029</v>
      </c>
      <c r="BH45" s="389">
        <f t="shared" si="35"/>
        <v>40.630497965276064</v>
      </c>
      <c r="BI45" s="389">
        <f t="shared" si="35"/>
        <v>43.252848733168477</v>
      </c>
      <c r="BJ45" s="389">
        <f t="shared" si="35"/>
        <v>43.847256103741508</v>
      </c>
      <c r="BK45" s="389">
        <f t="shared" si="35"/>
        <v>45.626822693065797</v>
      </c>
      <c r="BL45" s="389">
        <f t="shared" si="35"/>
        <v>45.207231434106404</v>
      </c>
      <c r="BM45" s="389">
        <f t="shared" si="35"/>
        <v>44.371539689148136</v>
      </c>
      <c r="BN45" s="389">
        <f t="shared" si="35"/>
        <v>40.83203648893268</v>
      </c>
      <c r="BO45" s="389">
        <f t="shared" si="35"/>
        <v>38.888216340725897</v>
      </c>
      <c r="BP45" s="389">
        <f t="shared" ref="BP45:CE45" si="36">SUM(BP46:BP51)</f>
        <v>36.353633540650932</v>
      </c>
      <c r="BQ45" s="389">
        <f t="shared" si="36"/>
        <v>32.45312115020652</v>
      </c>
      <c r="BR45" s="389">
        <f t="shared" si="36"/>
        <v>26.402124661144192</v>
      </c>
      <c r="BS45" s="389">
        <f t="shared" si="36"/>
        <v>27.937378632992221</v>
      </c>
      <c r="BT45" s="389">
        <f t="shared" si="36"/>
        <v>28.007179146003878</v>
      </c>
      <c r="BU45" s="389">
        <f t="shared" si="36"/>
        <v>28.637308097811459</v>
      </c>
      <c r="BV45" s="389">
        <f t="shared" si="36"/>
        <v>27.878271817198716</v>
      </c>
      <c r="BW45" s="389">
        <f t="shared" si="36"/>
        <v>25.692932491286328</v>
      </c>
      <c r="BX45" s="389">
        <f t="shared" si="36"/>
        <v>24.886760424987358</v>
      </c>
      <c r="BY45" s="389">
        <f t="shared" si="36"/>
        <v>23.082882648751269</v>
      </c>
      <c r="BZ45" s="389">
        <f t="shared" si="36"/>
        <v>22.218600211599217</v>
      </c>
      <c r="CA45" s="389">
        <f t="shared" si="36"/>
        <v>23.731515995283907</v>
      </c>
      <c r="CB45" s="389">
        <f t="shared" si="36"/>
        <v>23.896864597402686</v>
      </c>
      <c r="CC45" s="389">
        <f t="shared" si="36"/>
        <v>23.241720223310317</v>
      </c>
      <c r="CD45" s="389">
        <f t="shared" si="36"/>
        <v>22.377989122861337</v>
      </c>
      <c r="CE45" s="390">
        <f t="shared" si="36"/>
        <v>21.052279360312308</v>
      </c>
    </row>
    <row r="46" spans="2:83" x14ac:dyDescent="0.35">
      <c r="B46" s="74" t="s">
        <v>646</v>
      </c>
      <c r="D46" s="392">
        <v>0</v>
      </c>
      <c r="E46" s="392">
        <v>0</v>
      </c>
      <c r="F46" s="392">
        <v>0</v>
      </c>
      <c r="G46" s="392">
        <v>0</v>
      </c>
      <c r="H46" s="392">
        <v>0</v>
      </c>
      <c r="I46" s="392">
        <v>0</v>
      </c>
      <c r="J46" s="392">
        <v>0</v>
      </c>
      <c r="K46" s="392">
        <v>0</v>
      </c>
      <c r="L46" s="392">
        <v>0</v>
      </c>
      <c r="M46" s="392">
        <v>0</v>
      </c>
      <c r="N46" s="392">
        <v>0</v>
      </c>
      <c r="O46" s="392">
        <v>0</v>
      </c>
      <c r="P46" s="392">
        <v>0</v>
      </c>
      <c r="Q46" s="392">
        <v>0</v>
      </c>
      <c r="R46" s="392">
        <v>0</v>
      </c>
      <c r="S46" s="392">
        <v>0</v>
      </c>
      <c r="T46" s="392">
        <v>0</v>
      </c>
      <c r="U46" s="392">
        <v>0</v>
      </c>
      <c r="V46" s="392">
        <v>0</v>
      </c>
      <c r="W46" s="392">
        <v>0</v>
      </c>
      <c r="X46" s="392">
        <v>0</v>
      </c>
      <c r="Y46" s="392">
        <v>0</v>
      </c>
      <c r="Z46" s="392">
        <v>0</v>
      </c>
      <c r="AA46" s="392">
        <v>0</v>
      </c>
      <c r="AB46" s="392">
        <v>0</v>
      </c>
      <c r="AC46" s="392">
        <v>0</v>
      </c>
      <c r="AD46" s="392">
        <v>0</v>
      </c>
      <c r="AE46" s="392">
        <v>0</v>
      </c>
      <c r="AF46" s="392">
        <v>0</v>
      </c>
      <c r="AG46" s="392">
        <v>0</v>
      </c>
      <c r="AH46" s="392">
        <v>0</v>
      </c>
      <c r="AI46" s="392">
        <v>0</v>
      </c>
      <c r="AJ46" s="392">
        <v>0</v>
      </c>
      <c r="AK46" s="392">
        <v>0</v>
      </c>
      <c r="AL46" s="392">
        <v>0</v>
      </c>
      <c r="AM46" s="392">
        <v>0</v>
      </c>
      <c r="AN46" s="392">
        <v>0</v>
      </c>
      <c r="AO46" s="392">
        <v>0</v>
      </c>
      <c r="AP46" s="392">
        <v>0</v>
      </c>
      <c r="AQ46" s="392">
        <v>0</v>
      </c>
      <c r="AR46" s="392">
        <v>0</v>
      </c>
      <c r="AS46" s="392">
        <v>0</v>
      </c>
      <c r="AT46" s="392">
        <v>0</v>
      </c>
      <c r="AU46" s="392">
        <v>0</v>
      </c>
      <c r="AV46" s="392">
        <v>0</v>
      </c>
      <c r="AW46" s="392">
        <v>0</v>
      </c>
      <c r="AX46" s="392">
        <v>0</v>
      </c>
      <c r="AY46" s="392">
        <v>0</v>
      </c>
      <c r="AZ46" s="392">
        <v>0</v>
      </c>
      <c r="BA46" s="392">
        <v>0</v>
      </c>
      <c r="BB46" s="392">
        <v>0</v>
      </c>
      <c r="BC46" s="392">
        <v>0</v>
      </c>
      <c r="BD46" s="392">
        <v>0.65718828949339425</v>
      </c>
      <c r="BE46" s="392">
        <v>0.65961774767740922</v>
      </c>
      <c r="BF46" s="392">
        <v>0.61416010666464504</v>
      </c>
      <c r="BG46" s="392">
        <v>0.64327284102213389</v>
      </c>
      <c r="BH46" s="392">
        <v>0.56909610654458576</v>
      </c>
      <c r="BI46" s="392">
        <v>0.36958824835770193</v>
      </c>
      <c r="BJ46" s="392">
        <v>0.30519888145244678</v>
      </c>
      <c r="BK46" s="392">
        <v>0.23575728742998373</v>
      </c>
      <c r="BL46" s="392">
        <v>0.24668982671490491</v>
      </c>
      <c r="BM46" s="392">
        <v>2.3007021579193026E-2</v>
      </c>
      <c r="BN46" s="392">
        <v>6.6229018446189308E-2</v>
      </c>
      <c r="BO46" s="392">
        <v>4.5510349958351487E-2</v>
      </c>
      <c r="BP46" s="392">
        <v>3.7685317600419987E-2</v>
      </c>
      <c r="BQ46" s="392">
        <v>1.0318898363200005E-2</v>
      </c>
      <c r="BR46" s="392">
        <v>1.8837864942849449E-3</v>
      </c>
      <c r="BS46" s="392">
        <v>1.445139657974061E-2</v>
      </c>
      <c r="BT46" s="392">
        <v>2.5122654185181499E-3</v>
      </c>
      <c r="BU46" s="392">
        <v>1.7034652455562972E-3</v>
      </c>
      <c r="BV46" s="392">
        <v>0</v>
      </c>
      <c r="BW46" s="392">
        <v>1.0501572644929921E-3</v>
      </c>
      <c r="BX46" s="392">
        <v>1.0072448679307371E-3</v>
      </c>
      <c r="BY46" s="392">
        <v>0</v>
      </c>
      <c r="BZ46" s="392">
        <v>0</v>
      </c>
      <c r="CA46" s="392">
        <v>0</v>
      </c>
      <c r="CB46" s="392">
        <v>0</v>
      </c>
      <c r="CC46" s="392">
        <v>0</v>
      </c>
      <c r="CD46" s="392">
        <v>0</v>
      </c>
      <c r="CE46" s="393">
        <v>0</v>
      </c>
    </row>
    <row r="47" spans="2:83" x14ac:dyDescent="0.35">
      <c r="B47" s="74" t="s">
        <v>647</v>
      </c>
      <c r="D47" s="392">
        <v>0</v>
      </c>
      <c r="E47" s="392">
        <v>0</v>
      </c>
      <c r="F47" s="392">
        <v>0</v>
      </c>
      <c r="G47" s="392">
        <v>0</v>
      </c>
      <c r="H47" s="392">
        <v>0</v>
      </c>
      <c r="I47" s="392">
        <v>0</v>
      </c>
      <c r="J47" s="392">
        <v>0</v>
      </c>
      <c r="K47" s="392">
        <v>0</v>
      </c>
      <c r="L47" s="392">
        <v>0</v>
      </c>
      <c r="M47" s="392">
        <v>0</v>
      </c>
      <c r="N47" s="392">
        <v>0</v>
      </c>
      <c r="O47" s="392">
        <v>0</v>
      </c>
      <c r="P47" s="392">
        <v>0</v>
      </c>
      <c r="Q47" s="392">
        <v>0</v>
      </c>
      <c r="R47" s="392">
        <v>0</v>
      </c>
      <c r="S47" s="392">
        <v>0</v>
      </c>
      <c r="T47" s="392">
        <v>0</v>
      </c>
      <c r="U47" s="392">
        <v>0</v>
      </c>
      <c r="V47" s="392">
        <v>0</v>
      </c>
      <c r="W47" s="392">
        <v>0</v>
      </c>
      <c r="X47" s="392">
        <v>0</v>
      </c>
      <c r="Y47" s="392">
        <v>0</v>
      </c>
      <c r="Z47" s="392">
        <v>0</v>
      </c>
      <c r="AA47" s="392">
        <v>0</v>
      </c>
      <c r="AB47" s="392">
        <v>0</v>
      </c>
      <c r="AC47" s="392">
        <v>0</v>
      </c>
      <c r="AD47" s="392">
        <v>0</v>
      </c>
      <c r="AE47" s="392">
        <v>0</v>
      </c>
      <c r="AF47" s="392">
        <v>0</v>
      </c>
      <c r="AG47" s="392">
        <v>0</v>
      </c>
      <c r="AH47" s="392">
        <v>0</v>
      </c>
      <c r="AI47" s="392">
        <v>0</v>
      </c>
      <c r="AJ47" s="392">
        <v>0</v>
      </c>
      <c r="AK47" s="392">
        <v>0</v>
      </c>
      <c r="AL47" s="392">
        <v>0</v>
      </c>
      <c r="AM47" s="392">
        <v>0</v>
      </c>
      <c r="AN47" s="392">
        <v>0</v>
      </c>
      <c r="AO47" s="392">
        <v>0</v>
      </c>
      <c r="AP47" s="392">
        <v>0</v>
      </c>
      <c r="AQ47" s="392">
        <v>0</v>
      </c>
      <c r="AR47" s="392">
        <v>0</v>
      </c>
      <c r="AS47" s="392">
        <v>0</v>
      </c>
      <c r="AT47" s="392">
        <v>0</v>
      </c>
      <c r="AU47" s="392">
        <v>0</v>
      </c>
      <c r="AV47" s="392">
        <v>0</v>
      </c>
      <c r="AW47" s="392">
        <v>0</v>
      </c>
      <c r="AX47" s="392">
        <v>0</v>
      </c>
      <c r="AY47" s="392">
        <v>0</v>
      </c>
      <c r="AZ47" s="392">
        <v>0</v>
      </c>
      <c r="BA47" s="392">
        <v>0</v>
      </c>
      <c r="BB47" s="392">
        <v>0</v>
      </c>
      <c r="BC47" s="392">
        <v>0</v>
      </c>
      <c r="BD47" s="392">
        <v>0.83490584753342767</v>
      </c>
      <c r="BE47" s="392">
        <v>0.96871066395731165</v>
      </c>
      <c r="BF47" s="392">
        <v>0.86645963935969617</v>
      </c>
      <c r="BG47" s="392">
        <v>0.93290704319178597</v>
      </c>
      <c r="BH47" s="392">
        <v>0.86172184550005193</v>
      </c>
      <c r="BI47" s="392">
        <v>0.7535594465593668</v>
      </c>
      <c r="BJ47" s="392">
        <v>0.61606420391432104</v>
      </c>
      <c r="BK47" s="392">
        <v>0.59496192869333198</v>
      </c>
      <c r="BL47" s="392">
        <v>0.50784210671851249</v>
      </c>
      <c r="BM47" s="392">
        <v>0.1715312649729579</v>
      </c>
      <c r="BN47" s="392">
        <v>5.3013631425028018E-2</v>
      </c>
      <c r="BO47" s="392">
        <v>4.3135207998276373E-2</v>
      </c>
      <c r="BP47" s="392">
        <v>3.9155262509991989E-2</v>
      </c>
      <c r="BQ47" s="392">
        <v>0</v>
      </c>
      <c r="BR47" s="392">
        <v>0</v>
      </c>
      <c r="BS47" s="392">
        <v>1.3701443416006638E-2</v>
      </c>
      <c r="BT47" s="392">
        <v>1.1074839000055632E-3</v>
      </c>
      <c r="BU47" s="392">
        <v>5.6918760047808287E-3</v>
      </c>
      <c r="BV47" s="392">
        <v>0</v>
      </c>
      <c r="BW47" s="392">
        <v>1.1533144470532305E-3</v>
      </c>
      <c r="BX47" s="392">
        <v>1.1061867561955947E-3</v>
      </c>
      <c r="BY47" s="392">
        <v>0</v>
      </c>
      <c r="BZ47" s="392">
        <v>0</v>
      </c>
      <c r="CA47" s="392">
        <v>0</v>
      </c>
      <c r="CB47" s="392">
        <v>0</v>
      </c>
      <c r="CC47" s="392">
        <v>0</v>
      </c>
      <c r="CD47" s="392">
        <v>0</v>
      </c>
      <c r="CE47" s="393">
        <v>0</v>
      </c>
    </row>
    <row r="48" spans="2:83" x14ac:dyDescent="0.35">
      <c r="B48" s="74" t="s">
        <v>648</v>
      </c>
      <c r="D48" s="392">
        <v>0</v>
      </c>
      <c r="E48" s="392">
        <v>0</v>
      </c>
      <c r="F48" s="392">
        <v>0</v>
      </c>
      <c r="G48" s="392">
        <v>0</v>
      </c>
      <c r="H48" s="392">
        <v>0</v>
      </c>
      <c r="I48" s="392">
        <v>0</v>
      </c>
      <c r="J48" s="392">
        <v>0</v>
      </c>
      <c r="K48" s="392">
        <v>0</v>
      </c>
      <c r="L48" s="392">
        <v>0</v>
      </c>
      <c r="M48" s="392">
        <v>0</v>
      </c>
      <c r="N48" s="392">
        <v>0</v>
      </c>
      <c r="O48" s="392">
        <v>0</v>
      </c>
      <c r="P48" s="392">
        <v>0</v>
      </c>
      <c r="Q48" s="392">
        <v>0</v>
      </c>
      <c r="R48" s="392">
        <v>0</v>
      </c>
      <c r="S48" s="392">
        <v>0</v>
      </c>
      <c r="T48" s="392">
        <v>0</v>
      </c>
      <c r="U48" s="392">
        <v>0</v>
      </c>
      <c r="V48" s="392">
        <v>0</v>
      </c>
      <c r="W48" s="392">
        <v>0</v>
      </c>
      <c r="X48" s="392">
        <v>0</v>
      </c>
      <c r="Y48" s="392">
        <v>0</v>
      </c>
      <c r="Z48" s="392">
        <v>0</v>
      </c>
      <c r="AA48" s="392">
        <v>0</v>
      </c>
      <c r="AB48" s="392">
        <v>0</v>
      </c>
      <c r="AC48" s="392">
        <v>0</v>
      </c>
      <c r="AD48" s="392">
        <v>0</v>
      </c>
      <c r="AE48" s="392">
        <v>0</v>
      </c>
      <c r="AF48" s="392">
        <v>0</v>
      </c>
      <c r="AG48" s="392">
        <v>0</v>
      </c>
      <c r="AH48" s="392">
        <v>0</v>
      </c>
      <c r="AI48" s="392">
        <v>0</v>
      </c>
      <c r="AJ48" s="392">
        <v>0</v>
      </c>
      <c r="AK48" s="392">
        <v>0</v>
      </c>
      <c r="AL48" s="392">
        <v>0</v>
      </c>
      <c r="AM48" s="392">
        <v>0</v>
      </c>
      <c r="AN48" s="392">
        <v>0</v>
      </c>
      <c r="AO48" s="392">
        <v>0</v>
      </c>
      <c r="AP48" s="392">
        <v>0</v>
      </c>
      <c r="AQ48" s="392">
        <v>0</v>
      </c>
      <c r="AR48" s="392">
        <v>0</v>
      </c>
      <c r="AS48" s="392">
        <v>0</v>
      </c>
      <c r="AT48" s="392">
        <v>0</v>
      </c>
      <c r="AU48" s="392">
        <v>0</v>
      </c>
      <c r="AV48" s="392">
        <v>0</v>
      </c>
      <c r="AW48" s="392">
        <v>0</v>
      </c>
      <c r="AX48" s="392">
        <v>0</v>
      </c>
      <c r="AY48" s="392">
        <v>0</v>
      </c>
      <c r="AZ48" s="392">
        <v>0</v>
      </c>
      <c r="BA48" s="392">
        <v>0</v>
      </c>
      <c r="BB48" s="392">
        <v>0</v>
      </c>
      <c r="BC48" s="392">
        <v>0</v>
      </c>
      <c r="BD48" s="392">
        <v>30.774870660454607</v>
      </c>
      <c r="BE48" s="392">
        <v>31.893007667063369</v>
      </c>
      <c r="BF48" s="392">
        <v>33.371362437999551</v>
      </c>
      <c r="BG48" s="392">
        <v>35.293395654988082</v>
      </c>
      <c r="BH48" s="392">
        <v>37.547544752346781</v>
      </c>
      <c r="BI48" s="392">
        <v>40.430379120942867</v>
      </c>
      <c r="BJ48" s="392">
        <v>41.052292974275822</v>
      </c>
      <c r="BK48" s="392">
        <v>42.896472213400102</v>
      </c>
      <c r="BL48" s="392">
        <v>42.477261339479007</v>
      </c>
      <c r="BM48" s="392">
        <v>41.740168259267435</v>
      </c>
      <c r="BN48" s="392">
        <v>37.787304681455318</v>
      </c>
      <c r="BO48" s="392">
        <v>34.313865787762815</v>
      </c>
      <c r="BP48" s="392">
        <v>24.022601033394039</v>
      </c>
      <c r="BQ48" s="392">
        <v>9.2516373982275297</v>
      </c>
      <c r="BR48" s="392">
        <v>1.9070515045415264</v>
      </c>
      <c r="BS48" s="392">
        <v>1.3411651043112389</v>
      </c>
      <c r="BT48" s="392">
        <v>0.43256197391286383</v>
      </c>
      <c r="BU48" s="392">
        <v>0.25281754794475858</v>
      </c>
      <c r="BV48" s="392">
        <v>0</v>
      </c>
      <c r="BW48" s="392">
        <v>0.11400739563156909</v>
      </c>
      <c r="BX48" s="392">
        <v>0.10934873093649242</v>
      </c>
      <c r="BY48" s="392">
        <v>0</v>
      </c>
      <c r="BZ48" s="392">
        <v>0</v>
      </c>
      <c r="CA48" s="392">
        <v>0</v>
      </c>
      <c r="CB48" s="392">
        <v>0</v>
      </c>
      <c r="CC48" s="392">
        <v>0</v>
      </c>
      <c r="CD48" s="392">
        <v>0</v>
      </c>
      <c r="CE48" s="393">
        <v>0</v>
      </c>
    </row>
    <row r="49" spans="1:83" x14ac:dyDescent="0.35">
      <c r="B49" s="74" t="s">
        <v>650</v>
      </c>
      <c r="D49" s="392">
        <v>0</v>
      </c>
      <c r="E49" s="392">
        <v>0</v>
      </c>
      <c r="F49" s="392">
        <v>0</v>
      </c>
      <c r="G49" s="392">
        <v>0</v>
      </c>
      <c r="H49" s="392">
        <v>0</v>
      </c>
      <c r="I49" s="392">
        <v>0</v>
      </c>
      <c r="J49" s="392">
        <v>0</v>
      </c>
      <c r="K49" s="392">
        <v>0</v>
      </c>
      <c r="L49" s="392">
        <v>0</v>
      </c>
      <c r="M49" s="392">
        <v>0</v>
      </c>
      <c r="N49" s="392">
        <v>0</v>
      </c>
      <c r="O49" s="392">
        <v>0</v>
      </c>
      <c r="P49" s="392">
        <v>0</v>
      </c>
      <c r="Q49" s="392">
        <v>0</v>
      </c>
      <c r="R49" s="392">
        <v>0</v>
      </c>
      <c r="S49" s="392">
        <v>0</v>
      </c>
      <c r="T49" s="392">
        <v>0</v>
      </c>
      <c r="U49" s="392">
        <v>0</v>
      </c>
      <c r="V49" s="392">
        <v>0</v>
      </c>
      <c r="W49" s="392">
        <v>0</v>
      </c>
      <c r="X49" s="392">
        <v>0</v>
      </c>
      <c r="Y49" s="392">
        <v>0</v>
      </c>
      <c r="Z49" s="392">
        <v>0</v>
      </c>
      <c r="AA49" s="392">
        <v>0</v>
      </c>
      <c r="AB49" s="392">
        <v>0</v>
      </c>
      <c r="AC49" s="392">
        <v>0</v>
      </c>
      <c r="AD49" s="392">
        <v>0</v>
      </c>
      <c r="AE49" s="392">
        <v>0</v>
      </c>
      <c r="AF49" s="392">
        <v>0</v>
      </c>
      <c r="AG49" s="392">
        <v>0</v>
      </c>
      <c r="AH49" s="392">
        <v>0</v>
      </c>
      <c r="AI49" s="392">
        <v>0</v>
      </c>
      <c r="AJ49" s="392">
        <v>0</v>
      </c>
      <c r="AK49" s="392">
        <v>0</v>
      </c>
      <c r="AL49" s="392">
        <v>0</v>
      </c>
      <c r="AM49" s="392">
        <v>0</v>
      </c>
      <c r="AN49" s="392">
        <v>0</v>
      </c>
      <c r="AO49" s="392">
        <v>0</v>
      </c>
      <c r="AP49" s="392">
        <v>0</v>
      </c>
      <c r="AQ49" s="392">
        <v>0</v>
      </c>
      <c r="AR49" s="392">
        <v>0</v>
      </c>
      <c r="AS49" s="392">
        <v>0</v>
      </c>
      <c r="AT49" s="392">
        <v>0</v>
      </c>
      <c r="AU49" s="392">
        <v>0</v>
      </c>
      <c r="AV49" s="392">
        <v>0</v>
      </c>
      <c r="AW49" s="392">
        <v>0</v>
      </c>
      <c r="AX49" s="392">
        <v>0</v>
      </c>
      <c r="AY49" s="392">
        <v>0</v>
      </c>
      <c r="AZ49" s="392">
        <v>0</v>
      </c>
      <c r="BA49" s="392">
        <v>0</v>
      </c>
      <c r="BB49" s="392">
        <v>0</v>
      </c>
      <c r="BC49" s="392">
        <v>0</v>
      </c>
      <c r="BD49" s="392">
        <v>0</v>
      </c>
      <c r="BE49" s="392">
        <v>0</v>
      </c>
      <c r="BF49" s="392">
        <v>0</v>
      </c>
      <c r="BG49" s="392">
        <v>0</v>
      </c>
      <c r="BH49" s="392">
        <v>0</v>
      </c>
      <c r="BI49" s="392">
        <v>0</v>
      </c>
      <c r="BJ49" s="392">
        <v>0</v>
      </c>
      <c r="BK49" s="392">
        <v>0</v>
      </c>
      <c r="BL49" s="392">
        <v>0</v>
      </c>
      <c r="BM49" s="392">
        <v>0</v>
      </c>
      <c r="BN49" s="392">
        <v>0</v>
      </c>
      <c r="BO49" s="392">
        <v>0</v>
      </c>
      <c r="BP49" s="392">
        <v>0</v>
      </c>
      <c r="BQ49" s="392">
        <v>0</v>
      </c>
      <c r="BR49" s="392">
        <v>0</v>
      </c>
      <c r="BS49" s="392">
        <v>0</v>
      </c>
      <c r="BT49" s="392">
        <v>0</v>
      </c>
      <c r="BU49" s="392">
        <v>0</v>
      </c>
      <c r="BV49" s="392">
        <v>0</v>
      </c>
      <c r="BW49" s="392">
        <v>1.0501572644929921E-3</v>
      </c>
      <c r="BX49" s="392">
        <v>1.0501572644929921E-3</v>
      </c>
      <c r="BY49" s="392">
        <v>0</v>
      </c>
      <c r="BZ49" s="392">
        <v>0</v>
      </c>
      <c r="CA49" s="392">
        <v>0</v>
      </c>
      <c r="CB49" s="392">
        <v>0</v>
      </c>
      <c r="CC49" s="392">
        <v>0</v>
      </c>
      <c r="CD49" s="392">
        <v>0</v>
      </c>
      <c r="CE49" s="393">
        <v>0</v>
      </c>
    </row>
    <row r="50" spans="1:83" x14ac:dyDescent="0.35">
      <c r="B50" s="74" t="s">
        <v>643</v>
      </c>
      <c r="D50" s="392">
        <v>0</v>
      </c>
      <c r="E50" s="392">
        <v>0</v>
      </c>
      <c r="F50" s="392">
        <v>0</v>
      </c>
      <c r="G50" s="392">
        <v>0</v>
      </c>
      <c r="H50" s="392">
        <v>0</v>
      </c>
      <c r="I50" s="392">
        <v>0</v>
      </c>
      <c r="J50" s="392">
        <v>0</v>
      </c>
      <c r="K50" s="392">
        <v>0</v>
      </c>
      <c r="L50" s="392">
        <v>0</v>
      </c>
      <c r="M50" s="392">
        <v>0</v>
      </c>
      <c r="N50" s="392">
        <v>0</v>
      </c>
      <c r="O50" s="392">
        <v>0</v>
      </c>
      <c r="P50" s="392">
        <v>0</v>
      </c>
      <c r="Q50" s="392">
        <v>0</v>
      </c>
      <c r="R50" s="392">
        <v>0</v>
      </c>
      <c r="S50" s="392">
        <v>0</v>
      </c>
      <c r="T50" s="392">
        <v>0</v>
      </c>
      <c r="U50" s="392">
        <v>0</v>
      </c>
      <c r="V50" s="392">
        <v>0</v>
      </c>
      <c r="W50" s="392">
        <v>0</v>
      </c>
      <c r="X50" s="392">
        <v>0</v>
      </c>
      <c r="Y50" s="392">
        <v>0</v>
      </c>
      <c r="Z50" s="392">
        <v>0</v>
      </c>
      <c r="AA50" s="392">
        <v>0</v>
      </c>
      <c r="AB50" s="392">
        <v>0</v>
      </c>
      <c r="AC50" s="392">
        <v>0</v>
      </c>
      <c r="AD50" s="392">
        <v>0</v>
      </c>
      <c r="AE50" s="392">
        <v>0</v>
      </c>
      <c r="AF50" s="392">
        <v>0</v>
      </c>
      <c r="AG50" s="392">
        <v>0</v>
      </c>
      <c r="AH50" s="392">
        <v>0</v>
      </c>
      <c r="AI50" s="392">
        <v>0</v>
      </c>
      <c r="AJ50" s="392">
        <v>0</v>
      </c>
      <c r="AK50" s="392">
        <v>0</v>
      </c>
      <c r="AL50" s="392">
        <v>0</v>
      </c>
      <c r="AM50" s="392">
        <v>0</v>
      </c>
      <c r="AN50" s="392">
        <v>0</v>
      </c>
      <c r="AO50" s="392">
        <v>0</v>
      </c>
      <c r="AP50" s="392">
        <v>0</v>
      </c>
      <c r="AQ50" s="392">
        <v>0</v>
      </c>
      <c r="AR50" s="392">
        <v>0</v>
      </c>
      <c r="AS50" s="392">
        <v>0</v>
      </c>
      <c r="AT50" s="392">
        <v>0</v>
      </c>
      <c r="AU50" s="392">
        <v>0</v>
      </c>
      <c r="AV50" s="392">
        <v>0</v>
      </c>
      <c r="AW50" s="392">
        <v>0</v>
      </c>
      <c r="AX50" s="392">
        <v>0</v>
      </c>
      <c r="AY50" s="392">
        <v>0</v>
      </c>
      <c r="AZ50" s="392">
        <v>0</v>
      </c>
      <c r="BA50" s="392">
        <v>0</v>
      </c>
      <c r="BB50" s="392">
        <v>0</v>
      </c>
      <c r="BC50" s="392">
        <v>0</v>
      </c>
      <c r="BD50" s="392">
        <v>0</v>
      </c>
      <c r="BE50" s="392">
        <v>0</v>
      </c>
      <c r="BF50" s="392">
        <v>0</v>
      </c>
      <c r="BG50" s="392">
        <v>0</v>
      </c>
      <c r="BH50" s="392">
        <v>0</v>
      </c>
      <c r="BI50" s="392">
        <v>0</v>
      </c>
      <c r="BJ50" s="392">
        <v>0</v>
      </c>
      <c r="BK50" s="392">
        <v>0</v>
      </c>
      <c r="BL50" s="392">
        <v>2.4244544775759685E-2</v>
      </c>
      <c r="BM50" s="392">
        <v>0.49113380543421603</v>
      </c>
      <c r="BN50" s="392">
        <v>1.0931583540805547</v>
      </c>
      <c r="BO50" s="392">
        <v>2.6166438237862635</v>
      </c>
      <c r="BP50" s="392">
        <v>10.362282313574157</v>
      </c>
      <c r="BQ50" s="392">
        <v>21.796001639175824</v>
      </c>
      <c r="BR50" s="392">
        <v>24.000351111014286</v>
      </c>
      <c r="BS50" s="392">
        <v>26.229091891955552</v>
      </c>
      <c r="BT50" s="392">
        <v>27.256264308592748</v>
      </c>
      <c r="BU50" s="392">
        <v>28.216449142840297</v>
      </c>
      <c r="BV50" s="392">
        <v>27.747752806608453</v>
      </c>
      <c r="BW50" s="392">
        <v>25.456162448432035</v>
      </c>
      <c r="BX50" s="392">
        <v>24.678061263202594</v>
      </c>
      <c r="BY50" s="392">
        <v>22.997737672271423</v>
      </c>
      <c r="BZ50" s="392">
        <v>22.140374246373785</v>
      </c>
      <c r="CA50" s="392">
        <v>23.654828351949039</v>
      </c>
      <c r="CB50" s="392">
        <v>23.825366191326498</v>
      </c>
      <c r="CC50" s="392">
        <v>23.180658225445772</v>
      </c>
      <c r="CD50" s="392">
        <v>22.327668957133664</v>
      </c>
      <c r="CE50" s="393">
        <v>21.012388022415394</v>
      </c>
    </row>
    <row r="51" spans="1:83" s="320" customFormat="1" ht="27" customHeight="1" thickBot="1" x14ac:dyDescent="0.3">
      <c r="B51" s="88" t="s">
        <v>659</v>
      </c>
      <c r="C51" s="442"/>
      <c r="D51" s="397">
        <v>0</v>
      </c>
      <c r="E51" s="397">
        <v>0</v>
      </c>
      <c r="F51" s="397">
        <v>0</v>
      </c>
      <c r="G51" s="397">
        <v>0</v>
      </c>
      <c r="H51" s="397">
        <v>0</v>
      </c>
      <c r="I51" s="397">
        <v>0</v>
      </c>
      <c r="J51" s="397">
        <v>0</v>
      </c>
      <c r="K51" s="397">
        <v>0</v>
      </c>
      <c r="L51" s="397">
        <v>0</v>
      </c>
      <c r="M51" s="397">
        <v>0</v>
      </c>
      <c r="N51" s="397">
        <v>0</v>
      </c>
      <c r="O51" s="397">
        <v>0</v>
      </c>
      <c r="P51" s="397">
        <v>0</v>
      </c>
      <c r="Q51" s="397">
        <v>0</v>
      </c>
      <c r="R51" s="397">
        <v>0</v>
      </c>
      <c r="S51" s="397">
        <v>0</v>
      </c>
      <c r="T51" s="397">
        <v>0</v>
      </c>
      <c r="U51" s="397">
        <v>0</v>
      </c>
      <c r="V51" s="397">
        <v>0</v>
      </c>
      <c r="W51" s="397">
        <v>0</v>
      </c>
      <c r="X51" s="397">
        <v>0</v>
      </c>
      <c r="Y51" s="397">
        <v>0</v>
      </c>
      <c r="Z51" s="397">
        <v>0</v>
      </c>
      <c r="AA51" s="397">
        <v>0</v>
      </c>
      <c r="AB51" s="397">
        <v>0</v>
      </c>
      <c r="AC51" s="397">
        <v>0</v>
      </c>
      <c r="AD51" s="397">
        <v>0</v>
      </c>
      <c r="AE51" s="397">
        <v>0</v>
      </c>
      <c r="AF51" s="397">
        <v>0</v>
      </c>
      <c r="AG51" s="397">
        <v>0</v>
      </c>
      <c r="AH51" s="397">
        <v>0</v>
      </c>
      <c r="AI51" s="397">
        <v>0</v>
      </c>
      <c r="AJ51" s="397">
        <v>0</v>
      </c>
      <c r="AK51" s="397">
        <v>0</v>
      </c>
      <c r="AL51" s="397">
        <v>0</v>
      </c>
      <c r="AM51" s="397">
        <v>0</v>
      </c>
      <c r="AN51" s="397">
        <v>0</v>
      </c>
      <c r="AO51" s="397">
        <v>0</v>
      </c>
      <c r="AP51" s="397">
        <v>0</v>
      </c>
      <c r="AQ51" s="397">
        <v>0</v>
      </c>
      <c r="AR51" s="397">
        <v>0</v>
      </c>
      <c r="AS51" s="397">
        <v>0</v>
      </c>
      <c r="AT51" s="397">
        <v>0</v>
      </c>
      <c r="AU51" s="397">
        <v>0</v>
      </c>
      <c r="AV51" s="397">
        <v>0</v>
      </c>
      <c r="AW51" s="397">
        <v>0</v>
      </c>
      <c r="AX51" s="397">
        <v>0</v>
      </c>
      <c r="AY51" s="397">
        <v>0</v>
      </c>
      <c r="AZ51" s="397">
        <v>0.67478636681710258</v>
      </c>
      <c r="BA51" s="397">
        <v>0.59893208292979916</v>
      </c>
      <c r="BB51" s="397">
        <v>0.7927511605905786</v>
      </c>
      <c r="BC51" s="397">
        <v>0.83138374719943231</v>
      </c>
      <c r="BD51" s="397">
        <v>2.3565033170387002</v>
      </c>
      <c r="BE51" s="397">
        <v>2.1444753697632777</v>
      </c>
      <c r="BF51" s="397">
        <v>1.6764872412633873</v>
      </c>
      <c r="BG51" s="397">
        <v>1.5851905911850244</v>
      </c>
      <c r="BH51" s="397">
        <v>1.6521352608846456</v>
      </c>
      <c r="BI51" s="397">
        <v>1.6993219173085448</v>
      </c>
      <c r="BJ51" s="397">
        <v>1.8737000440989178</v>
      </c>
      <c r="BK51" s="397">
        <v>1.8996312635423793</v>
      </c>
      <c r="BL51" s="397">
        <v>1.9511936164182131</v>
      </c>
      <c r="BM51" s="397">
        <v>1.945699337894331</v>
      </c>
      <c r="BN51" s="397">
        <v>1.832330803525585</v>
      </c>
      <c r="BO51" s="397">
        <v>1.8690611712201957</v>
      </c>
      <c r="BP51" s="397">
        <v>1.8919096135723212</v>
      </c>
      <c r="BQ51" s="397">
        <v>1.395163214439967</v>
      </c>
      <c r="BR51" s="397">
        <v>0.49283825909409629</v>
      </c>
      <c r="BS51" s="397">
        <v>0.33896879672968472</v>
      </c>
      <c r="BT51" s="397">
        <v>0.31473311417974154</v>
      </c>
      <c r="BU51" s="397">
        <v>0.16064606577606863</v>
      </c>
      <c r="BV51" s="397">
        <v>0.130519010590263</v>
      </c>
      <c r="BW51" s="397">
        <v>0.11950901824668357</v>
      </c>
      <c r="BX51" s="397">
        <v>9.6186841959652908E-2</v>
      </c>
      <c r="BY51" s="397">
        <v>8.5144976479844273E-2</v>
      </c>
      <c r="BZ51" s="397">
        <v>7.8225965225432251E-2</v>
      </c>
      <c r="CA51" s="397">
        <v>7.6687643334867536E-2</v>
      </c>
      <c r="CB51" s="397">
        <v>7.149840607618746E-2</v>
      </c>
      <c r="CC51" s="397">
        <v>6.1061997864546594E-2</v>
      </c>
      <c r="CD51" s="397">
        <v>5.0320165727673012E-2</v>
      </c>
      <c r="CE51" s="398">
        <v>3.989133789691364E-2</v>
      </c>
    </row>
    <row r="52" spans="1:83" ht="26.25" customHeight="1" x14ac:dyDescent="0.35">
      <c r="A52" s="351"/>
      <c r="B52" s="176" t="s">
        <v>660</v>
      </c>
      <c r="D52" s="51" t="s">
        <v>145</v>
      </c>
      <c r="E52" s="51" t="s">
        <v>146</v>
      </c>
      <c r="F52" s="51" t="s">
        <v>147</v>
      </c>
      <c r="G52" s="51" t="s">
        <v>148</v>
      </c>
      <c r="H52" s="51" t="s">
        <v>149</v>
      </c>
      <c r="I52" s="51" t="s">
        <v>150</v>
      </c>
      <c r="J52" s="51" t="s">
        <v>151</v>
      </c>
      <c r="K52" s="51" t="s">
        <v>152</v>
      </c>
      <c r="L52" s="51" t="s">
        <v>153</v>
      </c>
      <c r="M52" s="51" t="s">
        <v>154</v>
      </c>
      <c r="N52" s="51" t="s">
        <v>155</v>
      </c>
      <c r="O52" s="51" t="s">
        <v>156</v>
      </c>
      <c r="P52" s="51" t="s">
        <v>157</v>
      </c>
      <c r="Q52" s="51" t="s">
        <v>158</v>
      </c>
      <c r="R52" s="51" t="s">
        <v>159</v>
      </c>
      <c r="S52" s="51" t="s">
        <v>160</v>
      </c>
      <c r="T52" s="51" t="s">
        <v>161</v>
      </c>
      <c r="U52" s="51" t="s">
        <v>162</v>
      </c>
      <c r="V52" s="51" t="s">
        <v>163</v>
      </c>
      <c r="W52" s="51" t="s">
        <v>164</v>
      </c>
      <c r="X52" s="51" t="s">
        <v>165</v>
      </c>
      <c r="Y52" s="51" t="s">
        <v>166</v>
      </c>
      <c r="Z52" s="51" t="s">
        <v>167</v>
      </c>
      <c r="AA52" s="51" t="s">
        <v>168</v>
      </c>
      <c r="AB52" s="51" t="s">
        <v>169</v>
      </c>
      <c r="AC52" s="51" t="s">
        <v>170</v>
      </c>
      <c r="AD52" s="51" t="s">
        <v>171</v>
      </c>
      <c r="AE52" s="51" t="s">
        <v>172</v>
      </c>
      <c r="AF52" s="51" t="s">
        <v>173</v>
      </c>
      <c r="AG52" s="51" t="s">
        <v>174</v>
      </c>
      <c r="AH52" s="51" t="s">
        <v>175</v>
      </c>
      <c r="AI52" s="51" t="s">
        <v>176</v>
      </c>
      <c r="AJ52" s="51" t="s">
        <v>177</v>
      </c>
      <c r="AK52" s="51" t="s">
        <v>178</v>
      </c>
      <c r="AL52" s="51" t="s">
        <v>179</v>
      </c>
      <c r="AM52" s="51" t="s">
        <v>180</v>
      </c>
      <c r="AN52" s="51" t="s">
        <v>181</v>
      </c>
      <c r="AO52" s="51" t="s">
        <v>182</v>
      </c>
      <c r="AP52" s="51" t="s">
        <v>183</v>
      </c>
      <c r="AQ52" s="51" t="s">
        <v>184</v>
      </c>
      <c r="AR52" s="51" t="s">
        <v>185</v>
      </c>
      <c r="AS52" s="51" t="s">
        <v>186</v>
      </c>
      <c r="AT52" s="51" t="s">
        <v>187</v>
      </c>
      <c r="AU52" s="51" t="s">
        <v>188</v>
      </c>
      <c r="AV52" s="51" t="s">
        <v>189</v>
      </c>
      <c r="AW52" s="51" t="s">
        <v>190</v>
      </c>
      <c r="AX52" s="51" t="s">
        <v>191</v>
      </c>
      <c r="AY52" s="51" t="s">
        <v>90</v>
      </c>
      <c r="AZ52" s="51" t="s">
        <v>91</v>
      </c>
      <c r="BA52" s="51" t="s">
        <v>92</v>
      </c>
      <c r="BB52" s="51" t="s">
        <v>93</v>
      </c>
      <c r="BC52" s="51" t="s">
        <v>94</v>
      </c>
      <c r="BD52" s="51" t="s">
        <v>95</v>
      </c>
      <c r="BE52" s="51" t="s">
        <v>96</v>
      </c>
      <c r="BF52" s="51" t="s">
        <v>97</v>
      </c>
      <c r="BG52" s="51" t="s">
        <v>98</v>
      </c>
      <c r="BH52" s="51" t="s">
        <v>99</v>
      </c>
      <c r="BI52" s="51" t="s">
        <v>100</v>
      </c>
      <c r="BJ52" s="51" t="s">
        <v>101</v>
      </c>
      <c r="BK52" s="51" t="s">
        <v>102</v>
      </c>
      <c r="BL52" s="51" t="s">
        <v>103</v>
      </c>
      <c r="BM52" s="51" t="s">
        <v>104</v>
      </c>
      <c r="BN52" s="51" t="s">
        <v>105</v>
      </c>
      <c r="BO52" s="51" t="s">
        <v>106</v>
      </c>
      <c r="BP52" s="51" t="s">
        <v>107</v>
      </c>
      <c r="BQ52" s="51" t="s">
        <v>108</v>
      </c>
      <c r="BR52" s="51" t="s">
        <v>109</v>
      </c>
      <c r="BS52" s="51" t="s">
        <v>110</v>
      </c>
      <c r="BT52" s="51" t="s">
        <v>111</v>
      </c>
      <c r="BU52" s="51" t="s">
        <v>112</v>
      </c>
      <c r="BV52" s="51" t="s">
        <v>113</v>
      </c>
      <c r="BW52" s="51" t="s">
        <v>114</v>
      </c>
      <c r="BX52" s="51" t="s">
        <v>115</v>
      </c>
      <c r="BY52" s="51" t="s">
        <v>116</v>
      </c>
      <c r="BZ52" s="51" t="s">
        <v>117</v>
      </c>
      <c r="CA52" s="51" t="s">
        <v>118</v>
      </c>
      <c r="CB52" s="51" t="s">
        <v>119</v>
      </c>
      <c r="CC52" s="51" t="s">
        <v>120</v>
      </c>
      <c r="CD52" s="51" t="s">
        <v>121</v>
      </c>
      <c r="CE52" s="52" t="s">
        <v>122</v>
      </c>
    </row>
    <row r="53" spans="1:83" ht="15" customHeight="1" x14ac:dyDescent="0.35">
      <c r="A53" s="351"/>
      <c r="B53" s="331" t="s">
        <v>305</v>
      </c>
      <c r="C53" s="352"/>
      <c r="D53" s="278" t="s">
        <v>124</v>
      </c>
      <c r="E53" s="278" t="s">
        <v>124</v>
      </c>
      <c r="F53" s="278" t="s">
        <v>124</v>
      </c>
      <c r="G53" s="278" t="s">
        <v>124</v>
      </c>
      <c r="H53" s="278" t="s">
        <v>124</v>
      </c>
      <c r="I53" s="278" t="s">
        <v>124</v>
      </c>
      <c r="J53" s="278" t="s">
        <v>124</v>
      </c>
      <c r="K53" s="278" t="s">
        <v>124</v>
      </c>
      <c r="L53" s="278" t="s">
        <v>124</v>
      </c>
      <c r="M53" s="278" t="s">
        <v>124</v>
      </c>
      <c r="N53" s="278" t="s">
        <v>124</v>
      </c>
      <c r="O53" s="278" t="s">
        <v>124</v>
      </c>
      <c r="P53" s="278" t="s">
        <v>124</v>
      </c>
      <c r="Q53" s="278" t="s">
        <v>124</v>
      </c>
      <c r="R53" s="278" t="s">
        <v>124</v>
      </c>
      <c r="S53" s="278" t="s">
        <v>124</v>
      </c>
      <c r="T53" s="278" t="s">
        <v>124</v>
      </c>
      <c r="U53" s="278" t="s">
        <v>124</v>
      </c>
      <c r="V53" s="278" t="s">
        <v>124</v>
      </c>
      <c r="W53" s="278" t="s">
        <v>124</v>
      </c>
      <c r="X53" s="278" t="s">
        <v>124</v>
      </c>
      <c r="Y53" s="278" t="s">
        <v>124</v>
      </c>
      <c r="Z53" s="278" t="s">
        <v>124</v>
      </c>
      <c r="AA53" s="278" t="s">
        <v>124</v>
      </c>
      <c r="AB53" s="278" t="s">
        <v>124</v>
      </c>
      <c r="AC53" s="278" t="s">
        <v>124</v>
      </c>
      <c r="AD53" s="278" t="s">
        <v>124</v>
      </c>
      <c r="AE53" s="278" t="s">
        <v>124</v>
      </c>
      <c r="AF53" s="278" t="s">
        <v>124</v>
      </c>
      <c r="AG53" s="278" t="s">
        <v>124</v>
      </c>
      <c r="AH53" s="278" t="s">
        <v>124</v>
      </c>
      <c r="AI53" s="278" t="s">
        <v>124</v>
      </c>
      <c r="AJ53" s="278" t="s">
        <v>124</v>
      </c>
      <c r="AK53" s="278" t="s">
        <v>124</v>
      </c>
      <c r="AL53" s="278" t="s">
        <v>124</v>
      </c>
      <c r="AM53" s="278" t="s">
        <v>124</v>
      </c>
      <c r="AN53" s="278" t="s">
        <v>124</v>
      </c>
      <c r="AO53" s="278" t="s">
        <v>124</v>
      </c>
      <c r="AP53" s="278" t="s">
        <v>124</v>
      </c>
      <c r="AQ53" s="278" t="s">
        <v>124</v>
      </c>
      <c r="AR53" s="278" t="s">
        <v>124</v>
      </c>
      <c r="AS53" s="278" t="s">
        <v>124</v>
      </c>
      <c r="AT53" s="278" t="s">
        <v>124</v>
      </c>
      <c r="AU53" s="278" t="s">
        <v>124</v>
      </c>
      <c r="AV53" s="278" t="s">
        <v>124</v>
      </c>
      <c r="AW53" s="278" t="s">
        <v>124</v>
      </c>
      <c r="AX53" s="278" t="s">
        <v>124</v>
      </c>
      <c r="AY53" s="278" t="s">
        <v>124</v>
      </c>
      <c r="AZ53" s="278" t="s">
        <v>124</v>
      </c>
      <c r="BA53" s="278" t="s">
        <v>124</v>
      </c>
      <c r="BB53" s="278" t="s">
        <v>124</v>
      </c>
      <c r="BC53" s="278" t="s">
        <v>124</v>
      </c>
      <c r="BD53" s="278" t="s">
        <v>124</v>
      </c>
      <c r="BE53" s="278" t="s">
        <v>124</v>
      </c>
      <c r="BF53" s="278" t="s">
        <v>124</v>
      </c>
      <c r="BG53" s="278" t="s">
        <v>124</v>
      </c>
      <c r="BH53" s="278" t="s">
        <v>124</v>
      </c>
      <c r="BI53" s="278" t="s">
        <v>124</v>
      </c>
      <c r="BJ53" s="278" t="s">
        <v>124</v>
      </c>
      <c r="BK53" s="278" t="s">
        <v>124</v>
      </c>
      <c r="BL53" s="278" t="s">
        <v>124</v>
      </c>
      <c r="BM53" s="278" t="s">
        <v>124</v>
      </c>
      <c r="BN53" s="278" t="s">
        <v>124</v>
      </c>
      <c r="BO53" s="278" t="s">
        <v>124</v>
      </c>
      <c r="BP53" s="278" t="s">
        <v>124</v>
      </c>
      <c r="BQ53" s="278" t="s">
        <v>124</v>
      </c>
      <c r="BR53" s="278" t="s">
        <v>124</v>
      </c>
      <c r="BS53" s="278" t="s">
        <v>124</v>
      </c>
      <c r="BT53" s="278" t="s">
        <v>124</v>
      </c>
      <c r="BU53" s="278" t="s">
        <v>124</v>
      </c>
      <c r="BV53" s="278" t="s">
        <v>124</v>
      </c>
      <c r="BW53" s="278" t="s">
        <v>124</v>
      </c>
      <c r="BX53" s="278" t="s">
        <v>124</v>
      </c>
      <c r="BY53" s="278" t="s">
        <v>124</v>
      </c>
      <c r="BZ53" s="278" t="s">
        <v>125</v>
      </c>
      <c r="CA53" s="278" t="s">
        <v>125</v>
      </c>
      <c r="CB53" s="278" t="s">
        <v>125</v>
      </c>
      <c r="CC53" s="278" t="s">
        <v>125</v>
      </c>
      <c r="CD53" s="278" t="s">
        <v>125</v>
      </c>
      <c r="CE53" s="279" t="s">
        <v>125</v>
      </c>
    </row>
    <row r="54" spans="1:83" s="244" customFormat="1" ht="30.75" customHeight="1" x14ac:dyDescent="0.35">
      <c r="A54" s="345"/>
      <c r="B54" s="119" t="s">
        <v>642</v>
      </c>
      <c r="C54" s="109"/>
      <c r="D54" s="389">
        <v>1745.2987756035882</v>
      </c>
      <c r="E54" s="389">
        <v>2562.2791507352672</v>
      </c>
      <c r="F54" s="389">
        <v>2618.0949505185527</v>
      </c>
      <c r="G54" s="389">
        <v>2251.1071511664454</v>
      </c>
      <c r="H54" s="389">
        <v>2581.8385335653074</v>
      </c>
      <c r="I54" s="389">
        <v>2711.1699628904712</v>
      </c>
      <c r="J54" s="389">
        <v>2644.428558621436</v>
      </c>
      <c r="K54" s="389">
        <v>2997.0992767261605</v>
      </c>
      <c r="L54" s="389">
        <v>2736.2242207999248</v>
      </c>
      <c r="M54" s="389">
        <v>3013.1377036372187</v>
      </c>
      <c r="N54" s="389">
        <v>3525.1502141188498</v>
      </c>
      <c r="O54" s="389">
        <v>3429.6598755622522</v>
      </c>
      <c r="P54" s="389">
        <v>3474.2092596002058</v>
      </c>
      <c r="Q54" s="389">
        <v>3837.3470684074728</v>
      </c>
      <c r="R54" s="389">
        <v>3885.3728217869316</v>
      </c>
      <c r="S54" s="389">
        <v>4529.4698088560626</v>
      </c>
      <c r="T54" s="389">
        <v>4539.5519123128233</v>
      </c>
      <c r="U54" s="389">
        <v>5328.5243846998592</v>
      </c>
      <c r="V54" s="389">
        <v>5339.2289131383232</v>
      </c>
      <c r="W54" s="389">
        <v>6410.7630313709979</v>
      </c>
      <c r="X54" s="389">
        <v>6571.6289398551644</v>
      </c>
      <c r="Y54" s="389">
        <v>6750.8370080227523</v>
      </c>
      <c r="Z54" s="389">
        <v>6000.0828840148597</v>
      </c>
      <c r="AA54" s="389">
        <v>6174.07923827999</v>
      </c>
      <c r="AB54" s="389">
        <v>6693.4137805555547</v>
      </c>
      <c r="AC54" s="389">
        <v>6925.0863671708357</v>
      </c>
      <c r="AD54" s="389">
        <v>6988.4340561332965</v>
      </c>
      <c r="AE54" s="389">
        <v>7471.6913441690267</v>
      </c>
      <c r="AF54" s="389">
        <v>8098.7397077629976</v>
      </c>
      <c r="AG54" s="389">
        <v>8661.7802626659159</v>
      </c>
      <c r="AH54" s="389">
        <f t="shared" ref="AH54:BM54" si="37">SUM(AH55:AH56)</f>
        <v>10133.172692479438</v>
      </c>
      <c r="AI54" s="389">
        <f t="shared" si="37"/>
        <v>9384.9837026474397</v>
      </c>
      <c r="AJ54" s="389">
        <f t="shared" si="37"/>
        <v>8713.2979157155205</v>
      </c>
      <c r="AK54" s="389">
        <f t="shared" si="37"/>
        <v>8970.0435048106101</v>
      </c>
      <c r="AL54" s="389">
        <f t="shared" si="37"/>
        <v>8974.413060928473</v>
      </c>
      <c r="AM54" s="389">
        <f t="shared" si="37"/>
        <v>8748.8656540541797</v>
      </c>
      <c r="AN54" s="389">
        <f t="shared" si="37"/>
        <v>9466.4237671883602</v>
      </c>
      <c r="AO54" s="389">
        <f t="shared" si="37"/>
        <v>9864.3592502908123</v>
      </c>
      <c r="AP54" s="389">
        <f t="shared" si="37"/>
        <v>10420.349961385793</v>
      </c>
      <c r="AQ54" s="389">
        <f t="shared" si="37"/>
        <v>10831.088174188229</v>
      </c>
      <c r="AR54" s="389">
        <f t="shared" si="37"/>
        <v>11600.581481553609</v>
      </c>
      <c r="AS54" s="389">
        <f t="shared" si="37"/>
        <v>12215.582644376698</v>
      </c>
      <c r="AT54" s="389">
        <f t="shared" si="37"/>
        <v>13111.711960791408</v>
      </c>
      <c r="AU54" s="389">
        <f t="shared" si="37"/>
        <v>15538.322881734304</v>
      </c>
      <c r="AV54" s="389">
        <f t="shared" si="37"/>
        <v>17722.448014270023</v>
      </c>
      <c r="AW54" s="389">
        <f t="shared" si="37"/>
        <v>19835.946336261881</v>
      </c>
      <c r="AX54" s="389">
        <f t="shared" si="37"/>
        <v>21527.0582661595</v>
      </c>
      <c r="AY54" s="389">
        <f t="shared" si="37"/>
        <v>21454.625540862588</v>
      </c>
      <c r="AZ54" s="389">
        <f t="shared" si="37"/>
        <v>20818.496392678931</v>
      </c>
      <c r="BA54" s="389">
        <f t="shared" si="37"/>
        <v>20829.627859263706</v>
      </c>
      <c r="BB54" s="389">
        <f t="shared" si="37"/>
        <v>20455.840331225747</v>
      </c>
      <c r="BC54" s="389">
        <f t="shared" si="37"/>
        <v>19807.77428607308</v>
      </c>
      <c r="BD54" s="389">
        <f t="shared" si="37"/>
        <v>20112.179083142597</v>
      </c>
      <c r="BE54" s="389">
        <f t="shared" si="37"/>
        <v>20317.646867966301</v>
      </c>
      <c r="BF54" s="389">
        <f t="shared" si="37"/>
        <v>19753.976934462531</v>
      </c>
      <c r="BG54" s="389">
        <f t="shared" si="37"/>
        <v>19556.574261210688</v>
      </c>
      <c r="BH54" s="441">
        <f t="shared" si="37"/>
        <v>18430.349950740103</v>
      </c>
      <c r="BI54" s="389">
        <f t="shared" si="37"/>
        <v>17622.557646620109</v>
      </c>
      <c r="BJ54" s="389">
        <f t="shared" si="37"/>
        <v>17055.947577204519</v>
      </c>
      <c r="BK54" s="389">
        <f t="shared" si="37"/>
        <v>17448.41582697022</v>
      </c>
      <c r="BL54" s="389">
        <f t="shared" si="37"/>
        <v>16862.777277679856</v>
      </c>
      <c r="BM54" s="389">
        <f t="shared" si="37"/>
        <v>17480.768114617022</v>
      </c>
      <c r="BN54" s="389">
        <f t="shared" ref="BN54:CE54" si="38">SUM(BN55:BN56)</f>
        <v>17250.793972149691</v>
      </c>
      <c r="BO54" s="389">
        <f t="shared" si="38"/>
        <v>17079.347809465304</v>
      </c>
      <c r="BP54" s="389">
        <f t="shared" si="38"/>
        <v>16812.766245586528</v>
      </c>
      <c r="BQ54" s="389">
        <f t="shared" si="38"/>
        <v>16523.21208863939</v>
      </c>
      <c r="BR54" s="389">
        <f t="shared" si="38"/>
        <v>17303.932237437839</v>
      </c>
      <c r="BS54" s="389">
        <f t="shared" si="38"/>
        <v>18092.95908964015</v>
      </c>
      <c r="BT54" s="389">
        <f t="shared" si="38"/>
        <v>17897.69824651142</v>
      </c>
      <c r="BU54" s="389">
        <f t="shared" si="38"/>
        <v>17988.006054294587</v>
      </c>
      <c r="BV54" s="389">
        <f t="shared" si="38"/>
        <v>17316.581863789495</v>
      </c>
      <c r="BW54" s="389">
        <f t="shared" si="38"/>
        <v>15487.420878657915</v>
      </c>
      <c r="BX54" s="389">
        <f t="shared" si="38"/>
        <v>14094.654612848615</v>
      </c>
      <c r="BY54" s="389">
        <f t="shared" si="38"/>
        <v>13187.710631637938</v>
      </c>
      <c r="BZ54" s="389">
        <f t="shared" si="38"/>
        <v>12104.769983057389</v>
      </c>
      <c r="CA54" s="389">
        <f t="shared" si="38"/>
        <v>12522.487805051784</v>
      </c>
      <c r="CB54" s="389">
        <f t="shared" si="38"/>
        <v>12442.236581826215</v>
      </c>
      <c r="CC54" s="389">
        <f t="shared" si="38"/>
        <v>12036.360720506222</v>
      </c>
      <c r="CD54" s="389">
        <f t="shared" si="38"/>
        <v>11449.049191980504</v>
      </c>
      <c r="CE54" s="390">
        <f t="shared" si="38"/>
        <v>10580.077943777425</v>
      </c>
    </row>
    <row r="55" spans="1:83" s="244" customFormat="1" x14ac:dyDescent="0.35">
      <c r="A55" s="345"/>
      <c r="B55" s="391" t="s">
        <v>412</v>
      </c>
      <c r="C55" s="109"/>
      <c r="D55" s="392">
        <v>0</v>
      </c>
      <c r="E55" s="392">
        <v>0</v>
      </c>
      <c r="F55" s="392">
        <v>0</v>
      </c>
      <c r="G55" s="392">
        <v>0</v>
      </c>
      <c r="H55" s="392">
        <v>0</v>
      </c>
      <c r="I55" s="392">
        <v>0</v>
      </c>
      <c r="J55" s="392">
        <v>0</v>
      </c>
      <c r="K55" s="392">
        <v>0</v>
      </c>
      <c r="L55" s="392">
        <v>0</v>
      </c>
      <c r="M55" s="392">
        <v>0</v>
      </c>
      <c r="N55" s="392">
        <v>0</v>
      </c>
      <c r="O55" s="392">
        <v>0</v>
      </c>
      <c r="P55" s="392">
        <v>0</v>
      </c>
      <c r="Q55" s="392">
        <v>0</v>
      </c>
      <c r="R55" s="392">
        <v>0</v>
      </c>
      <c r="S55" s="392">
        <v>0</v>
      </c>
      <c r="T55" s="392">
        <v>0</v>
      </c>
      <c r="U55" s="392">
        <v>0</v>
      </c>
      <c r="V55" s="392">
        <v>0</v>
      </c>
      <c r="W55" s="392">
        <v>0</v>
      </c>
      <c r="X55" s="392">
        <v>0</v>
      </c>
      <c r="Y55" s="392">
        <v>0</v>
      </c>
      <c r="Z55" s="392">
        <v>0</v>
      </c>
      <c r="AA55" s="392">
        <v>0</v>
      </c>
      <c r="AB55" s="392">
        <v>0</v>
      </c>
      <c r="AC55" s="392">
        <v>0</v>
      </c>
      <c r="AD55" s="392">
        <v>0</v>
      </c>
      <c r="AE55" s="392">
        <v>0</v>
      </c>
      <c r="AF55" s="392">
        <v>0</v>
      </c>
      <c r="AG55" s="392">
        <v>0</v>
      </c>
      <c r="AH55" s="392">
        <v>9694.8093950291586</v>
      </c>
      <c r="AI55" s="392">
        <v>8941.6009140325423</v>
      </c>
      <c r="AJ55" s="392">
        <v>8283.5313439182919</v>
      </c>
      <c r="AK55" s="392">
        <v>8509.577147561833</v>
      </c>
      <c r="AL55" s="392">
        <v>8473.5463520141311</v>
      </c>
      <c r="AM55" s="392">
        <v>8178.7765523964154</v>
      </c>
      <c r="AN55" s="392">
        <v>8791.5267187932059</v>
      </c>
      <c r="AO55" s="392">
        <v>9072.5881714080315</v>
      </c>
      <c r="AP55" s="392">
        <v>9449.1144878780433</v>
      </c>
      <c r="AQ55" s="392">
        <v>9693.9096940608288</v>
      </c>
      <c r="AR55" s="392">
        <v>10302.571955104389</v>
      </c>
      <c r="AS55" s="392">
        <v>10739.242545918794</v>
      </c>
      <c r="AT55" s="392">
        <v>11418.892750081523</v>
      </c>
      <c r="AU55" s="392">
        <v>13505.982426176846</v>
      </c>
      <c r="AV55" s="392">
        <v>15488.41762869539</v>
      </c>
      <c r="AW55" s="392">
        <v>17421.961929218171</v>
      </c>
      <c r="AX55" s="392">
        <v>19007.311617740626</v>
      </c>
      <c r="AY55" s="392">
        <v>19330.172551545962</v>
      </c>
      <c r="AZ55" s="392">
        <v>19139.81792828269</v>
      </c>
      <c r="BA55" s="392">
        <v>19443.907440654799</v>
      </c>
      <c r="BB55" s="392">
        <v>19482.501115944557</v>
      </c>
      <c r="BC55" s="392">
        <v>19297.87423038825</v>
      </c>
      <c r="BD55" s="392">
        <v>19837.856445703703</v>
      </c>
      <c r="BE55" s="392">
        <v>20049.898373774908</v>
      </c>
      <c r="BF55" s="392">
        <v>19496.701556118845</v>
      </c>
      <c r="BG55" s="392">
        <v>19294.223222771303</v>
      </c>
      <c r="BH55" s="438">
        <v>18244.079630221793</v>
      </c>
      <c r="BI55" s="392">
        <v>17435.484572331578</v>
      </c>
      <c r="BJ55" s="392">
        <v>16864.532726576665</v>
      </c>
      <c r="BK55" s="392">
        <v>17170.680835879746</v>
      </c>
      <c r="BL55" s="392">
        <v>16628.399374114524</v>
      </c>
      <c r="BM55" s="392">
        <v>17239.334683855177</v>
      </c>
      <c r="BN55" s="392">
        <v>17030.497862902528</v>
      </c>
      <c r="BO55" s="392">
        <v>16863.732020660798</v>
      </c>
      <c r="BP55" s="392">
        <v>16613.159241112386</v>
      </c>
      <c r="BQ55" s="392">
        <v>16345.808864118961</v>
      </c>
      <c r="BR55" s="392">
        <v>17136.181241645281</v>
      </c>
      <c r="BS55" s="392">
        <v>17938.700406800923</v>
      </c>
      <c r="BT55" s="392">
        <v>17755.845506001981</v>
      </c>
      <c r="BU55" s="392">
        <v>17866.25389412689</v>
      </c>
      <c r="BV55" s="392">
        <v>17207.251677679054</v>
      </c>
      <c r="BW55" s="392">
        <v>15388.836790873862</v>
      </c>
      <c r="BX55" s="392">
        <v>14019.622360077659</v>
      </c>
      <c r="BY55" s="392">
        <v>13122.424806494473</v>
      </c>
      <c r="BZ55" s="392">
        <v>12047.515584283252</v>
      </c>
      <c r="CA55" s="392">
        <v>12468.381324598207</v>
      </c>
      <c r="CB55" s="392">
        <v>12395.101404427305</v>
      </c>
      <c r="CC55" s="392">
        <v>11995.672360319397</v>
      </c>
      <c r="CD55" s="392">
        <v>11415.307966138693</v>
      </c>
      <c r="CE55" s="393">
        <v>10553.223114169359</v>
      </c>
    </row>
    <row r="56" spans="1:83" s="244" customFormat="1" x14ac:dyDescent="0.35">
      <c r="A56" s="345"/>
      <c r="B56" s="391" t="s">
        <v>411</v>
      </c>
      <c r="C56" s="109"/>
      <c r="D56" s="392">
        <v>0</v>
      </c>
      <c r="E56" s="392">
        <v>0</v>
      </c>
      <c r="F56" s="392">
        <v>0</v>
      </c>
      <c r="G56" s="392">
        <v>0</v>
      </c>
      <c r="H56" s="392">
        <v>0</v>
      </c>
      <c r="I56" s="392">
        <v>0</v>
      </c>
      <c r="J56" s="392">
        <v>0</v>
      </c>
      <c r="K56" s="392">
        <v>0</v>
      </c>
      <c r="L56" s="392">
        <v>0</v>
      </c>
      <c r="M56" s="392">
        <v>0</v>
      </c>
      <c r="N56" s="392">
        <v>0</v>
      </c>
      <c r="O56" s="392">
        <v>0</v>
      </c>
      <c r="P56" s="392">
        <v>0</v>
      </c>
      <c r="Q56" s="392">
        <v>0</v>
      </c>
      <c r="R56" s="392">
        <v>0</v>
      </c>
      <c r="S56" s="392">
        <v>0</v>
      </c>
      <c r="T56" s="392">
        <v>0</v>
      </c>
      <c r="U56" s="392">
        <v>0</v>
      </c>
      <c r="V56" s="392">
        <v>0</v>
      </c>
      <c r="W56" s="392">
        <v>0</v>
      </c>
      <c r="X56" s="392">
        <v>0</v>
      </c>
      <c r="Y56" s="392">
        <v>0</v>
      </c>
      <c r="Z56" s="392">
        <v>0</v>
      </c>
      <c r="AA56" s="392">
        <v>0</v>
      </c>
      <c r="AB56" s="392">
        <v>0</v>
      </c>
      <c r="AC56" s="392">
        <v>0</v>
      </c>
      <c r="AD56" s="392">
        <v>0</v>
      </c>
      <c r="AE56" s="392">
        <v>0</v>
      </c>
      <c r="AF56" s="392">
        <v>0</v>
      </c>
      <c r="AG56" s="392">
        <v>0</v>
      </c>
      <c r="AH56" s="392">
        <v>438.36329745028036</v>
      </c>
      <c r="AI56" s="392">
        <v>443.38278861489721</v>
      </c>
      <c r="AJ56" s="392">
        <v>429.76657179722912</v>
      </c>
      <c r="AK56" s="392">
        <v>460.46635724877706</v>
      </c>
      <c r="AL56" s="392">
        <v>500.86670891434278</v>
      </c>
      <c r="AM56" s="392">
        <v>570.08910165776467</v>
      </c>
      <c r="AN56" s="392">
        <v>674.89704839515525</v>
      </c>
      <c r="AO56" s="392">
        <v>791.77107888278135</v>
      </c>
      <c r="AP56" s="392">
        <v>971.23547350774936</v>
      </c>
      <c r="AQ56" s="392">
        <v>1137.1784801274009</v>
      </c>
      <c r="AR56" s="392">
        <v>1298.0095264492193</v>
      </c>
      <c r="AS56" s="392">
        <v>1476.3400984579043</v>
      </c>
      <c r="AT56" s="392">
        <v>1692.8192107098864</v>
      </c>
      <c r="AU56" s="392">
        <v>2032.3404555574575</v>
      </c>
      <c r="AV56" s="392">
        <v>2234.0303855746347</v>
      </c>
      <c r="AW56" s="392">
        <v>2413.9844070437098</v>
      </c>
      <c r="AX56" s="392">
        <v>2519.7466484188744</v>
      </c>
      <c r="AY56" s="392">
        <v>2124.4529893166246</v>
      </c>
      <c r="AZ56" s="392">
        <v>1678.6784643962435</v>
      </c>
      <c r="BA56" s="392">
        <v>1385.7204186089086</v>
      </c>
      <c r="BB56" s="392">
        <v>973.33921528118935</v>
      </c>
      <c r="BC56" s="392">
        <v>509.90005568483042</v>
      </c>
      <c r="BD56" s="392">
        <v>274.32263743889484</v>
      </c>
      <c r="BE56" s="392">
        <v>267.74849419139531</v>
      </c>
      <c r="BF56" s="392">
        <v>257.27537834368496</v>
      </c>
      <c r="BG56" s="392">
        <v>262.3510384393839</v>
      </c>
      <c r="BH56" s="392">
        <v>186.27032051830835</v>
      </c>
      <c r="BI56" s="392">
        <v>187.07307428853304</v>
      </c>
      <c r="BJ56" s="392">
        <v>191.41485062785389</v>
      </c>
      <c r="BK56" s="392">
        <v>277.73499109047287</v>
      </c>
      <c r="BL56" s="392">
        <v>234.3779035653304</v>
      </c>
      <c r="BM56" s="392">
        <v>241.43343076184343</v>
      </c>
      <c r="BN56" s="392">
        <v>220.29610924716346</v>
      </c>
      <c r="BO56" s="392">
        <v>215.61578880450671</v>
      </c>
      <c r="BP56" s="392">
        <v>199.60700447414456</v>
      </c>
      <c r="BQ56" s="392">
        <v>177.40322452042994</v>
      </c>
      <c r="BR56" s="392">
        <v>167.75099579255703</v>
      </c>
      <c r="BS56" s="392">
        <v>154.258682839226</v>
      </c>
      <c r="BT56" s="392">
        <v>141.85274050943997</v>
      </c>
      <c r="BU56" s="392">
        <v>121.75216016769691</v>
      </c>
      <c r="BV56" s="392">
        <v>109.33018611044112</v>
      </c>
      <c r="BW56" s="392">
        <v>98.584087784052926</v>
      </c>
      <c r="BX56" s="392">
        <v>75.032252770955552</v>
      </c>
      <c r="BY56" s="392">
        <v>65.285825143464947</v>
      </c>
      <c r="BZ56" s="392">
        <v>57.254398774137123</v>
      </c>
      <c r="CA56" s="392">
        <v>54.106480453575884</v>
      </c>
      <c r="CB56" s="392">
        <v>47.135177398909541</v>
      </c>
      <c r="CC56" s="392">
        <v>40.688360186825655</v>
      </c>
      <c r="CD56" s="392">
        <v>33.741225841811627</v>
      </c>
      <c r="CE56" s="393">
        <v>26.854829608065838</v>
      </c>
    </row>
    <row r="57" spans="1:83" s="244" customFormat="1" x14ac:dyDescent="0.35">
      <c r="A57" s="345"/>
      <c r="B57" s="439"/>
      <c r="C57" s="109"/>
      <c r="D57" s="392"/>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2"/>
      <c r="AV57" s="392"/>
      <c r="AW57" s="392"/>
      <c r="AX57" s="392"/>
      <c r="AY57" s="392"/>
      <c r="AZ57" s="392"/>
      <c r="BA57" s="392"/>
      <c r="BB57" s="392"/>
      <c r="BC57" s="392"/>
      <c r="BD57" s="392"/>
      <c r="BE57" s="392"/>
      <c r="BF57" s="392"/>
      <c r="BG57" s="392"/>
      <c r="BH57" s="392"/>
      <c r="BI57" s="392"/>
      <c r="BJ57" s="392"/>
      <c r="BK57" s="392"/>
      <c r="BL57" s="392"/>
      <c r="BM57" s="392"/>
      <c r="BN57" s="392"/>
      <c r="BO57" s="392"/>
      <c r="BP57" s="392"/>
      <c r="BQ57" s="392"/>
      <c r="BR57" s="392"/>
      <c r="BS57" s="392"/>
      <c r="BT57" s="392"/>
      <c r="BU57" s="392"/>
      <c r="BV57" s="392"/>
      <c r="BW57" s="392"/>
      <c r="BX57" s="392"/>
      <c r="BY57" s="392"/>
      <c r="BZ57" s="392"/>
      <c r="CA57" s="392"/>
      <c r="CB57" s="392"/>
      <c r="CC57" s="392"/>
      <c r="CD57" s="392"/>
      <c r="CE57" s="393"/>
    </row>
    <row r="58" spans="1:83" s="244" customFormat="1" x14ac:dyDescent="0.35">
      <c r="B58" s="109" t="s">
        <v>237</v>
      </c>
      <c r="C58" s="109"/>
      <c r="D58" s="389">
        <v>0</v>
      </c>
      <c r="E58" s="389">
        <v>0</v>
      </c>
      <c r="F58" s="389">
        <v>0</v>
      </c>
      <c r="G58" s="389">
        <v>0</v>
      </c>
      <c r="H58" s="389">
        <v>0</v>
      </c>
      <c r="I58" s="389">
        <v>0</v>
      </c>
      <c r="J58" s="389">
        <v>0</v>
      </c>
      <c r="K58" s="389">
        <v>0</v>
      </c>
      <c r="L58" s="389">
        <v>0</v>
      </c>
      <c r="M58" s="389">
        <v>0</v>
      </c>
      <c r="N58" s="389">
        <v>0</v>
      </c>
      <c r="O58" s="389">
        <v>0</v>
      </c>
      <c r="P58" s="389">
        <v>0</v>
      </c>
      <c r="Q58" s="389">
        <v>0</v>
      </c>
      <c r="R58" s="389">
        <v>0</v>
      </c>
      <c r="S58" s="389">
        <v>0</v>
      </c>
      <c r="T58" s="389">
        <v>0</v>
      </c>
      <c r="U58" s="389">
        <v>0</v>
      </c>
      <c r="V58" s="389">
        <v>0</v>
      </c>
      <c r="W58" s="389">
        <v>0</v>
      </c>
      <c r="X58" s="389">
        <v>0</v>
      </c>
      <c r="Y58" s="389">
        <v>0</v>
      </c>
      <c r="Z58" s="389">
        <v>0</v>
      </c>
      <c r="AA58" s="389">
        <v>0</v>
      </c>
      <c r="AB58" s="389">
        <v>0</v>
      </c>
      <c r="AC58" s="389">
        <v>0</v>
      </c>
      <c r="AD58" s="389">
        <v>0</v>
      </c>
      <c r="AE58" s="389">
        <v>0</v>
      </c>
      <c r="AF58" s="389">
        <v>0</v>
      </c>
      <c r="AG58" s="389">
        <v>0</v>
      </c>
      <c r="AH58" s="389">
        <v>0</v>
      </c>
      <c r="AI58" s="389">
        <v>0</v>
      </c>
      <c r="AJ58" s="389">
        <v>0</v>
      </c>
      <c r="AK58" s="389">
        <v>0</v>
      </c>
      <c r="AL58" s="389">
        <v>0</v>
      </c>
      <c r="AM58" s="389">
        <v>0</v>
      </c>
      <c r="AN58" s="389">
        <v>0</v>
      </c>
      <c r="AO58" s="389">
        <v>0</v>
      </c>
      <c r="AP58" s="389">
        <v>0</v>
      </c>
      <c r="AQ58" s="389">
        <v>0</v>
      </c>
      <c r="AR58" s="389">
        <v>0</v>
      </c>
      <c r="AS58" s="389">
        <v>0</v>
      </c>
      <c r="AT58" s="389">
        <v>0</v>
      </c>
      <c r="AU58" s="389">
        <v>0</v>
      </c>
      <c r="AV58" s="389">
        <v>0</v>
      </c>
      <c r="AW58" s="389">
        <v>0</v>
      </c>
      <c r="AX58" s="389">
        <v>0</v>
      </c>
      <c r="AY58" s="389">
        <v>0</v>
      </c>
      <c r="AZ58" s="389">
        <v>0</v>
      </c>
      <c r="BA58" s="389">
        <v>0</v>
      </c>
      <c r="BB58" s="389">
        <v>0</v>
      </c>
      <c r="BC58" s="389">
        <v>0</v>
      </c>
      <c r="BD58" s="389">
        <v>0</v>
      </c>
      <c r="BE58" s="389">
        <v>0</v>
      </c>
      <c r="BF58" s="389">
        <v>0</v>
      </c>
      <c r="BG58" s="389">
        <v>0</v>
      </c>
      <c r="BH58" s="389">
        <v>0</v>
      </c>
      <c r="BI58" s="389">
        <v>0</v>
      </c>
      <c r="BJ58" s="389">
        <v>0</v>
      </c>
      <c r="BK58" s="389">
        <v>0</v>
      </c>
      <c r="BL58" s="389">
        <f t="shared" ref="BL58:CE58" si="39">SUM(BL59,BL63)</f>
        <v>169.8238496036671</v>
      </c>
      <c r="BM58" s="389">
        <f t="shared" si="39"/>
        <v>1669.9148990221247</v>
      </c>
      <c r="BN58" s="389">
        <f t="shared" si="39"/>
        <v>2892.2885693003655</v>
      </c>
      <c r="BO58" s="389">
        <f t="shared" si="39"/>
        <v>4525.8085024699621</v>
      </c>
      <c r="BP58" s="389">
        <f t="shared" si="39"/>
        <v>8486.2001609948093</v>
      </c>
      <c r="BQ58" s="389">
        <f t="shared" si="39"/>
        <v>12797.731158054237</v>
      </c>
      <c r="BR58" s="389">
        <f t="shared" si="39"/>
        <v>15557.957914860875</v>
      </c>
      <c r="BS58" s="389">
        <f t="shared" si="39"/>
        <v>17172.787466053014</v>
      </c>
      <c r="BT58" s="389">
        <f t="shared" si="39"/>
        <v>17486.300280518684</v>
      </c>
      <c r="BU58" s="389">
        <f t="shared" si="39"/>
        <v>17805.37562816852</v>
      </c>
      <c r="BV58" s="389">
        <f t="shared" si="39"/>
        <v>17202.293269674094</v>
      </c>
      <c r="BW58" s="389">
        <f t="shared" si="39"/>
        <v>15381.613383035923</v>
      </c>
      <c r="BX58" s="389">
        <f t="shared" si="39"/>
        <v>14013.448716241594</v>
      </c>
      <c r="BY58" s="389">
        <f t="shared" si="39"/>
        <v>13121.399150144882</v>
      </c>
      <c r="BZ58" s="389">
        <f t="shared" si="39"/>
        <v>12046.830584091085</v>
      </c>
      <c r="CA58" s="389">
        <f t="shared" si="39"/>
        <v>12467.835893195845</v>
      </c>
      <c r="CB58" s="389">
        <f t="shared" si="39"/>
        <v>12394.686895788105</v>
      </c>
      <c r="CC58" s="389">
        <f t="shared" si="39"/>
        <v>11995.481683019327</v>
      </c>
      <c r="CD58" s="389">
        <f t="shared" si="39"/>
        <v>11415.29505073811</v>
      </c>
      <c r="CE58" s="390">
        <f t="shared" si="39"/>
        <v>10553.223114169359</v>
      </c>
    </row>
    <row r="59" spans="1:83" x14ac:dyDescent="0.35">
      <c r="B59" s="74" t="s">
        <v>643</v>
      </c>
      <c r="C59" s="53"/>
      <c r="D59" s="392">
        <v>0</v>
      </c>
      <c r="E59" s="392">
        <v>0</v>
      </c>
      <c r="F59" s="392">
        <v>0</v>
      </c>
      <c r="G59" s="392">
        <v>0</v>
      </c>
      <c r="H59" s="392">
        <v>0</v>
      </c>
      <c r="I59" s="392">
        <v>0</v>
      </c>
      <c r="J59" s="392">
        <v>0</v>
      </c>
      <c r="K59" s="392">
        <v>0</v>
      </c>
      <c r="L59" s="392">
        <v>0</v>
      </c>
      <c r="M59" s="392">
        <v>0</v>
      </c>
      <c r="N59" s="392">
        <v>0</v>
      </c>
      <c r="O59" s="392">
        <v>0</v>
      </c>
      <c r="P59" s="392">
        <v>0</v>
      </c>
      <c r="Q59" s="392">
        <v>0</v>
      </c>
      <c r="R59" s="392">
        <v>0</v>
      </c>
      <c r="S59" s="392">
        <v>0</v>
      </c>
      <c r="T59" s="392">
        <v>0</v>
      </c>
      <c r="U59" s="392">
        <v>0</v>
      </c>
      <c r="V59" s="392">
        <v>0</v>
      </c>
      <c r="W59" s="392">
        <v>0</v>
      </c>
      <c r="X59" s="392">
        <v>0</v>
      </c>
      <c r="Y59" s="392">
        <v>0</v>
      </c>
      <c r="Z59" s="392">
        <v>0</v>
      </c>
      <c r="AA59" s="392">
        <v>0</v>
      </c>
      <c r="AB59" s="392">
        <v>0</v>
      </c>
      <c r="AC59" s="392">
        <v>0</v>
      </c>
      <c r="AD59" s="392">
        <v>0</v>
      </c>
      <c r="AE59" s="392">
        <v>0</v>
      </c>
      <c r="AF59" s="392">
        <v>0</v>
      </c>
      <c r="AG59" s="392">
        <v>0</v>
      </c>
      <c r="AH59" s="392">
        <v>0</v>
      </c>
      <c r="AI59" s="392">
        <v>0</v>
      </c>
      <c r="AJ59" s="392">
        <v>0</v>
      </c>
      <c r="AK59" s="392">
        <v>0</v>
      </c>
      <c r="AL59" s="392">
        <v>0</v>
      </c>
      <c r="AM59" s="392">
        <v>0</v>
      </c>
      <c r="AN59" s="392">
        <v>0</v>
      </c>
      <c r="AO59" s="392">
        <v>0</v>
      </c>
      <c r="AP59" s="392">
        <v>0</v>
      </c>
      <c r="AQ59" s="392">
        <v>0</v>
      </c>
      <c r="AR59" s="392">
        <v>0</v>
      </c>
      <c r="AS59" s="392">
        <v>0</v>
      </c>
      <c r="AT59" s="392">
        <v>0</v>
      </c>
      <c r="AU59" s="392">
        <v>0</v>
      </c>
      <c r="AV59" s="392">
        <v>0</v>
      </c>
      <c r="AW59" s="392">
        <v>0</v>
      </c>
      <c r="AX59" s="392">
        <v>0</v>
      </c>
      <c r="AY59" s="392">
        <v>0</v>
      </c>
      <c r="AZ59" s="392">
        <v>0</v>
      </c>
      <c r="BA59" s="392">
        <v>0</v>
      </c>
      <c r="BB59" s="392">
        <v>0</v>
      </c>
      <c r="BC59" s="392">
        <v>0</v>
      </c>
      <c r="BD59" s="392">
        <v>0</v>
      </c>
      <c r="BE59" s="392">
        <v>0</v>
      </c>
      <c r="BF59" s="392">
        <v>0</v>
      </c>
      <c r="BG59" s="392">
        <v>0</v>
      </c>
      <c r="BH59" s="392">
        <v>0</v>
      </c>
      <c r="BI59" s="392">
        <v>0</v>
      </c>
      <c r="BJ59" s="392">
        <v>0</v>
      </c>
      <c r="BK59" s="392">
        <v>0</v>
      </c>
      <c r="BL59" s="392">
        <f t="shared" ref="BL59:CE59" si="40">SUM(BL60:BL62)</f>
        <v>85.961140046077375</v>
      </c>
      <c r="BM59" s="392">
        <f t="shared" si="40"/>
        <v>765.47068129247884</v>
      </c>
      <c r="BN59" s="392">
        <f t="shared" si="40"/>
        <v>1237.4517928894968</v>
      </c>
      <c r="BO59" s="392">
        <f t="shared" si="40"/>
        <v>1780.8772403253381</v>
      </c>
      <c r="BP59" s="392">
        <f t="shared" si="40"/>
        <v>2884.9025607838958</v>
      </c>
      <c r="BQ59" s="392">
        <f t="shared" si="40"/>
        <v>4339.4559049534264</v>
      </c>
      <c r="BR59" s="392">
        <f t="shared" si="40"/>
        <v>4973.8853566272219</v>
      </c>
      <c r="BS59" s="392">
        <f t="shared" si="40"/>
        <v>5362.6526684440287</v>
      </c>
      <c r="BT59" s="392">
        <f t="shared" si="40"/>
        <v>5526.3646833120929</v>
      </c>
      <c r="BU59" s="392">
        <f t="shared" si="40"/>
        <v>5463.9159611773448</v>
      </c>
      <c r="BV59" s="392">
        <f t="shared" si="40"/>
        <v>5198.8577355172793</v>
      </c>
      <c r="BW59" s="392">
        <f t="shared" si="40"/>
        <v>5010.5941023549076</v>
      </c>
      <c r="BX59" s="392">
        <f t="shared" si="40"/>
        <v>4766.6944597326155</v>
      </c>
      <c r="BY59" s="392">
        <f t="shared" si="40"/>
        <v>4725.7595663540469</v>
      </c>
      <c r="BZ59" s="392">
        <f t="shared" si="40"/>
        <v>4539.2746004613737</v>
      </c>
      <c r="CA59" s="392">
        <f t="shared" si="40"/>
        <v>4779.1167750865734</v>
      </c>
      <c r="CB59" s="392">
        <f t="shared" si="40"/>
        <v>4839.5379779681089</v>
      </c>
      <c r="CC59" s="392">
        <f t="shared" si="40"/>
        <v>4564.6019845051487</v>
      </c>
      <c r="CD59" s="392">
        <f t="shared" si="40"/>
        <v>4317.8558847005706</v>
      </c>
      <c r="CE59" s="393">
        <f t="shared" si="40"/>
        <v>4314.7038447927043</v>
      </c>
    </row>
    <row r="60" spans="1:83" x14ac:dyDescent="0.35">
      <c r="B60" s="285" t="s">
        <v>390</v>
      </c>
      <c r="C60" s="391"/>
      <c r="D60" s="392">
        <v>0</v>
      </c>
      <c r="E60" s="392">
        <v>0</v>
      </c>
      <c r="F60" s="392">
        <v>0</v>
      </c>
      <c r="G60" s="392">
        <v>0</v>
      </c>
      <c r="H60" s="392">
        <v>0</v>
      </c>
      <c r="I60" s="392">
        <v>0</v>
      </c>
      <c r="J60" s="392">
        <v>0</v>
      </c>
      <c r="K60" s="392">
        <v>0</v>
      </c>
      <c r="L60" s="392">
        <v>0</v>
      </c>
      <c r="M60" s="392">
        <v>0</v>
      </c>
      <c r="N60" s="392">
        <v>0</v>
      </c>
      <c r="O60" s="392">
        <v>0</v>
      </c>
      <c r="P60" s="392">
        <v>0</v>
      </c>
      <c r="Q60" s="392">
        <v>0</v>
      </c>
      <c r="R60" s="392">
        <v>0</v>
      </c>
      <c r="S60" s="392">
        <v>0</v>
      </c>
      <c r="T60" s="392">
        <v>0</v>
      </c>
      <c r="U60" s="392">
        <v>0</v>
      </c>
      <c r="V60" s="392">
        <v>0</v>
      </c>
      <c r="W60" s="392">
        <v>0</v>
      </c>
      <c r="X60" s="392">
        <v>0</v>
      </c>
      <c r="Y60" s="392">
        <v>0</v>
      </c>
      <c r="Z60" s="392">
        <v>0</v>
      </c>
      <c r="AA60" s="392">
        <v>0</v>
      </c>
      <c r="AB60" s="392">
        <v>0</v>
      </c>
      <c r="AC60" s="392">
        <v>0</v>
      </c>
      <c r="AD60" s="392">
        <v>0</v>
      </c>
      <c r="AE60" s="392">
        <v>0</v>
      </c>
      <c r="AF60" s="392">
        <v>0</v>
      </c>
      <c r="AG60" s="392">
        <v>0</v>
      </c>
      <c r="AH60" s="392">
        <v>0</v>
      </c>
      <c r="AI60" s="392">
        <v>0</v>
      </c>
      <c r="AJ60" s="392">
        <v>0</v>
      </c>
      <c r="AK60" s="392">
        <v>0</v>
      </c>
      <c r="AL60" s="392">
        <v>0</v>
      </c>
      <c r="AM60" s="392">
        <v>0</v>
      </c>
      <c r="AN60" s="392">
        <v>0</v>
      </c>
      <c r="AO60" s="392">
        <v>0</v>
      </c>
      <c r="AP60" s="392">
        <v>0</v>
      </c>
      <c r="AQ60" s="392">
        <v>0</v>
      </c>
      <c r="AR60" s="392">
        <v>0</v>
      </c>
      <c r="AS60" s="392">
        <v>0</v>
      </c>
      <c r="AT60" s="392">
        <v>0</v>
      </c>
      <c r="AU60" s="392">
        <v>0</v>
      </c>
      <c r="AV60" s="392">
        <v>0</v>
      </c>
      <c r="AW60" s="392">
        <v>0</v>
      </c>
      <c r="AX60" s="392">
        <v>0</v>
      </c>
      <c r="AY60" s="392">
        <v>0</v>
      </c>
      <c r="AZ60" s="392">
        <v>0</v>
      </c>
      <c r="BA60" s="392">
        <v>0</v>
      </c>
      <c r="BB60" s="392">
        <v>0</v>
      </c>
      <c r="BC60" s="392">
        <v>0</v>
      </c>
      <c r="BD60" s="392">
        <v>0</v>
      </c>
      <c r="BE60" s="392">
        <v>0</v>
      </c>
      <c r="BF60" s="392">
        <v>0</v>
      </c>
      <c r="BG60" s="392">
        <v>0</v>
      </c>
      <c r="BH60" s="392">
        <v>0</v>
      </c>
      <c r="BI60" s="392">
        <v>0</v>
      </c>
      <c r="BJ60" s="392">
        <v>0</v>
      </c>
      <c r="BK60" s="392">
        <v>0</v>
      </c>
      <c r="BL60" s="392">
        <v>79.364440416841759</v>
      </c>
      <c r="BM60" s="392">
        <v>524.86097686150254</v>
      </c>
      <c r="BN60" s="392">
        <v>606.78133771314833</v>
      </c>
      <c r="BO60" s="392">
        <v>599.77863482282817</v>
      </c>
      <c r="BP60" s="392">
        <v>695.49202773562718</v>
      </c>
      <c r="BQ60" s="392">
        <v>590.87403408856323</v>
      </c>
      <c r="BR60" s="392">
        <v>522.89125100771344</v>
      </c>
      <c r="BS60" s="392">
        <v>406.76341928700379</v>
      </c>
      <c r="BT60" s="392">
        <v>365.30679616989443</v>
      </c>
      <c r="BU60" s="392">
        <v>327.62802119887505</v>
      </c>
      <c r="BV60" s="392">
        <v>180.69029038236755</v>
      </c>
      <c r="BW60" s="392">
        <v>127.97361632734467</v>
      </c>
      <c r="BX60" s="392">
        <v>209.48687765249571</v>
      </c>
      <c r="BY60" s="392">
        <v>224.27430112787101</v>
      </c>
      <c r="BZ60" s="392">
        <v>184.19920229849706</v>
      </c>
      <c r="CA60" s="392">
        <v>155.78165982269007</v>
      </c>
      <c r="CB60" s="392">
        <v>156.0323086939039</v>
      </c>
      <c r="CC60" s="392">
        <v>154.07890986808408</v>
      </c>
      <c r="CD60" s="392">
        <v>155.12938378273233</v>
      </c>
      <c r="CE60" s="393">
        <v>158.42096808405535</v>
      </c>
    </row>
    <row r="61" spans="1:83" x14ac:dyDescent="0.35">
      <c r="B61" s="285" t="s">
        <v>644</v>
      </c>
      <c r="C61" s="391"/>
      <c r="D61" s="392">
        <v>0</v>
      </c>
      <c r="E61" s="392">
        <v>0</v>
      </c>
      <c r="F61" s="392">
        <v>0</v>
      </c>
      <c r="G61" s="392">
        <v>0</v>
      </c>
      <c r="H61" s="392">
        <v>0</v>
      </c>
      <c r="I61" s="392">
        <v>0</v>
      </c>
      <c r="J61" s="392">
        <v>0</v>
      </c>
      <c r="K61" s="392">
        <v>0</v>
      </c>
      <c r="L61" s="392">
        <v>0</v>
      </c>
      <c r="M61" s="392">
        <v>0</v>
      </c>
      <c r="N61" s="392">
        <v>0</v>
      </c>
      <c r="O61" s="392">
        <v>0</v>
      </c>
      <c r="P61" s="392">
        <v>0</v>
      </c>
      <c r="Q61" s="392">
        <v>0</v>
      </c>
      <c r="R61" s="392">
        <v>0</v>
      </c>
      <c r="S61" s="392">
        <v>0</v>
      </c>
      <c r="T61" s="392">
        <v>0</v>
      </c>
      <c r="U61" s="392">
        <v>0</v>
      </c>
      <c r="V61" s="392">
        <v>0</v>
      </c>
      <c r="W61" s="392">
        <v>0</v>
      </c>
      <c r="X61" s="392">
        <v>0</v>
      </c>
      <c r="Y61" s="392">
        <v>0</v>
      </c>
      <c r="Z61" s="392">
        <v>0</v>
      </c>
      <c r="AA61" s="392">
        <v>0</v>
      </c>
      <c r="AB61" s="392">
        <v>0</v>
      </c>
      <c r="AC61" s="392">
        <v>0</v>
      </c>
      <c r="AD61" s="392">
        <v>0</v>
      </c>
      <c r="AE61" s="392">
        <v>0</v>
      </c>
      <c r="AF61" s="392">
        <v>0</v>
      </c>
      <c r="AG61" s="392">
        <v>0</v>
      </c>
      <c r="AH61" s="392">
        <v>0</v>
      </c>
      <c r="AI61" s="392">
        <v>0</v>
      </c>
      <c r="AJ61" s="392">
        <v>0</v>
      </c>
      <c r="AK61" s="392">
        <v>0</v>
      </c>
      <c r="AL61" s="392">
        <v>0</v>
      </c>
      <c r="AM61" s="392">
        <v>0</v>
      </c>
      <c r="AN61" s="392">
        <v>0</v>
      </c>
      <c r="AO61" s="392">
        <v>0</v>
      </c>
      <c r="AP61" s="392">
        <v>0</v>
      </c>
      <c r="AQ61" s="392">
        <v>0</v>
      </c>
      <c r="AR61" s="392">
        <v>0</v>
      </c>
      <c r="AS61" s="392">
        <v>0</v>
      </c>
      <c r="AT61" s="392">
        <v>0</v>
      </c>
      <c r="AU61" s="392">
        <v>0</v>
      </c>
      <c r="AV61" s="392">
        <v>0</v>
      </c>
      <c r="AW61" s="392">
        <v>0</v>
      </c>
      <c r="AX61" s="392">
        <v>0</v>
      </c>
      <c r="AY61" s="392">
        <v>0</v>
      </c>
      <c r="AZ61" s="392">
        <v>0</v>
      </c>
      <c r="BA61" s="392">
        <v>0</v>
      </c>
      <c r="BB61" s="392">
        <v>0</v>
      </c>
      <c r="BC61" s="392">
        <v>0</v>
      </c>
      <c r="BD61" s="392">
        <v>0</v>
      </c>
      <c r="BE61" s="392">
        <v>0</v>
      </c>
      <c r="BF61" s="392">
        <v>0</v>
      </c>
      <c r="BG61" s="392">
        <v>0</v>
      </c>
      <c r="BH61" s="392">
        <v>0</v>
      </c>
      <c r="BI61" s="392">
        <v>0</v>
      </c>
      <c r="BJ61" s="392">
        <v>0</v>
      </c>
      <c r="BK61" s="392">
        <v>0</v>
      </c>
      <c r="BL61" s="392">
        <v>3.6338905420555485</v>
      </c>
      <c r="BM61" s="392">
        <v>164.64371025828507</v>
      </c>
      <c r="BN61" s="392">
        <v>457.93764453108497</v>
      </c>
      <c r="BO61" s="392">
        <v>758.89286851476061</v>
      </c>
      <c r="BP61" s="392">
        <v>848.26169838890803</v>
      </c>
      <c r="BQ61" s="392">
        <v>795.85701779522947</v>
      </c>
      <c r="BR61" s="392">
        <v>251.55185618647937</v>
      </c>
      <c r="BS61" s="392">
        <v>104.41836730073538</v>
      </c>
      <c r="BT61" s="392">
        <v>118.14601146375125</v>
      </c>
      <c r="BU61" s="392">
        <v>141.56269061985898</v>
      </c>
      <c r="BV61" s="392">
        <v>92.908208218769602</v>
      </c>
      <c r="BW61" s="392">
        <v>56.980139673592291</v>
      </c>
      <c r="BX61" s="392">
        <v>19.483408673719133</v>
      </c>
      <c r="BY61" s="392">
        <v>16.243238091164613</v>
      </c>
      <c r="BZ61" s="392">
        <v>18.784363186341277</v>
      </c>
      <c r="CA61" s="392">
        <v>25.111160718758473</v>
      </c>
      <c r="CB61" s="392">
        <v>27.186612531931498</v>
      </c>
      <c r="CC61" s="392">
        <v>27.423592262253162</v>
      </c>
      <c r="CD61" s="392">
        <v>28.172359677894399</v>
      </c>
      <c r="CE61" s="393">
        <v>29.361730720593449</v>
      </c>
    </row>
    <row r="62" spans="1:83" x14ac:dyDescent="0.35">
      <c r="B62" s="285" t="s">
        <v>392</v>
      </c>
      <c r="C62" s="391"/>
      <c r="D62" s="392">
        <v>0</v>
      </c>
      <c r="E62" s="392">
        <v>0</v>
      </c>
      <c r="F62" s="392">
        <v>0</v>
      </c>
      <c r="G62" s="392">
        <v>0</v>
      </c>
      <c r="H62" s="392">
        <v>0</v>
      </c>
      <c r="I62" s="392">
        <v>0</v>
      </c>
      <c r="J62" s="392">
        <v>0</v>
      </c>
      <c r="K62" s="392">
        <v>0</v>
      </c>
      <c r="L62" s="392">
        <v>0</v>
      </c>
      <c r="M62" s="392">
        <v>0</v>
      </c>
      <c r="N62" s="392">
        <v>0</v>
      </c>
      <c r="O62" s="392">
        <v>0</v>
      </c>
      <c r="P62" s="392">
        <v>0</v>
      </c>
      <c r="Q62" s="392">
        <v>0</v>
      </c>
      <c r="R62" s="392">
        <v>0</v>
      </c>
      <c r="S62" s="392">
        <v>0</v>
      </c>
      <c r="T62" s="392">
        <v>0</v>
      </c>
      <c r="U62" s="392">
        <v>0</v>
      </c>
      <c r="V62" s="392">
        <v>0</v>
      </c>
      <c r="W62" s="392">
        <v>0</v>
      </c>
      <c r="X62" s="392">
        <v>0</v>
      </c>
      <c r="Y62" s="392">
        <v>0</v>
      </c>
      <c r="Z62" s="392">
        <v>0</v>
      </c>
      <c r="AA62" s="392">
        <v>0</v>
      </c>
      <c r="AB62" s="392">
        <v>0</v>
      </c>
      <c r="AC62" s="392">
        <v>0</v>
      </c>
      <c r="AD62" s="392">
        <v>0</v>
      </c>
      <c r="AE62" s="392">
        <v>0</v>
      </c>
      <c r="AF62" s="392">
        <v>0</v>
      </c>
      <c r="AG62" s="392">
        <v>0</v>
      </c>
      <c r="AH62" s="392">
        <v>0</v>
      </c>
      <c r="AI62" s="392">
        <v>0</v>
      </c>
      <c r="AJ62" s="392">
        <v>0</v>
      </c>
      <c r="AK62" s="392">
        <v>0</v>
      </c>
      <c r="AL62" s="392">
        <v>0</v>
      </c>
      <c r="AM62" s="392">
        <v>0</v>
      </c>
      <c r="AN62" s="392">
        <v>0</v>
      </c>
      <c r="AO62" s="392">
        <v>0</v>
      </c>
      <c r="AP62" s="392">
        <v>0</v>
      </c>
      <c r="AQ62" s="392">
        <v>0</v>
      </c>
      <c r="AR62" s="392">
        <v>0</v>
      </c>
      <c r="AS62" s="392">
        <v>0</v>
      </c>
      <c r="AT62" s="392">
        <v>0</v>
      </c>
      <c r="AU62" s="392">
        <v>0</v>
      </c>
      <c r="AV62" s="392">
        <v>0</v>
      </c>
      <c r="AW62" s="392">
        <v>0</v>
      </c>
      <c r="AX62" s="392">
        <v>0</v>
      </c>
      <c r="AY62" s="392">
        <v>0</v>
      </c>
      <c r="AZ62" s="392">
        <v>0</v>
      </c>
      <c r="BA62" s="392">
        <v>0</v>
      </c>
      <c r="BB62" s="392">
        <v>0</v>
      </c>
      <c r="BC62" s="392">
        <v>0</v>
      </c>
      <c r="BD62" s="392">
        <v>0</v>
      </c>
      <c r="BE62" s="392">
        <v>0</v>
      </c>
      <c r="BF62" s="392">
        <v>0</v>
      </c>
      <c r="BG62" s="392">
        <v>0</v>
      </c>
      <c r="BH62" s="392">
        <v>0</v>
      </c>
      <c r="BI62" s="392">
        <v>0</v>
      </c>
      <c r="BJ62" s="392">
        <v>0</v>
      </c>
      <c r="BK62" s="392">
        <v>0</v>
      </c>
      <c r="BL62" s="392">
        <v>2.9628090871800676</v>
      </c>
      <c r="BM62" s="392">
        <v>75.965994172691239</v>
      </c>
      <c r="BN62" s="392">
        <v>172.73281064526353</v>
      </c>
      <c r="BO62" s="392">
        <v>422.20573698774933</v>
      </c>
      <c r="BP62" s="392">
        <v>1341.1488346593605</v>
      </c>
      <c r="BQ62" s="392">
        <v>2952.7248530696338</v>
      </c>
      <c r="BR62" s="392">
        <v>4199.4422494330292</v>
      </c>
      <c r="BS62" s="392">
        <v>4851.4708818562895</v>
      </c>
      <c r="BT62" s="392">
        <v>5042.9118756784474</v>
      </c>
      <c r="BU62" s="392">
        <v>4994.7252493586111</v>
      </c>
      <c r="BV62" s="392">
        <v>4925.2592369161421</v>
      </c>
      <c r="BW62" s="392">
        <v>4825.6403463539709</v>
      </c>
      <c r="BX62" s="392">
        <v>4537.724173406401</v>
      </c>
      <c r="BY62" s="392">
        <v>4485.2420271350111</v>
      </c>
      <c r="BZ62" s="392">
        <v>4336.2910349765352</v>
      </c>
      <c r="CA62" s="392">
        <v>4598.2239545451248</v>
      </c>
      <c r="CB62" s="392">
        <v>4656.3190567422735</v>
      </c>
      <c r="CC62" s="392">
        <v>4383.0994823748115</v>
      </c>
      <c r="CD62" s="392">
        <v>4134.5541412399443</v>
      </c>
      <c r="CE62" s="393">
        <v>4126.9211459880553</v>
      </c>
    </row>
    <row r="63" spans="1:83" ht="26.25" customHeight="1" x14ac:dyDescent="0.35">
      <c r="B63" s="74" t="s">
        <v>645</v>
      </c>
      <c r="C63" s="53"/>
      <c r="D63" s="392">
        <v>0</v>
      </c>
      <c r="E63" s="392">
        <v>0</v>
      </c>
      <c r="F63" s="392">
        <v>0</v>
      </c>
      <c r="G63" s="392">
        <v>0</v>
      </c>
      <c r="H63" s="392">
        <v>0</v>
      </c>
      <c r="I63" s="392">
        <v>0</v>
      </c>
      <c r="J63" s="392">
        <v>0</v>
      </c>
      <c r="K63" s="392">
        <v>0</v>
      </c>
      <c r="L63" s="392">
        <v>0</v>
      </c>
      <c r="M63" s="392">
        <v>0</v>
      </c>
      <c r="N63" s="392">
        <v>0</v>
      </c>
      <c r="O63" s="392">
        <v>0</v>
      </c>
      <c r="P63" s="392">
        <v>0</v>
      </c>
      <c r="Q63" s="392">
        <v>0</v>
      </c>
      <c r="R63" s="392">
        <v>0</v>
      </c>
      <c r="S63" s="392">
        <v>0</v>
      </c>
      <c r="T63" s="392">
        <v>0</v>
      </c>
      <c r="U63" s="392">
        <v>0</v>
      </c>
      <c r="V63" s="392">
        <v>0</v>
      </c>
      <c r="W63" s="392">
        <v>0</v>
      </c>
      <c r="X63" s="392">
        <v>0</v>
      </c>
      <c r="Y63" s="392">
        <v>0</v>
      </c>
      <c r="Z63" s="392">
        <v>0</v>
      </c>
      <c r="AA63" s="392">
        <v>0</v>
      </c>
      <c r="AB63" s="392">
        <v>0</v>
      </c>
      <c r="AC63" s="392">
        <v>0</v>
      </c>
      <c r="AD63" s="392">
        <v>0</v>
      </c>
      <c r="AE63" s="392">
        <v>0</v>
      </c>
      <c r="AF63" s="392">
        <v>0</v>
      </c>
      <c r="AG63" s="392">
        <v>0</v>
      </c>
      <c r="AH63" s="392">
        <v>0</v>
      </c>
      <c r="AI63" s="392">
        <v>0</v>
      </c>
      <c r="AJ63" s="392">
        <v>0</v>
      </c>
      <c r="AK63" s="392">
        <v>0</v>
      </c>
      <c r="AL63" s="392">
        <v>0</v>
      </c>
      <c r="AM63" s="392">
        <v>0</v>
      </c>
      <c r="AN63" s="392">
        <v>0</v>
      </c>
      <c r="AO63" s="392">
        <v>0</v>
      </c>
      <c r="AP63" s="392">
        <v>0</v>
      </c>
      <c r="AQ63" s="392">
        <v>0</v>
      </c>
      <c r="AR63" s="392">
        <v>0</v>
      </c>
      <c r="AS63" s="392">
        <v>0</v>
      </c>
      <c r="AT63" s="392">
        <v>0</v>
      </c>
      <c r="AU63" s="392">
        <v>0</v>
      </c>
      <c r="AV63" s="392">
        <v>0</v>
      </c>
      <c r="AW63" s="392">
        <v>0</v>
      </c>
      <c r="AX63" s="392">
        <v>0</v>
      </c>
      <c r="AY63" s="392">
        <v>0</v>
      </c>
      <c r="AZ63" s="392">
        <v>0</v>
      </c>
      <c r="BA63" s="392">
        <v>0</v>
      </c>
      <c r="BB63" s="392">
        <v>0</v>
      </c>
      <c r="BC63" s="392">
        <v>0</v>
      </c>
      <c r="BD63" s="392">
        <v>0</v>
      </c>
      <c r="BE63" s="392">
        <v>0</v>
      </c>
      <c r="BF63" s="392">
        <v>0</v>
      </c>
      <c r="BG63" s="392">
        <v>0</v>
      </c>
      <c r="BH63" s="392">
        <v>0</v>
      </c>
      <c r="BI63" s="392">
        <v>0</v>
      </c>
      <c r="BJ63" s="392">
        <v>0</v>
      </c>
      <c r="BK63" s="392">
        <v>0</v>
      </c>
      <c r="BL63" s="392">
        <f t="shared" ref="BL63:CE63" si="41">SUM(BL64:BL66)</f>
        <v>83.862709557589724</v>
      </c>
      <c r="BM63" s="392">
        <f t="shared" si="41"/>
        <v>904.44421772964597</v>
      </c>
      <c r="BN63" s="392">
        <f t="shared" si="41"/>
        <v>1654.8367764108687</v>
      </c>
      <c r="BO63" s="392">
        <f t="shared" si="41"/>
        <v>2744.9312621446238</v>
      </c>
      <c r="BP63" s="392">
        <f t="shared" si="41"/>
        <v>5601.2976002109126</v>
      </c>
      <c r="BQ63" s="392">
        <f t="shared" si="41"/>
        <v>8458.27525310081</v>
      </c>
      <c r="BR63" s="392">
        <f t="shared" si="41"/>
        <v>10584.072558233653</v>
      </c>
      <c r="BS63" s="392">
        <f t="shared" si="41"/>
        <v>11810.134797608984</v>
      </c>
      <c r="BT63" s="392">
        <f t="shared" si="41"/>
        <v>11959.935597206593</v>
      </c>
      <c r="BU63" s="392">
        <f t="shared" si="41"/>
        <v>12341.459666991175</v>
      </c>
      <c r="BV63" s="392">
        <f t="shared" si="41"/>
        <v>12003.435534156815</v>
      </c>
      <c r="BW63" s="392">
        <f t="shared" si="41"/>
        <v>10371.019280681016</v>
      </c>
      <c r="BX63" s="392">
        <f t="shared" si="41"/>
        <v>9246.7542565089789</v>
      </c>
      <c r="BY63" s="392">
        <f t="shared" si="41"/>
        <v>8395.6395837908349</v>
      </c>
      <c r="BZ63" s="392">
        <f t="shared" si="41"/>
        <v>7507.5559836297116</v>
      </c>
      <c r="CA63" s="392">
        <f t="shared" si="41"/>
        <v>7688.7191181092712</v>
      </c>
      <c r="CB63" s="392">
        <f t="shared" si="41"/>
        <v>7555.1489178199972</v>
      </c>
      <c r="CC63" s="392">
        <f t="shared" si="41"/>
        <v>7430.8796985141771</v>
      </c>
      <c r="CD63" s="392">
        <f t="shared" si="41"/>
        <v>7097.4391660375386</v>
      </c>
      <c r="CE63" s="393">
        <f t="shared" si="41"/>
        <v>6238.5192693766558</v>
      </c>
    </row>
    <row r="64" spans="1:83" x14ac:dyDescent="0.35">
      <c r="B64" s="285" t="s">
        <v>390</v>
      </c>
      <c r="C64" s="391"/>
      <c r="D64" s="392">
        <v>0</v>
      </c>
      <c r="E64" s="392">
        <v>0</v>
      </c>
      <c r="F64" s="392">
        <v>0</v>
      </c>
      <c r="G64" s="392">
        <v>0</v>
      </c>
      <c r="H64" s="392">
        <v>0</v>
      </c>
      <c r="I64" s="392">
        <v>0</v>
      </c>
      <c r="J64" s="392">
        <v>0</v>
      </c>
      <c r="K64" s="392">
        <v>0</v>
      </c>
      <c r="L64" s="392">
        <v>0</v>
      </c>
      <c r="M64" s="392">
        <v>0</v>
      </c>
      <c r="N64" s="392">
        <v>0</v>
      </c>
      <c r="O64" s="392">
        <v>0</v>
      </c>
      <c r="P64" s="392">
        <v>0</v>
      </c>
      <c r="Q64" s="392">
        <v>0</v>
      </c>
      <c r="R64" s="392">
        <v>0</v>
      </c>
      <c r="S64" s="392">
        <v>0</v>
      </c>
      <c r="T64" s="392">
        <v>0</v>
      </c>
      <c r="U64" s="392">
        <v>0</v>
      </c>
      <c r="V64" s="392">
        <v>0</v>
      </c>
      <c r="W64" s="392">
        <v>0</v>
      </c>
      <c r="X64" s="392">
        <v>0</v>
      </c>
      <c r="Y64" s="392">
        <v>0</v>
      </c>
      <c r="Z64" s="392">
        <v>0</v>
      </c>
      <c r="AA64" s="392">
        <v>0</v>
      </c>
      <c r="AB64" s="392">
        <v>0</v>
      </c>
      <c r="AC64" s="392">
        <v>0</v>
      </c>
      <c r="AD64" s="392">
        <v>0</v>
      </c>
      <c r="AE64" s="392">
        <v>0</v>
      </c>
      <c r="AF64" s="392">
        <v>0</v>
      </c>
      <c r="AG64" s="392">
        <v>0</v>
      </c>
      <c r="AH64" s="392">
        <v>0</v>
      </c>
      <c r="AI64" s="392">
        <v>0</v>
      </c>
      <c r="AJ64" s="392">
        <v>0</v>
      </c>
      <c r="AK64" s="392">
        <v>0</v>
      </c>
      <c r="AL64" s="392">
        <v>0</v>
      </c>
      <c r="AM64" s="392">
        <v>0</v>
      </c>
      <c r="AN64" s="392">
        <v>0</v>
      </c>
      <c r="AO64" s="392">
        <v>0</v>
      </c>
      <c r="AP64" s="392">
        <v>0</v>
      </c>
      <c r="AQ64" s="392">
        <v>0</v>
      </c>
      <c r="AR64" s="392">
        <v>0</v>
      </c>
      <c r="AS64" s="392">
        <v>0</v>
      </c>
      <c r="AT64" s="392">
        <v>0</v>
      </c>
      <c r="AU64" s="392">
        <v>0</v>
      </c>
      <c r="AV64" s="392">
        <v>0</v>
      </c>
      <c r="AW64" s="392">
        <v>0</v>
      </c>
      <c r="AX64" s="392">
        <v>0</v>
      </c>
      <c r="AY64" s="392">
        <v>0</v>
      </c>
      <c r="AZ64" s="392">
        <v>0</v>
      </c>
      <c r="BA64" s="392">
        <v>0</v>
      </c>
      <c r="BB64" s="392">
        <v>0</v>
      </c>
      <c r="BC64" s="392">
        <v>0</v>
      </c>
      <c r="BD64" s="392">
        <v>0</v>
      </c>
      <c r="BE64" s="392">
        <v>0</v>
      </c>
      <c r="BF64" s="392">
        <v>0</v>
      </c>
      <c r="BG64" s="392">
        <v>0</v>
      </c>
      <c r="BH64" s="392">
        <v>0</v>
      </c>
      <c r="BI64" s="392">
        <v>0</v>
      </c>
      <c r="BJ64" s="392">
        <v>0</v>
      </c>
      <c r="BK64" s="392">
        <v>0</v>
      </c>
      <c r="BL64" s="392">
        <v>75.787609558263995</v>
      </c>
      <c r="BM64" s="392">
        <v>639.88929664808427</v>
      </c>
      <c r="BN64" s="392">
        <v>916.05710113561986</v>
      </c>
      <c r="BO64" s="392">
        <v>1099.3022849993288</v>
      </c>
      <c r="BP64" s="392">
        <v>1561.2169383518294</v>
      </c>
      <c r="BQ64" s="392">
        <v>1728.0039223937529</v>
      </c>
      <c r="BR64" s="392">
        <v>1892.2573466433785</v>
      </c>
      <c r="BS64" s="392">
        <v>1455.9012323817699</v>
      </c>
      <c r="BT64" s="392">
        <v>1045.8318901060261</v>
      </c>
      <c r="BU64" s="392">
        <v>966.82326758808142</v>
      </c>
      <c r="BV64" s="392">
        <v>457.57807885654807</v>
      </c>
      <c r="BW64" s="392">
        <v>111.1811699423005</v>
      </c>
      <c r="BX64" s="392">
        <v>53.628190750846599</v>
      </c>
      <c r="BY64" s="392">
        <v>24.774560959302182</v>
      </c>
      <c r="BZ64" s="392">
        <v>9.1515048520398743</v>
      </c>
      <c r="CA64" s="392">
        <v>3.8959504997302163</v>
      </c>
      <c r="CB64" s="392">
        <v>0.36740599187816164</v>
      </c>
      <c r="CC64" s="392">
        <v>5.7541734807156077E-4</v>
      </c>
      <c r="CD64" s="392">
        <v>1.3226171494294903E-4</v>
      </c>
      <c r="CE64" s="393">
        <v>0</v>
      </c>
    </row>
    <row r="65" spans="1:83" x14ac:dyDescent="0.35">
      <c r="B65" s="285" t="s">
        <v>644</v>
      </c>
      <c r="C65" s="391"/>
      <c r="D65" s="392">
        <v>0</v>
      </c>
      <c r="E65" s="392">
        <v>0</v>
      </c>
      <c r="F65" s="392">
        <v>0</v>
      </c>
      <c r="G65" s="392">
        <v>0</v>
      </c>
      <c r="H65" s="392">
        <v>0</v>
      </c>
      <c r="I65" s="392">
        <v>0</v>
      </c>
      <c r="J65" s="392">
        <v>0</v>
      </c>
      <c r="K65" s="392">
        <v>0</v>
      </c>
      <c r="L65" s="392">
        <v>0</v>
      </c>
      <c r="M65" s="392">
        <v>0</v>
      </c>
      <c r="N65" s="392">
        <v>0</v>
      </c>
      <c r="O65" s="392">
        <v>0</v>
      </c>
      <c r="P65" s="392">
        <v>0</v>
      </c>
      <c r="Q65" s="392">
        <v>0</v>
      </c>
      <c r="R65" s="392">
        <v>0</v>
      </c>
      <c r="S65" s="392">
        <v>0</v>
      </c>
      <c r="T65" s="392">
        <v>0</v>
      </c>
      <c r="U65" s="392">
        <v>0</v>
      </c>
      <c r="V65" s="392">
        <v>0</v>
      </c>
      <c r="W65" s="392">
        <v>0</v>
      </c>
      <c r="X65" s="392">
        <v>0</v>
      </c>
      <c r="Y65" s="392">
        <v>0</v>
      </c>
      <c r="Z65" s="392">
        <v>0</v>
      </c>
      <c r="AA65" s="392">
        <v>0</v>
      </c>
      <c r="AB65" s="392">
        <v>0</v>
      </c>
      <c r="AC65" s="392">
        <v>0</v>
      </c>
      <c r="AD65" s="392">
        <v>0</v>
      </c>
      <c r="AE65" s="392">
        <v>0</v>
      </c>
      <c r="AF65" s="392">
        <v>0</v>
      </c>
      <c r="AG65" s="392">
        <v>0</v>
      </c>
      <c r="AH65" s="392">
        <v>0</v>
      </c>
      <c r="AI65" s="392">
        <v>0</v>
      </c>
      <c r="AJ65" s="392">
        <v>0</v>
      </c>
      <c r="AK65" s="392">
        <v>0</v>
      </c>
      <c r="AL65" s="392">
        <v>0</v>
      </c>
      <c r="AM65" s="392">
        <v>0</v>
      </c>
      <c r="AN65" s="392">
        <v>0</v>
      </c>
      <c r="AO65" s="392">
        <v>0</v>
      </c>
      <c r="AP65" s="392">
        <v>0</v>
      </c>
      <c r="AQ65" s="392">
        <v>0</v>
      </c>
      <c r="AR65" s="392">
        <v>0</v>
      </c>
      <c r="AS65" s="392">
        <v>0</v>
      </c>
      <c r="AT65" s="392">
        <v>0</v>
      </c>
      <c r="AU65" s="392">
        <v>0</v>
      </c>
      <c r="AV65" s="392">
        <v>0</v>
      </c>
      <c r="AW65" s="392">
        <v>0</v>
      </c>
      <c r="AX65" s="392">
        <v>0</v>
      </c>
      <c r="AY65" s="392">
        <v>0</v>
      </c>
      <c r="AZ65" s="392">
        <v>0</v>
      </c>
      <c r="BA65" s="392">
        <v>0</v>
      </c>
      <c r="BB65" s="392">
        <v>0</v>
      </c>
      <c r="BC65" s="392">
        <v>0</v>
      </c>
      <c r="BD65" s="392">
        <v>0</v>
      </c>
      <c r="BE65" s="392">
        <v>0</v>
      </c>
      <c r="BF65" s="392">
        <v>0</v>
      </c>
      <c r="BG65" s="392">
        <v>0</v>
      </c>
      <c r="BH65" s="392">
        <v>0</v>
      </c>
      <c r="BI65" s="392">
        <v>0</v>
      </c>
      <c r="BJ65" s="392">
        <v>0</v>
      </c>
      <c r="BK65" s="392">
        <v>0</v>
      </c>
      <c r="BL65" s="392">
        <v>1.1622746078636446</v>
      </c>
      <c r="BM65" s="392">
        <v>186.50345274377563</v>
      </c>
      <c r="BN65" s="392">
        <v>521.92735386346635</v>
      </c>
      <c r="BO65" s="392">
        <v>1023.8587580213847</v>
      </c>
      <c r="BP65" s="392">
        <v>2186.2577559816104</v>
      </c>
      <c r="BQ65" s="392">
        <v>3004.5139325303026</v>
      </c>
      <c r="BR65" s="392">
        <v>3150.4858406141352</v>
      </c>
      <c r="BS65" s="392">
        <v>3016.3247400476685</v>
      </c>
      <c r="BT65" s="392">
        <v>2719.6967569516596</v>
      </c>
      <c r="BU65" s="392">
        <v>2651.2865251197709</v>
      </c>
      <c r="BV65" s="392">
        <v>2406.4145150335034</v>
      </c>
      <c r="BW65" s="392">
        <v>1663.0857555704347</v>
      </c>
      <c r="BX65" s="392">
        <v>1241.0982694832553</v>
      </c>
      <c r="BY65" s="392">
        <v>1047.1084015473421</v>
      </c>
      <c r="BZ65" s="392">
        <v>893.30969031202164</v>
      </c>
      <c r="CA65" s="392">
        <v>865.93923644172287</v>
      </c>
      <c r="CB65" s="392">
        <v>809.745273970688</v>
      </c>
      <c r="CC65" s="392">
        <v>755.970231158503</v>
      </c>
      <c r="CD65" s="392">
        <v>685.44565616898956</v>
      </c>
      <c r="CE65" s="393">
        <v>600.22115483946084</v>
      </c>
    </row>
    <row r="66" spans="1:83" x14ac:dyDescent="0.35">
      <c r="B66" s="285" t="s">
        <v>392</v>
      </c>
      <c r="C66" s="391"/>
      <c r="D66" s="392">
        <v>0</v>
      </c>
      <c r="E66" s="392">
        <v>0</v>
      </c>
      <c r="F66" s="392">
        <v>0</v>
      </c>
      <c r="G66" s="392">
        <v>0</v>
      </c>
      <c r="H66" s="392">
        <v>0</v>
      </c>
      <c r="I66" s="392">
        <v>0</v>
      </c>
      <c r="J66" s="392">
        <v>0</v>
      </c>
      <c r="K66" s="392">
        <v>0</v>
      </c>
      <c r="L66" s="392">
        <v>0</v>
      </c>
      <c r="M66" s="392">
        <v>0</v>
      </c>
      <c r="N66" s="392">
        <v>0</v>
      </c>
      <c r="O66" s="392">
        <v>0</v>
      </c>
      <c r="P66" s="392">
        <v>0</v>
      </c>
      <c r="Q66" s="392">
        <v>0</v>
      </c>
      <c r="R66" s="392">
        <v>0</v>
      </c>
      <c r="S66" s="392">
        <v>0</v>
      </c>
      <c r="T66" s="392">
        <v>0</v>
      </c>
      <c r="U66" s="392">
        <v>0</v>
      </c>
      <c r="V66" s="392">
        <v>0</v>
      </c>
      <c r="W66" s="392">
        <v>0</v>
      </c>
      <c r="X66" s="392">
        <v>0</v>
      </c>
      <c r="Y66" s="392">
        <v>0</v>
      </c>
      <c r="Z66" s="392">
        <v>0</v>
      </c>
      <c r="AA66" s="392">
        <v>0</v>
      </c>
      <c r="AB66" s="392">
        <v>0</v>
      </c>
      <c r="AC66" s="392">
        <v>0</v>
      </c>
      <c r="AD66" s="392">
        <v>0</v>
      </c>
      <c r="AE66" s="392">
        <v>0</v>
      </c>
      <c r="AF66" s="392">
        <v>0</v>
      </c>
      <c r="AG66" s="392">
        <v>0</v>
      </c>
      <c r="AH66" s="392">
        <v>0</v>
      </c>
      <c r="AI66" s="392">
        <v>0</v>
      </c>
      <c r="AJ66" s="392">
        <v>0</v>
      </c>
      <c r="AK66" s="392">
        <v>0</v>
      </c>
      <c r="AL66" s="392">
        <v>0</v>
      </c>
      <c r="AM66" s="392">
        <v>0</v>
      </c>
      <c r="AN66" s="392">
        <v>0</v>
      </c>
      <c r="AO66" s="392">
        <v>0</v>
      </c>
      <c r="AP66" s="392">
        <v>0</v>
      </c>
      <c r="AQ66" s="392">
        <v>0</v>
      </c>
      <c r="AR66" s="392">
        <v>0</v>
      </c>
      <c r="AS66" s="392">
        <v>0</v>
      </c>
      <c r="AT66" s="392">
        <v>0</v>
      </c>
      <c r="AU66" s="392">
        <v>0</v>
      </c>
      <c r="AV66" s="392">
        <v>0</v>
      </c>
      <c r="AW66" s="392">
        <v>0</v>
      </c>
      <c r="AX66" s="392">
        <v>0</v>
      </c>
      <c r="AY66" s="392">
        <v>0</v>
      </c>
      <c r="AZ66" s="392">
        <v>0</v>
      </c>
      <c r="BA66" s="392">
        <v>0</v>
      </c>
      <c r="BB66" s="392">
        <v>0</v>
      </c>
      <c r="BC66" s="392">
        <v>0</v>
      </c>
      <c r="BD66" s="392">
        <v>0</v>
      </c>
      <c r="BE66" s="392">
        <v>0</v>
      </c>
      <c r="BF66" s="392">
        <v>0</v>
      </c>
      <c r="BG66" s="392">
        <v>0</v>
      </c>
      <c r="BH66" s="392">
        <v>0</v>
      </c>
      <c r="BI66" s="392">
        <v>0</v>
      </c>
      <c r="BJ66" s="392">
        <v>0</v>
      </c>
      <c r="BK66" s="392">
        <v>0</v>
      </c>
      <c r="BL66" s="392">
        <v>6.9128253914620768</v>
      </c>
      <c r="BM66" s="392">
        <v>78.051468337786162</v>
      </c>
      <c r="BN66" s="392">
        <v>216.85232141178241</v>
      </c>
      <c r="BO66" s="392">
        <v>621.77021912391046</v>
      </c>
      <c r="BP66" s="392">
        <v>1853.8229058774725</v>
      </c>
      <c r="BQ66" s="392">
        <v>3725.7573981767546</v>
      </c>
      <c r="BR66" s="392">
        <v>5541.3293709761392</v>
      </c>
      <c r="BS66" s="392">
        <v>7337.9088251795456</v>
      </c>
      <c r="BT66" s="392">
        <v>8194.4069501489084</v>
      </c>
      <c r="BU66" s="392">
        <v>8723.3498742833235</v>
      </c>
      <c r="BV66" s="392">
        <v>9139.4429402667629</v>
      </c>
      <c r="BW66" s="392">
        <v>8596.7523551682807</v>
      </c>
      <c r="BX66" s="392">
        <v>7952.027796274876</v>
      </c>
      <c r="BY66" s="392">
        <v>7323.7566212841903</v>
      </c>
      <c r="BZ66" s="392">
        <v>6605.0947884656498</v>
      </c>
      <c r="CA66" s="392">
        <v>6818.8839311678184</v>
      </c>
      <c r="CB66" s="392">
        <v>6745.0362378574309</v>
      </c>
      <c r="CC66" s="392">
        <v>6674.9088919383257</v>
      </c>
      <c r="CD66" s="392">
        <v>6411.9933776068337</v>
      </c>
      <c r="CE66" s="393">
        <v>5638.298114537195</v>
      </c>
    </row>
    <row r="67" spans="1:83" s="244" customFormat="1" ht="25.5" customHeight="1" x14ac:dyDescent="0.35">
      <c r="B67" s="83" t="s">
        <v>247</v>
      </c>
      <c r="C67" s="235"/>
      <c r="D67" s="389">
        <v>0</v>
      </c>
      <c r="E67" s="389">
        <v>0</v>
      </c>
      <c r="F67" s="389">
        <v>0</v>
      </c>
      <c r="G67" s="389">
        <v>0</v>
      </c>
      <c r="H67" s="389">
        <v>0</v>
      </c>
      <c r="I67" s="389">
        <v>0</v>
      </c>
      <c r="J67" s="389">
        <v>0</v>
      </c>
      <c r="K67" s="389">
        <v>0</v>
      </c>
      <c r="L67" s="389">
        <v>0</v>
      </c>
      <c r="M67" s="389">
        <v>0</v>
      </c>
      <c r="N67" s="389">
        <v>0</v>
      </c>
      <c r="O67" s="389">
        <v>0</v>
      </c>
      <c r="P67" s="389">
        <v>0</v>
      </c>
      <c r="Q67" s="389">
        <v>0</v>
      </c>
      <c r="R67" s="389">
        <v>0</v>
      </c>
      <c r="S67" s="389">
        <v>0</v>
      </c>
      <c r="T67" s="389">
        <v>0</v>
      </c>
      <c r="U67" s="389">
        <v>0</v>
      </c>
      <c r="V67" s="389">
        <v>0</v>
      </c>
      <c r="W67" s="389">
        <v>0</v>
      </c>
      <c r="X67" s="389">
        <v>0</v>
      </c>
      <c r="Y67" s="389">
        <v>0</v>
      </c>
      <c r="Z67" s="389">
        <v>0</v>
      </c>
      <c r="AA67" s="389">
        <v>0</v>
      </c>
      <c r="AB67" s="389">
        <v>0</v>
      </c>
      <c r="AC67" s="389">
        <v>0</v>
      </c>
      <c r="AD67" s="389">
        <v>0</v>
      </c>
      <c r="AE67" s="389">
        <v>0</v>
      </c>
      <c r="AF67" s="389">
        <v>0</v>
      </c>
      <c r="AG67" s="389">
        <v>0</v>
      </c>
      <c r="AH67" s="389">
        <f t="shared" ref="AH67:BM67" si="42">SUM(AH71,AH74)</f>
        <v>0</v>
      </c>
      <c r="AI67" s="389">
        <f t="shared" si="42"/>
        <v>0</v>
      </c>
      <c r="AJ67" s="389">
        <f t="shared" si="42"/>
        <v>0</v>
      </c>
      <c r="AK67" s="389">
        <f t="shared" si="42"/>
        <v>0</v>
      </c>
      <c r="AL67" s="389">
        <f t="shared" si="42"/>
        <v>0</v>
      </c>
      <c r="AM67" s="389">
        <f t="shared" si="42"/>
        <v>0</v>
      </c>
      <c r="AN67" s="389">
        <f t="shared" si="42"/>
        <v>0</v>
      </c>
      <c r="AO67" s="389">
        <f t="shared" si="42"/>
        <v>0</v>
      </c>
      <c r="AP67" s="389">
        <f t="shared" si="42"/>
        <v>0</v>
      </c>
      <c r="AQ67" s="389">
        <f t="shared" si="42"/>
        <v>0</v>
      </c>
      <c r="AR67" s="389">
        <f t="shared" si="42"/>
        <v>0</v>
      </c>
      <c r="AS67" s="389">
        <f t="shared" si="42"/>
        <v>0</v>
      </c>
      <c r="AT67" s="389">
        <f t="shared" si="42"/>
        <v>0</v>
      </c>
      <c r="AU67" s="389">
        <f t="shared" si="42"/>
        <v>0</v>
      </c>
      <c r="AV67" s="389">
        <f t="shared" si="42"/>
        <v>0</v>
      </c>
      <c r="AW67" s="389">
        <f t="shared" si="42"/>
        <v>0</v>
      </c>
      <c r="AX67" s="389">
        <f t="shared" si="42"/>
        <v>0</v>
      </c>
      <c r="AY67" s="389">
        <f t="shared" si="42"/>
        <v>13687.85613450818</v>
      </c>
      <c r="AZ67" s="389">
        <f t="shared" si="42"/>
        <v>13210.049820762375</v>
      </c>
      <c r="BA67" s="389">
        <f t="shared" si="42"/>
        <v>12770.356977390946</v>
      </c>
      <c r="BB67" s="389">
        <f t="shared" si="42"/>
        <v>12275.032612208322</v>
      </c>
      <c r="BC67" s="389">
        <f t="shared" si="42"/>
        <v>11352.444701724984</v>
      </c>
      <c r="BD67" s="389">
        <f t="shared" si="42"/>
        <v>11172.2755209841</v>
      </c>
      <c r="BE67" s="389">
        <f t="shared" si="42"/>
        <v>10919.565856894684</v>
      </c>
      <c r="BF67" s="389">
        <f t="shared" si="42"/>
        <v>10689.467893100235</v>
      </c>
      <c r="BG67" s="389">
        <f t="shared" si="42"/>
        <v>10382.870900229407</v>
      </c>
      <c r="BH67" s="389">
        <f t="shared" si="42"/>
        <v>9984.7759113605589</v>
      </c>
      <c r="BI67" s="389">
        <f t="shared" si="42"/>
        <v>9699.185744666629</v>
      </c>
      <c r="BJ67" s="389">
        <f t="shared" si="42"/>
        <v>9298.6522609416152</v>
      </c>
      <c r="BK67" s="389">
        <f t="shared" si="42"/>
        <v>9209.6696283522651</v>
      </c>
      <c r="BL67" s="389">
        <f t="shared" si="42"/>
        <v>8700.0838293877932</v>
      </c>
      <c r="BM67" s="389">
        <f t="shared" si="42"/>
        <v>8048.3016739447812</v>
      </c>
      <c r="BN67" s="389">
        <f t="shared" ref="BN67:CE67" si="43">SUM(BN71,BN74)</f>
        <v>7200.4813000615331</v>
      </c>
      <c r="BO67" s="389">
        <f t="shared" si="43"/>
        <v>6284.6056732639154</v>
      </c>
      <c r="BP67" s="389">
        <f t="shared" si="43"/>
        <v>4100.4272711421863</v>
      </c>
      <c r="BQ67" s="389">
        <f t="shared" si="43"/>
        <v>1455.2792682134025</v>
      </c>
      <c r="BR67" s="389">
        <f t="shared" si="43"/>
        <v>296.58102676923039</v>
      </c>
      <c r="BS67" s="389">
        <f t="shared" si="43"/>
        <v>74.516301599707106</v>
      </c>
      <c r="BT67" s="389">
        <f t="shared" si="43"/>
        <v>17.562850369803051</v>
      </c>
      <c r="BU67" s="389">
        <f t="shared" si="43"/>
        <v>10.354703440379202</v>
      </c>
      <c r="BV67" s="389">
        <f t="shared" si="43"/>
        <v>0</v>
      </c>
      <c r="BW67" s="389">
        <f t="shared" si="43"/>
        <v>5.3606933158479988</v>
      </c>
      <c r="BX67" s="389">
        <f t="shared" si="43"/>
        <v>4.8321320375841248</v>
      </c>
      <c r="BY67" s="389">
        <f t="shared" si="43"/>
        <v>0</v>
      </c>
      <c r="BZ67" s="389">
        <f t="shared" si="43"/>
        <v>0</v>
      </c>
      <c r="CA67" s="389">
        <f t="shared" si="43"/>
        <v>0</v>
      </c>
      <c r="CB67" s="389">
        <f t="shared" si="43"/>
        <v>0</v>
      </c>
      <c r="CC67" s="389">
        <f t="shared" si="43"/>
        <v>0</v>
      </c>
      <c r="CD67" s="389">
        <f t="shared" si="43"/>
        <v>0</v>
      </c>
      <c r="CE67" s="390">
        <f t="shared" si="43"/>
        <v>0</v>
      </c>
    </row>
    <row r="68" spans="1:83" x14ac:dyDescent="0.35">
      <c r="B68" s="74" t="s">
        <v>646</v>
      </c>
      <c r="C68" s="53"/>
      <c r="D68" s="392">
        <v>0</v>
      </c>
      <c r="E68" s="392">
        <v>0</v>
      </c>
      <c r="F68" s="392">
        <v>0</v>
      </c>
      <c r="G68" s="392">
        <v>0</v>
      </c>
      <c r="H68" s="392">
        <v>0</v>
      </c>
      <c r="I68" s="392">
        <v>0</v>
      </c>
      <c r="J68" s="392">
        <v>0</v>
      </c>
      <c r="K68" s="392">
        <v>0</v>
      </c>
      <c r="L68" s="392">
        <v>0</v>
      </c>
      <c r="M68" s="392">
        <v>0</v>
      </c>
      <c r="N68" s="392">
        <v>0</v>
      </c>
      <c r="O68" s="392">
        <v>0</v>
      </c>
      <c r="P68" s="392">
        <v>0</v>
      </c>
      <c r="Q68" s="392">
        <v>0</v>
      </c>
      <c r="R68" s="392">
        <v>0</v>
      </c>
      <c r="S68" s="392">
        <v>0</v>
      </c>
      <c r="T68" s="392">
        <v>0</v>
      </c>
      <c r="U68" s="392">
        <v>0</v>
      </c>
      <c r="V68" s="392">
        <v>0</v>
      </c>
      <c r="W68" s="392">
        <v>0</v>
      </c>
      <c r="X68" s="392">
        <v>0</v>
      </c>
      <c r="Y68" s="392">
        <v>0</v>
      </c>
      <c r="Z68" s="392">
        <v>0</v>
      </c>
      <c r="AA68" s="392">
        <v>0</v>
      </c>
      <c r="AB68" s="392">
        <v>0</v>
      </c>
      <c r="AC68" s="392">
        <v>0</v>
      </c>
      <c r="AD68" s="392">
        <v>0</v>
      </c>
      <c r="AE68" s="392">
        <v>0</v>
      </c>
      <c r="AF68" s="392">
        <v>0</v>
      </c>
      <c r="AG68" s="392">
        <v>0</v>
      </c>
      <c r="AH68" s="392">
        <v>0</v>
      </c>
      <c r="AI68" s="392">
        <v>0</v>
      </c>
      <c r="AJ68" s="392">
        <v>0</v>
      </c>
      <c r="AK68" s="392">
        <v>0</v>
      </c>
      <c r="AL68" s="392">
        <v>0</v>
      </c>
      <c r="AM68" s="392">
        <v>0</v>
      </c>
      <c r="AN68" s="392">
        <v>0</v>
      </c>
      <c r="AO68" s="392">
        <v>0</v>
      </c>
      <c r="AP68" s="392">
        <v>0</v>
      </c>
      <c r="AQ68" s="392">
        <v>0</v>
      </c>
      <c r="AR68" s="392">
        <v>0</v>
      </c>
      <c r="AS68" s="392">
        <v>0</v>
      </c>
      <c r="AT68" s="392">
        <v>0</v>
      </c>
      <c r="AU68" s="392">
        <v>0</v>
      </c>
      <c r="AV68" s="392">
        <v>0</v>
      </c>
      <c r="AW68" s="392">
        <v>0</v>
      </c>
      <c r="AX68" s="392">
        <v>0</v>
      </c>
      <c r="AY68" s="392">
        <v>499.79114048897225</v>
      </c>
      <c r="AZ68" s="392">
        <v>539.2040748080326</v>
      </c>
      <c r="BA68" s="392">
        <v>547.52188483421946</v>
      </c>
      <c r="BB68" s="392">
        <v>478.65007128860339</v>
      </c>
      <c r="BC68" s="392">
        <v>551.98790010315986</v>
      </c>
      <c r="BD68" s="392">
        <v>550.26301976647107</v>
      </c>
      <c r="BE68" s="392">
        <v>538.84187721359558</v>
      </c>
      <c r="BF68" s="392">
        <v>605.63600167670609</v>
      </c>
      <c r="BG68" s="392">
        <v>505.49989035277008</v>
      </c>
      <c r="BH68" s="392">
        <v>456.28441061136806</v>
      </c>
      <c r="BI68" s="392">
        <v>405.56374246337708</v>
      </c>
      <c r="BJ68" s="392">
        <v>410.68028317370312</v>
      </c>
      <c r="BK68" s="392">
        <v>380.70654422281706</v>
      </c>
      <c r="BL68" s="392">
        <v>311.74096188725969</v>
      </c>
      <c r="BM68" s="392">
        <v>33.864491123180912</v>
      </c>
      <c r="BN68" s="392">
        <v>32.662524629598238</v>
      </c>
      <c r="BO68" s="392">
        <v>15.828290598575931</v>
      </c>
      <c r="BP68" s="392">
        <v>5.9780761560872193</v>
      </c>
      <c r="BQ68" s="392">
        <v>3.8850575404956067</v>
      </c>
      <c r="BR68" s="392">
        <v>0.70152136478631666</v>
      </c>
      <c r="BS68" s="392">
        <v>9.4654405077128911E-2</v>
      </c>
      <c r="BT68" s="392">
        <v>1.896678781458877E-2</v>
      </c>
      <c r="BU68" s="392">
        <v>8.9956857775713162E-3</v>
      </c>
      <c r="BV68" s="392">
        <v>0</v>
      </c>
      <c r="BW68" s="392">
        <v>6.4039288264233505E-3</v>
      </c>
      <c r="BX68" s="392">
        <v>5.7723446264850596E-3</v>
      </c>
      <c r="BY68" s="392">
        <v>0</v>
      </c>
      <c r="BZ68" s="392">
        <v>0</v>
      </c>
      <c r="CA68" s="392">
        <v>0</v>
      </c>
      <c r="CB68" s="392">
        <v>0</v>
      </c>
      <c r="CC68" s="392">
        <v>0</v>
      </c>
      <c r="CD68" s="392">
        <v>0</v>
      </c>
      <c r="CE68" s="393">
        <v>0</v>
      </c>
    </row>
    <row r="69" spans="1:83" x14ac:dyDescent="0.35">
      <c r="B69" s="74" t="s">
        <v>647</v>
      </c>
      <c r="C69" s="53"/>
      <c r="D69" s="392">
        <v>0</v>
      </c>
      <c r="E69" s="392">
        <v>0</v>
      </c>
      <c r="F69" s="392">
        <v>0</v>
      </c>
      <c r="G69" s="392">
        <v>0</v>
      </c>
      <c r="H69" s="392">
        <v>0</v>
      </c>
      <c r="I69" s="392">
        <v>0</v>
      </c>
      <c r="J69" s="392">
        <v>0</v>
      </c>
      <c r="K69" s="392">
        <v>0</v>
      </c>
      <c r="L69" s="392">
        <v>0</v>
      </c>
      <c r="M69" s="392">
        <v>0</v>
      </c>
      <c r="N69" s="392">
        <v>0</v>
      </c>
      <c r="O69" s="392">
        <v>0</v>
      </c>
      <c r="P69" s="392">
        <v>0</v>
      </c>
      <c r="Q69" s="392">
        <v>0</v>
      </c>
      <c r="R69" s="392">
        <v>0</v>
      </c>
      <c r="S69" s="392">
        <v>0</v>
      </c>
      <c r="T69" s="392">
        <v>0</v>
      </c>
      <c r="U69" s="392">
        <v>0</v>
      </c>
      <c r="V69" s="392">
        <v>0</v>
      </c>
      <c r="W69" s="392">
        <v>0</v>
      </c>
      <c r="X69" s="392">
        <v>0</v>
      </c>
      <c r="Y69" s="392">
        <v>0</v>
      </c>
      <c r="Z69" s="392">
        <v>0</v>
      </c>
      <c r="AA69" s="392">
        <v>0</v>
      </c>
      <c r="AB69" s="392">
        <v>0</v>
      </c>
      <c r="AC69" s="392">
        <v>0</v>
      </c>
      <c r="AD69" s="392">
        <v>0</v>
      </c>
      <c r="AE69" s="392">
        <v>0</v>
      </c>
      <c r="AF69" s="392">
        <v>0</v>
      </c>
      <c r="AG69" s="392">
        <v>0</v>
      </c>
      <c r="AH69" s="392">
        <v>0</v>
      </c>
      <c r="AI69" s="392">
        <v>0</v>
      </c>
      <c r="AJ69" s="392">
        <v>0</v>
      </c>
      <c r="AK69" s="392">
        <v>0</v>
      </c>
      <c r="AL69" s="392">
        <v>0</v>
      </c>
      <c r="AM69" s="392">
        <v>0</v>
      </c>
      <c r="AN69" s="392">
        <v>0</v>
      </c>
      <c r="AO69" s="392">
        <v>0</v>
      </c>
      <c r="AP69" s="392">
        <v>0</v>
      </c>
      <c r="AQ69" s="392">
        <v>0</v>
      </c>
      <c r="AR69" s="392">
        <v>0</v>
      </c>
      <c r="AS69" s="392">
        <v>0</v>
      </c>
      <c r="AT69" s="392">
        <v>0</v>
      </c>
      <c r="AU69" s="392">
        <v>0</v>
      </c>
      <c r="AV69" s="392">
        <v>0</v>
      </c>
      <c r="AW69" s="392">
        <v>0</v>
      </c>
      <c r="AX69" s="392">
        <v>0</v>
      </c>
      <c r="AY69" s="392">
        <v>459.48499789158791</v>
      </c>
      <c r="AZ69" s="392">
        <v>511.19298089529212</v>
      </c>
      <c r="BA69" s="392">
        <v>545.8472583523494</v>
      </c>
      <c r="BB69" s="392">
        <v>515.52973355392885</v>
      </c>
      <c r="BC69" s="392">
        <v>650.53455976716441</v>
      </c>
      <c r="BD69" s="392">
        <v>641.36017858460025</v>
      </c>
      <c r="BE69" s="392">
        <v>652.06417179902121</v>
      </c>
      <c r="BF69" s="392">
        <v>687.17495396965467</v>
      </c>
      <c r="BG69" s="392">
        <v>610.25230071392514</v>
      </c>
      <c r="BH69" s="392">
        <v>577.8030433107981</v>
      </c>
      <c r="BI69" s="392">
        <v>493.61341589371602</v>
      </c>
      <c r="BJ69" s="392">
        <v>486.0753090404699</v>
      </c>
      <c r="BK69" s="392">
        <v>461.28452667283699</v>
      </c>
      <c r="BL69" s="392">
        <v>405.75361974818543</v>
      </c>
      <c r="BM69" s="392">
        <v>117.41732638595815</v>
      </c>
      <c r="BN69" s="392">
        <v>31.067344074764033</v>
      </c>
      <c r="BO69" s="392">
        <v>18.701383151022146</v>
      </c>
      <c r="BP69" s="392">
        <v>7.7779583387284204</v>
      </c>
      <c r="BQ69" s="392">
        <v>1.8812014709631957</v>
      </c>
      <c r="BR69" s="392">
        <v>1.1226614515985127</v>
      </c>
      <c r="BS69" s="392">
        <v>0.1334261090712679</v>
      </c>
      <c r="BT69" s="392">
        <v>2.8856781397201003E-2</v>
      </c>
      <c r="BU69" s="392">
        <v>1.9201431566468235E-2</v>
      </c>
      <c r="BV69" s="392">
        <v>0</v>
      </c>
      <c r="BW69" s="392">
        <v>9.4907197498711113E-3</v>
      </c>
      <c r="BX69" s="392">
        <v>8.5547023763912298E-3</v>
      </c>
      <c r="BY69" s="392">
        <v>0</v>
      </c>
      <c r="BZ69" s="392">
        <v>0</v>
      </c>
      <c r="CA69" s="392">
        <v>0</v>
      </c>
      <c r="CB69" s="392">
        <v>0</v>
      </c>
      <c r="CC69" s="392">
        <v>0</v>
      </c>
      <c r="CD69" s="392">
        <v>0</v>
      </c>
      <c r="CE69" s="393">
        <v>0</v>
      </c>
    </row>
    <row r="70" spans="1:83" x14ac:dyDescent="0.35">
      <c r="B70" s="74" t="s">
        <v>648</v>
      </c>
      <c r="C70" s="53"/>
      <c r="D70" s="392">
        <v>0</v>
      </c>
      <c r="E70" s="392">
        <v>0</v>
      </c>
      <c r="F70" s="392">
        <v>0</v>
      </c>
      <c r="G70" s="392">
        <v>0</v>
      </c>
      <c r="H70" s="392">
        <v>0</v>
      </c>
      <c r="I70" s="392">
        <v>0</v>
      </c>
      <c r="J70" s="392">
        <v>0</v>
      </c>
      <c r="K70" s="392">
        <v>0</v>
      </c>
      <c r="L70" s="392">
        <v>0</v>
      </c>
      <c r="M70" s="392">
        <v>0</v>
      </c>
      <c r="N70" s="392">
        <v>0</v>
      </c>
      <c r="O70" s="392">
        <v>0</v>
      </c>
      <c r="P70" s="392">
        <v>0</v>
      </c>
      <c r="Q70" s="392">
        <v>0</v>
      </c>
      <c r="R70" s="392">
        <v>0</v>
      </c>
      <c r="S70" s="392">
        <v>0</v>
      </c>
      <c r="T70" s="392">
        <v>0</v>
      </c>
      <c r="U70" s="392">
        <v>0</v>
      </c>
      <c r="V70" s="392">
        <v>0</v>
      </c>
      <c r="W70" s="392">
        <v>0</v>
      </c>
      <c r="X70" s="392">
        <v>0</v>
      </c>
      <c r="Y70" s="392">
        <v>0</v>
      </c>
      <c r="Z70" s="392">
        <v>0</v>
      </c>
      <c r="AA70" s="392">
        <v>0</v>
      </c>
      <c r="AB70" s="392">
        <v>0</v>
      </c>
      <c r="AC70" s="392">
        <v>0</v>
      </c>
      <c r="AD70" s="392">
        <v>0</v>
      </c>
      <c r="AE70" s="392">
        <v>0</v>
      </c>
      <c r="AF70" s="392">
        <v>0</v>
      </c>
      <c r="AG70" s="392">
        <v>0</v>
      </c>
      <c r="AH70" s="392">
        <v>0</v>
      </c>
      <c r="AI70" s="392">
        <v>0</v>
      </c>
      <c r="AJ70" s="392">
        <v>0</v>
      </c>
      <c r="AK70" s="392">
        <v>0</v>
      </c>
      <c r="AL70" s="392">
        <v>0</v>
      </c>
      <c r="AM70" s="392">
        <v>0</v>
      </c>
      <c r="AN70" s="392">
        <v>0</v>
      </c>
      <c r="AO70" s="392">
        <v>0</v>
      </c>
      <c r="AP70" s="392">
        <v>0</v>
      </c>
      <c r="AQ70" s="392">
        <v>0</v>
      </c>
      <c r="AR70" s="392">
        <v>0</v>
      </c>
      <c r="AS70" s="392">
        <v>0</v>
      </c>
      <c r="AT70" s="392">
        <v>0</v>
      </c>
      <c r="AU70" s="392">
        <v>0</v>
      </c>
      <c r="AV70" s="392">
        <v>0</v>
      </c>
      <c r="AW70" s="392">
        <v>0</v>
      </c>
      <c r="AX70" s="392">
        <v>0</v>
      </c>
      <c r="AY70" s="392">
        <v>10251.150111718905</v>
      </c>
      <c r="AZ70" s="392">
        <v>9987.2981192590505</v>
      </c>
      <c r="BA70" s="392">
        <v>9847.8305419795215</v>
      </c>
      <c r="BB70" s="392">
        <v>9724.0634614070623</v>
      </c>
      <c r="BC70" s="392">
        <v>8891.6992516682294</v>
      </c>
      <c r="BD70" s="392">
        <v>8832.5793252776912</v>
      </c>
      <c r="BE70" s="392">
        <v>8893.1713910036779</v>
      </c>
      <c r="BF70" s="392">
        <v>8648.997217306809</v>
      </c>
      <c r="BG70" s="392">
        <v>8575.7669497643328</v>
      </c>
      <c r="BH70" s="392">
        <v>8378.844283720684</v>
      </c>
      <c r="BI70" s="392">
        <v>8343.9240697864461</v>
      </c>
      <c r="BJ70" s="392">
        <v>8000.4387282615371</v>
      </c>
      <c r="BK70" s="392">
        <v>8024.9238743625647</v>
      </c>
      <c r="BL70" s="392">
        <v>7695.596013199638</v>
      </c>
      <c r="BM70" s="392">
        <v>7661.860154173376</v>
      </c>
      <c r="BN70" s="392">
        <v>6932.7682337837059</v>
      </c>
      <c r="BO70" s="392">
        <v>6089.3621730958221</v>
      </c>
      <c r="BP70" s="392">
        <v>3981.9658406783446</v>
      </c>
      <c r="BQ70" s="392">
        <v>1414.99784676843</v>
      </c>
      <c r="BR70" s="392">
        <v>288.49925822729466</v>
      </c>
      <c r="BS70" s="392">
        <v>74.288221085558718</v>
      </c>
      <c r="BT70" s="392">
        <v>17.515026800591265</v>
      </c>
      <c r="BU70" s="392">
        <v>10.326506323035158</v>
      </c>
      <c r="BV70" s="392">
        <v>0</v>
      </c>
      <c r="BW70" s="392">
        <v>5.341300047808307</v>
      </c>
      <c r="BX70" s="392">
        <v>4.8145170668035844</v>
      </c>
      <c r="BY70" s="392">
        <v>0</v>
      </c>
      <c r="BZ70" s="392">
        <v>0</v>
      </c>
      <c r="CA70" s="392">
        <v>0</v>
      </c>
      <c r="CB70" s="392">
        <v>0</v>
      </c>
      <c r="CC70" s="392">
        <v>0</v>
      </c>
      <c r="CD70" s="392">
        <v>0</v>
      </c>
      <c r="CE70" s="393">
        <v>0</v>
      </c>
    </row>
    <row r="71" spans="1:83" x14ac:dyDescent="0.35">
      <c r="B71" s="74" t="s">
        <v>649</v>
      </c>
      <c r="C71" s="53"/>
      <c r="D71" s="392">
        <v>0</v>
      </c>
      <c r="E71" s="392">
        <v>0</v>
      </c>
      <c r="F71" s="392">
        <v>0</v>
      </c>
      <c r="G71" s="392">
        <v>0</v>
      </c>
      <c r="H71" s="392">
        <v>0</v>
      </c>
      <c r="I71" s="392">
        <v>0</v>
      </c>
      <c r="J71" s="392">
        <v>0</v>
      </c>
      <c r="K71" s="392">
        <v>0</v>
      </c>
      <c r="L71" s="392">
        <v>0</v>
      </c>
      <c r="M71" s="392">
        <v>0</v>
      </c>
      <c r="N71" s="392">
        <v>0</v>
      </c>
      <c r="O71" s="392">
        <v>0</v>
      </c>
      <c r="P71" s="392">
        <v>0</v>
      </c>
      <c r="Q71" s="392">
        <v>0</v>
      </c>
      <c r="R71" s="392">
        <v>0</v>
      </c>
      <c r="S71" s="392">
        <v>0</v>
      </c>
      <c r="T71" s="392">
        <v>0</v>
      </c>
      <c r="U71" s="392">
        <v>0</v>
      </c>
      <c r="V71" s="392">
        <v>0</v>
      </c>
      <c r="W71" s="392">
        <v>0</v>
      </c>
      <c r="X71" s="392">
        <v>0</v>
      </c>
      <c r="Y71" s="392">
        <v>0</v>
      </c>
      <c r="Z71" s="392">
        <v>0</v>
      </c>
      <c r="AA71" s="392">
        <v>0</v>
      </c>
      <c r="AB71" s="392">
        <v>0</v>
      </c>
      <c r="AC71" s="392">
        <v>0</v>
      </c>
      <c r="AD71" s="392">
        <v>0</v>
      </c>
      <c r="AE71" s="392">
        <v>0</v>
      </c>
      <c r="AF71" s="392">
        <v>0</v>
      </c>
      <c r="AG71" s="392">
        <v>0</v>
      </c>
      <c r="AH71" s="392">
        <v>0</v>
      </c>
      <c r="AI71" s="392">
        <v>0</v>
      </c>
      <c r="AJ71" s="392">
        <v>0</v>
      </c>
      <c r="AK71" s="392">
        <v>0</v>
      </c>
      <c r="AL71" s="392">
        <v>0</v>
      </c>
      <c r="AM71" s="392">
        <v>0</v>
      </c>
      <c r="AN71" s="392">
        <v>0</v>
      </c>
      <c r="AO71" s="392">
        <v>0</v>
      </c>
      <c r="AP71" s="392">
        <v>0</v>
      </c>
      <c r="AQ71" s="392">
        <v>0</v>
      </c>
      <c r="AR71" s="392">
        <v>0</v>
      </c>
      <c r="AS71" s="392">
        <v>0</v>
      </c>
      <c r="AT71" s="392">
        <v>0</v>
      </c>
      <c r="AU71" s="392">
        <v>0</v>
      </c>
      <c r="AV71" s="392">
        <v>0</v>
      </c>
      <c r="AW71" s="392">
        <v>0</v>
      </c>
      <c r="AX71" s="392">
        <v>0</v>
      </c>
      <c r="AY71" s="392">
        <f t="shared" ref="AY71:CE71" si="44">SUM(AY72:AY73)</f>
        <v>11210.426250099468</v>
      </c>
      <c r="AZ71" s="392">
        <f t="shared" si="44"/>
        <v>11037.695174962375</v>
      </c>
      <c r="BA71" s="392">
        <f t="shared" si="44"/>
        <v>10941.199685166092</v>
      </c>
      <c r="BB71" s="392">
        <f t="shared" si="44"/>
        <v>10718.243266249594</v>
      </c>
      <c r="BC71" s="392">
        <f t="shared" si="44"/>
        <v>10094.221711538556</v>
      </c>
      <c r="BD71" s="392">
        <f t="shared" si="44"/>
        <v>10024.202523628763</v>
      </c>
      <c r="BE71" s="392">
        <f t="shared" si="44"/>
        <v>10084.077440016297</v>
      </c>
      <c r="BF71" s="392">
        <f t="shared" si="44"/>
        <v>9941.8081729531714</v>
      </c>
      <c r="BG71" s="392">
        <f t="shared" si="44"/>
        <v>9691.5191408310293</v>
      </c>
      <c r="BH71" s="392">
        <f t="shared" si="44"/>
        <v>9412.9317376428498</v>
      </c>
      <c r="BI71" s="392">
        <f t="shared" si="44"/>
        <v>9243.1012281435378</v>
      </c>
      <c r="BJ71" s="392">
        <f t="shared" si="44"/>
        <v>8897.1943204757099</v>
      </c>
      <c r="BK71" s="392">
        <f t="shared" si="44"/>
        <v>8866.9149452582187</v>
      </c>
      <c r="BL71" s="392">
        <f t="shared" si="44"/>
        <v>8413.0905948350828</v>
      </c>
      <c r="BM71" s="392">
        <f t="shared" si="44"/>
        <v>7813.1419716825148</v>
      </c>
      <c r="BN71" s="392">
        <f t="shared" si="44"/>
        <v>6996.498102488069</v>
      </c>
      <c r="BO71" s="392">
        <f t="shared" si="44"/>
        <v>6123.8918468454203</v>
      </c>
      <c r="BP71" s="392">
        <f t="shared" si="44"/>
        <v>3995.7218751731598</v>
      </c>
      <c r="BQ71" s="392">
        <f t="shared" si="44"/>
        <v>1420.7641057798892</v>
      </c>
      <c r="BR71" s="392">
        <f t="shared" si="44"/>
        <v>290.32344104367945</v>
      </c>
      <c r="BS71" s="392">
        <f t="shared" si="44"/>
        <v>73.241677708622504</v>
      </c>
      <c r="BT71" s="392">
        <f t="shared" si="44"/>
        <v>17.357786673120444</v>
      </c>
      <c r="BU71" s="392">
        <f t="shared" si="44"/>
        <v>10.249161634712181</v>
      </c>
      <c r="BV71" s="392">
        <f t="shared" si="44"/>
        <v>0</v>
      </c>
      <c r="BW71" s="392">
        <f t="shared" si="44"/>
        <v>5.2767988755909521</v>
      </c>
      <c r="BX71" s="392">
        <f t="shared" si="44"/>
        <v>4.7564668588982721</v>
      </c>
      <c r="BY71" s="392">
        <f t="shared" si="44"/>
        <v>0</v>
      </c>
      <c r="BZ71" s="392">
        <f t="shared" si="44"/>
        <v>0</v>
      </c>
      <c r="CA71" s="392">
        <f t="shared" si="44"/>
        <v>0</v>
      </c>
      <c r="CB71" s="392">
        <f t="shared" si="44"/>
        <v>0</v>
      </c>
      <c r="CC71" s="392">
        <f t="shared" si="44"/>
        <v>0</v>
      </c>
      <c r="CD71" s="392">
        <f t="shared" si="44"/>
        <v>0</v>
      </c>
      <c r="CE71" s="393">
        <f t="shared" si="44"/>
        <v>0</v>
      </c>
    </row>
    <row r="72" spans="1:83" x14ac:dyDescent="0.35">
      <c r="B72" s="285" t="s">
        <v>412</v>
      </c>
      <c r="C72" s="391"/>
      <c r="D72" s="392">
        <v>0</v>
      </c>
      <c r="E72" s="392">
        <v>0</v>
      </c>
      <c r="F72" s="392">
        <v>0</v>
      </c>
      <c r="G72" s="392">
        <v>0</v>
      </c>
      <c r="H72" s="392">
        <v>0</v>
      </c>
      <c r="I72" s="392">
        <v>0</v>
      </c>
      <c r="J72" s="392">
        <v>0</v>
      </c>
      <c r="K72" s="392">
        <v>0</v>
      </c>
      <c r="L72" s="392">
        <v>0</v>
      </c>
      <c r="M72" s="392">
        <v>0</v>
      </c>
      <c r="N72" s="392">
        <v>0</v>
      </c>
      <c r="O72" s="392">
        <v>0</v>
      </c>
      <c r="P72" s="392">
        <v>0</v>
      </c>
      <c r="Q72" s="392">
        <v>0</v>
      </c>
      <c r="R72" s="392">
        <v>0</v>
      </c>
      <c r="S72" s="392">
        <v>0</v>
      </c>
      <c r="T72" s="392">
        <v>0</v>
      </c>
      <c r="U72" s="392">
        <v>0</v>
      </c>
      <c r="V72" s="392">
        <v>0</v>
      </c>
      <c r="W72" s="392">
        <v>0</v>
      </c>
      <c r="X72" s="392">
        <v>0</v>
      </c>
      <c r="Y72" s="392">
        <v>0</v>
      </c>
      <c r="Z72" s="392">
        <v>0</v>
      </c>
      <c r="AA72" s="392">
        <v>0</v>
      </c>
      <c r="AB72" s="392">
        <v>0</v>
      </c>
      <c r="AC72" s="392">
        <v>0</v>
      </c>
      <c r="AD72" s="392">
        <v>0</v>
      </c>
      <c r="AE72" s="392">
        <v>0</v>
      </c>
      <c r="AF72" s="392">
        <v>0</v>
      </c>
      <c r="AG72" s="392">
        <v>0</v>
      </c>
      <c r="AH72" s="392">
        <v>0</v>
      </c>
      <c r="AI72" s="392">
        <v>0</v>
      </c>
      <c r="AJ72" s="392">
        <v>0</v>
      </c>
      <c r="AK72" s="392">
        <v>0</v>
      </c>
      <c r="AL72" s="392">
        <v>0</v>
      </c>
      <c r="AM72" s="392">
        <v>0</v>
      </c>
      <c r="AN72" s="392">
        <v>0</v>
      </c>
      <c r="AO72" s="392">
        <v>0</v>
      </c>
      <c r="AP72" s="392">
        <v>0</v>
      </c>
      <c r="AQ72" s="392">
        <v>0</v>
      </c>
      <c r="AR72" s="392">
        <v>0</v>
      </c>
      <c r="AS72" s="392">
        <v>0</v>
      </c>
      <c r="AT72" s="392">
        <v>0</v>
      </c>
      <c r="AU72" s="392">
        <v>0</v>
      </c>
      <c r="AV72" s="392">
        <v>0</v>
      </c>
      <c r="AW72" s="392">
        <v>0</v>
      </c>
      <c r="AX72" s="392">
        <v>0</v>
      </c>
      <c r="AY72" s="392">
        <v>9564.4228831345717</v>
      </c>
      <c r="AZ72" s="392">
        <v>9714.1736820624446</v>
      </c>
      <c r="BA72" s="392">
        <v>9925.9808127489541</v>
      </c>
      <c r="BB72" s="392">
        <v>10080.343445218645</v>
      </c>
      <c r="BC72" s="392">
        <v>9859.3524754518839</v>
      </c>
      <c r="BD72" s="392">
        <v>10019.110243726383</v>
      </c>
      <c r="BE72" s="392">
        <v>10084.077440016297</v>
      </c>
      <c r="BF72" s="392">
        <v>9941.8081729531714</v>
      </c>
      <c r="BG72" s="392">
        <v>9691.5191408310293</v>
      </c>
      <c r="BH72" s="392">
        <v>9412.9317376428498</v>
      </c>
      <c r="BI72" s="392">
        <v>9243.1012281435378</v>
      </c>
      <c r="BJ72" s="392">
        <v>8897.1943204757099</v>
      </c>
      <c r="BK72" s="392">
        <v>8866.9149452582187</v>
      </c>
      <c r="BL72" s="392">
        <v>8413.0905948350828</v>
      </c>
      <c r="BM72" s="392">
        <v>7813.1419716825148</v>
      </c>
      <c r="BN72" s="392">
        <v>6996.498102488069</v>
      </c>
      <c r="BO72" s="392">
        <v>6123.8918468454203</v>
      </c>
      <c r="BP72" s="392">
        <v>3995.7218751731598</v>
      </c>
      <c r="BQ72" s="392">
        <v>1420.7641057798892</v>
      </c>
      <c r="BR72" s="392">
        <v>290.32344104367945</v>
      </c>
      <c r="BS72" s="392">
        <v>73.241677708622504</v>
      </c>
      <c r="BT72" s="392">
        <v>17.357786673120444</v>
      </c>
      <c r="BU72" s="392">
        <v>10.249161634712181</v>
      </c>
      <c r="BV72" s="392">
        <v>0</v>
      </c>
      <c r="BW72" s="392">
        <v>5.2756326691031523</v>
      </c>
      <c r="BX72" s="392">
        <v>4.7553708843057167</v>
      </c>
      <c r="BY72" s="392">
        <v>0</v>
      </c>
      <c r="BZ72" s="392">
        <v>0</v>
      </c>
      <c r="CA72" s="392">
        <v>0</v>
      </c>
      <c r="CB72" s="392">
        <v>0</v>
      </c>
      <c r="CC72" s="392">
        <v>0</v>
      </c>
      <c r="CD72" s="392">
        <v>0</v>
      </c>
      <c r="CE72" s="393">
        <v>0</v>
      </c>
    </row>
    <row r="73" spans="1:83" x14ac:dyDescent="0.35">
      <c r="B73" s="285" t="s">
        <v>411</v>
      </c>
      <c r="C73" s="391"/>
      <c r="D73" s="392">
        <v>0</v>
      </c>
      <c r="E73" s="392">
        <v>0</v>
      </c>
      <c r="F73" s="392">
        <v>0</v>
      </c>
      <c r="G73" s="392">
        <v>0</v>
      </c>
      <c r="H73" s="392">
        <v>0</v>
      </c>
      <c r="I73" s="392">
        <v>0</v>
      </c>
      <c r="J73" s="392">
        <v>0</v>
      </c>
      <c r="K73" s="392">
        <v>0</v>
      </c>
      <c r="L73" s="392">
        <v>0</v>
      </c>
      <c r="M73" s="392">
        <v>0</v>
      </c>
      <c r="N73" s="392">
        <v>0</v>
      </c>
      <c r="O73" s="392">
        <v>0</v>
      </c>
      <c r="P73" s="392">
        <v>0</v>
      </c>
      <c r="Q73" s="392">
        <v>0</v>
      </c>
      <c r="R73" s="392">
        <v>0</v>
      </c>
      <c r="S73" s="392">
        <v>0</v>
      </c>
      <c r="T73" s="392">
        <v>0</v>
      </c>
      <c r="U73" s="392">
        <v>0</v>
      </c>
      <c r="V73" s="392">
        <v>0</v>
      </c>
      <c r="W73" s="392">
        <v>0</v>
      </c>
      <c r="X73" s="392">
        <v>0</v>
      </c>
      <c r="Y73" s="392">
        <v>0</v>
      </c>
      <c r="Z73" s="392">
        <v>0</v>
      </c>
      <c r="AA73" s="392">
        <v>0</v>
      </c>
      <c r="AB73" s="392">
        <v>0</v>
      </c>
      <c r="AC73" s="392">
        <v>0</v>
      </c>
      <c r="AD73" s="392">
        <v>0</v>
      </c>
      <c r="AE73" s="392">
        <v>0</v>
      </c>
      <c r="AF73" s="392">
        <v>0</v>
      </c>
      <c r="AG73" s="392">
        <v>0</v>
      </c>
      <c r="AH73" s="392">
        <v>0</v>
      </c>
      <c r="AI73" s="392">
        <v>0</v>
      </c>
      <c r="AJ73" s="392">
        <v>0</v>
      </c>
      <c r="AK73" s="392">
        <v>0</v>
      </c>
      <c r="AL73" s="392">
        <v>0</v>
      </c>
      <c r="AM73" s="392">
        <v>0</v>
      </c>
      <c r="AN73" s="392">
        <v>0</v>
      </c>
      <c r="AO73" s="392">
        <v>0</v>
      </c>
      <c r="AP73" s="392">
        <v>0</v>
      </c>
      <c r="AQ73" s="392">
        <v>0</v>
      </c>
      <c r="AR73" s="392">
        <v>0</v>
      </c>
      <c r="AS73" s="392">
        <v>0</v>
      </c>
      <c r="AT73" s="392">
        <v>0</v>
      </c>
      <c r="AU73" s="392">
        <v>0</v>
      </c>
      <c r="AV73" s="392">
        <v>0</v>
      </c>
      <c r="AW73" s="392">
        <v>0</v>
      </c>
      <c r="AX73" s="392">
        <v>0</v>
      </c>
      <c r="AY73" s="392">
        <v>1646.0033669648963</v>
      </c>
      <c r="AZ73" s="392">
        <v>1323.5214928999299</v>
      </c>
      <c r="BA73" s="392">
        <v>1015.2188724171372</v>
      </c>
      <c r="BB73" s="392">
        <v>637.89982103094894</v>
      </c>
      <c r="BC73" s="392">
        <v>234.86923608667243</v>
      </c>
      <c r="BD73" s="392">
        <v>5.0922799023784844</v>
      </c>
      <c r="BE73" s="392">
        <v>0</v>
      </c>
      <c r="BF73" s="392">
        <v>0</v>
      </c>
      <c r="BG73" s="392">
        <v>0</v>
      </c>
      <c r="BH73" s="392">
        <v>0</v>
      </c>
      <c r="BI73" s="392">
        <v>0</v>
      </c>
      <c r="BJ73" s="392">
        <v>0</v>
      </c>
      <c r="BK73" s="392">
        <v>0</v>
      </c>
      <c r="BL73" s="392">
        <v>0</v>
      </c>
      <c r="BM73" s="392">
        <v>0</v>
      </c>
      <c r="BN73" s="392">
        <v>0</v>
      </c>
      <c r="BO73" s="392">
        <v>0</v>
      </c>
      <c r="BP73" s="392">
        <v>0</v>
      </c>
      <c r="BQ73" s="392">
        <v>0</v>
      </c>
      <c r="BR73" s="392">
        <v>0</v>
      </c>
      <c r="BS73" s="392">
        <v>0</v>
      </c>
      <c r="BT73" s="392">
        <v>0</v>
      </c>
      <c r="BU73" s="392">
        <v>0</v>
      </c>
      <c r="BV73" s="392">
        <v>0</v>
      </c>
      <c r="BW73" s="392">
        <v>1.166206487799683E-3</v>
      </c>
      <c r="BX73" s="392">
        <v>1.0959745925550905E-3</v>
      </c>
      <c r="BY73" s="392">
        <v>0</v>
      </c>
      <c r="BZ73" s="392">
        <v>0</v>
      </c>
      <c r="CA73" s="392">
        <v>0</v>
      </c>
      <c r="CB73" s="392">
        <v>0</v>
      </c>
      <c r="CC73" s="392">
        <v>0</v>
      </c>
      <c r="CD73" s="392">
        <v>0</v>
      </c>
      <c r="CE73" s="393">
        <v>0</v>
      </c>
    </row>
    <row r="74" spans="1:83" ht="26.25" customHeight="1" x14ac:dyDescent="0.35">
      <c r="B74" s="74" t="s">
        <v>650</v>
      </c>
      <c r="C74" s="53"/>
      <c r="D74" s="392">
        <v>0</v>
      </c>
      <c r="E74" s="392">
        <v>0</v>
      </c>
      <c r="F74" s="392">
        <v>0</v>
      </c>
      <c r="G74" s="392">
        <v>0</v>
      </c>
      <c r="H74" s="392">
        <v>0</v>
      </c>
      <c r="I74" s="392">
        <v>0</v>
      </c>
      <c r="J74" s="392">
        <v>0</v>
      </c>
      <c r="K74" s="392">
        <v>0</v>
      </c>
      <c r="L74" s="392">
        <v>0</v>
      </c>
      <c r="M74" s="392">
        <v>0</v>
      </c>
      <c r="N74" s="392">
        <v>0</v>
      </c>
      <c r="O74" s="392">
        <v>0</v>
      </c>
      <c r="P74" s="392">
        <v>0</v>
      </c>
      <c r="Q74" s="392">
        <v>0</v>
      </c>
      <c r="R74" s="392">
        <v>0</v>
      </c>
      <c r="S74" s="392">
        <v>0</v>
      </c>
      <c r="T74" s="392">
        <v>0</v>
      </c>
      <c r="U74" s="392">
        <v>0</v>
      </c>
      <c r="V74" s="392">
        <v>0</v>
      </c>
      <c r="W74" s="392">
        <v>0</v>
      </c>
      <c r="X74" s="392">
        <v>0</v>
      </c>
      <c r="Y74" s="392">
        <v>0</v>
      </c>
      <c r="Z74" s="392">
        <v>0</v>
      </c>
      <c r="AA74" s="392">
        <v>0</v>
      </c>
      <c r="AB74" s="392">
        <v>0</v>
      </c>
      <c r="AC74" s="392">
        <v>0</v>
      </c>
      <c r="AD74" s="392">
        <v>0</v>
      </c>
      <c r="AE74" s="392">
        <v>0</v>
      </c>
      <c r="AF74" s="392">
        <v>0</v>
      </c>
      <c r="AG74" s="392">
        <v>0</v>
      </c>
      <c r="AH74" s="392">
        <v>0</v>
      </c>
      <c r="AI74" s="392">
        <v>0</v>
      </c>
      <c r="AJ74" s="392">
        <v>0</v>
      </c>
      <c r="AK74" s="392">
        <v>0</v>
      </c>
      <c r="AL74" s="392">
        <v>0</v>
      </c>
      <c r="AM74" s="392">
        <v>0</v>
      </c>
      <c r="AN74" s="392">
        <v>0</v>
      </c>
      <c r="AO74" s="392">
        <v>0</v>
      </c>
      <c r="AP74" s="392">
        <v>0</v>
      </c>
      <c r="AQ74" s="392">
        <v>0</v>
      </c>
      <c r="AR74" s="392">
        <v>0</v>
      </c>
      <c r="AS74" s="392">
        <v>0</v>
      </c>
      <c r="AT74" s="392">
        <v>0</v>
      </c>
      <c r="AU74" s="392">
        <v>0</v>
      </c>
      <c r="AV74" s="392">
        <v>0</v>
      </c>
      <c r="AW74" s="392">
        <v>0</v>
      </c>
      <c r="AX74" s="392">
        <v>0</v>
      </c>
      <c r="AY74" s="392">
        <v>2477.4298844087116</v>
      </c>
      <c r="AZ74" s="392">
        <v>2172.3546458000001</v>
      </c>
      <c r="BA74" s="392">
        <v>1829.1572922248536</v>
      </c>
      <c r="BB74" s="392">
        <v>1556.7893459587287</v>
      </c>
      <c r="BC74" s="392">
        <v>1258.2229901864275</v>
      </c>
      <c r="BD74" s="392">
        <v>1148.0729973553364</v>
      </c>
      <c r="BE74" s="392">
        <v>835.48841687838649</v>
      </c>
      <c r="BF74" s="392">
        <v>747.65972014706404</v>
      </c>
      <c r="BG74" s="392">
        <v>691.35175939837723</v>
      </c>
      <c r="BH74" s="392">
        <v>571.84417371770849</v>
      </c>
      <c r="BI74" s="392">
        <v>456.08451652309049</v>
      </c>
      <c r="BJ74" s="392">
        <v>401.45794046590487</v>
      </c>
      <c r="BK74" s="392">
        <v>342.75468309404647</v>
      </c>
      <c r="BL74" s="392">
        <v>286.99323455271031</v>
      </c>
      <c r="BM74" s="392">
        <v>235.15970226226682</v>
      </c>
      <c r="BN74" s="392">
        <v>203.98319757346391</v>
      </c>
      <c r="BO74" s="392">
        <v>160.71382641849519</v>
      </c>
      <c r="BP74" s="392">
        <v>104.70539596902654</v>
      </c>
      <c r="BQ74" s="392">
        <v>34.515162433513311</v>
      </c>
      <c r="BR74" s="392">
        <v>6.257585725550932</v>
      </c>
      <c r="BS74" s="392">
        <v>1.2746238910846053</v>
      </c>
      <c r="BT74" s="392">
        <v>0.20506369668260785</v>
      </c>
      <c r="BU74" s="392">
        <v>0.10554180566702108</v>
      </c>
      <c r="BV74" s="392">
        <v>0</v>
      </c>
      <c r="BW74" s="392">
        <v>8.389444025704694E-2</v>
      </c>
      <c r="BX74" s="392">
        <v>7.5665178685852638E-2</v>
      </c>
      <c r="BY74" s="392">
        <v>0</v>
      </c>
      <c r="BZ74" s="392">
        <v>0</v>
      </c>
      <c r="CA74" s="392">
        <v>0</v>
      </c>
      <c r="CB74" s="392">
        <v>0</v>
      </c>
      <c r="CC74" s="392">
        <v>0</v>
      </c>
      <c r="CD74" s="392">
        <v>0</v>
      </c>
      <c r="CE74" s="393">
        <v>0</v>
      </c>
    </row>
    <row r="75" spans="1:83" x14ac:dyDescent="0.35">
      <c r="B75" s="285" t="s">
        <v>412</v>
      </c>
      <c r="C75" s="53"/>
      <c r="D75" s="392">
        <v>0</v>
      </c>
      <c r="E75" s="392">
        <v>0</v>
      </c>
      <c r="F75" s="392">
        <v>0</v>
      </c>
      <c r="G75" s="392">
        <v>0</v>
      </c>
      <c r="H75" s="392">
        <v>0</v>
      </c>
      <c r="I75" s="392">
        <v>0</v>
      </c>
      <c r="J75" s="392">
        <v>0</v>
      </c>
      <c r="K75" s="392">
        <v>0</v>
      </c>
      <c r="L75" s="392">
        <v>0</v>
      </c>
      <c r="M75" s="392">
        <v>0</v>
      </c>
      <c r="N75" s="392">
        <v>0</v>
      </c>
      <c r="O75" s="392">
        <v>0</v>
      </c>
      <c r="P75" s="392">
        <v>0</v>
      </c>
      <c r="Q75" s="392">
        <v>0</v>
      </c>
      <c r="R75" s="392">
        <v>0</v>
      </c>
      <c r="S75" s="392">
        <v>0</v>
      </c>
      <c r="T75" s="392">
        <v>0</v>
      </c>
      <c r="U75" s="392">
        <v>0</v>
      </c>
      <c r="V75" s="392">
        <v>0</v>
      </c>
      <c r="W75" s="392">
        <v>0</v>
      </c>
      <c r="X75" s="392">
        <v>0</v>
      </c>
      <c r="Y75" s="392">
        <v>0</v>
      </c>
      <c r="Z75" s="392">
        <v>0</v>
      </c>
      <c r="AA75" s="392">
        <v>0</v>
      </c>
      <c r="AB75" s="392">
        <v>0</v>
      </c>
      <c r="AC75" s="392">
        <v>0</v>
      </c>
      <c r="AD75" s="392">
        <v>0</v>
      </c>
      <c r="AE75" s="392">
        <v>0</v>
      </c>
      <c r="AF75" s="392">
        <v>0</v>
      </c>
      <c r="AG75" s="392">
        <v>0</v>
      </c>
      <c r="AH75" s="392">
        <v>0</v>
      </c>
      <c r="AI75" s="392">
        <v>0</v>
      </c>
      <c r="AJ75" s="392">
        <v>0</v>
      </c>
      <c r="AK75" s="392">
        <v>0</v>
      </c>
      <c r="AL75" s="392">
        <v>0</v>
      </c>
      <c r="AM75" s="392">
        <v>0</v>
      </c>
      <c r="AN75" s="392">
        <v>0</v>
      </c>
      <c r="AO75" s="392">
        <v>0</v>
      </c>
      <c r="AP75" s="392">
        <v>0</v>
      </c>
      <c r="AQ75" s="392">
        <v>0</v>
      </c>
      <c r="AR75" s="392">
        <v>0</v>
      </c>
      <c r="AS75" s="392">
        <v>0</v>
      </c>
      <c r="AT75" s="392">
        <v>0</v>
      </c>
      <c r="AU75" s="392">
        <v>0</v>
      </c>
      <c r="AV75" s="392">
        <v>0</v>
      </c>
      <c r="AW75" s="392">
        <v>0</v>
      </c>
      <c r="AX75" s="392">
        <v>0</v>
      </c>
      <c r="AY75" s="392">
        <v>2277.1443301802478</v>
      </c>
      <c r="AZ75" s="392">
        <v>1997.7414741626155</v>
      </c>
      <c r="BA75" s="392">
        <v>1693.6254229316357</v>
      </c>
      <c r="BB75" s="392">
        <v>1465.4452156392301</v>
      </c>
      <c r="BC75" s="392">
        <v>1224.3593221443095</v>
      </c>
      <c r="BD75" s="392">
        <v>1148.0729973553364</v>
      </c>
      <c r="BE75" s="392">
        <v>835.48841687838649</v>
      </c>
      <c r="BF75" s="392">
        <v>747.65972014706404</v>
      </c>
      <c r="BG75" s="392">
        <v>691.35175939837723</v>
      </c>
      <c r="BH75" s="392">
        <v>571.84417371770849</v>
      </c>
      <c r="BI75" s="392">
        <v>456.08451652309049</v>
      </c>
      <c r="BJ75" s="392">
        <v>401.45794046590487</v>
      </c>
      <c r="BK75" s="392">
        <v>342.75468309404647</v>
      </c>
      <c r="BL75" s="392">
        <v>286.99323455271031</v>
      </c>
      <c r="BM75" s="392">
        <v>235.15970226226682</v>
      </c>
      <c r="BN75" s="392">
        <v>203.98319757346391</v>
      </c>
      <c r="BO75" s="392">
        <v>160.71382641849519</v>
      </c>
      <c r="BP75" s="392">
        <v>104.70539596902654</v>
      </c>
      <c r="BQ75" s="392">
        <v>34.515162433513311</v>
      </c>
      <c r="BR75" s="392">
        <v>6.257585725550932</v>
      </c>
      <c r="BS75" s="392">
        <v>1.2746238910846053</v>
      </c>
      <c r="BT75" s="392">
        <v>0.20506369668260785</v>
      </c>
      <c r="BU75" s="392">
        <v>0.10554180566702108</v>
      </c>
      <c r="BV75" s="392">
        <v>0</v>
      </c>
      <c r="BW75" s="392">
        <v>8.2728233769247261E-2</v>
      </c>
      <c r="BX75" s="392">
        <v>7.4569204093297536E-2</v>
      </c>
      <c r="BY75" s="392">
        <v>0</v>
      </c>
      <c r="BZ75" s="392">
        <v>0</v>
      </c>
      <c r="CA75" s="392">
        <v>0</v>
      </c>
      <c r="CB75" s="392">
        <v>0</v>
      </c>
      <c r="CC75" s="392">
        <v>0</v>
      </c>
      <c r="CD75" s="392">
        <v>0</v>
      </c>
      <c r="CE75" s="393">
        <v>0</v>
      </c>
    </row>
    <row r="76" spans="1:83" x14ac:dyDescent="0.35">
      <c r="B76" s="285" t="s">
        <v>411</v>
      </c>
      <c r="C76" s="53"/>
      <c r="D76" s="392">
        <v>0</v>
      </c>
      <c r="E76" s="392">
        <v>0</v>
      </c>
      <c r="F76" s="392">
        <v>0</v>
      </c>
      <c r="G76" s="392">
        <v>0</v>
      </c>
      <c r="H76" s="392">
        <v>0</v>
      </c>
      <c r="I76" s="392">
        <v>0</v>
      </c>
      <c r="J76" s="392">
        <v>0</v>
      </c>
      <c r="K76" s="392">
        <v>0</v>
      </c>
      <c r="L76" s="392">
        <v>0</v>
      </c>
      <c r="M76" s="392">
        <v>0</v>
      </c>
      <c r="N76" s="392">
        <v>0</v>
      </c>
      <c r="O76" s="392">
        <v>0</v>
      </c>
      <c r="P76" s="392">
        <v>0</v>
      </c>
      <c r="Q76" s="392">
        <v>0</v>
      </c>
      <c r="R76" s="392">
        <v>0</v>
      </c>
      <c r="S76" s="392">
        <v>0</v>
      </c>
      <c r="T76" s="392">
        <v>0</v>
      </c>
      <c r="U76" s="392">
        <v>0</v>
      </c>
      <c r="V76" s="392">
        <v>0</v>
      </c>
      <c r="W76" s="392">
        <v>0</v>
      </c>
      <c r="X76" s="392">
        <v>0</v>
      </c>
      <c r="Y76" s="392">
        <v>0</v>
      </c>
      <c r="Z76" s="392">
        <v>0</v>
      </c>
      <c r="AA76" s="392">
        <v>0</v>
      </c>
      <c r="AB76" s="392">
        <v>0</v>
      </c>
      <c r="AC76" s="392">
        <v>0</v>
      </c>
      <c r="AD76" s="392">
        <v>0</v>
      </c>
      <c r="AE76" s="392">
        <v>0</v>
      </c>
      <c r="AF76" s="392">
        <v>0</v>
      </c>
      <c r="AG76" s="392">
        <v>0</v>
      </c>
      <c r="AH76" s="392">
        <v>0</v>
      </c>
      <c r="AI76" s="392">
        <v>0</v>
      </c>
      <c r="AJ76" s="392">
        <v>0</v>
      </c>
      <c r="AK76" s="392">
        <v>0</v>
      </c>
      <c r="AL76" s="392">
        <v>0</v>
      </c>
      <c r="AM76" s="392">
        <v>0</v>
      </c>
      <c r="AN76" s="392">
        <v>0</v>
      </c>
      <c r="AO76" s="392">
        <v>0</v>
      </c>
      <c r="AP76" s="392">
        <v>0</v>
      </c>
      <c r="AQ76" s="392">
        <v>0</v>
      </c>
      <c r="AR76" s="392">
        <v>0</v>
      </c>
      <c r="AS76" s="392">
        <v>0</v>
      </c>
      <c r="AT76" s="392">
        <v>0</v>
      </c>
      <c r="AU76" s="392">
        <v>0</v>
      </c>
      <c r="AV76" s="392">
        <v>0</v>
      </c>
      <c r="AW76" s="392">
        <v>0</v>
      </c>
      <c r="AX76" s="392">
        <v>0</v>
      </c>
      <c r="AY76" s="392">
        <v>200.28555422846401</v>
      </c>
      <c r="AZ76" s="392">
        <v>174.61317163738462</v>
      </c>
      <c r="BA76" s="392">
        <v>135.53186929321785</v>
      </c>
      <c r="BB76" s="392">
        <v>91.34413031949849</v>
      </c>
      <c r="BC76" s="392">
        <v>33.863668042118</v>
      </c>
      <c r="BD76" s="392">
        <v>0</v>
      </c>
      <c r="BE76" s="392">
        <v>0</v>
      </c>
      <c r="BF76" s="392">
        <v>0</v>
      </c>
      <c r="BG76" s="392">
        <v>0</v>
      </c>
      <c r="BH76" s="392">
        <v>0</v>
      </c>
      <c r="BI76" s="392">
        <v>0</v>
      </c>
      <c r="BJ76" s="392">
        <v>0</v>
      </c>
      <c r="BK76" s="392">
        <v>0</v>
      </c>
      <c r="BL76" s="392">
        <v>0</v>
      </c>
      <c r="BM76" s="392">
        <v>0</v>
      </c>
      <c r="BN76" s="392">
        <v>0</v>
      </c>
      <c r="BO76" s="392">
        <v>0</v>
      </c>
      <c r="BP76" s="392">
        <v>0</v>
      </c>
      <c r="BQ76" s="392">
        <v>0</v>
      </c>
      <c r="BR76" s="392">
        <v>0</v>
      </c>
      <c r="BS76" s="392">
        <v>0</v>
      </c>
      <c r="BT76" s="392">
        <v>0</v>
      </c>
      <c r="BU76" s="392">
        <v>0</v>
      </c>
      <c r="BV76" s="392">
        <v>0</v>
      </c>
      <c r="BW76" s="392">
        <v>1.166206487799683E-3</v>
      </c>
      <c r="BX76" s="392">
        <v>1.0959745925550905E-3</v>
      </c>
      <c r="BY76" s="392">
        <v>0</v>
      </c>
      <c r="BZ76" s="392">
        <v>0</v>
      </c>
      <c r="CA76" s="392">
        <v>0</v>
      </c>
      <c r="CB76" s="392">
        <v>0</v>
      </c>
      <c r="CC76" s="392">
        <v>0</v>
      </c>
      <c r="CD76" s="392">
        <v>0</v>
      </c>
      <c r="CE76" s="393">
        <v>0</v>
      </c>
    </row>
    <row r="77" spans="1:83" s="244" customFormat="1" ht="26.25" customHeight="1" x14ac:dyDescent="0.35">
      <c r="A77" s="345"/>
      <c r="B77" s="109" t="s">
        <v>250</v>
      </c>
      <c r="C77" s="109"/>
      <c r="D77" s="389">
        <v>0</v>
      </c>
      <c r="E77" s="389">
        <v>0</v>
      </c>
      <c r="F77" s="389">
        <v>0</v>
      </c>
      <c r="G77" s="389">
        <v>0</v>
      </c>
      <c r="H77" s="389">
        <v>0</v>
      </c>
      <c r="I77" s="389">
        <v>0</v>
      </c>
      <c r="J77" s="389">
        <v>0</v>
      </c>
      <c r="K77" s="389">
        <v>0</v>
      </c>
      <c r="L77" s="389">
        <v>0</v>
      </c>
      <c r="M77" s="389">
        <v>0</v>
      </c>
      <c r="N77" s="389">
        <v>0</v>
      </c>
      <c r="O77" s="389">
        <v>0</v>
      </c>
      <c r="P77" s="389">
        <v>0</v>
      </c>
      <c r="Q77" s="389">
        <v>0</v>
      </c>
      <c r="R77" s="389">
        <v>0</v>
      </c>
      <c r="S77" s="389">
        <v>0</v>
      </c>
      <c r="T77" s="389">
        <v>0</v>
      </c>
      <c r="U77" s="389">
        <v>0</v>
      </c>
      <c r="V77" s="389">
        <v>0</v>
      </c>
      <c r="W77" s="389">
        <v>0</v>
      </c>
      <c r="X77" s="389">
        <v>0</v>
      </c>
      <c r="Y77" s="389">
        <v>0</v>
      </c>
      <c r="Z77" s="389">
        <v>0</v>
      </c>
      <c r="AA77" s="389">
        <f t="shared" ref="AA77:AY77" si="45">SUM(AA78,AA81)</f>
        <v>1358.088495729947</v>
      </c>
      <c r="AB77" s="389">
        <f t="shared" si="45"/>
        <v>2696.072957231584</v>
      </c>
      <c r="AC77" s="389">
        <f t="shared" si="45"/>
        <v>3053.422426818126</v>
      </c>
      <c r="AD77" s="389">
        <f t="shared" si="45"/>
        <v>3358.9741358981501</v>
      </c>
      <c r="AE77" s="389">
        <f t="shared" si="45"/>
        <v>3784.3149046520493</v>
      </c>
      <c r="AF77" s="389">
        <f t="shared" si="45"/>
        <v>4170.7786955635966</v>
      </c>
      <c r="AG77" s="389">
        <f t="shared" si="45"/>
        <v>4563.0172579895416</v>
      </c>
      <c r="AH77" s="389">
        <f t="shared" si="45"/>
        <v>4905.9740989525817</v>
      </c>
      <c r="AI77" s="389">
        <f t="shared" si="45"/>
        <v>4964.4119001245099</v>
      </c>
      <c r="AJ77" s="389">
        <f t="shared" si="45"/>
        <v>4808.2018248910026</v>
      </c>
      <c r="AK77" s="389">
        <f t="shared" si="45"/>
        <v>5167.7710687933286</v>
      </c>
      <c r="AL77" s="389">
        <f t="shared" si="45"/>
        <v>5584.468752366819</v>
      </c>
      <c r="AM77" s="389">
        <f t="shared" si="45"/>
        <v>6241.5687897825546</v>
      </c>
      <c r="AN77" s="389">
        <f t="shared" si="45"/>
        <v>6736.5713319991592</v>
      </c>
      <c r="AO77" s="389">
        <f t="shared" si="45"/>
        <v>6973.0303577890818</v>
      </c>
      <c r="AP77" s="389">
        <f t="shared" si="45"/>
        <v>7577.7958398090614</v>
      </c>
      <c r="AQ77" s="389">
        <f t="shared" si="45"/>
        <v>7951.1443068465169</v>
      </c>
      <c r="AR77" s="389">
        <f t="shared" si="45"/>
        <v>8399.6450952936666</v>
      </c>
      <c r="AS77" s="389">
        <f t="shared" si="45"/>
        <v>8862.3090905566733</v>
      </c>
      <c r="AT77" s="389">
        <f t="shared" si="45"/>
        <v>9434.533615608274</v>
      </c>
      <c r="AU77" s="389">
        <f t="shared" si="45"/>
        <v>10992.090292072045</v>
      </c>
      <c r="AV77" s="389">
        <f t="shared" si="45"/>
        <v>12076.45849578201</v>
      </c>
      <c r="AW77" s="389">
        <f t="shared" si="45"/>
        <v>13359.649497371145</v>
      </c>
      <c r="AX77" s="389">
        <f t="shared" si="45"/>
        <v>14323.088365134998</v>
      </c>
      <c r="AY77" s="389">
        <f t="shared" si="45"/>
        <v>486.61133531835696</v>
      </c>
      <c r="AZ77" s="389">
        <v>0</v>
      </c>
      <c r="BA77" s="389">
        <v>0</v>
      </c>
      <c r="BB77" s="389">
        <v>0</v>
      </c>
      <c r="BC77" s="389">
        <v>0</v>
      </c>
      <c r="BD77" s="389">
        <v>0</v>
      </c>
      <c r="BE77" s="389">
        <v>0</v>
      </c>
      <c r="BF77" s="389">
        <v>0</v>
      </c>
      <c r="BG77" s="389">
        <v>0</v>
      </c>
      <c r="BH77" s="389">
        <v>0</v>
      </c>
      <c r="BI77" s="389">
        <v>0</v>
      </c>
      <c r="BJ77" s="389">
        <v>0</v>
      </c>
      <c r="BK77" s="389">
        <v>0</v>
      </c>
      <c r="BL77" s="389">
        <v>0</v>
      </c>
      <c r="BM77" s="389">
        <v>0</v>
      </c>
      <c r="BN77" s="389">
        <v>0</v>
      </c>
      <c r="BO77" s="389">
        <v>0</v>
      </c>
      <c r="BP77" s="389">
        <v>0</v>
      </c>
      <c r="BQ77" s="389">
        <v>0</v>
      </c>
      <c r="BR77" s="389">
        <v>0</v>
      </c>
      <c r="BS77" s="389">
        <v>0</v>
      </c>
      <c r="BT77" s="389">
        <v>0</v>
      </c>
      <c r="BU77" s="389">
        <v>0</v>
      </c>
      <c r="BV77" s="389">
        <v>0</v>
      </c>
      <c r="BW77" s="389">
        <v>0</v>
      </c>
      <c r="BX77" s="389">
        <v>0</v>
      </c>
      <c r="BY77" s="389">
        <v>0</v>
      </c>
      <c r="BZ77" s="389">
        <v>0</v>
      </c>
      <c r="CA77" s="389">
        <v>0</v>
      </c>
      <c r="CB77" s="389">
        <v>0</v>
      </c>
      <c r="CC77" s="389">
        <v>0</v>
      </c>
      <c r="CD77" s="389">
        <v>0</v>
      </c>
      <c r="CE77" s="390">
        <v>0</v>
      </c>
    </row>
    <row r="78" spans="1:83" x14ac:dyDescent="0.35">
      <c r="B78" s="74" t="s">
        <v>651</v>
      </c>
      <c r="C78" s="74"/>
      <c r="D78" s="392">
        <v>0</v>
      </c>
      <c r="E78" s="392">
        <v>0</v>
      </c>
      <c r="F78" s="392">
        <v>0</v>
      </c>
      <c r="G78" s="392">
        <v>0</v>
      </c>
      <c r="H78" s="392">
        <v>0</v>
      </c>
      <c r="I78" s="392">
        <v>0</v>
      </c>
      <c r="J78" s="392">
        <v>0</v>
      </c>
      <c r="K78" s="392">
        <v>0</v>
      </c>
      <c r="L78" s="392">
        <v>0</v>
      </c>
      <c r="M78" s="392">
        <v>0</v>
      </c>
      <c r="N78" s="392">
        <v>0</v>
      </c>
      <c r="O78" s="392">
        <v>0</v>
      </c>
      <c r="P78" s="392">
        <v>0</v>
      </c>
      <c r="Q78" s="392">
        <v>0</v>
      </c>
      <c r="R78" s="392">
        <v>0</v>
      </c>
      <c r="S78" s="392">
        <v>0</v>
      </c>
      <c r="T78" s="392">
        <v>0</v>
      </c>
      <c r="U78" s="392">
        <v>0</v>
      </c>
      <c r="V78" s="392">
        <v>0</v>
      </c>
      <c r="W78" s="392">
        <v>0</v>
      </c>
      <c r="X78" s="392">
        <v>0</v>
      </c>
      <c r="Y78" s="392">
        <v>0</v>
      </c>
      <c r="Z78" s="392">
        <v>0</v>
      </c>
      <c r="AA78" s="392">
        <v>1358.088495729947</v>
      </c>
      <c r="AB78" s="392">
        <v>2696.072957231584</v>
      </c>
      <c r="AC78" s="392">
        <v>3053.422426818126</v>
      </c>
      <c r="AD78" s="392">
        <v>3358.9741358981501</v>
      </c>
      <c r="AE78" s="392">
        <v>3784.3149046520493</v>
      </c>
      <c r="AF78" s="392">
        <v>4170.7786955635966</v>
      </c>
      <c r="AG78" s="392">
        <v>4563.0172579895416</v>
      </c>
      <c r="AH78" s="392">
        <v>4905.9740989525817</v>
      </c>
      <c r="AI78" s="392">
        <v>4949.4438240437321</v>
      </c>
      <c r="AJ78" s="392">
        <v>4766.3913742397763</v>
      </c>
      <c r="AK78" s="392">
        <v>5069.6965813563747</v>
      </c>
      <c r="AL78" s="392">
        <v>5398.6703569647843</v>
      </c>
      <c r="AM78" s="392">
        <v>6018.1793085243116</v>
      </c>
      <c r="AN78" s="392">
        <v>6422.0722035211402</v>
      </c>
      <c r="AO78" s="392">
        <v>6596.0295679043593</v>
      </c>
      <c r="AP78" s="392">
        <v>7029.559823256187</v>
      </c>
      <c r="AQ78" s="392">
        <v>7251.4694294657756</v>
      </c>
      <c r="AR78" s="392">
        <v>7566.4986004700404</v>
      </c>
      <c r="AS78" s="392">
        <v>7855.920017110062</v>
      </c>
      <c r="AT78" s="392">
        <v>8218.6167332242057</v>
      </c>
      <c r="AU78" s="392">
        <v>9407.1075714613253</v>
      </c>
      <c r="AV78" s="392">
        <v>10151.536276841145</v>
      </c>
      <c r="AW78" s="392">
        <v>11025.441912564946</v>
      </c>
      <c r="AX78" s="392">
        <v>11641.090703578473</v>
      </c>
      <c r="AY78" s="392">
        <v>394.98116394826195</v>
      </c>
      <c r="AZ78" s="392">
        <v>0</v>
      </c>
      <c r="BA78" s="392">
        <v>0</v>
      </c>
      <c r="BB78" s="392">
        <v>0</v>
      </c>
      <c r="BC78" s="392">
        <v>0</v>
      </c>
      <c r="BD78" s="392">
        <v>0</v>
      </c>
      <c r="BE78" s="392">
        <v>0</v>
      </c>
      <c r="BF78" s="392">
        <v>0</v>
      </c>
      <c r="BG78" s="392">
        <v>0</v>
      </c>
      <c r="BH78" s="392">
        <v>0</v>
      </c>
      <c r="BI78" s="392">
        <v>0</v>
      </c>
      <c r="BJ78" s="392">
        <v>0</v>
      </c>
      <c r="BK78" s="392">
        <v>0</v>
      </c>
      <c r="BL78" s="392">
        <v>0</v>
      </c>
      <c r="BM78" s="392">
        <v>0</v>
      </c>
      <c r="BN78" s="392">
        <v>0</v>
      </c>
      <c r="BO78" s="392">
        <v>0</v>
      </c>
      <c r="BP78" s="392">
        <v>0</v>
      </c>
      <c r="BQ78" s="392">
        <v>0</v>
      </c>
      <c r="BR78" s="392">
        <v>0</v>
      </c>
      <c r="BS78" s="392">
        <v>0</v>
      </c>
      <c r="BT78" s="392">
        <v>0</v>
      </c>
      <c r="BU78" s="392">
        <v>0</v>
      </c>
      <c r="BV78" s="392">
        <v>0</v>
      </c>
      <c r="BW78" s="392">
        <v>0</v>
      </c>
      <c r="BX78" s="392">
        <v>0</v>
      </c>
      <c r="BY78" s="392">
        <v>0</v>
      </c>
      <c r="BZ78" s="392">
        <v>0</v>
      </c>
      <c r="CA78" s="392">
        <v>0</v>
      </c>
      <c r="CB78" s="392">
        <v>0</v>
      </c>
      <c r="CC78" s="392">
        <v>0</v>
      </c>
      <c r="CD78" s="392">
        <v>0</v>
      </c>
      <c r="CE78" s="393">
        <v>0</v>
      </c>
    </row>
    <row r="79" spans="1:83" x14ac:dyDescent="0.35">
      <c r="B79" s="285" t="s">
        <v>412</v>
      </c>
      <c r="C79" s="74"/>
      <c r="D79" s="392">
        <v>0</v>
      </c>
      <c r="E79" s="392">
        <v>0</v>
      </c>
      <c r="F79" s="392">
        <v>0</v>
      </c>
      <c r="G79" s="392">
        <v>0</v>
      </c>
      <c r="H79" s="392">
        <v>0</v>
      </c>
      <c r="I79" s="392">
        <v>0</v>
      </c>
      <c r="J79" s="392">
        <v>0</v>
      </c>
      <c r="K79" s="392">
        <v>0</v>
      </c>
      <c r="L79" s="392">
        <v>0</v>
      </c>
      <c r="M79" s="392">
        <v>0</v>
      </c>
      <c r="N79" s="392">
        <v>0</v>
      </c>
      <c r="O79" s="392">
        <v>0</v>
      </c>
      <c r="P79" s="392">
        <v>0</v>
      </c>
      <c r="Q79" s="392">
        <v>0</v>
      </c>
      <c r="R79" s="392">
        <v>0</v>
      </c>
      <c r="S79" s="392">
        <v>0</v>
      </c>
      <c r="T79" s="392">
        <v>0</v>
      </c>
      <c r="U79" s="392">
        <v>0</v>
      </c>
      <c r="V79" s="392">
        <v>0</v>
      </c>
      <c r="W79" s="392">
        <v>0</v>
      </c>
      <c r="X79" s="392">
        <v>0</v>
      </c>
      <c r="Y79" s="392">
        <v>0</v>
      </c>
      <c r="Z79" s="392">
        <v>0</v>
      </c>
      <c r="AA79" s="392">
        <v>0</v>
      </c>
      <c r="AB79" s="392">
        <v>0</v>
      </c>
      <c r="AC79" s="392">
        <v>0</v>
      </c>
      <c r="AD79" s="392">
        <v>0</v>
      </c>
      <c r="AE79" s="392">
        <v>0</v>
      </c>
      <c r="AF79" s="392">
        <v>0</v>
      </c>
      <c r="AG79" s="392">
        <v>0</v>
      </c>
      <c r="AH79" s="392">
        <v>4513.5668615687664</v>
      </c>
      <c r="AI79" s="392">
        <v>4553.5596350110081</v>
      </c>
      <c r="AJ79" s="392">
        <v>4388.3454628302616</v>
      </c>
      <c r="AK79" s="392">
        <v>4667.190788416845</v>
      </c>
      <c r="AL79" s="392">
        <v>4960.7771216743622</v>
      </c>
      <c r="AM79" s="392">
        <v>5518.9671293238698</v>
      </c>
      <c r="AN79" s="392">
        <v>5839.8613916347267</v>
      </c>
      <c r="AO79" s="392">
        <v>5905.0480129834632</v>
      </c>
      <c r="AP79" s="392">
        <v>6174.9686066939512</v>
      </c>
      <c r="AQ79" s="392">
        <v>6248.505618970552</v>
      </c>
      <c r="AR79" s="392">
        <v>6422.756139074887</v>
      </c>
      <c r="AS79" s="392">
        <v>6558.6053690741237</v>
      </c>
      <c r="AT79" s="392">
        <v>6745.6208218575539</v>
      </c>
      <c r="AU79" s="392">
        <v>7661.6567830039021</v>
      </c>
      <c r="AV79" s="392">
        <v>8253.766323856893</v>
      </c>
      <c r="AW79" s="392">
        <v>8997.4970654579338</v>
      </c>
      <c r="AX79" s="392">
        <v>9538.8948181621763</v>
      </c>
      <c r="AY79" s="392">
        <v>323.65384601801566</v>
      </c>
      <c r="AZ79" s="392">
        <v>0</v>
      </c>
      <c r="BA79" s="392">
        <v>0</v>
      </c>
      <c r="BB79" s="392">
        <v>0</v>
      </c>
      <c r="BC79" s="392">
        <v>0</v>
      </c>
      <c r="BD79" s="392">
        <v>0</v>
      </c>
      <c r="BE79" s="392">
        <v>0</v>
      </c>
      <c r="BF79" s="392">
        <v>0</v>
      </c>
      <c r="BG79" s="392">
        <v>0</v>
      </c>
      <c r="BH79" s="392">
        <v>0</v>
      </c>
      <c r="BI79" s="392">
        <v>0</v>
      </c>
      <c r="BJ79" s="392">
        <v>0</v>
      </c>
      <c r="BK79" s="392">
        <v>0</v>
      </c>
      <c r="BL79" s="392">
        <v>0</v>
      </c>
      <c r="BM79" s="392">
        <v>0</v>
      </c>
      <c r="BN79" s="392">
        <v>0</v>
      </c>
      <c r="BO79" s="392">
        <v>0</v>
      </c>
      <c r="BP79" s="392">
        <v>0</v>
      </c>
      <c r="BQ79" s="392">
        <v>0</v>
      </c>
      <c r="BR79" s="392">
        <v>0</v>
      </c>
      <c r="BS79" s="392">
        <v>0</v>
      </c>
      <c r="BT79" s="392">
        <v>0</v>
      </c>
      <c r="BU79" s="392">
        <v>0</v>
      </c>
      <c r="BV79" s="392">
        <v>0</v>
      </c>
      <c r="BW79" s="392">
        <v>0</v>
      </c>
      <c r="BX79" s="392">
        <v>0</v>
      </c>
      <c r="BY79" s="392">
        <v>0</v>
      </c>
      <c r="BZ79" s="392">
        <v>0</v>
      </c>
      <c r="CA79" s="392">
        <v>0</v>
      </c>
      <c r="CB79" s="392">
        <v>0</v>
      </c>
      <c r="CC79" s="392">
        <v>0</v>
      </c>
      <c r="CD79" s="392">
        <v>0</v>
      </c>
      <c r="CE79" s="393">
        <v>0</v>
      </c>
    </row>
    <row r="80" spans="1:83" x14ac:dyDescent="0.35">
      <c r="B80" s="285" t="s">
        <v>411</v>
      </c>
      <c r="C80" s="74"/>
      <c r="D80" s="392">
        <v>0</v>
      </c>
      <c r="E80" s="392">
        <v>0</v>
      </c>
      <c r="F80" s="392">
        <v>0</v>
      </c>
      <c r="G80" s="392">
        <v>0</v>
      </c>
      <c r="H80" s="392">
        <v>0</v>
      </c>
      <c r="I80" s="392">
        <v>0</v>
      </c>
      <c r="J80" s="392">
        <v>0</v>
      </c>
      <c r="K80" s="392">
        <v>0</v>
      </c>
      <c r="L80" s="392">
        <v>0</v>
      </c>
      <c r="M80" s="392">
        <v>0</v>
      </c>
      <c r="N80" s="392">
        <v>0</v>
      </c>
      <c r="O80" s="392">
        <v>0</v>
      </c>
      <c r="P80" s="392">
        <v>0</v>
      </c>
      <c r="Q80" s="392">
        <v>0</v>
      </c>
      <c r="R80" s="392">
        <v>0</v>
      </c>
      <c r="S80" s="392">
        <v>0</v>
      </c>
      <c r="T80" s="392">
        <v>0</v>
      </c>
      <c r="U80" s="392">
        <v>0</v>
      </c>
      <c r="V80" s="392">
        <v>0</v>
      </c>
      <c r="W80" s="392">
        <v>0</v>
      </c>
      <c r="X80" s="392">
        <v>0</v>
      </c>
      <c r="Y80" s="392">
        <v>0</v>
      </c>
      <c r="Z80" s="392">
        <v>0</v>
      </c>
      <c r="AA80" s="392">
        <v>0</v>
      </c>
      <c r="AB80" s="392">
        <v>0</v>
      </c>
      <c r="AC80" s="392">
        <v>0</v>
      </c>
      <c r="AD80" s="392">
        <v>0</v>
      </c>
      <c r="AE80" s="392">
        <v>0</v>
      </c>
      <c r="AF80" s="392">
        <v>0</v>
      </c>
      <c r="AG80" s="392">
        <v>0</v>
      </c>
      <c r="AH80" s="392">
        <v>392.40723738381507</v>
      </c>
      <c r="AI80" s="392">
        <v>395.88418903272293</v>
      </c>
      <c r="AJ80" s="392">
        <v>378.04591140951538</v>
      </c>
      <c r="AK80" s="392">
        <v>402.50579293952973</v>
      </c>
      <c r="AL80" s="392">
        <v>437.89323529042247</v>
      </c>
      <c r="AM80" s="392">
        <v>499.21217920044216</v>
      </c>
      <c r="AN80" s="392">
        <v>582.2108118864129</v>
      </c>
      <c r="AO80" s="392">
        <v>690.98155492089654</v>
      </c>
      <c r="AP80" s="392">
        <v>854.59121656223579</v>
      </c>
      <c r="AQ80" s="392">
        <v>1002.9638104952237</v>
      </c>
      <c r="AR80" s="392">
        <v>1143.7424613951534</v>
      </c>
      <c r="AS80" s="392">
        <v>1297.3146480359374</v>
      </c>
      <c r="AT80" s="392">
        <v>1472.9959113666514</v>
      </c>
      <c r="AU80" s="392">
        <v>1745.4507884574227</v>
      </c>
      <c r="AV80" s="392">
        <v>1897.7699529842537</v>
      </c>
      <c r="AW80" s="392">
        <v>2027.9448471070109</v>
      </c>
      <c r="AX80" s="392">
        <v>2102.1958854162972</v>
      </c>
      <c r="AY80" s="392">
        <v>71.327317930246281</v>
      </c>
      <c r="AZ80" s="392">
        <v>0</v>
      </c>
      <c r="BA80" s="392">
        <v>0</v>
      </c>
      <c r="BB80" s="392">
        <v>0</v>
      </c>
      <c r="BC80" s="392">
        <v>0</v>
      </c>
      <c r="BD80" s="392">
        <v>0</v>
      </c>
      <c r="BE80" s="392">
        <v>0</v>
      </c>
      <c r="BF80" s="392">
        <v>0</v>
      </c>
      <c r="BG80" s="392">
        <v>0</v>
      </c>
      <c r="BH80" s="392">
        <v>0</v>
      </c>
      <c r="BI80" s="392">
        <v>0</v>
      </c>
      <c r="BJ80" s="392">
        <v>0</v>
      </c>
      <c r="BK80" s="392">
        <v>0</v>
      </c>
      <c r="BL80" s="392">
        <v>0</v>
      </c>
      <c r="BM80" s="392">
        <v>0</v>
      </c>
      <c r="BN80" s="392">
        <v>0</v>
      </c>
      <c r="BO80" s="392">
        <v>0</v>
      </c>
      <c r="BP80" s="392">
        <v>0</v>
      </c>
      <c r="BQ80" s="392">
        <v>0</v>
      </c>
      <c r="BR80" s="392">
        <v>0</v>
      </c>
      <c r="BS80" s="392">
        <v>0</v>
      </c>
      <c r="BT80" s="392">
        <v>0</v>
      </c>
      <c r="BU80" s="392">
        <v>0</v>
      </c>
      <c r="BV80" s="392">
        <v>0</v>
      </c>
      <c r="BW80" s="392">
        <v>0</v>
      </c>
      <c r="BX80" s="392">
        <v>0</v>
      </c>
      <c r="BY80" s="392">
        <v>0</v>
      </c>
      <c r="BZ80" s="392">
        <v>0</v>
      </c>
      <c r="CA80" s="392">
        <v>0</v>
      </c>
      <c r="CB80" s="392">
        <v>0</v>
      </c>
      <c r="CC80" s="392">
        <v>0</v>
      </c>
      <c r="CD80" s="392">
        <v>0</v>
      </c>
      <c r="CE80" s="393">
        <v>0</v>
      </c>
    </row>
    <row r="81" spans="2:83" ht="26.25" customHeight="1" x14ac:dyDescent="0.35">
      <c r="B81" s="74" t="s">
        <v>652</v>
      </c>
      <c r="C81" s="74"/>
      <c r="D81" s="392">
        <v>0</v>
      </c>
      <c r="E81" s="392">
        <v>0</v>
      </c>
      <c r="F81" s="392">
        <v>0</v>
      </c>
      <c r="G81" s="392">
        <v>0</v>
      </c>
      <c r="H81" s="392">
        <v>0</v>
      </c>
      <c r="I81" s="392">
        <v>0</v>
      </c>
      <c r="J81" s="392">
        <v>0</v>
      </c>
      <c r="K81" s="392">
        <v>0</v>
      </c>
      <c r="L81" s="392">
        <v>0</v>
      </c>
      <c r="M81" s="392">
        <v>0</v>
      </c>
      <c r="N81" s="392">
        <v>0</v>
      </c>
      <c r="O81" s="392">
        <v>0</v>
      </c>
      <c r="P81" s="392">
        <v>0</v>
      </c>
      <c r="Q81" s="392">
        <v>0</v>
      </c>
      <c r="R81" s="392">
        <v>0</v>
      </c>
      <c r="S81" s="392">
        <v>0</v>
      </c>
      <c r="T81" s="392">
        <v>0</v>
      </c>
      <c r="U81" s="392">
        <v>0</v>
      </c>
      <c r="V81" s="392">
        <v>0</v>
      </c>
      <c r="W81" s="392">
        <v>0</v>
      </c>
      <c r="X81" s="392">
        <v>0</v>
      </c>
      <c r="Y81" s="392">
        <v>0</v>
      </c>
      <c r="Z81" s="392">
        <v>0</v>
      </c>
      <c r="AA81" s="392">
        <v>0</v>
      </c>
      <c r="AB81" s="392">
        <v>0</v>
      </c>
      <c r="AC81" s="392">
        <v>0</v>
      </c>
      <c r="AD81" s="392">
        <v>0</v>
      </c>
      <c r="AE81" s="392">
        <v>0</v>
      </c>
      <c r="AF81" s="392">
        <v>0</v>
      </c>
      <c r="AG81" s="392">
        <v>0</v>
      </c>
      <c r="AH81" s="392">
        <v>0</v>
      </c>
      <c r="AI81" s="392">
        <v>14.968076080777415</v>
      </c>
      <c r="AJ81" s="392">
        <v>41.810450651226105</v>
      </c>
      <c r="AK81" s="392">
        <v>98.074487436953675</v>
      </c>
      <c r="AL81" s="392">
        <v>185.7983954020348</v>
      </c>
      <c r="AM81" s="392">
        <v>223.38948125824314</v>
      </c>
      <c r="AN81" s="392">
        <v>314.49912847801863</v>
      </c>
      <c r="AO81" s="392">
        <v>377.00078988472262</v>
      </c>
      <c r="AP81" s="392">
        <v>548.23601655287405</v>
      </c>
      <c r="AQ81" s="392">
        <v>699.67487738074101</v>
      </c>
      <c r="AR81" s="392">
        <v>833.1464948236262</v>
      </c>
      <c r="AS81" s="392">
        <v>1006.389073446611</v>
      </c>
      <c r="AT81" s="392">
        <v>1215.9168823840678</v>
      </c>
      <c r="AU81" s="392">
        <v>1584.9827206107195</v>
      </c>
      <c r="AV81" s="392">
        <v>1924.9222189408649</v>
      </c>
      <c r="AW81" s="392">
        <v>2334.2075848062004</v>
      </c>
      <c r="AX81" s="392">
        <v>2681.9976615565242</v>
      </c>
      <c r="AY81" s="392">
        <v>91.630171370095042</v>
      </c>
      <c r="AZ81" s="392">
        <v>0</v>
      </c>
      <c r="BA81" s="392">
        <v>0</v>
      </c>
      <c r="BB81" s="392">
        <v>0</v>
      </c>
      <c r="BC81" s="392">
        <v>0</v>
      </c>
      <c r="BD81" s="392">
        <v>0</v>
      </c>
      <c r="BE81" s="392">
        <v>0</v>
      </c>
      <c r="BF81" s="392">
        <v>0</v>
      </c>
      <c r="BG81" s="392">
        <v>0</v>
      </c>
      <c r="BH81" s="392">
        <v>0</v>
      </c>
      <c r="BI81" s="392">
        <v>0</v>
      </c>
      <c r="BJ81" s="392">
        <v>0</v>
      </c>
      <c r="BK81" s="392">
        <v>0</v>
      </c>
      <c r="BL81" s="392">
        <v>0</v>
      </c>
      <c r="BM81" s="392">
        <v>0</v>
      </c>
      <c r="BN81" s="392">
        <v>0</v>
      </c>
      <c r="BO81" s="392">
        <v>0</v>
      </c>
      <c r="BP81" s="392">
        <v>0</v>
      </c>
      <c r="BQ81" s="392">
        <v>0</v>
      </c>
      <c r="BR81" s="392">
        <v>0</v>
      </c>
      <c r="BS81" s="392">
        <v>0</v>
      </c>
      <c r="BT81" s="392">
        <v>0</v>
      </c>
      <c r="BU81" s="392">
        <v>0</v>
      </c>
      <c r="BV81" s="392">
        <v>0</v>
      </c>
      <c r="BW81" s="392">
        <v>0</v>
      </c>
      <c r="BX81" s="392">
        <v>0</v>
      </c>
      <c r="BY81" s="392">
        <v>0</v>
      </c>
      <c r="BZ81" s="392">
        <v>0</v>
      </c>
      <c r="CA81" s="392">
        <v>0</v>
      </c>
      <c r="CB81" s="392">
        <v>0</v>
      </c>
      <c r="CC81" s="392">
        <v>0</v>
      </c>
      <c r="CD81" s="392">
        <v>0</v>
      </c>
      <c r="CE81" s="393">
        <v>0</v>
      </c>
    </row>
    <row r="82" spans="2:83" x14ac:dyDescent="0.35">
      <c r="B82" s="285" t="s">
        <v>412</v>
      </c>
      <c r="C82" s="74"/>
      <c r="D82" s="392">
        <v>0</v>
      </c>
      <c r="E82" s="392">
        <v>0</v>
      </c>
      <c r="F82" s="392">
        <v>0</v>
      </c>
      <c r="G82" s="392">
        <v>0</v>
      </c>
      <c r="H82" s="392">
        <v>0</v>
      </c>
      <c r="I82" s="392">
        <v>0</v>
      </c>
      <c r="J82" s="392">
        <v>0</v>
      </c>
      <c r="K82" s="392">
        <v>0</v>
      </c>
      <c r="L82" s="392">
        <v>0</v>
      </c>
      <c r="M82" s="392">
        <v>0</v>
      </c>
      <c r="N82" s="392">
        <v>0</v>
      </c>
      <c r="O82" s="392">
        <v>0</v>
      </c>
      <c r="P82" s="392">
        <v>0</v>
      </c>
      <c r="Q82" s="392">
        <v>0</v>
      </c>
      <c r="R82" s="392">
        <v>0</v>
      </c>
      <c r="S82" s="392">
        <v>0</v>
      </c>
      <c r="T82" s="392">
        <v>0</v>
      </c>
      <c r="U82" s="392">
        <v>0</v>
      </c>
      <c r="V82" s="392">
        <v>0</v>
      </c>
      <c r="W82" s="392">
        <v>0</v>
      </c>
      <c r="X82" s="392">
        <v>0</v>
      </c>
      <c r="Y82" s="392">
        <v>0</v>
      </c>
      <c r="Z82" s="392">
        <v>0</v>
      </c>
      <c r="AA82" s="392">
        <v>0</v>
      </c>
      <c r="AB82" s="392">
        <v>0</v>
      </c>
      <c r="AC82" s="392">
        <v>0</v>
      </c>
      <c r="AD82" s="392">
        <v>0</v>
      </c>
      <c r="AE82" s="392">
        <v>0</v>
      </c>
      <c r="AF82" s="392">
        <v>0</v>
      </c>
      <c r="AG82" s="392">
        <v>0</v>
      </c>
      <c r="AH82" s="392">
        <v>0</v>
      </c>
      <c r="AI82" s="392">
        <v>14.456351799542471</v>
      </c>
      <c r="AJ82" s="392">
        <v>40.393032535211518</v>
      </c>
      <c r="AK82" s="392">
        <v>94.746325116460824</v>
      </c>
      <c r="AL82" s="392">
        <v>179.35697462310853</v>
      </c>
      <c r="AM82" s="392">
        <v>215.46919180183571</v>
      </c>
      <c r="AN82" s="392">
        <v>302.31252126881088</v>
      </c>
      <c r="AO82" s="392">
        <v>360.12032488400973</v>
      </c>
      <c r="AP82" s="392">
        <v>520.01767803474047</v>
      </c>
      <c r="AQ82" s="392">
        <v>658.89399645306685</v>
      </c>
      <c r="AR82" s="392">
        <v>779.24103479609937</v>
      </c>
      <c r="AS82" s="392">
        <v>934.49362726467405</v>
      </c>
      <c r="AT82" s="392">
        <v>1121.5419162424014</v>
      </c>
      <c r="AU82" s="392">
        <v>1457.376305651632</v>
      </c>
      <c r="AV82" s="392">
        <v>1772.3021306701039</v>
      </c>
      <c r="AW82" s="392">
        <v>2149.3409467526621</v>
      </c>
      <c r="AX82" s="392">
        <v>2466.2618887083449</v>
      </c>
      <c r="AY82" s="392">
        <v>84.259581111911871</v>
      </c>
      <c r="AZ82" s="392">
        <v>0</v>
      </c>
      <c r="BA82" s="392">
        <v>0</v>
      </c>
      <c r="BB82" s="392">
        <v>0</v>
      </c>
      <c r="BC82" s="392">
        <v>0</v>
      </c>
      <c r="BD82" s="392">
        <v>0</v>
      </c>
      <c r="BE82" s="392">
        <v>0</v>
      </c>
      <c r="BF82" s="392">
        <v>0</v>
      </c>
      <c r="BG82" s="392">
        <v>0</v>
      </c>
      <c r="BH82" s="392">
        <v>0</v>
      </c>
      <c r="BI82" s="392">
        <v>0</v>
      </c>
      <c r="BJ82" s="392">
        <v>0</v>
      </c>
      <c r="BK82" s="392">
        <v>0</v>
      </c>
      <c r="BL82" s="392">
        <v>0</v>
      </c>
      <c r="BM82" s="392">
        <v>0</v>
      </c>
      <c r="BN82" s="392">
        <v>0</v>
      </c>
      <c r="BO82" s="392">
        <v>0</v>
      </c>
      <c r="BP82" s="392">
        <v>0</v>
      </c>
      <c r="BQ82" s="392">
        <v>0</v>
      </c>
      <c r="BR82" s="392">
        <v>0</v>
      </c>
      <c r="BS82" s="392">
        <v>0</v>
      </c>
      <c r="BT82" s="392">
        <v>0</v>
      </c>
      <c r="BU82" s="392">
        <v>0</v>
      </c>
      <c r="BV82" s="392">
        <v>0</v>
      </c>
      <c r="BW82" s="392">
        <v>0</v>
      </c>
      <c r="BX82" s="392">
        <v>0</v>
      </c>
      <c r="BY82" s="392">
        <v>0</v>
      </c>
      <c r="BZ82" s="392">
        <v>0</v>
      </c>
      <c r="CA82" s="392">
        <v>0</v>
      </c>
      <c r="CB82" s="392">
        <v>0</v>
      </c>
      <c r="CC82" s="392">
        <v>0</v>
      </c>
      <c r="CD82" s="392">
        <v>0</v>
      </c>
      <c r="CE82" s="393">
        <v>0</v>
      </c>
    </row>
    <row r="83" spans="2:83" x14ac:dyDescent="0.35">
      <c r="B83" s="285" t="s">
        <v>411</v>
      </c>
      <c r="C83" s="74"/>
      <c r="D83" s="392">
        <v>0</v>
      </c>
      <c r="E83" s="392">
        <v>0</v>
      </c>
      <c r="F83" s="392">
        <v>0</v>
      </c>
      <c r="G83" s="392">
        <v>0</v>
      </c>
      <c r="H83" s="392">
        <v>0</v>
      </c>
      <c r="I83" s="392">
        <v>0</v>
      </c>
      <c r="J83" s="392">
        <v>0</v>
      </c>
      <c r="K83" s="392">
        <v>0</v>
      </c>
      <c r="L83" s="392">
        <v>0</v>
      </c>
      <c r="M83" s="392">
        <v>0</v>
      </c>
      <c r="N83" s="392">
        <v>0</v>
      </c>
      <c r="O83" s="392">
        <v>0</v>
      </c>
      <c r="P83" s="392">
        <v>0</v>
      </c>
      <c r="Q83" s="392">
        <v>0</v>
      </c>
      <c r="R83" s="392">
        <v>0</v>
      </c>
      <c r="S83" s="392">
        <v>0</v>
      </c>
      <c r="T83" s="392">
        <v>0</v>
      </c>
      <c r="U83" s="392">
        <v>0</v>
      </c>
      <c r="V83" s="392">
        <v>0</v>
      </c>
      <c r="W83" s="392">
        <v>0</v>
      </c>
      <c r="X83" s="392">
        <v>0</v>
      </c>
      <c r="Y83" s="392">
        <v>0</v>
      </c>
      <c r="Z83" s="392">
        <v>0</v>
      </c>
      <c r="AA83" s="392">
        <v>0</v>
      </c>
      <c r="AB83" s="392">
        <v>0</v>
      </c>
      <c r="AC83" s="392">
        <v>0</v>
      </c>
      <c r="AD83" s="392">
        <v>0</v>
      </c>
      <c r="AE83" s="392">
        <v>0</v>
      </c>
      <c r="AF83" s="392">
        <v>0</v>
      </c>
      <c r="AG83" s="392">
        <v>0</v>
      </c>
      <c r="AH83" s="392">
        <v>0</v>
      </c>
      <c r="AI83" s="392">
        <v>0.51172428123494329</v>
      </c>
      <c r="AJ83" s="392">
        <v>1.4174181160145922</v>
      </c>
      <c r="AK83" s="392">
        <v>3.3281623204928499</v>
      </c>
      <c r="AL83" s="392">
        <v>6.4414207789262612</v>
      </c>
      <c r="AM83" s="392">
        <v>7.9202894564074562</v>
      </c>
      <c r="AN83" s="392">
        <v>12.186607209207697</v>
      </c>
      <c r="AO83" s="392">
        <v>16.88046500071286</v>
      </c>
      <c r="AP83" s="392">
        <v>28.218338518133532</v>
      </c>
      <c r="AQ83" s="392">
        <v>40.780880927674112</v>
      </c>
      <c r="AR83" s="392">
        <v>53.905460027526829</v>
      </c>
      <c r="AS83" s="392">
        <v>71.895446181936933</v>
      </c>
      <c r="AT83" s="392">
        <v>94.37496614166642</v>
      </c>
      <c r="AU83" s="392">
        <v>127.60641495908777</v>
      </c>
      <c r="AV83" s="392">
        <v>152.62008827076116</v>
      </c>
      <c r="AW83" s="392">
        <v>184.86663805353845</v>
      </c>
      <c r="AX83" s="392">
        <v>215.7357728481791</v>
      </c>
      <c r="AY83" s="392">
        <v>7.3705902581831655</v>
      </c>
      <c r="AZ83" s="392">
        <v>0</v>
      </c>
      <c r="BA83" s="392">
        <v>0</v>
      </c>
      <c r="BB83" s="392">
        <v>0</v>
      </c>
      <c r="BC83" s="392">
        <v>0</v>
      </c>
      <c r="BD83" s="392">
        <v>0</v>
      </c>
      <c r="BE83" s="392">
        <v>0</v>
      </c>
      <c r="BF83" s="392">
        <v>0</v>
      </c>
      <c r="BG83" s="392">
        <v>0</v>
      </c>
      <c r="BH83" s="392">
        <v>0</v>
      </c>
      <c r="BI83" s="392">
        <v>0</v>
      </c>
      <c r="BJ83" s="392">
        <v>0</v>
      </c>
      <c r="BK83" s="392">
        <v>0</v>
      </c>
      <c r="BL83" s="392">
        <v>0</v>
      </c>
      <c r="BM83" s="392">
        <v>0</v>
      </c>
      <c r="BN83" s="392">
        <v>0</v>
      </c>
      <c r="BO83" s="392">
        <v>0</v>
      </c>
      <c r="BP83" s="392">
        <v>0</v>
      </c>
      <c r="BQ83" s="392">
        <v>0</v>
      </c>
      <c r="BR83" s="392">
        <v>0</v>
      </c>
      <c r="BS83" s="392">
        <v>0</v>
      </c>
      <c r="BT83" s="392">
        <v>0</v>
      </c>
      <c r="BU83" s="392">
        <v>0</v>
      </c>
      <c r="BV83" s="392">
        <v>0</v>
      </c>
      <c r="BW83" s="392">
        <v>0</v>
      </c>
      <c r="BX83" s="392">
        <v>0</v>
      </c>
      <c r="BY83" s="392">
        <v>0</v>
      </c>
      <c r="BZ83" s="392">
        <v>0</v>
      </c>
      <c r="CA83" s="392">
        <v>0</v>
      </c>
      <c r="CB83" s="392">
        <v>0</v>
      </c>
      <c r="CC83" s="392">
        <v>0</v>
      </c>
      <c r="CD83" s="392">
        <v>0</v>
      </c>
      <c r="CE83" s="393">
        <v>0</v>
      </c>
    </row>
    <row r="84" spans="2:83" s="244" customFormat="1" ht="26.25" customHeight="1" x14ac:dyDescent="0.35">
      <c r="B84" s="83" t="s">
        <v>268</v>
      </c>
      <c r="C84" s="235"/>
      <c r="D84" s="389">
        <v>1745.2987756035882</v>
      </c>
      <c r="E84" s="389">
        <v>2562.2791507352672</v>
      </c>
      <c r="F84" s="389">
        <v>2618.0949505185527</v>
      </c>
      <c r="G84" s="389">
        <v>2251.1071511664454</v>
      </c>
      <c r="H84" s="389">
        <v>2581.8385335653074</v>
      </c>
      <c r="I84" s="389">
        <v>2711.1699628904712</v>
      </c>
      <c r="J84" s="389">
        <v>2644.428558621436</v>
      </c>
      <c r="K84" s="389">
        <v>2997.0992767261605</v>
      </c>
      <c r="L84" s="389">
        <v>2736.2242207999248</v>
      </c>
      <c r="M84" s="389">
        <v>3013.1377036372187</v>
      </c>
      <c r="N84" s="389">
        <v>3525.1502141188498</v>
      </c>
      <c r="O84" s="389">
        <v>3429.6598755622522</v>
      </c>
      <c r="P84" s="389">
        <v>3474.2092596002058</v>
      </c>
      <c r="Q84" s="389">
        <v>3837.3470684074728</v>
      </c>
      <c r="R84" s="389">
        <v>3885.3728217869316</v>
      </c>
      <c r="S84" s="389">
        <v>4529.4698088560626</v>
      </c>
      <c r="T84" s="389">
        <v>4539.5519123128233</v>
      </c>
      <c r="U84" s="389">
        <v>5328.5243846998592</v>
      </c>
      <c r="V84" s="389">
        <v>5339.2289131383232</v>
      </c>
      <c r="W84" s="389">
        <v>6410.7630313709979</v>
      </c>
      <c r="X84" s="389">
        <v>6571.6289398551644</v>
      </c>
      <c r="Y84" s="389">
        <v>6750.8370080227523</v>
      </c>
      <c r="Z84" s="389">
        <v>6000.0828840148597</v>
      </c>
      <c r="AA84" s="389">
        <v>4815.9907425500433</v>
      </c>
      <c r="AB84" s="389">
        <v>3997.3408233239711</v>
      </c>
      <c r="AC84" s="389">
        <v>3871.6639403527092</v>
      </c>
      <c r="AD84" s="389">
        <v>3629.4599202351465</v>
      </c>
      <c r="AE84" s="389">
        <v>3589.4417421152307</v>
      </c>
      <c r="AF84" s="389">
        <v>3676.7396404711981</v>
      </c>
      <c r="AG84" s="389">
        <v>3809.1897501288863</v>
      </c>
      <c r="AH84" s="389">
        <f t="shared" ref="AH84:BM84" si="46">SUM(AH85:AH86)</f>
        <v>4064.9499677035669</v>
      </c>
      <c r="AI84" s="389">
        <f t="shared" si="46"/>
        <v>3268.0299443030685</v>
      </c>
      <c r="AJ84" s="389">
        <f t="shared" si="46"/>
        <v>2734.4034725901879</v>
      </c>
      <c r="AK84" s="389">
        <f t="shared" si="46"/>
        <v>2565.0250560434042</v>
      </c>
      <c r="AL84" s="389">
        <f t="shared" si="46"/>
        <v>1942.1190764665525</v>
      </c>
      <c r="AM84" s="389">
        <f t="shared" si="46"/>
        <v>883.55541094678256</v>
      </c>
      <c r="AN84" s="389">
        <f t="shared" si="46"/>
        <v>877.45256845367192</v>
      </c>
      <c r="AO84" s="389">
        <f t="shared" si="46"/>
        <v>819.308803214043</v>
      </c>
      <c r="AP84" s="389">
        <f t="shared" si="46"/>
        <v>507.29530185666522</v>
      </c>
      <c r="AQ84" s="389">
        <f t="shared" si="46"/>
        <v>516.9708319335416</v>
      </c>
      <c r="AR84" s="389">
        <f t="shared" si="46"/>
        <v>479.97143278345817</v>
      </c>
      <c r="AS84" s="389">
        <f t="shared" si="46"/>
        <v>470.51152709656833</v>
      </c>
      <c r="AT84" s="389">
        <f t="shared" si="46"/>
        <v>460.52931499213713</v>
      </c>
      <c r="AU84" s="389">
        <f t="shared" si="46"/>
        <v>548.08377410166543</v>
      </c>
      <c r="AV84" s="389">
        <f t="shared" si="46"/>
        <v>707.90863769765804</v>
      </c>
      <c r="AW84" s="389">
        <f t="shared" si="46"/>
        <v>689.92511794860718</v>
      </c>
      <c r="AX84" s="389">
        <f t="shared" si="46"/>
        <v>635.44703138683224</v>
      </c>
      <c r="AY84" s="389">
        <f t="shared" si="46"/>
        <v>21.547365401550866</v>
      </c>
      <c r="AZ84" s="389">
        <f t="shared" si="46"/>
        <v>0</v>
      </c>
      <c r="BA84" s="389">
        <f t="shared" si="46"/>
        <v>0</v>
      </c>
      <c r="BB84" s="389">
        <f t="shared" si="46"/>
        <v>0</v>
      </c>
      <c r="BC84" s="389">
        <f t="shared" si="46"/>
        <v>0</v>
      </c>
      <c r="BD84" s="389">
        <f t="shared" si="46"/>
        <v>0</v>
      </c>
      <c r="BE84" s="389">
        <f t="shared" si="46"/>
        <v>0</v>
      </c>
      <c r="BF84" s="389">
        <f t="shared" si="46"/>
        <v>0</v>
      </c>
      <c r="BG84" s="389">
        <f t="shared" si="46"/>
        <v>0</v>
      </c>
      <c r="BH84" s="389">
        <f t="shared" si="46"/>
        <v>0</v>
      </c>
      <c r="BI84" s="389">
        <f t="shared" si="46"/>
        <v>0</v>
      </c>
      <c r="BJ84" s="389">
        <f t="shared" si="46"/>
        <v>0</v>
      </c>
      <c r="BK84" s="389">
        <f t="shared" si="46"/>
        <v>0</v>
      </c>
      <c r="BL84" s="389">
        <f t="shared" si="46"/>
        <v>0</v>
      </c>
      <c r="BM84" s="389">
        <f t="shared" si="46"/>
        <v>0</v>
      </c>
      <c r="BN84" s="389">
        <f t="shared" ref="BN84:CE84" si="47">SUM(BN85:BN86)</f>
        <v>0</v>
      </c>
      <c r="BO84" s="389">
        <f t="shared" si="47"/>
        <v>0</v>
      </c>
      <c r="BP84" s="389">
        <f t="shared" si="47"/>
        <v>0</v>
      </c>
      <c r="BQ84" s="389">
        <f t="shared" si="47"/>
        <v>0</v>
      </c>
      <c r="BR84" s="389">
        <f t="shared" si="47"/>
        <v>0</v>
      </c>
      <c r="BS84" s="389">
        <f t="shared" si="47"/>
        <v>0</v>
      </c>
      <c r="BT84" s="389">
        <f t="shared" si="47"/>
        <v>0</v>
      </c>
      <c r="BU84" s="389">
        <f t="shared" si="47"/>
        <v>0</v>
      </c>
      <c r="BV84" s="389">
        <f t="shared" si="47"/>
        <v>0</v>
      </c>
      <c r="BW84" s="389">
        <f t="shared" si="47"/>
        <v>0</v>
      </c>
      <c r="BX84" s="389">
        <f t="shared" si="47"/>
        <v>0</v>
      </c>
      <c r="BY84" s="389">
        <f t="shared" si="47"/>
        <v>0</v>
      </c>
      <c r="BZ84" s="389">
        <f t="shared" si="47"/>
        <v>0</v>
      </c>
      <c r="CA84" s="389">
        <f t="shared" si="47"/>
        <v>0</v>
      </c>
      <c r="CB84" s="389">
        <f t="shared" si="47"/>
        <v>0</v>
      </c>
      <c r="CC84" s="389">
        <f t="shared" si="47"/>
        <v>0</v>
      </c>
      <c r="CD84" s="389">
        <f t="shared" si="47"/>
        <v>0</v>
      </c>
      <c r="CE84" s="390">
        <f t="shared" si="47"/>
        <v>0</v>
      </c>
    </row>
    <row r="85" spans="2:83" x14ac:dyDescent="0.35">
      <c r="B85" s="391" t="s">
        <v>412</v>
      </c>
      <c r="C85" s="74"/>
      <c r="D85" s="392">
        <v>0</v>
      </c>
      <c r="E85" s="392">
        <v>0</v>
      </c>
      <c r="F85" s="392">
        <v>0</v>
      </c>
      <c r="G85" s="392">
        <v>0</v>
      </c>
      <c r="H85" s="392">
        <v>0</v>
      </c>
      <c r="I85" s="392">
        <v>0</v>
      </c>
      <c r="J85" s="392">
        <v>0</v>
      </c>
      <c r="K85" s="392">
        <v>0</v>
      </c>
      <c r="L85" s="392">
        <v>0</v>
      </c>
      <c r="M85" s="392">
        <v>0</v>
      </c>
      <c r="N85" s="392">
        <v>0</v>
      </c>
      <c r="O85" s="392">
        <v>0</v>
      </c>
      <c r="P85" s="392">
        <v>0</v>
      </c>
      <c r="Q85" s="392">
        <v>0</v>
      </c>
      <c r="R85" s="392">
        <v>0</v>
      </c>
      <c r="S85" s="392">
        <v>0</v>
      </c>
      <c r="T85" s="392">
        <v>0</v>
      </c>
      <c r="U85" s="392">
        <v>0</v>
      </c>
      <c r="V85" s="392">
        <v>0</v>
      </c>
      <c r="W85" s="392">
        <v>0</v>
      </c>
      <c r="X85" s="392">
        <v>0</v>
      </c>
      <c r="Y85" s="392">
        <v>0</v>
      </c>
      <c r="Z85" s="392">
        <v>0</v>
      </c>
      <c r="AA85" s="392">
        <v>0</v>
      </c>
      <c r="AB85" s="392">
        <v>0</v>
      </c>
      <c r="AC85" s="392">
        <v>0</v>
      </c>
      <c r="AD85" s="392">
        <v>0</v>
      </c>
      <c r="AE85" s="392">
        <v>0</v>
      </c>
      <c r="AF85" s="392">
        <v>0</v>
      </c>
      <c r="AG85" s="392">
        <v>0</v>
      </c>
      <c r="AH85" s="392">
        <v>4041.9841486769933</v>
      </c>
      <c r="AI85" s="392">
        <v>3248.5856277206158</v>
      </c>
      <c r="AJ85" s="392">
        <v>2719.3011392621079</v>
      </c>
      <c r="AK85" s="392">
        <v>2553.4280037501226</v>
      </c>
      <c r="AL85" s="392">
        <v>1935.5801104091145</v>
      </c>
      <c r="AM85" s="392">
        <v>878.93632035121038</v>
      </c>
      <c r="AN85" s="392">
        <v>870.19085063598857</v>
      </c>
      <c r="AO85" s="392">
        <v>815.79245641913292</v>
      </c>
      <c r="AP85" s="392">
        <v>506.01425311460292</v>
      </c>
      <c r="AQ85" s="392">
        <v>514.45180348088491</v>
      </c>
      <c r="AR85" s="392">
        <v>476.66305094843773</v>
      </c>
      <c r="AS85" s="392">
        <v>466.26292117517045</v>
      </c>
      <c r="AT85" s="392">
        <v>456.54528896744807</v>
      </c>
      <c r="AU85" s="392">
        <v>544.76985905148933</v>
      </c>
      <c r="AV85" s="392">
        <v>704.094092406806</v>
      </c>
      <c r="AW85" s="392">
        <v>685.04907853100201</v>
      </c>
      <c r="AX85" s="392">
        <v>633.18565405093602</v>
      </c>
      <c r="AY85" s="392">
        <v>21.470684385886983</v>
      </c>
      <c r="AZ85" s="392">
        <v>0</v>
      </c>
      <c r="BA85" s="392">
        <v>0</v>
      </c>
      <c r="BB85" s="392">
        <v>0</v>
      </c>
      <c r="BC85" s="392">
        <v>0</v>
      </c>
      <c r="BD85" s="392">
        <v>0</v>
      </c>
      <c r="BE85" s="392">
        <v>0</v>
      </c>
      <c r="BF85" s="392">
        <v>0</v>
      </c>
      <c r="BG85" s="392">
        <v>0</v>
      </c>
      <c r="BH85" s="392">
        <v>0</v>
      </c>
      <c r="BI85" s="392">
        <v>0</v>
      </c>
      <c r="BJ85" s="392">
        <v>0</v>
      </c>
      <c r="BK85" s="392">
        <v>0</v>
      </c>
      <c r="BL85" s="392">
        <v>0</v>
      </c>
      <c r="BM85" s="392">
        <v>0</v>
      </c>
      <c r="BN85" s="392">
        <v>0</v>
      </c>
      <c r="BO85" s="392">
        <v>0</v>
      </c>
      <c r="BP85" s="392">
        <v>0</v>
      </c>
      <c r="BQ85" s="392">
        <v>0</v>
      </c>
      <c r="BR85" s="392">
        <v>0</v>
      </c>
      <c r="BS85" s="392">
        <v>0</v>
      </c>
      <c r="BT85" s="392">
        <v>0</v>
      </c>
      <c r="BU85" s="392">
        <v>0</v>
      </c>
      <c r="BV85" s="392">
        <v>0</v>
      </c>
      <c r="BW85" s="392">
        <v>0</v>
      </c>
      <c r="BX85" s="392">
        <v>0</v>
      </c>
      <c r="BY85" s="392">
        <v>0</v>
      </c>
      <c r="BZ85" s="392">
        <v>0</v>
      </c>
      <c r="CA85" s="392">
        <v>0</v>
      </c>
      <c r="CB85" s="392">
        <v>0</v>
      </c>
      <c r="CC85" s="392">
        <v>0</v>
      </c>
      <c r="CD85" s="392">
        <v>0</v>
      </c>
      <c r="CE85" s="393">
        <v>0</v>
      </c>
    </row>
    <row r="86" spans="2:83" x14ac:dyDescent="0.35">
      <c r="B86" s="391" t="s">
        <v>411</v>
      </c>
      <c r="C86" s="74"/>
      <c r="D86" s="392">
        <v>0</v>
      </c>
      <c r="E86" s="392">
        <v>0</v>
      </c>
      <c r="F86" s="392">
        <v>0</v>
      </c>
      <c r="G86" s="392">
        <v>0</v>
      </c>
      <c r="H86" s="392">
        <v>0</v>
      </c>
      <c r="I86" s="392">
        <v>0</v>
      </c>
      <c r="J86" s="392">
        <v>0</v>
      </c>
      <c r="K86" s="392">
        <v>0</v>
      </c>
      <c r="L86" s="392">
        <v>0</v>
      </c>
      <c r="M86" s="392">
        <v>0</v>
      </c>
      <c r="N86" s="392">
        <v>0</v>
      </c>
      <c r="O86" s="392">
        <v>0</v>
      </c>
      <c r="P86" s="392">
        <v>0</v>
      </c>
      <c r="Q86" s="392">
        <v>0</v>
      </c>
      <c r="R86" s="392">
        <v>0</v>
      </c>
      <c r="S86" s="392">
        <v>0</v>
      </c>
      <c r="T86" s="392">
        <v>0</v>
      </c>
      <c r="U86" s="392">
        <v>0</v>
      </c>
      <c r="V86" s="392">
        <v>0</v>
      </c>
      <c r="W86" s="392">
        <v>0</v>
      </c>
      <c r="X86" s="392">
        <v>0</v>
      </c>
      <c r="Y86" s="392">
        <v>0</v>
      </c>
      <c r="Z86" s="392">
        <v>0</v>
      </c>
      <c r="AA86" s="392">
        <v>0</v>
      </c>
      <c r="AB86" s="392">
        <v>0</v>
      </c>
      <c r="AC86" s="392">
        <v>0</v>
      </c>
      <c r="AD86" s="392">
        <v>0</v>
      </c>
      <c r="AE86" s="392">
        <v>0</v>
      </c>
      <c r="AF86" s="392">
        <v>0</v>
      </c>
      <c r="AG86" s="392">
        <v>0</v>
      </c>
      <c r="AH86" s="392">
        <v>22.965819026573829</v>
      </c>
      <c r="AI86" s="392">
        <v>19.444316582452934</v>
      </c>
      <c r="AJ86" s="392">
        <v>15.102333328079798</v>
      </c>
      <c r="AK86" s="392">
        <v>11.597052293281516</v>
      </c>
      <c r="AL86" s="392">
        <v>6.5389660574380066</v>
      </c>
      <c r="AM86" s="392">
        <v>4.6190905955722164</v>
      </c>
      <c r="AN86" s="392">
        <v>7.2617178176833814</v>
      </c>
      <c r="AO86" s="392">
        <v>3.5163467949100551</v>
      </c>
      <c r="AP86" s="392">
        <v>1.281048742062286</v>
      </c>
      <c r="AQ86" s="392">
        <v>2.5190284526566793</v>
      </c>
      <c r="AR86" s="392">
        <v>3.3083818350204219</v>
      </c>
      <c r="AS86" s="392">
        <v>4.2486059213978757</v>
      </c>
      <c r="AT86" s="392">
        <v>3.9840260246890784</v>
      </c>
      <c r="AU86" s="392">
        <v>3.3139150501761097</v>
      </c>
      <c r="AV86" s="392">
        <v>3.8145452908520419</v>
      </c>
      <c r="AW86" s="392">
        <v>4.87603941760519</v>
      </c>
      <c r="AX86" s="392">
        <v>2.2613773358961997</v>
      </c>
      <c r="AY86" s="392">
        <v>7.6681015663882079E-2</v>
      </c>
      <c r="AZ86" s="392">
        <v>0</v>
      </c>
      <c r="BA86" s="392">
        <v>0</v>
      </c>
      <c r="BB86" s="392">
        <v>0</v>
      </c>
      <c r="BC86" s="392">
        <v>0</v>
      </c>
      <c r="BD86" s="392">
        <v>0</v>
      </c>
      <c r="BE86" s="392">
        <v>0</v>
      </c>
      <c r="BF86" s="392">
        <v>0</v>
      </c>
      <c r="BG86" s="392">
        <v>0</v>
      </c>
      <c r="BH86" s="392">
        <v>0</v>
      </c>
      <c r="BI86" s="392">
        <v>0</v>
      </c>
      <c r="BJ86" s="392">
        <v>0</v>
      </c>
      <c r="BK86" s="392">
        <v>0</v>
      </c>
      <c r="BL86" s="392">
        <v>0</v>
      </c>
      <c r="BM86" s="392">
        <v>0</v>
      </c>
      <c r="BN86" s="392">
        <v>0</v>
      </c>
      <c r="BO86" s="392">
        <v>0</v>
      </c>
      <c r="BP86" s="392">
        <v>0</v>
      </c>
      <c r="BQ86" s="392">
        <v>0</v>
      </c>
      <c r="BR86" s="392">
        <v>0</v>
      </c>
      <c r="BS86" s="392">
        <v>0</v>
      </c>
      <c r="BT86" s="392">
        <v>0</v>
      </c>
      <c r="BU86" s="392">
        <v>0</v>
      </c>
      <c r="BV86" s="392">
        <v>0</v>
      </c>
      <c r="BW86" s="392">
        <v>0</v>
      </c>
      <c r="BX86" s="392">
        <v>0</v>
      </c>
      <c r="BY86" s="392">
        <v>0</v>
      </c>
      <c r="BZ86" s="392">
        <v>0</v>
      </c>
      <c r="CA86" s="392">
        <v>0</v>
      </c>
      <c r="CB86" s="392">
        <v>0</v>
      </c>
      <c r="CC86" s="392">
        <v>0</v>
      </c>
      <c r="CD86" s="392">
        <v>0</v>
      </c>
      <c r="CE86" s="393">
        <v>0</v>
      </c>
    </row>
    <row r="87" spans="2:83" s="244" customFormat="1" ht="25.5" customHeight="1" x14ac:dyDescent="0.35">
      <c r="B87" s="109" t="s">
        <v>653</v>
      </c>
      <c r="C87" s="109"/>
      <c r="D87" s="389">
        <v>0</v>
      </c>
      <c r="E87" s="389">
        <v>0</v>
      </c>
      <c r="F87" s="389">
        <v>0</v>
      </c>
      <c r="G87" s="389">
        <v>0</v>
      </c>
      <c r="H87" s="389">
        <v>0</v>
      </c>
      <c r="I87" s="389">
        <v>0</v>
      </c>
      <c r="J87" s="389">
        <v>0</v>
      </c>
      <c r="K87" s="389">
        <v>0</v>
      </c>
      <c r="L87" s="389">
        <v>0</v>
      </c>
      <c r="M87" s="389">
        <v>0</v>
      </c>
      <c r="N87" s="389">
        <v>0</v>
      </c>
      <c r="O87" s="389">
        <v>0</v>
      </c>
      <c r="P87" s="389">
        <v>0</v>
      </c>
      <c r="Q87" s="389">
        <v>0</v>
      </c>
      <c r="R87" s="389">
        <v>0</v>
      </c>
      <c r="S87" s="389">
        <v>0</v>
      </c>
      <c r="T87" s="389">
        <v>0</v>
      </c>
      <c r="U87" s="389">
        <v>0</v>
      </c>
      <c r="V87" s="389">
        <v>0</v>
      </c>
      <c r="W87" s="389">
        <v>0</v>
      </c>
      <c r="X87" s="389">
        <v>0</v>
      </c>
      <c r="Y87" s="389">
        <v>0</v>
      </c>
      <c r="Z87" s="389">
        <v>0</v>
      </c>
      <c r="AA87" s="389">
        <v>0</v>
      </c>
      <c r="AB87" s="389">
        <v>0</v>
      </c>
      <c r="AC87" s="389">
        <v>0</v>
      </c>
      <c r="AD87" s="389">
        <v>0</v>
      </c>
      <c r="AE87" s="389">
        <v>97.934697401745893</v>
      </c>
      <c r="AF87" s="389">
        <v>251.22137172820203</v>
      </c>
      <c r="AG87" s="389">
        <v>289.57325454748741</v>
      </c>
      <c r="AH87" s="389">
        <f t="shared" ref="AH87:BM87" si="48">SUM(AH88:AH89)</f>
        <v>402.99072955681919</v>
      </c>
      <c r="AI87" s="389">
        <f t="shared" si="48"/>
        <v>424.09548895536011</v>
      </c>
      <c r="AJ87" s="389">
        <f t="shared" si="48"/>
        <v>451.55286703324197</v>
      </c>
      <c r="AK87" s="389">
        <f t="shared" si="48"/>
        <v>490.37243718476839</v>
      </c>
      <c r="AL87" s="389">
        <f t="shared" si="48"/>
        <v>539.86703569647841</v>
      </c>
      <c r="AM87" s="389">
        <f t="shared" si="48"/>
        <v>606.81918789552617</v>
      </c>
      <c r="AN87" s="389">
        <f t="shared" si="48"/>
        <v>742.21794320812398</v>
      </c>
      <c r="AO87" s="389">
        <f t="shared" si="48"/>
        <v>789.62370164831668</v>
      </c>
      <c r="AP87" s="389">
        <f t="shared" si="48"/>
        <v>807.70481021871274</v>
      </c>
      <c r="AQ87" s="389">
        <f t="shared" si="48"/>
        <v>790.63984363720124</v>
      </c>
      <c r="AR87" s="389">
        <f t="shared" si="48"/>
        <v>790.67767430983668</v>
      </c>
      <c r="AS87" s="389">
        <f t="shared" si="48"/>
        <v>799.21727562324531</v>
      </c>
      <c r="AT87" s="389">
        <f t="shared" si="48"/>
        <v>912.86971987451625</v>
      </c>
      <c r="AU87" s="389">
        <f t="shared" si="48"/>
        <v>1194.7281248112688</v>
      </c>
      <c r="AV87" s="389">
        <f t="shared" si="48"/>
        <v>1244.8981802742758</v>
      </c>
      <c r="AW87" s="389">
        <f t="shared" si="48"/>
        <v>1329.2664384138645</v>
      </c>
      <c r="AX87" s="389">
        <f t="shared" si="48"/>
        <v>1441.6713819098343</v>
      </c>
      <c r="AY87" s="389">
        <f t="shared" si="48"/>
        <v>1473.1430953180957</v>
      </c>
      <c r="AZ87" s="389">
        <f t="shared" si="48"/>
        <v>1561.7331438739313</v>
      </c>
      <c r="BA87" s="389">
        <f t="shared" si="48"/>
        <v>1720.8441053295785</v>
      </c>
      <c r="BB87" s="389">
        <f t="shared" si="48"/>
        <v>1666.2584903646323</v>
      </c>
      <c r="BC87" s="389">
        <f t="shared" si="48"/>
        <v>1682.3571885024307</v>
      </c>
      <c r="BD87" s="389">
        <f t="shared" si="48"/>
        <v>1674.6533771827098</v>
      </c>
      <c r="BE87" s="389">
        <f t="shared" si="48"/>
        <v>1682.1119694020992</v>
      </c>
      <c r="BF87" s="389">
        <f t="shared" si="48"/>
        <v>1514.7644868255522</v>
      </c>
      <c r="BG87" s="389">
        <f t="shared" si="48"/>
        <v>1445.3699312679084</v>
      </c>
      <c r="BH87" s="389">
        <f t="shared" si="48"/>
        <v>1376.4666723952307</v>
      </c>
      <c r="BI87" s="389">
        <f t="shared" si="48"/>
        <v>1312.994190535602</v>
      </c>
      <c r="BJ87" s="389">
        <f t="shared" si="48"/>
        <v>1279.4894737985364</v>
      </c>
      <c r="BK87" s="389">
        <f t="shared" si="48"/>
        <v>1242.802981592286</v>
      </c>
      <c r="BL87" s="389">
        <f t="shared" si="48"/>
        <v>1184.915058260096</v>
      </c>
      <c r="BM87" s="389">
        <f t="shared" si="48"/>
        <v>1194.4618468567232</v>
      </c>
      <c r="BN87" s="389">
        <f t="shared" ref="BN87:CE87" si="49">SUM(BN88:BN89)</f>
        <v>1151.167755340949</v>
      </c>
      <c r="BO87" s="389">
        <f t="shared" si="49"/>
        <v>1121.469572845167</v>
      </c>
      <c r="BP87" s="389">
        <f t="shared" si="49"/>
        <v>1110.1027599016279</v>
      </c>
      <c r="BQ87" s="389">
        <f t="shared" si="49"/>
        <v>1054.2179178813053</v>
      </c>
      <c r="BR87" s="389">
        <f t="shared" si="49"/>
        <v>891.66269837894151</v>
      </c>
      <c r="BS87" s="389">
        <f t="shared" si="49"/>
        <v>565.05541012717958</v>
      </c>
      <c r="BT87" s="389">
        <f t="shared" si="49"/>
        <v>276.24622649336959</v>
      </c>
      <c r="BU87" s="389">
        <f t="shared" si="49"/>
        <v>138.68873596273593</v>
      </c>
      <c r="BV87" s="389">
        <f t="shared" si="49"/>
        <v>110.70178375094</v>
      </c>
      <c r="BW87" s="389">
        <f t="shared" si="49"/>
        <v>98.848584927352178</v>
      </c>
      <c r="BX87" s="389">
        <f t="shared" si="49"/>
        <v>75.193899897332869</v>
      </c>
      <c r="BY87" s="389">
        <f t="shared" si="49"/>
        <v>65.425088562836237</v>
      </c>
      <c r="BZ87" s="389">
        <f t="shared" si="49"/>
        <v>57.307114027346131</v>
      </c>
      <c r="CA87" s="389">
        <f t="shared" si="49"/>
        <v>54.106480453575884</v>
      </c>
      <c r="CB87" s="389">
        <f t="shared" si="49"/>
        <v>47.135177398909541</v>
      </c>
      <c r="CC87" s="389">
        <f t="shared" si="49"/>
        <v>40.688360186825655</v>
      </c>
      <c r="CD87" s="389">
        <f t="shared" si="49"/>
        <v>33.741225841811627</v>
      </c>
      <c r="CE87" s="390">
        <f t="shared" si="49"/>
        <v>26.854829608065838</v>
      </c>
    </row>
    <row r="88" spans="2:83" x14ac:dyDescent="0.35">
      <c r="B88" s="391" t="s">
        <v>412</v>
      </c>
      <c r="C88" s="391"/>
      <c r="D88" s="392">
        <v>0</v>
      </c>
      <c r="E88" s="392">
        <v>0</v>
      </c>
      <c r="F88" s="392">
        <v>0</v>
      </c>
      <c r="G88" s="392">
        <v>0</v>
      </c>
      <c r="H88" s="392">
        <v>0</v>
      </c>
      <c r="I88" s="392">
        <v>0</v>
      </c>
      <c r="J88" s="392">
        <v>0</v>
      </c>
      <c r="K88" s="392">
        <v>0</v>
      </c>
      <c r="L88" s="392">
        <v>0</v>
      </c>
      <c r="M88" s="392">
        <v>0</v>
      </c>
      <c r="N88" s="392">
        <v>0</v>
      </c>
      <c r="O88" s="392">
        <v>0</v>
      </c>
      <c r="P88" s="392">
        <v>0</v>
      </c>
      <c r="Q88" s="392">
        <v>0</v>
      </c>
      <c r="R88" s="392">
        <v>0</v>
      </c>
      <c r="S88" s="392">
        <v>0</v>
      </c>
      <c r="T88" s="392">
        <v>0</v>
      </c>
      <c r="U88" s="392">
        <v>0</v>
      </c>
      <c r="V88" s="392">
        <v>0</v>
      </c>
      <c r="W88" s="392">
        <v>0</v>
      </c>
      <c r="X88" s="392">
        <v>0</v>
      </c>
      <c r="Y88" s="392">
        <v>0</v>
      </c>
      <c r="Z88" s="392">
        <v>0</v>
      </c>
      <c r="AA88" s="392">
        <v>0</v>
      </c>
      <c r="AB88" s="392">
        <v>0</v>
      </c>
      <c r="AC88" s="392">
        <v>0</v>
      </c>
      <c r="AD88" s="392">
        <v>0</v>
      </c>
      <c r="AE88" s="392">
        <v>0</v>
      </c>
      <c r="AF88" s="392">
        <v>0</v>
      </c>
      <c r="AG88" s="392">
        <v>0</v>
      </c>
      <c r="AH88" s="392">
        <v>380.0004885169277</v>
      </c>
      <c r="AI88" s="392">
        <v>396.55293023687369</v>
      </c>
      <c r="AJ88" s="392">
        <v>416.3519580896226</v>
      </c>
      <c r="AK88" s="392">
        <v>447.33708748929541</v>
      </c>
      <c r="AL88" s="392">
        <v>489.87394890892239</v>
      </c>
      <c r="AM88" s="392">
        <v>548.48164549018338</v>
      </c>
      <c r="AN88" s="392">
        <v>668.98003172627261</v>
      </c>
      <c r="AO88" s="392">
        <v>709.23098948205484</v>
      </c>
      <c r="AP88" s="392">
        <v>720.55994053339509</v>
      </c>
      <c r="AQ88" s="392">
        <v>699.72508338535465</v>
      </c>
      <c r="AR88" s="392">
        <v>693.62445111831812</v>
      </c>
      <c r="AS88" s="392">
        <v>696.33587730461318</v>
      </c>
      <c r="AT88" s="392">
        <v>791.40541269763673</v>
      </c>
      <c r="AU88" s="392">
        <v>1038.7587877204978</v>
      </c>
      <c r="AV88" s="392">
        <v>1065.072381245508</v>
      </c>
      <c r="AW88" s="392">
        <v>1132.9695559483091</v>
      </c>
      <c r="AX88" s="392">
        <v>1242.1177690913325</v>
      </c>
      <c r="AY88" s="392">
        <v>1273.7536163989244</v>
      </c>
      <c r="AZ88" s="392">
        <v>1381.1893440150025</v>
      </c>
      <c r="BA88" s="392">
        <v>1485.8744284310249</v>
      </c>
      <c r="BB88" s="392">
        <v>1422.1632264338905</v>
      </c>
      <c r="BC88" s="392">
        <v>1441.1900369463908</v>
      </c>
      <c r="BD88" s="392">
        <v>1405.4230196461936</v>
      </c>
      <c r="BE88" s="392">
        <v>1414.3634752107039</v>
      </c>
      <c r="BF88" s="392">
        <v>1257.4891084818673</v>
      </c>
      <c r="BG88" s="392">
        <v>1183.0188928285245</v>
      </c>
      <c r="BH88" s="392">
        <v>1190.1963518769223</v>
      </c>
      <c r="BI88" s="392">
        <v>1125.921116247069</v>
      </c>
      <c r="BJ88" s="392">
        <v>1088.0746231706826</v>
      </c>
      <c r="BK88" s="392">
        <v>965.06799050181314</v>
      </c>
      <c r="BL88" s="392">
        <v>950.5371546947656</v>
      </c>
      <c r="BM88" s="392">
        <v>953.02841609487973</v>
      </c>
      <c r="BN88" s="392">
        <v>930.87164609378567</v>
      </c>
      <c r="BO88" s="392">
        <v>905.85378404066034</v>
      </c>
      <c r="BP88" s="392">
        <v>910.49575542748323</v>
      </c>
      <c r="BQ88" s="392">
        <v>876.81469336087537</v>
      </c>
      <c r="BR88" s="392">
        <v>723.91170258638454</v>
      </c>
      <c r="BS88" s="392">
        <v>410.79672728795356</v>
      </c>
      <c r="BT88" s="392">
        <v>134.39348598392962</v>
      </c>
      <c r="BU88" s="392">
        <v>16.936575795039008</v>
      </c>
      <c r="BV88" s="392">
        <v>1.3715976404988748</v>
      </c>
      <c r="BW88" s="392">
        <v>0.26682955627483851</v>
      </c>
      <c r="BX88" s="392">
        <v>0.16383907556241725</v>
      </c>
      <c r="BY88" s="392">
        <v>0.13926341937128583</v>
      </c>
      <c r="BZ88" s="392">
        <v>5.2715253209006746E-2</v>
      </c>
      <c r="CA88" s="392">
        <v>0</v>
      </c>
      <c r="CB88" s="392">
        <v>0</v>
      </c>
      <c r="CC88" s="392">
        <v>0</v>
      </c>
      <c r="CD88" s="392">
        <v>0</v>
      </c>
      <c r="CE88" s="393">
        <v>0</v>
      </c>
    </row>
    <row r="89" spans="2:83" x14ac:dyDescent="0.35">
      <c r="B89" s="391" t="s">
        <v>411</v>
      </c>
      <c r="C89" s="391"/>
      <c r="D89" s="392">
        <v>0</v>
      </c>
      <c r="E89" s="392">
        <v>0</v>
      </c>
      <c r="F89" s="392">
        <v>0</v>
      </c>
      <c r="G89" s="392">
        <v>0</v>
      </c>
      <c r="H89" s="392">
        <v>0</v>
      </c>
      <c r="I89" s="392">
        <v>0</v>
      </c>
      <c r="J89" s="392">
        <v>0</v>
      </c>
      <c r="K89" s="392">
        <v>0</v>
      </c>
      <c r="L89" s="392">
        <v>0</v>
      </c>
      <c r="M89" s="392">
        <v>0</v>
      </c>
      <c r="N89" s="392">
        <v>0</v>
      </c>
      <c r="O89" s="392">
        <v>0</v>
      </c>
      <c r="P89" s="392">
        <v>0</v>
      </c>
      <c r="Q89" s="392">
        <v>0</v>
      </c>
      <c r="R89" s="392">
        <v>0</v>
      </c>
      <c r="S89" s="392">
        <v>0</v>
      </c>
      <c r="T89" s="392">
        <v>0</v>
      </c>
      <c r="U89" s="392">
        <v>0</v>
      </c>
      <c r="V89" s="392">
        <v>0</v>
      </c>
      <c r="W89" s="392">
        <v>0</v>
      </c>
      <c r="X89" s="392">
        <v>0</v>
      </c>
      <c r="Y89" s="392">
        <v>0</v>
      </c>
      <c r="Z89" s="392">
        <v>0</v>
      </c>
      <c r="AA89" s="392">
        <v>0</v>
      </c>
      <c r="AB89" s="392">
        <v>0</v>
      </c>
      <c r="AC89" s="392">
        <v>0</v>
      </c>
      <c r="AD89" s="392">
        <v>0</v>
      </c>
      <c r="AE89" s="392">
        <v>0</v>
      </c>
      <c r="AF89" s="392">
        <v>0</v>
      </c>
      <c r="AG89" s="392">
        <v>0</v>
      </c>
      <c r="AH89" s="392">
        <v>22.990241039891462</v>
      </c>
      <c r="AI89" s="392">
        <v>27.542558718486436</v>
      </c>
      <c r="AJ89" s="392">
        <v>35.200908943619353</v>
      </c>
      <c r="AK89" s="392">
        <v>43.035349695472974</v>
      </c>
      <c r="AL89" s="392">
        <v>49.993086787556059</v>
      </c>
      <c r="AM89" s="392">
        <v>58.337542405342759</v>
      </c>
      <c r="AN89" s="392">
        <v>73.237911481851327</v>
      </c>
      <c r="AO89" s="392">
        <v>80.39271216626183</v>
      </c>
      <c r="AP89" s="392">
        <v>87.144869685317687</v>
      </c>
      <c r="AQ89" s="392">
        <v>90.914760251846573</v>
      </c>
      <c r="AR89" s="392">
        <v>97.053223191518541</v>
      </c>
      <c r="AS89" s="392">
        <v>102.88139831863209</v>
      </c>
      <c r="AT89" s="392">
        <v>121.46430717687954</v>
      </c>
      <c r="AU89" s="392">
        <v>155.96933709077095</v>
      </c>
      <c r="AV89" s="392">
        <v>179.82579902876765</v>
      </c>
      <c r="AW89" s="392">
        <v>196.29688246555548</v>
      </c>
      <c r="AX89" s="392">
        <v>199.5536128185017</v>
      </c>
      <c r="AY89" s="392">
        <v>199.38947891917127</v>
      </c>
      <c r="AZ89" s="392">
        <v>180.54379985892891</v>
      </c>
      <c r="BA89" s="392">
        <v>234.96967689855373</v>
      </c>
      <c r="BB89" s="392">
        <v>244.09526393074185</v>
      </c>
      <c r="BC89" s="392">
        <v>241.16715155603998</v>
      </c>
      <c r="BD89" s="392">
        <v>269.23035753651641</v>
      </c>
      <c r="BE89" s="392">
        <v>267.74849419139531</v>
      </c>
      <c r="BF89" s="392">
        <v>257.27537834368496</v>
      </c>
      <c r="BG89" s="392">
        <v>262.3510384393839</v>
      </c>
      <c r="BH89" s="392">
        <v>186.27032051830835</v>
      </c>
      <c r="BI89" s="392">
        <v>187.07307428853304</v>
      </c>
      <c r="BJ89" s="392">
        <v>191.41485062785389</v>
      </c>
      <c r="BK89" s="392">
        <v>277.73499109047287</v>
      </c>
      <c r="BL89" s="392">
        <v>234.3779035653304</v>
      </c>
      <c r="BM89" s="392">
        <v>241.43343076184343</v>
      </c>
      <c r="BN89" s="392">
        <v>220.29610924716346</v>
      </c>
      <c r="BO89" s="392">
        <v>215.61578880450671</v>
      </c>
      <c r="BP89" s="392">
        <v>199.60700447414456</v>
      </c>
      <c r="BQ89" s="392">
        <v>177.40322452042994</v>
      </c>
      <c r="BR89" s="392">
        <v>167.75099579255703</v>
      </c>
      <c r="BS89" s="392">
        <v>154.258682839226</v>
      </c>
      <c r="BT89" s="392">
        <v>141.85274050943997</v>
      </c>
      <c r="BU89" s="392">
        <v>121.75216016769691</v>
      </c>
      <c r="BV89" s="392">
        <v>109.33018611044112</v>
      </c>
      <c r="BW89" s="392">
        <v>98.581755371077335</v>
      </c>
      <c r="BX89" s="392">
        <v>75.030060821770448</v>
      </c>
      <c r="BY89" s="392">
        <v>65.285825143464947</v>
      </c>
      <c r="BZ89" s="392">
        <v>57.254398774137123</v>
      </c>
      <c r="CA89" s="392">
        <v>54.106480453575884</v>
      </c>
      <c r="CB89" s="392">
        <v>47.135177398909541</v>
      </c>
      <c r="CC89" s="392">
        <v>40.688360186825655</v>
      </c>
      <c r="CD89" s="392">
        <v>33.741225841811627</v>
      </c>
      <c r="CE89" s="393">
        <v>26.854829608065838</v>
      </c>
    </row>
    <row r="90" spans="2:83" ht="26.25" customHeight="1" x14ac:dyDescent="0.35">
      <c r="B90" s="338" t="s">
        <v>654</v>
      </c>
      <c r="C90" s="391"/>
      <c r="D90" s="389">
        <v>0</v>
      </c>
      <c r="E90" s="389">
        <v>0</v>
      </c>
      <c r="F90" s="389">
        <v>0</v>
      </c>
      <c r="G90" s="389">
        <v>0</v>
      </c>
      <c r="H90" s="389">
        <v>0</v>
      </c>
      <c r="I90" s="389">
        <v>0</v>
      </c>
      <c r="J90" s="389">
        <v>0</v>
      </c>
      <c r="K90" s="389">
        <v>0</v>
      </c>
      <c r="L90" s="389">
        <v>0</v>
      </c>
      <c r="M90" s="389">
        <v>0</v>
      </c>
      <c r="N90" s="389">
        <v>0</v>
      </c>
      <c r="O90" s="389">
        <v>0</v>
      </c>
      <c r="P90" s="389">
        <v>0</v>
      </c>
      <c r="Q90" s="389">
        <v>0</v>
      </c>
      <c r="R90" s="389">
        <v>0</v>
      </c>
      <c r="S90" s="389">
        <v>0</v>
      </c>
      <c r="T90" s="389">
        <v>0</v>
      </c>
      <c r="U90" s="389">
        <v>0</v>
      </c>
      <c r="V90" s="389">
        <v>0</v>
      </c>
      <c r="W90" s="389">
        <v>0</v>
      </c>
      <c r="X90" s="389">
        <v>0</v>
      </c>
      <c r="Y90" s="389">
        <v>0</v>
      </c>
      <c r="Z90" s="389">
        <v>0</v>
      </c>
      <c r="AA90" s="389">
        <v>0</v>
      </c>
      <c r="AB90" s="389">
        <v>0</v>
      </c>
      <c r="AC90" s="389">
        <v>0</v>
      </c>
      <c r="AD90" s="389">
        <v>0</v>
      </c>
      <c r="AE90" s="389">
        <v>0</v>
      </c>
      <c r="AF90" s="389">
        <v>0</v>
      </c>
      <c r="AG90" s="389">
        <v>0</v>
      </c>
      <c r="AH90" s="389">
        <f t="shared" ref="AH90:BG90" si="50">AH91</f>
        <v>759.25789626647099</v>
      </c>
      <c r="AI90" s="389">
        <f t="shared" si="50"/>
        <v>728.44636926450085</v>
      </c>
      <c r="AJ90" s="389">
        <f t="shared" si="50"/>
        <v>719.1397512010891</v>
      </c>
      <c r="AK90" s="389">
        <f t="shared" si="50"/>
        <v>746.87494278910879</v>
      </c>
      <c r="AL90" s="389">
        <f t="shared" si="50"/>
        <v>907.95819639862293</v>
      </c>
      <c r="AM90" s="389">
        <f t="shared" si="50"/>
        <v>1016.9222654293158</v>
      </c>
      <c r="AN90" s="389">
        <f t="shared" si="50"/>
        <v>1110.1819235274056</v>
      </c>
      <c r="AO90" s="389">
        <f t="shared" si="50"/>
        <v>1282.3963876393714</v>
      </c>
      <c r="AP90" s="389">
        <f t="shared" si="50"/>
        <v>1527.5540095013553</v>
      </c>
      <c r="AQ90" s="389">
        <f t="shared" si="50"/>
        <v>1572.3331917709697</v>
      </c>
      <c r="AR90" s="389">
        <f t="shared" si="50"/>
        <v>1930.2872791666475</v>
      </c>
      <c r="AS90" s="389">
        <f t="shared" si="50"/>
        <v>2083.5447511002135</v>
      </c>
      <c r="AT90" s="389">
        <f t="shared" si="50"/>
        <v>2303.7793103164818</v>
      </c>
      <c r="AU90" s="389">
        <f t="shared" si="50"/>
        <v>2803.4206907493267</v>
      </c>
      <c r="AV90" s="389">
        <f t="shared" si="50"/>
        <v>3693.1827005160781</v>
      </c>
      <c r="AW90" s="389">
        <f t="shared" si="50"/>
        <v>4457.1052825282623</v>
      </c>
      <c r="AX90" s="389">
        <f t="shared" si="50"/>
        <v>5126.8514877278358</v>
      </c>
      <c r="AY90" s="389">
        <f t="shared" si="50"/>
        <v>5785.4676103164065</v>
      </c>
      <c r="AZ90" s="389">
        <f t="shared" si="50"/>
        <v>6046.7134280426253</v>
      </c>
      <c r="BA90" s="389">
        <f t="shared" si="50"/>
        <v>6338.4267765431814</v>
      </c>
      <c r="BB90" s="389">
        <f t="shared" si="50"/>
        <v>6514.5492286527897</v>
      </c>
      <c r="BC90" s="389">
        <f t="shared" si="50"/>
        <v>6772.9723958456652</v>
      </c>
      <c r="BD90" s="389">
        <f t="shared" si="50"/>
        <v>7265.2501849757873</v>
      </c>
      <c r="BE90" s="389">
        <f t="shared" si="50"/>
        <v>7715.9690416695221</v>
      </c>
      <c r="BF90" s="389">
        <f t="shared" si="50"/>
        <v>7549.7445545367409</v>
      </c>
      <c r="BG90" s="389">
        <f t="shared" si="50"/>
        <v>7728.3334297133742</v>
      </c>
      <c r="BH90" s="441">
        <f t="shared" ref="BH90:CE90" si="51">+BH94</f>
        <v>7069.1073669843126</v>
      </c>
      <c r="BI90" s="389">
        <f t="shared" si="51"/>
        <v>6610.377711417882</v>
      </c>
      <c r="BJ90" s="389">
        <f t="shared" si="51"/>
        <v>6477.8058424643705</v>
      </c>
      <c r="BK90" s="389">
        <f t="shared" si="51"/>
        <v>6995.9432170256678</v>
      </c>
      <c r="BL90" s="389">
        <f t="shared" si="51"/>
        <v>6807.9545404282981</v>
      </c>
      <c r="BM90" s="389">
        <f t="shared" si="51"/>
        <v>6568.0896947933925</v>
      </c>
      <c r="BN90" s="389">
        <f t="shared" si="51"/>
        <v>6006.8563474468428</v>
      </c>
      <c r="BO90" s="389">
        <f t="shared" si="51"/>
        <v>5147.4640608862601</v>
      </c>
      <c r="BP90" s="389">
        <f t="shared" si="51"/>
        <v>3116.0360535479067</v>
      </c>
      <c r="BQ90" s="389">
        <f t="shared" si="51"/>
        <v>1215.9837444904492</v>
      </c>
      <c r="BR90" s="389">
        <f t="shared" si="51"/>
        <v>557.73059742879354</v>
      </c>
      <c r="BS90" s="389">
        <f t="shared" si="51"/>
        <v>280.59991186024843</v>
      </c>
      <c r="BT90" s="389">
        <f t="shared" si="51"/>
        <v>117.5888891295602</v>
      </c>
      <c r="BU90" s="389">
        <f t="shared" si="51"/>
        <v>33.586986722947266</v>
      </c>
      <c r="BV90" s="389">
        <f t="shared" si="51"/>
        <v>3.5868103644615013</v>
      </c>
      <c r="BW90" s="389">
        <f t="shared" si="51"/>
        <v>1.598217378789351</v>
      </c>
      <c r="BX90" s="389">
        <f t="shared" si="51"/>
        <v>1.1798646721035349</v>
      </c>
      <c r="BY90" s="389">
        <f t="shared" si="51"/>
        <v>0.88639293022201693</v>
      </c>
      <c r="BZ90" s="389">
        <f t="shared" si="51"/>
        <v>0.63228493895823612</v>
      </c>
      <c r="CA90" s="389">
        <f t="shared" si="51"/>
        <v>0.54543140236215815</v>
      </c>
      <c r="CB90" s="389">
        <f t="shared" si="51"/>
        <v>0.41450863920002501</v>
      </c>
      <c r="CC90" s="389">
        <f t="shared" si="51"/>
        <v>0.19067730006996242</v>
      </c>
      <c r="CD90" s="389">
        <f t="shared" si="51"/>
        <v>1.2915400582857174E-2</v>
      </c>
      <c r="CE90" s="390">
        <f t="shared" si="51"/>
        <v>0</v>
      </c>
    </row>
    <row r="91" spans="2:83" ht="24" customHeight="1" x14ac:dyDescent="0.35">
      <c r="B91" s="391" t="s">
        <v>655</v>
      </c>
      <c r="C91" s="394"/>
      <c r="D91" s="392">
        <v>0</v>
      </c>
      <c r="E91" s="392">
        <v>0</v>
      </c>
      <c r="F91" s="392">
        <v>0</v>
      </c>
      <c r="G91" s="392">
        <v>0</v>
      </c>
      <c r="H91" s="392">
        <v>0</v>
      </c>
      <c r="I91" s="392">
        <v>0</v>
      </c>
      <c r="J91" s="392">
        <v>0</v>
      </c>
      <c r="K91" s="392">
        <v>0</v>
      </c>
      <c r="L91" s="392">
        <v>0</v>
      </c>
      <c r="M91" s="392">
        <v>0</v>
      </c>
      <c r="N91" s="392">
        <v>0</v>
      </c>
      <c r="O91" s="392">
        <v>0</v>
      </c>
      <c r="P91" s="392">
        <v>0</v>
      </c>
      <c r="Q91" s="392">
        <v>0</v>
      </c>
      <c r="R91" s="392">
        <v>0</v>
      </c>
      <c r="S91" s="392">
        <v>0</v>
      </c>
      <c r="T91" s="392">
        <v>0</v>
      </c>
      <c r="U91" s="392">
        <v>0</v>
      </c>
      <c r="V91" s="392">
        <v>0</v>
      </c>
      <c r="W91" s="392">
        <v>0</v>
      </c>
      <c r="X91" s="392">
        <v>0</v>
      </c>
      <c r="Y91" s="392">
        <v>0</v>
      </c>
      <c r="Z91" s="392">
        <v>0</v>
      </c>
      <c r="AA91" s="392">
        <v>0</v>
      </c>
      <c r="AB91" s="392">
        <v>0</v>
      </c>
      <c r="AC91" s="392">
        <v>0</v>
      </c>
      <c r="AD91" s="392">
        <v>0</v>
      </c>
      <c r="AE91" s="392">
        <v>0</v>
      </c>
      <c r="AF91" s="392">
        <v>0</v>
      </c>
      <c r="AG91" s="392">
        <v>0</v>
      </c>
      <c r="AH91" s="392">
        <f t="shared" ref="AH91:BM91" si="52">SUM(AH92:AH93)</f>
        <v>759.25789626647099</v>
      </c>
      <c r="AI91" s="392">
        <f t="shared" si="52"/>
        <v>728.44636926450085</v>
      </c>
      <c r="AJ91" s="392">
        <f t="shared" si="52"/>
        <v>719.1397512010891</v>
      </c>
      <c r="AK91" s="392">
        <f t="shared" si="52"/>
        <v>746.87494278910879</v>
      </c>
      <c r="AL91" s="392">
        <f t="shared" si="52"/>
        <v>907.95819639862293</v>
      </c>
      <c r="AM91" s="392">
        <f t="shared" si="52"/>
        <v>1016.9222654293158</v>
      </c>
      <c r="AN91" s="392">
        <f t="shared" si="52"/>
        <v>1110.1819235274056</v>
      </c>
      <c r="AO91" s="392">
        <f t="shared" si="52"/>
        <v>1282.3963876393714</v>
      </c>
      <c r="AP91" s="392">
        <f t="shared" si="52"/>
        <v>1527.5540095013553</v>
      </c>
      <c r="AQ91" s="392">
        <f t="shared" si="52"/>
        <v>1572.3331917709697</v>
      </c>
      <c r="AR91" s="392">
        <f t="shared" si="52"/>
        <v>1930.2872791666475</v>
      </c>
      <c r="AS91" s="392">
        <f t="shared" si="52"/>
        <v>2083.5447511002135</v>
      </c>
      <c r="AT91" s="392">
        <f t="shared" si="52"/>
        <v>2303.7793103164818</v>
      </c>
      <c r="AU91" s="392">
        <f t="shared" si="52"/>
        <v>2803.4206907493267</v>
      </c>
      <c r="AV91" s="392">
        <f t="shared" si="52"/>
        <v>3693.1827005160781</v>
      </c>
      <c r="AW91" s="392">
        <f t="shared" si="52"/>
        <v>4457.1052825282623</v>
      </c>
      <c r="AX91" s="392">
        <f t="shared" si="52"/>
        <v>5126.8514877278358</v>
      </c>
      <c r="AY91" s="392">
        <f t="shared" si="52"/>
        <v>5785.4676103164065</v>
      </c>
      <c r="AZ91" s="392">
        <f t="shared" si="52"/>
        <v>6046.7134280426253</v>
      </c>
      <c r="BA91" s="392">
        <f t="shared" si="52"/>
        <v>6338.4267765431814</v>
      </c>
      <c r="BB91" s="392">
        <f t="shared" si="52"/>
        <v>6514.5492286527897</v>
      </c>
      <c r="BC91" s="392">
        <f t="shared" si="52"/>
        <v>6772.9723958456652</v>
      </c>
      <c r="BD91" s="392">
        <f t="shared" si="52"/>
        <v>7265.2501849757873</v>
      </c>
      <c r="BE91" s="392">
        <f t="shared" si="52"/>
        <v>7715.9690416695221</v>
      </c>
      <c r="BF91" s="392">
        <f t="shared" si="52"/>
        <v>7549.7445545367409</v>
      </c>
      <c r="BG91" s="392">
        <f t="shared" si="52"/>
        <v>7728.3334297133742</v>
      </c>
      <c r="BH91" s="392">
        <f t="shared" si="52"/>
        <v>7592.7153653013702</v>
      </c>
      <c r="BI91" s="392">
        <f t="shared" si="52"/>
        <v>7333.5360626223119</v>
      </c>
      <c r="BJ91" s="392">
        <f t="shared" si="52"/>
        <v>7213.8460496671614</v>
      </c>
      <c r="BK91" s="392">
        <f t="shared" si="52"/>
        <v>7466.5142898088625</v>
      </c>
      <c r="BL91" s="392">
        <f t="shared" si="52"/>
        <v>7106.0401333055615</v>
      </c>
      <c r="BM91" s="392">
        <f t="shared" si="52"/>
        <v>6865.9707617205713</v>
      </c>
      <c r="BN91" s="392">
        <v>0</v>
      </c>
      <c r="BO91" s="392">
        <v>0</v>
      </c>
      <c r="BP91" s="392">
        <v>0</v>
      </c>
      <c r="BQ91" s="392">
        <v>0</v>
      </c>
      <c r="BR91" s="392">
        <v>0</v>
      </c>
      <c r="BS91" s="392">
        <v>0</v>
      </c>
      <c r="BT91" s="392">
        <v>0</v>
      </c>
      <c r="BU91" s="392">
        <v>0</v>
      </c>
      <c r="BV91" s="392">
        <v>0</v>
      </c>
      <c r="BW91" s="392">
        <v>0</v>
      </c>
      <c r="BX91" s="392">
        <v>0</v>
      </c>
      <c r="BY91" s="392">
        <v>0</v>
      </c>
      <c r="BZ91" s="392">
        <v>0</v>
      </c>
      <c r="CA91" s="392">
        <v>0</v>
      </c>
      <c r="CB91" s="392">
        <v>0</v>
      </c>
      <c r="CC91" s="392">
        <v>0</v>
      </c>
      <c r="CD91" s="392">
        <v>0</v>
      </c>
      <c r="CE91" s="393">
        <v>0</v>
      </c>
    </row>
    <row r="92" spans="2:83" x14ac:dyDescent="0.35">
      <c r="B92" s="285" t="s">
        <v>656</v>
      </c>
      <c r="C92" s="391"/>
      <c r="D92" s="392">
        <v>0</v>
      </c>
      <c r="E92" s="392">
        <v>0</v>
      </c>
      <c r="F92" s="392">
        <v>0</v>
      </c>
      <c r="G92" s="392">
        <v>0</v>
      </c>
      <c r="H92" s="392">
        <v>0</v>
      </c>
      <c r="I92" s="392">
        <v>0</v>
      </c>
      <c r="J92" s="392">
        <v>0</v>
      </c>
      <c r="K92" s="392">
        <v>0</v>
      </c>
      <c r="L92" s="392">
        <v>0</v>
      </c>
      <c r="M92" s="392">
        <v>0</v>
      </c>
      <c r="N92" s="392">
        <v>0</v>
      </c>
      <c r="O92" s="392">
        <v>0</v>
      </c>
      <c r="P92" s="392">
        <v>0</v>
      </c>
      <c r="Q92" s="392">
        <v>0</v>
      </c>
      <c r="R92" s="392">
        <v>0</v>
      </c>
      <c r="S92" s="392">
        <v>0</v>
      </c>
      <c r="T92" s="392">
        <v>0</v>
      </c>
      <c r="U92" s="392">
        <v>0</v>
      </c>
      <c r="V92" s="392">
        <v>0</v>
      </c>
      <c r="W92" s="392">
        <v>0</v>
      </c>
      <c r="X92" s="392">
        <v>0</v>
      </c>
      <c r="Y92" s="392">
        <v>0</v>
      </c>
      <c r="Z92" s="392">
        <v>0</v>
      </c>
      <c r="AA92" s="392">
        <v>0</v>
      </c>
      <c r="AB92" s="392">
        <v>0</v>
      </c>
      <c r="AC92" s="392">
        <v>0</v>
      </c>
      <c r="AD92" s="392">
        <v>0</v>
      </c>
      <c r="AE92" s="392">
        <v>0</v>
      </c>
      <c r="AF92" s="392">
        <v>0</v>
      </c>
      <c r="AG92" s="392">
        <v>0</v>
      </c>
      <c r="AH92" s="392">
        <v>578.20409023369712</v>
      </c>
      <c r="AI92" s="392">
        <v>558.80817368235682</v>
      </c>
      <c r="AJ92" s="392">
        <v>547.71690353106203</v>
      </c>
      <c r="AK92" s="392">
        <v>569.58644626846171</v>
      </c>
      <c r="AL92" s="392">
        <v>694.11476018118663</v>
      </c>
      <c r="AM92" s="392">
        <v>776.861927360756</v>
      </c>
      <c r="AN92" s="392">
        <v>849.14764689065021</v>
      </c>
      <c r="AO92" s="392">
        <v>982.57686182553698</v>
      </c>
      <c r="AP92" s="392">
        <v>1167.629409860034</v>
      </c>
      <c r="AQ92" s="392">
        <v>1202.6875691740468</v>
      </c>
      <c r="AR92" s="392">
        <v>1475.2195527309871</v>
      </c>
      <c r="AS92" s="392">
        <v>1626.181269151386</v>
      </c>
      <c r="AT92" s="392">
        <v>1955.4568008038382</v>
      </c>
      <c r="AU92" s="392">
        <v>2264.3783992471331</v>
      </c>
      <c r="AV92" s="392">
        <v>3173.9200459411477</v>
      </c>
      <c r="AW92" s="392">
        <v>3958.0909506421463</v>
      </c>
      <c r="AX92" s="392">
        <v>4597.064441316511</v>
      </c>
      <c r="AY92" s="392">
        <v>5131.8641931360307</v>
      </c>
      <c r="AZ92" s="392">
        <v>5189.7939601962653</v>
      </c>
      <c r="BA92" s="392">
        <v>5449.4275330812943</v>
      </c>
      <c r="BB92" s="392">
        <v>5749.3267101104138</v>
      </c>
      <c r="BC92" s="392">
        <v>6025.621455104364</v>
      </c>
      <c r="BD92" s="392">
        <v>6525.5156206873435</v>
      </c>
      <c r="BE92" s="392">
        <v>7008.9280537874547</v>
      </c>
      <c r="BF92" s="392">
        <v>6874.3326700223497</v>
      </c>
      <c r="BG92" s="392">
        <v>7052.0077469532425</v>
      </c>
      <c r="BH92" s="392">
        <v>6982.7202698261117</v>
      </c>
      <c r="BI92" s="392">
        <v>6884.3059299079778</v>
      </c>
      <c r="BJ92" s="392">
        <v>6783.3377655880849</v>
      </c>
      <c r="BK92" s="392">
        <v>6985.0714562247449</v>
      </c>
      <c r="BL92" s="392">
        <v>6749.5364287597922</v>
      </c>
      <c r="BM92" s="392">
        <v>6767.1513782761185</v>
      </c>
      <c r="BN92" s="392">
        <v>0</v>
      </c>
      <c r="BO92" s="392">
        <v>0</v>
      </c>
      <c r="BP92" s="392">
        <v>0</v>
      </c>
      <c r="BQ92" s="392">
        <v>0</v>
      </c>
      <c r="BR92" s="392">
        <v>0</v>
      </c>
      <c r="BS92" s="392">
        <v>0</v>
      </c>
      <c r="BT92" s="392">
        <v>0</v>
      </c>
      <c r="BU92" s="392">
        <v>0</v>
      </c>
      <c r="BV92" s="392">
        <v>0</v>
      </c>
      <c r="BW92" s="392">
        <v>0</v>
      </c>
      <c r="BX92" s="392">
        <v>0</v>
      </c>
      <c r="BY92" s="392">
        <v>0</v>
      </c>
      <c r="BZ92" s="392">
        <v>0</v>
      </c>
      <c r="CA92" s="392">
        <v>0</v>
      </c>
      <c r="CB92" s="392">
        <v>0</v>
      </c>
      <c r="CC92" s="392">
        <v>0</v>
      </c>
      <c r="CD92" s="392">
        <v>0</v>
      </c>
      <c r="CE92" s="393">
        <v>0</v>
      </c>
    </row>
    <row r="93" spans="2:83" x14ac:dyDescent="0.35">
      <c r="B93" s="285" t="s">
        <v>657</v>
      </c>
      <c r="C93" s="391"/>
      <c r="D93" s="392">
        <v>0</v>
      </c>
      <c r="E93" s="392">
        <v>0</v>
      </c>
      <c r="F93" s="392">
        <v>0</v>
      </c>
      <c r="G93" s="392">
        <v>0</v>
      </c>
      <c r="H93" s="392">
        <v>0</v>
      </c>
      <c r="I93" s="392">
        <v>0</v>
      </c>
      <c r="J93" s="392">
        <v>0</v>
      </c>
      <c r="K93" s="392">
        <v>0</v>
      </c>
      <c r="L93" s="392">
        <v>0</v>
      </c>
      <c r="M93" s="392">
        <v>0</v>
      </c>
      <c r="N93" s="392">
        <v>0</v>
      </c>
      <c r="O93" s="392">
        <v>0</v>
      </c>
      <c r="P93" s="392">
        <v>0</v>
      </c>
      <c r="Q93" s="392">
        <v>0</v>
      </c>
      <c r="R93" s="392">
        <v>0</v>
      </c>
      <c r="S93" s="392">
        <v>0</v>
      </c>
      <c r="T93" s="392">
        <v>0</v>
      </c>
      <c r="U93" s="392">
        <v>0</v>
      </c>
      <c r="V93" s="392">
        <v>0</v>
      </c>
      <c r="W93" s="392">
        <v>0</v>
      </c>
      <c r="X93" s="392">
        <v>0</v>
      </c>
      <c r="Y93" s="392">
        <v>0</v>
      </c>
      <c r="Z93" s="392">
        <v>0</v>
      </c>
      <c r="AA93" s="392">
        <v>0</v>
      </c>
      <c r="AB93" s="392">
        <v>0</v>
      </c>
      <c r="AC93" s="392">
        <v>0</v>
      </c>
      <c r="AD93" s="392">
        <v>0</v>
      </c>
      <c r="AE93" s="392">
        <v>0</v>
      </c>
      <c r="AF93" s="392">
        <v>0</v>
      </c>
      <c r="AG93" s="392">
        <v>0</v>
      </c>
      <c r="AH93" s="392">
        <v>181.05380603277385</v>
      </c>
      <c r="AI93" s="392">
        <v>169.63819558214402</v>
      </c>
      <c r="AJ93" s="392">
        <v>171.42284767002704</v>
      </c>
      <c r="AK93" s="392">
        <v>177.28849652064704</v>
      </c>
      <c r="AL93" s="392">
        <v>213.84343621743628</v>
      </c>
      <c r="AM93" s="392">
        <v>240.06033806855979</v>
      </c>
      <c r="AN93" s="392">
        <v>261.03427663675546</v>
      </c>
      <c r="AO93" s="392">
        <v>299.8195258138345</v>
      </c>
      <c r="AP93" s="392">
        <v>359.92459964132115</v>
      </c>
      <c r="AQ93" s="392">
        <v>369.64562259692303</v>
      </c>
      <c r="AR93" s="392">
        <v>455.06772643566046</v>
      </c>
      <c r="AS93" s="392">
        <v>457.36348194882731</v>
      </c>
      <c r="AT93" s="392">
        <v>348.32250951264348</v>
      </c>
      <c r="AU93" s="392">
        <v>539.04229150219362</v>
      </c>
      <c r="AV93" s="392">
        <v>519.26265457493048</v>
      </c>
      <c r="AW93" s="392">
        <v>499.01433188611588</v>
      </c>
      <c r="AX93" s="392">
        <v>529.78704641132458</v>
      </c>
      <c r="AY93" s="392">
        <v>653.60341718037614</v>
      </c>
      <c r="AZ93" s="392">
        <v>856.91946784636002</v>
      </c>
      <c r="BA93" s="392">
        <v>888.99924346188675</v>
      </c>
      <c r="BB93" s="392">
        <v>765.2225185423755</v>
      </c>
      <c r="BC93" s="392">
        <v>747.35094074130154</v>
      </c>
      <c r="BD93" s="392">
        <v>739.73456428844383</v>
      </c>
      <c r="BE93" s="392">
        <v>707.04098788206772</v>
      </c>
      <c r="BF93" s="392">
        <v>675.41188451439098</v>
      </c>
      <c r="BG93" s="392">
        <v>676.32568276013137</v>
      </c>
      <c r="BH93" s="392">
        <v>609.99509547525804</v>
      </c>
      <c r="BI93" s="392">
        <v>449.2301327143341</v>
      </c>
      <c r="BJ93" s="392">
        <v>430.50828407907676</v>
      </c>
      <c r="BK93" s="392">
        <v>481.44283358411786</v>
      </c>
      <c r="BL93" s="392">
        <v>356.50370454576944</v>
      </c>
      <c r="BM93" s="392">
        <v>98.819383444452654</v>
      </c>
      <c r="BN93" s="392">
        <v>0</v>
      </c>
      <c r="BO93" s="392">
        <v>0</v>
      </c>
      <c r="BP93" s="392">
        <v>0</v>
      </c>
      <c r="BQ93" s="392">
        <v>0</v>
      </c>
      <c r="BR93" s="392">
        <v>0</v>
      </c>
      <c r="BS93" s="392">
        <v>0</v>
      </c>
      <c r="BT93" s="392">
        <v>0</v>
      </c>
      <c r="BU93" s="392">
        <v>0</v>
      </c>
      <c r="BV93" s="392">
        <v>0</v>
      </c>
      <c r="BW93" s="392">
        <v>0</v>
      </c>
      <c r="BX93" s="392">
        <v>0</v>
      </c>
      <c r="BY93" s="392">
        <v>0</v>
      </c>
      <c r="BZ93" s="392">
        <v>0</v>
      </c>
      <c r="CA93" s="392">
        <v>0</v>
      </c>
      <c r="CB93" s="392">
        <v>0</v>
      </c>
      <c r="CC93" s="392">
        <v>0</v>
      </c>
      <c r="CD93" s="392">
        <v>0</v>
      </c>
      <c r="CE93" s="393">
        <v>0</v>
      </c>
    </row>
    <row r="94" spans="2:83" ht="27" customHeight="1" x14ac:dyDescent="0.35">
      <c r="B94" s="391" t="s">
        <v>658</v>
      </c>
      <c r="C94" s="391"/>
      <c r="D94" s="392">
        <v>0</v>
      </c>
      <c r="E94" s="392">
        <v>0</v>
      </c>
      <c r="F94" s="392">
        <v>0</v>
      </c>
      <c r="G94" s="392">
        <v>0</v>
      </c>
      <c r="H94" s="392">
        <v>0</v>
      </c>
      <c r="I94" s="392">
        <v>0</v>
      </c>
      <c r="J94" s="392">
        <v>0</v>
      </c>
      <c r="K94" s="392">
        <v>0</v>
      </c>
      <c r="L94" s="392">
        <v>0</v>
      </c>
      <c r="M94" s="392">
        <v>0</v>
      </c>
      <c r="N94" s="392">
        <v>0</v>
      </c>
      <c r="O94" s="392">
        <v>0</v>
      </c>
      <c r="P94" s="392">
        <v>0</v>
      </c>
      <c r="Q94" s="392">
        <v>0</v>
      </c>
      <c r="R94" s="392">
        <v>0</v>
      </c>
      <c r="S94" s="392">
        <v>0</v>
      </c>
      <c r="T94" s="392">
        <v>0</v>
      </c>
      <c r="U94" s="392">
        <v>0</v>
      </c>
      <c r="V94" s="392">
        <v>0</v>
      </c>
      <c r="W94" s="392">
        <v>0</v>
      </c>
      <c r="X94" s="392">
        <v>0</v>
      </c>
      <c r="Y94" s="392">
        <v>0</v>
      </c>
      <c r="Z94" s="392">
        <v>0</v>
      </c>
      <c r="AA94" s="392">
        <v>0</v>
      </c>
      <c r="AB94" s="392">
        <v>0</v>
      </c>
      <c r="AC94" s="392">
        <v>0</v>
      </c>
      <c r="AD94" s="392">
        <v>0</v>
      </c>
      <c r="AE94" s="392">
        <v>0</v>
      </c>
      <c r="AF94" s="392">
        <v>0</v>
      </c>
      <c r="AG94" s="392">
        <v>0</v>
      </c>
      <c r="AH94" s="392">
        <v>0</v>
      </c>
      <c r="AI94" s="392">
        <v>0</v>
      </c>
      <c r="AJ94" s="392">
        <v>0</v>
      </c>
      <c r="AK94" s="392">
        <v>0</v>
      </c>
      <c r="AL94" s="392">
        <v>0</v>
      </c>
      <c r="AM94" s="392">
        <v>0</v>
      </c>
      <c r="AN94" s="392">
        <v>0</v>
      </c>
      <c r="AO94" s="392">
        <v>0</v>
      </c>
      <c r="AP94" s="392">
        <v>0</v>
      </c>
      <c r="AQ94" s="392">
        <v>0</v>
      </c>
      <c r="AR94" s="392">
        <v>0</v>
      </c>
      <c r="AS94" s="392">
        <v>0</v>
      </c>
      <c r="AT94" s="392">
        <v>0</v>
      </c>
      <c r="AU94" s="392">
        <v>0</v>
      </c>
      <c r="AV94" s="392">
        <v>0</v>
      </c>
      <c r="AW94" s="392">
        <v>0</v>
      </c>
      <c r="AX94" s="392">
        <v>0</v>
      </c>
      <c r="AY94" s="392">
        <v>0</v>
      </c>
      <c r="AZ94" s="392">
        <v>0</v>
      </c>
      <c r="BA94" s="392">
        <v>0</v>
      </c>
      <c r="BB94" s="392">
        <v>0</v>
      </c>
      <c r="BC94" s="392">
        <v>0</v>
      </c>
      <c r="BD94" s="392">
        <v>7630.8326996911137</v>
      </c>
      <c r="BE94" s="392">
        <v>8175.3256508642171</v>
      </c>
      <c r="BF94" s="392">
        <v>7969.5437886162035</v>
      </c>
      <c r="BG94" s="392">
        <v>7798.8957349463853</v>
      </c>
      <c r="BH94" s="392">
        <v>7069.1073669843126</v>
      </c>
      <c r="BI94" s="392">
        <v>6610.377711417882</v>
      </c>
      <c r="BJ94" s="392">
        <v>6477.8058424643705</v>
      </c>
      <c r="BK94" s="392">
        <v>6995.9432170256678</v>
      </c>
      <c r="BL94" s="392">
        <v>6807.9545404282981</v>
      </c>
      <c r="BM94" s="392">
        <v>6568.0896947933925</v>
      </c>
      <c r="BN94" s="392">
        <v>6006.8563474468428</v>
      </c>
      <c r="BO94" s="392">
        <v>5147.4640608862601</v>
      </c>
      <c r="BP94" s="392">
        <v>3116.0360535479067</v>
      </c>
      <c r="BQ94" s="392">
        <v>1215.9837444904492</v>
      </c>
      <c r="BR94" s="392">
        <v>557.73059742879354</v>
      </c>
      <c r="BS94" s="392">
        <v>280.59991186024843</v>
      </c>
      <c r="BT94" s="392">
        <v>117.5888891295602</v>
      </c>
      <c r="BU94" s="392">
        <v>33.586986722947266</v>
      </c>
      <c r="BV94" s="392">
        <v>3.5868103644615013</v>
      </c>
      <c r="BW94" s="392">
        <v>1.598217378789351</v>
      </c>
      <c r="BX94" s="392">
        <v>1.1798646721035349</v>
      </c>
      <c r="BY94" s="392">
        <v>0.88639293022201693</v>
      </c>
      <c r="BZ94" s="392">
        <v>0.63228493895823612</v>
      </c>
      <c r="CA94" s="392">
        <v>0.54543140236215815</v>
      </c>
      <c r="CB94" s="392">
        <v>0.41450863920002501</v>
      </c>
      <c r="CC94" s="392">
        <v>0.19067730006996242</v>
      </c>
      <c r="CD94" s="392">
        <v>1.2915400582857174E-2</v>
      </c>
      <c r="CE94" s="393">
        <v>0</v>
      </c>
    </row>
    <row r="95" spans="2:83" ht="25.5" customHeight="1" x14ac:dyDescent="0.35">
      <c r="B95" s="83" t="s">
        <v>479</v>
      </c>
      <c r="D95" s="389">
        <v>0</v>
      </c>
      <c r="E95" s="389">
        <v>0</v>
      </c>
      <c r="F95" s="389">
        <v>0</v>
      </c>
      <c r="G95" s="389">
        <v>0</v>
      </c>
      <c r="H95" s="389">
        <v>0</v>
      </c>
      <c r="I95" s="389">
        <v>0</v>
      </c>
      <c r="J95" s="389">
        <v>0</v>
      </c>
      <c r="K95" s="389">
        <v>0</v>
      </c>
      <c r="L95" s="389">
        <v>0</v>
      </c>
      <c r="M95" s="389">
        <v>0</v>
      </c>
      <c r="N95" s="389">
        <v>0</v>
      </c>
      <c r="O95" s="389">
        <v>0</v>
      </c>
      <c r="P95" s="389">
        <v>0</v>
      </c>
      <c r="Q95" s="389">
        <v>0</v>
      </c>
      <c r="R95" s="389">
        <v>0</v>
      </c>
      <c r="S95" s="389">
        <v>0</v>
      </c>
      <c r="T95" s="389">
        <v>0</v>
      </c>
      <c r="U95" s="389">
        <v>0</v>
      </c>
      <c r="V95" s="389">
        <v>0</v>
      </c>
      <c r="W95" s="389">
        <v>0</v>
      </c>
      <c r="X95" s="389">
        <v>0</v>
      </c>
      <c r="Y95" s="389">
        <v>0</v>
      </c>
      <c r="Z95" s="389">
        <v>0</v>
      </c>
      <c r="AA95" s="389">
        <v>0</v>
      </c>
      <c r="AB95" s="389">
        <v>0</v>
      </c>
      <c r="AC95" s="389">
        <v>0</v>
      </c>
      <c r="AD95" s="389">
        <v>0</v>
      </c>
      <c r="AE95" s="389">
        <v>0</v>
      </c>
      <c r="AF95" s="389">
        <v>0</v>
      </c>
      <c r="AG95" s="389">
        <v>0</v>
      </c>
      <c r="AH95" s="389">
        <v>0</v>
      </c>
      <c r="AI95" s="389">
        <v>0</v>
      </c>
      <c r="AJ95" s="389">
        <v>0</v>
      </c>
      <c r="AK95" s="389">
        <v>0</v>
      </c>
      <c r="AL95" s="389">
        <v>0</v>
      </c>
      <c r="AM95" s="389">
        <v>0</v>
      </c>
      <c r="AN95" s="389">
        <v>0</v>
      </c>
      <c r="AO95" s="389">
        <v>0</v>
      </c>
      <c r="AP95" s="389">
        <v>0</v>
      </c>
      <c r="AQ95" s="389">
        <v>0</v>
      </c>
      <c r="AR95" s="389">
        <v>0</v>
      </c>
      <c r="AS95" s="389">
        <v>0</v>
      </c>
      <c r="AT95" s="389">
        <v>0</v>
      </c>
      <c r="AU95" s="389">
        <v>0</v>
      </c>
      <c r="AV95" s="389">
        <v>0</v>
      </c>
      <c r="AW95" s="389">
        <v>0</v>
      </c>
      <c r="AX95" s="389">
        <v>0</v>
      </c>
      <c r="AY95" s="389">
        <v>0</v>
      </c>
      <c r="AZ95" s="389">
        <v>1.1634558840299603</v>
      </c>
      <c r="BA95" s="389">
        <v>1.0318801717241153</v>
      </c>
      <c r="BB95" s="389">
        <v>1.3421040700984816</v>
      </c>
      <c r="BC95" s="389">
        <v>1.390012137777459</v>
      </c>
      <c r="BD95" s="389">
        <f t="shared" ref="BD95:CE95" si="53">SUM(BD96:BD101)</f>
        <v>57.170035937163782</v>
      </c>
      <c r="BE95" s="389">
        <f t="shared" si="53"/>
        <v>57.705241556374574</v>
      </c>
      <c r="BF95" s="389">
        <f t="shared" si="53"/>
        <v>57.779302981170012</v>
      </c>
      <c r="BG95" s="389">
        <f t="shared" si="53"/>
        <v>59.378872051404521</v>
      </c>
      <c r="BH95" s="389">
        <f t="shared" si="53"/>
        <v>60.895342716304299</v>
      </c>
      <c r="BI95" s="389">
        <f t="shared" si="53"/>
        <v>63.085983690500953</v>
      </c>
      <c r="BJ95" s="389">
        <f t="shared" si="53"/>
        <v>62.094101930255206</v>
      </c>
      <c r="BK95" s="389">
        <f t="shared" si="53"/>
        <v>63.122720703418764</v>
      </c>
      <c r="BL95" s="389">
        <f t="shared" si="53"/>
        <v>60.361593552497709</v>
      </c>
      <c r="BM95" s="389">
        <f t="shared" si="53"/>
        <v>58.463575927502397</v>
      </c>
      <c r="BN95" s="389">
        <f t="shared" si="53"/>
        <v>52.917270788384315</v>
      </c>
      <c r="BO95" s="389">
        <f t="shared" si="53"/>
        <v>49.520415982335827</v>
      </c>
      <c r="BP95" s="389">
        <f t="shared" si="53"/>
        <v>45.504414914386928</v>
      </c>
      <c r="BQ95" s="389">
        <f t="shared" si="53"/>
        <v>39.7947634530031</v>
      </c>
      <c r="BR95" s="389">
        <f t="shared" si="53"/>
        <v>32.022367424636656</v>
      </c>
      <c r="BS95" s="389">
        <f t="shared" si="53"/>
        <v>33.616720939386589</v>
      </c>
      <c r="BT95" s="389">
        <f t="shared" si="53"/>
        <v>33.022741435744123</v>
      </c>
      <c r="BU95" s="389">
        <f t="shared" si="53"/>
        <v>33.211854539475333</v>
      </c>
      <c r="BV95" s="389">
        <f t="shared" si="53"/>
        <v>31.764098454413222</v>
      </c>
      <c r="BW95" s="389">
        <f t="shared" si="53"/>
        <v>28.532169014136585</v>
      </c>
      <c r="BX95" s="389">
        <f t="shared" si="53"/>
        <v>25.972545292975678</v>
      </c>
      <c r="BY95" s="389">
        <f t="shared" si="53"/>
        <v>24.204562073193586</v>
      </c>
      <c r="BZ95" s="389">
        <f t="shared" si="53"/>
        <v>22.218600211599217</v>
      </c>
      <c r="CA95" s="389">
        <f t="shared" si="53"/>
        <v>22.988408897361655</v>
      </c>
      <c r="CB95" s="389">
        <f t="shared" si="53"/>
        <v>22.848045432179749</v>
      </c>
      <c r="CC95" s="389">
        <f t="shared" si="53"/>
        <v>22.104075325001407</v>
      </c>
      <c r="CD95" s="389">
        <f t="shared" si="53"/>
        <v>21.026983307568852</v>
      </c>
      <c r="CE95" s="390">
        <f t="shared" si="53"/>
        <v>19.432155948265617</v>
      </c>
    </row>
    <row r="96" spans="2:83" x14ac:dyDescent="0.35">
      <c r="B96" s="74" t="s">
        <v>646</v>
      </c>
      <c r="D96" s="392">
        <v>0</v>
      </c>
      <c r="E96" s="392">
        <v>0</v>
      </c>
      <c r="F96" s="392">
        <v>0</v>
      </c>
      <c r="G96" s="392">
        <v>0</v>
      </c>
      <c r="H96" s="392">
        <v>0</v>
      </c>
      <c r="I96" s="392">
        <v>0</v>
      </c>
      <c r="J96" s="392">
        <v>0</v>
      </c>
      <c r="K96" s="392">
        <v>0</v>
      </c>
      <c r="L96" s="392">
        <v>0</v>
      </c>
      <c r="M96" s="392">
        <v>0</v>
      </c>
      <c r="N96" s="392">
        <v>0</v>
      </c>
      <c r="O96" s="392">
        <v>0</v>
      </c>
      <c r="P96" s="392">
        <v>0</v>
      </c>
      <c r="Q96" s="392">
        <v>0</v>
      </c>
      <c r="R96" s="392">
        <v>0</v>
      </c>
      <c r="S96" s="392">
        <v>0</v>
      </c>
      <c r="T96" s="392">
        <v>0</v>
      </c>
      <c r="U96" s="392">
        <v>0</v>
      </c>
      <c r="V96" s="392">
        <v>0</v>
      </c>
      <c r="W96" s="392">
        <v>0</v>
      </c>
      <c r="X96" s="392">
        <v>0</v>
      </c>
      <c r="Y96" s="392">
        <v>0</v>
      </c>
      <c r="Z96" s="392">
        <v>0</v>
      </c>
      <c r="AA96" s="392">
        <v>0</v>
      </c>
      <c r="AB96" s="392">
        <v>0</v>
      </c>
      <c r="AC96" s="392">
        <v>0</v>
      </c>
      <c r="AD96" s="392">
        <v>0</v>
      </c>
      <c r="AE96" s="392">
        <v>0</v>
      </c>
      <c r="AF96" s="392">
        <v>0</v>
      </c>
      <c r="AG96" s="392">
        <v>0</v>
      </c>
      <c r="AH96" s="392">
        <v>0</v>
      </c>
      <c r="AI96" s="392">
        <v>0</v>
      </c>
      <c r="AJ96" s="392">
        <v>0</v>
      </c>
      <c r="AK96" s="392">
        <v>0</v>
      </c>
      <c r="AL96" s="392">
        <v>0</v>
      </c>
      <c r="AM96" s="392">
        <v>0</v>
      </c>
      <c r="AN96" s="392">
        <v>0</v>
      </c>
      <c r="AO96" s="392">
        <v>0</v>
      </c>
      <c r="AP96" s="392">
        <v>0</v>
      </c>
      <c r="AQ96" s="392">
        <v>0</v>
      </c>
      <c r="AR96" s="392">
        <v>0</v>
      </c>
      <c r="AS96" s="392">
        <v>0</v>
      </c>
      <c r="AT96" s="392">
        <v>0</v>
      </c>
      <c r="AU96" s="392">
        <v>0</v>
      </c>
      <c r="AV96" s="392">
        <v>0</v>
      </c>
      <c r="AW96" s="392">
        <v>0</v>
      </c>
      <c r="AX96" s="392">
        <v>0</v>
      </c>
      <c r="AY96" s="392">
        <v>0</v>
      </c>
      <c r="AZ96" s="392">
        <v>0</v>
      </c>
      <c r="BA96" s="392">
        <v>0</v>
      </c>
      <c r="BB96" s="392">
        <v>0</v>
      </c>
      <c r="BC96" s="392">
        <v>0</v>
      </c>
      <c r="BD96" s="392">
        <v>1.08514485041041</v>
      </c>
      <c r="BE96" s="392">
        <v>1.0672237618818763</v>
      </c>
      <c r="BF96" s="392">
        <v>0.97145441460404514</v>
      </c>
      <c r="BG96" s="392">
        <v>0.99329210823137937</v>
      </c>
      <c r="BH96" s="392">
        <v>0.85293816669843303</v>
      </c>
      <c r="BI96" s="392">
        <v>0.53905901902398934</v>
      </c>
      <c r="BJ96" s="392">
        <v>0.43220607485837642</v>
      </c>
      <c r="BK96" s="392">
        <v>0.3261599324666572</v>
      </c>
      <c r="BL96" s="392">
        <v>0.32938515766897947</v>
      </c>
      <c r="BM96" s="392">
        <v>3.0313862497987631E-2</v>
      </c>
      <c r="BN96" s="392">
        <v>8.5831107251185479E-2</v>
      </c>
      <c r="BO96" s="392">
        <v>5.7953068397201199E-2</v>
      </c>
      <c r="BP96" s="392">
        <v>4.7171304798250831E-2</v>
      </c>
      <c r="BQ96" s="392">
        <v>1.2653270468455755E-2</v>
      </c>
      <c r="BR96" s="392">
        <v>2.2847897297575467E-3</v>
      </c>
      <c r="BS96" s="392">
        <v>1.738919647356741E-2</v>
      </c>
      <c r="BT96" s="392">
        <v>2.9621651970446134E-3</v>
      </c>
      <c r="BU96" s="392">
        <v>1.9755781428629111E-3</v>
      </c>
      <c r="BV96" s="392">
        <v>0</v>
      </c>
      <c r="BW96" s="392">
        <v>1.166206487799683E-3</v>
      </c>
      <c r="BX96" s="392">
        <v>1.0511899703579703E-3</v>
      </c>
      <c r="BY96" s="392">
        <v>0</v>
      </c>
      <c r="BZ96" s="392">
        <v>0</v>
      </c>
      <c r="CA96" s="392">
        <v>0</v>
      </c>
      <c r="CB96" s="392">
        <v>0</v>
      </c>
      <c r="CC96" s="392">
        <v>0</v>
      </c>
      <c r="CD96" s="392">
        <v>0</v>
      </c>
      <c r="CE96" s="393">
        <v>0</v>
      </c>
    </row>
    <row r="97" spans="1:83" x14ac:dyDescent="0.35">
      <c r="B97" s="74" t="s">
        <v>647</v>
      </c>
      <c r="D97" s="392">
        <v>0</v>
      </c>
      <c r="E97" s="392">
        <v>0</v>
      </c>
      <c r="F97" s="392">
        <v>0</v>
      </c>
      <c r="G97" s="392">
        <v>0</v>
      </c>
      <c r="H97" s="392">
        <v>0</v>
      </c>
      <c r="I97" s="392">
        <v>0</v>
      </c>
      <c r="J97" s="392">
        <v>0</v>
      </c>
      <c r="K97" s="392">
        <v>0</v>
      </c>
      <c r="L97" s="392">
        <v>0</v>
      </c>
      <c r="M97" s="392">
        <v>0</v>
      </c>
      <c r="N97" s="392">
        <v>0</v>
      </c>
      <c r="O97" s="392">
        <v>0</v>
      </c>
      <c r="P97" s="392">
        <v>0</v>
      </c>
      <c r="Q97" s="392">
        <v>0</v>
      </c>
      <c r="R97" s="392">
        <v>0</v>
      </c>
      <c r="S97" s="392">
        <v>0</v>
      </c>
      <c r="T97" s="392">
        <v>0</v>
      </c>
      <c r="U97" s="392">
        <v>0</v>
      </c>
      <c r="V97" s="392">
        <v>0</v>
      </c>
      <c r="W97" s="392">
        <v>0</v>
      </c>
      <c r="X97" s="392">
        <v>0</v>
      </c>
      <c r="Y97" s="392">
        <v>0</v>
      </c>
      <c r="Z97" s="392">
        <v>0</v>
      </c>
      <c r="AA97" s="392">
        <v>0</v>
      </c>
      <c r="AB97" s="392">
        <v>0</v>
      </c>
      <c r="AC97" s="392">
        <v>0</v>
      </c>
      <c r="AD97" s="392">
        <v>0</v>
      </c>
      <c r="AE97" s="392">
        <v>0</v>
      </c>
      <c r="AF97" s="392">
        <v>0</v>
      </c>
      <c r="AG97" s="392">
        <v>0</v>
      </c>
      <c r="AH97" s="392">
        <v>0</v>
      </c>
      <c r="AI97" s="392">
        <v>0</v>
      </c>
      <c r="AJ97" s="392">
        <v>0</v>
      </c>
      <c r="AK97" s="392">
        <v>0</v>
      </c>
      <c r="AL97" s="392">
        <v>0</v>
      </c>
      <c r="AM97" s="392">
        <v>0</v>
      </c>
      <c r="AN97" s="392">
        <v>0</v>
      </c>
      <c r="AO97" s="392">
        <v>0</v>
      </c>
      <c r="AP97" s="392">
        <v>0</v>
      </c>
      <c r="AQ97" s="392">
        <v>0</v>
      </c>
      <c r="AR97" s="392">
        <v>0</v>
      </c>
      <c r="AS97" s="392">
        <v>0</v>
      </c>
      <c r="AT97" s="392">
        <v>0</v>
      </c>
      <c r="AU97" s="392">
        <v>0</v>
      </c>
      <c r="AV97" s="392">
        <v>0</v>
      </c>
      <c r="AW97" s="392">
        <v>0</v>
      </c>
      <c r="AX97" s="392">
        <v>0</v>
      </c>
      <c r="AY97" s="392">
        <v>0</v>
      </c>
      <c r="AZ97" s="392">
        <v>0</v>
      </c>
      <c r="BA97" s="392">
        <v>0</v>
      </c>
      <c r="BB97" s="392">
        <v>0</v>
      </c>
      <c r="BC97" s="392">
        <v>0</v>
      </c>
      <c r="BD97" s="392">
        <v>1.3785908780067277</v>
      </c>
      <c r="BE97" s="392">
        <v>1.5673184091905523</v>
      </c>
      <c r="BF97" s="392">
        <v>1.3705319388187165</v>
      </c>
      <c r="BG97" s="392">
        <v>1.4405228149278997</v>
      </c>
      <c r="BH97" s="392">
        <v>1.2915137577860436</v>
      </c>
      <c r="BI97" s="392">
        <v>1.0990961369675472</v>
      </c>
      <c r="BJ97" s="392">
        <v>0.87243665562400263</v>
      </c>
      <c r="BK97" s="392">
        <v>0.82310389892180924</v>
      </c>
      <c r="BL97" s="392">
        <v>0.67808087029766928</v>
      </c>
      <c r="BM97" s="392">
        <v>0.22600818461432984</v>
      </c>
      <c r="BN97" s="392">
        <v>6.8704305021724324E-2</v>
      </c>
      <c r="BO97" s="392">
        <v>5.4928552774024003E-2</v>
      </c>
      <c r="BP97" s="392">
        <v>4.9011257962537955E-2</v>
      </c>
      <c r="BQ97" s="392">
        <v>0</v>
      </c>
      <c r="BR97" s="392">
        <v>0</v>
      </c>
      <c r="BS97" s="392">
        <v>1.6486786603477362E-2</v>
      </c>
      <c r="BT97" s="392">
        <v>1.3058135659960387E-3</v>
      </c>
      <c r="BU97" s="392">
        <v>6.6011008186191086E-3</v>
      </c>
      <c r="BV97" s="392">
        <v>0</v>
      </c>
      <c r="BW97" s="392">
        <v>1.2807632114757007E-3</v>
      </c>
      <c r="BX97" s="392">
        <v>1.1544485958458982E-3</v>
      </c>
      <c r="BY97" s="392">
        <v>0</v>
      </c>
      <c r="BZ97" s="392">
        <v>0</v>
      </c>
      <c r="CA97" s="392">
        <v>0</v>
      </c>
      <c r="CB97" s="392">
        <v>0</v>
      </c>
      <c r="CC97" s="392">
        <v>0</v>
      </c>
      <c r="CD97" s="392">
        <v>0</v>
      </c>
      <c r="CE97" s="393">
        <v>0</v>
      </c>
    </row>
    <row r="98" spans="1:83" x14ac:dyDescent="0.35">
      <c r="B98" s="74" t="s">
        <v>648</v>
      </c>
      <c r="D98" s="392">
        <v>0</v>
      </c>
      <c r="E98" s="392">
        <v>0</v>
      </c>
      <c r="F98" s="392">
        <v>0</v>
      </c>
      <c r="G98" s="392">
        <v>0</v>
      </c>
      <c r="H98" s="392">
        <v>0</v>
      </c>
      <c r="I98" s="392">
        <v>0</v>
      </c>
      <c r="J98" s="392">
        <v>0</v>
      </c>
      <c r="K98" s="392">
        <v>0</v>
      </c>
      <c r="L98" s="392">
        <v>0</v>
      </c>
      <c r="M98" s="392">
        <v>0</v>
      </c>
      <c r="N98" s="392">
        <v>0</v>
      </c>
      <c r="O98" s="392">
        <v>0</v>
      </c>
      <c r="P98" s="392">
        <v>0</v>
      </c>
      <c r="Q98" s="392">
        <v>0</v>
      </c>
      <c r="R98" s="392">
        <v>0</v>
      </c>
      <c r="S98" s="392">
        <v>0</v>
      </c>
      <c r="T98" s="392">
        <v>0</v>
      </c>
      <c r="U98" s="392">
        <v>0</v>
      </c>
      <c r="V98" s="392">
        <v>0</v>
      </c>
      <c r="W98" s="392">
        <v>0</v>
      </c>
      <c r="X98" s="392">
        <v>0</v>
      </c>
      <c r="Y98" s="392">
        <v>0</v>
      </c>
      <c r="Z98" s="392">
        <v>0</v>
      </c>
      <c r="AA98" s="392">
        <v>0</v>
      </c>
      <c r="AB98" s="392">
        <v>0</v>
      </c>
      <c r="AC98" s="392">
        <v>0</v>
      </c>
      <c r="AD98" s="392">
        <v>0</v>
      </c>
      <c r="AE98" s="392">
        <v>0</v>
      </c>
      <c r="AF98" s="392">
        <v>0</v>
      </c>
      <c r="AG98" s="392">
        <v>0</v>
      </c>
      <c r="AH98" s="392">
        <v>0</v>
      </c>
      <c r="AI98" s="392">
        <v>0</v>
      </c>
      <c r="AJ98" s="392">
        <v>0</v>
      </c>
      <c r="AK98" s="392">
        <v>0</v>
      </c>
      <c r="AL98" s="392">
        <v>0</v>
      </c>
      <c r="AM98" s="392">
        <v>0</v>
      </c>
      <c r="AN98" s="392">
        <v>0</v>
      </c>
      <c r="AO98" s="392">
        <v>0</v>
      </c>
      <c r="AP98" s="392">
        <v>0</v>
      </c>
      <c r="AQ98" s="392">
        <v>0</v>
      </c>
      <c r="AR98" s="392">
        <v>0</v>
      </c>
      <c r="AS98" s="392">
        <v>0</v>
      </c>
      <c r="AT98" s="392">
        <v>0</v>
      </c>
      <c r="AU98" s="392">
        <v>0</v>
      </c>
      <c r="AV98" s="392">
        <v>0</v>
      </c>
      <c r="AW98" s="392">
        <v>0</v>
      </c>
      <c r="AX98" s="392">
        <v>0</v>
      </c>
      <c r="AY98" s="392">
        <v>0</v>
      </c>
      <c r="AZ98" s="392">
        <v>0</v>
      </c>
      <c r="BA98" s="392">
        <v>0</v>
      </c>
      <c r="BB98" s="392">
        <v>0</v>
      </c>
      <c r="BC98" s="392">
        <v>0</v>
      </c>
      <c r="BD98" s="392">
        <v>50.815257899653133</v>
      </c>
      <c r="BE98" s="392">
        <v>51.601060978148389</v>
      </c>
      <c r="BF98" s="392">
        <v>52.785514737850207</v>
      </c>
      <c r="BG98" s="392">
        <v>54.497328569139881</v>
      </c>
      <c r="BH98" s="392">
        <v>56.274737459629726</v>
      </c>
      <c r="BI98" s="392">
        <v>58.969300578545479</v>
      </c>
      <c r="BJ98" s="392">
        <v>58.136026992983631</v>
      </c>
      <c r="BK98" s="392">
        <v>59.345399807993452</v>
      </c>
      <c r="BL98" s="392">
        <v>56.716483245254899</v>
      </c>
      <c r="BM98" s="392">
        <v>54.996502563313612</v>
      </c>
      <c r="BN98" s="392">
        <v>48.971376549727943</v>
      </c>
      <c r="BO98" s="392">
        <v>43.695419015464608</v>
      </c>
      <c r="BP98" s="392">
        <v>30.069467568461643</v>
      </c>
      <c r="BQ98" s="392">
        <v>11.344570530254797</v>
      </c>
      <c r="BR98" s="392">
        <v>2.3130071825624192</v>
      </c>
      <c r="BS98" s="392">
        <v>1.6138082830731693</v>
      </c>
      <c r="BT98" s="392">
        <v>0.51002573822211306</v>
      </c>
      <c r="BU98" s="392">
        <v>0.29320282474489417</v>
      </c>
      <c r="BV98" s="392">
        <v>0</v>
      </c>
      <c r="BW98" s="392">
        <v>0.1266059560201884</v>
      </c>
      <c r="BX98" s="392">
        <v>0.11411950846466599</v>
      </c>
      <c r="BY98" s="392">
        <v>0</v>
      </c>
      <c r="BZ98" s="392">
        <v>0</v>
      </c>
      <c r="CA98" s="392">
        <v>0</v>
      </c>
      <c r="CB98" s="392">
        <v>0</v>
      </c>
      <c r="CC98" s="392">
        <v>0</v>
      </c>
      <c r="CD98" s="392">
        <v>0</v>
      </c>
      <c r="CE98" s="393">
        <v>0</v>
      </c>
    </row>
    <row r="99" spans="1:83" x14ac:dyDescent="0.35">
      <c r="B99" s="74" t="s">
        <v>650</v>
      </c>
      <c r="D99" s="392">
        <v>0</v>
      </c>
      <c r="E99" s="392">
        <v>0</v>
      </c>
      <c r="F99" s="392">
        <v>0</v>
      </c>
      <c r="G99" s="392">
        <v>0</v>
      </c>
      <c r="H99" s="392">
        <v>0</v>
      </c>
      <c r="I99" s="392">
        <v>0</v>
      </c>
      <c r="J99" s="392">
        <v>0</v>
      </c>
      <c r="K99" s="392">
        <v>0</v>
      </c>
      <c r="L99" s="392">
        <v>0</v>
      </c>
      <c r="M99" s="392">
        <v>0</v>
      </c>
      <c r="N99" s="392">
        <v>0</v>
      </c>
      <c r="O99" s="392">
        <v>0</v>
      </c>
      <c r="P99" s="392">
        <v>0</v>
      </c>
      <c r="Q99" s="392">
        <v>0</v>
      </c>
      <c r="R99" s="392">
        <v>0</v>
      </c>
      <c r="S99" s="392">
        <v>0</v>
      </c>
      <c r="T99" s="392">
        <v>0</v>
      </c>
      <c r="U99" s="392">
        <v>0</v>
      </c>
      <c r="V99" s="392">
        <v>0</v>
      </c>
      <c r="W99" s="392">
        <v>0</v>
      </c>
      <c r="X99" s="392">
        <v>0</v>
      </c>
      <c r="Y99" s="392">
        <v>0</v>
      </c>
      <c r="Z99" s="392">
        <v>0</v>
      </c>
      <c r="AA99" s="392">
        <v>0</v>
      </c>
      <c r="AB99" s="392">
        <v>0</v>
      </c>
      <c r="AC99" s="392">
        <v>0</v>
      </c>
      <c r="AD99" s="392">
        <v>0</v>
      </c>
      <c r="AE99" s="392">
        <v>0</v>
      </c>
      <c r="AF99" s="392">
        <v>0</v>
      </c>
      <c r="AG99" s="392">
        <v>0</v>
      </c>
      <c r="AH99" s="392">
        <v>0</v>
      </c>
      <c r="AI99" s="392">
        <v>0</v>
      </c>
      <c r="AJ99" s="392">
        <v>0</v>
      </c>
      <c r="AK99" s="392">
        <v>0</v>
      </c>
      <c r="AL99" s="392">
        <v>0</v>
      </c>
      <c r="AM99" s="392">
        <v>0</v>
      </c>
      <c r="AN99" s="392">
        <v>0</v>
      </c>
      <c r="AO99" s="392">
        <v>0</v>
      </c>
      <c r="AP99" s="392">
        <v>0</v>
      </c>
      <c r="AQ99" s="392">
        <v>0</v>
      </c>
      <c r="AR99" s="392">
        <v>0</v>
      </c>
      <c r="AS99" s="392">
        <v>0</v>
      </c>
      <c r="AT99" s="392">
        <v>0</v>
      </c>
      <c r="AU99" s="392">
        <v>0</v>
      </c>
      <c r="AV99" s="392">
        <v>0</v>
      </c>
      <c r="AW99" s="392">
        <v>0</v>
      </c>
      <c r="AX99" s="392">
        <v>0</v>
      </c>
      <c r="AY99" s="392">
        <v>0</v>
      </c>
      <c r="AZ99" s="392">
        <v>0</v>
      </c>
      <c r="BA99" s="392">
        <v>0</v>
      </c>
      <c r="BB99" s="392">
        <v>0</v>
      </c>
      <c r="BC99" s="392">
        <v>0</v>
      </c>
      <c r="BD99" s="392">
        <v>0</v>
      </c>
      <c r="BE99" s="392">
        <v>0</v>
      </c>
      <c r="BF99" s="392">
        <v>0</v>
      </c>
      <c r="BG99" s="392">
        <v>0</v>
      </c>
      <c r="BH99" s="392">
        <v>0</v>
      </c>
      <c r="BI99" s="392">
        <v>0</v>
      </c>
      <c r="BJ99" s="392">
        <v>0</v>
      </c>
      <c r="BK99" s="392">
        <v>0</v>
      </c>
      <c r="BL99" s="392">
        <v>0</v>
      </c>
      <c r="BM99" s="392">
        <v>0</v>
      </c>
      <c r="BN99" s="392">
        <v>0</v>
      </c>
      <c r="BO99" s="392">
        <v>0</v>
      </c>
      <c r="BP99" s="392">
        <v>0</v>
      </c>
      <c r="BQ99" s="392">
        <v>0</v>
      </c>
      <c r="BR99" s="392">
        <v>0</v>
      </c>
      <c r="BS99" s="392">
        <v>0</v>
      </c>
      <c r="BT99" s="392">
        <v>0</v>
      </c>
      <c r="BU99" s="392">
        <v>0</v>
      </c>
      <c r="BV99" s="392">
        <v>0</v>
      </c>
      <c r="BW99" s="392">
        <v>1.166206487799683E-3</v>
      </c>
      <c r="BX99" s="392">
        <v>1.0959745925550905E-3</v>
      </c>
      <c r="BY99" s="392">
        <v>0</v>
      </c>
      <c r="BZ99" s="392">
        <v>0</v>
      </c>
      <c r="CA99" s="392">
        <v>0</v>
      </c>
      <c r="CB99" s="392">
        <v>0</v>
      </c>
      <c r="CC99" s="392">
        <v>0</v>
      </c>
      <c r="CD99" s="392">
        <v>0</v>
      </c>
      <c r="CE99" s="393">
        <v>0</v>
      </c>
    </row>
    <row r="100" spans="1:83" x14ac:dyDescent="0.35">
      <c r="B100" s="74" t="s">
        <v>643</v>
      </c>
      <c r="D100" s="392">
        <v>0</v>
      </c>
      <c r="E100" s="392">
        <v>0</v>
      </c>
      <c r="F100" s="392">
        <v>0</v>
      </c>
      <c r="G100" s="392">
        <v>0</v>
      </c>
      <c r="H100" s="392">
        <v>0</v>
      </c>
      <c r="I100" s="392">
        <v>0</v>
      </c>
      <c r="J100" s="392">
        <v>0</v>
      </c>
      <c r="K100" s="392">
        <v>0</v>
      </c>
      <c r="L100" s="392">
        <v>0</v>
      </c>
      <c r="M100" s="392">
        <v>0</v>
      </c>
      <c r="N100" s="392">
        <v>0</v>
      </c>
      <c r="O100" s="392">
        <v>0</v>
      </c>
      <c r="P100" s="392">
        <v>0</v>
      </c>
      <c r="Q100" s="392">
        <v>0</v>
      </c>
      <c r="R100" s="392">
        <v>0</v>
      </c>
      <c r="S100" s="392">
        <v>0</v>
      </c>
      <c r="T100" s="392">
        <v>0</v>
      </c>
      <c r="U100" s="392">
        <v>0</v>
      </c>
      <c r="V100" s="392">
        <v>0</v>
      </c>
      <c r="W100" s="392">
        <v>0</v>
      </c>
      <c r="X100" s="392">
        <v>0</v>
      </c>
      <c r="Y100" s="392">
        <v>0</v>
      </c>
      <c r="Z100" s="392">
        <v>0</v>
      </c>
      <c r="AA100" s="392">
        <v>0</v>
      </c>
      <c r="AB100" s="392">
        <v>0</v>
      </c>
      <c r="AC100" s="392">
        <v>0</v>
      </c>
      <c r="AD100" s="392">
        <v>0</v>
      </c>
      <c r="AE100" s="392">
        <v>0</v>
      </c>
      <c r="AF100" s="392">
        <v>0</v>
      </c>
      <c r="AG100" s="392">
        <v>0</v>
      </c>
      <c r="AH100" s="392">
        <v>0</v>
      </c>
      <c r="AI100" s="392">
        <v>0</v>
      </c>
      <c r="AJ100" s="392">
        <v>0</v>
      </c>
      <c r="AK100" s="392">
        <v>0</v>
      </c>
      <c r="AL100" s="392">
        <v>0</v>
      </c>
      <c r="AM100" s="392">
        <v>0</v>
      </c>
      <c r="AN100" s="392">
        <v>0</v>
      </c>
      <c r="AO100" s="392">
        <v>0</v>
      </c>
      <c r="AP100" s="392">
        <v>0</v>
      </c>
      <c r="AQ100" s="392">
        <v>0</v>
      </c>
      <c r="AR100" s="392">
        <v>0</v>
      </c>
      <c r="AS100" s="392">
        <v>0</v>
      </c>
      <c r="AT100" s="392">
        <v>0</v>
      </c>
      <c r="AU100" s="392">
        <v>0</v>
      </c>
      <c r="AV100" s="392">
        <v>0</v>
      </c>
      <c r="AW100" s="392">
        <v>0</v>
      </c>
      <c r="AX100" s="392">
        <v>0</v>
      </c>
      <c r="AY100" s="392">
        <v>0</v>
      </c>
      <c r="AZ100" s="392">
        <v>0</v>
      </c>
      <c r="BA100" s="392">
        <v>0</v>
      </c>
      <c r="BB100" s="392">
        <v>0</v>
      </c>
      <c r="BC100" s="392">
        <v>0</v>
      </c>
      <c r="BD100" s="392">
        <v>0</v>
      </c>
      <c r="BE100" s="392">
        <v>0</v>
      </c>
      <c r="BF100" s="392">
        <v>0</v>
      </c>
      <c r="BG100" s="392">
        <v>0</v>
      </c>
      <c r="BH100" s="392">
        <v>0</v>
      </c>
      <c r="BI100" s="392">
        <v>0</v>
      </c>
      <c r="BJ100" s="392">
        <v>0</v>
      </c>
      <c r="BK100" s="392">
        <v>0</v>
      </c>
      <c r="BL100" s="392">
        <v>3.2371797856120259E-2</v>
      </c>
      <c r="BM100" s="392">
        <v>0.64711386455649333</v>
      </c>
      <c r="BN100" s="392">
        <v>1.4167051563334185</v>
      </c>
      <c r="BO100" s="392">
        <v>3.3320450980881082</v>
      </c>
      <c r="BP100" s="392">
        <v>12.970631761736376</v>
      </c>
      <c r="BQ100" s="392">
        <v>26.726758435274569</v>
      </c>
      <c r="BR100" s="392">
        <v>29.109326293283221</v>
      </c>
      <c r="BS100" s="392">
        <v>31.56115948488182</v>
      </c>
      <c r="BT100" s="392">
        <v>32.137351786653753</v>
      </c>
      <c r="BU100" s="392">
        <v>32.723767239286452</v>
      </c>
      <c r="BV100" s="392">
        <v>31.61538698729839</v>
      </c>
      <c r="BW100" s="392">
        <v>28.269234338132041</v>
      </c>
      <c r="BX100" s="392">
        <v>25.754740792128771</v>
      </c>
      <c r="BY100" s="392">
        <v>24.115279599258795</v>
      </c>
      <c r="BZ100" s="392">
        <v>22.140374246373785</v>
      </c>
      <c r="CA100" s="392">
        <v>22.914122581109996</v>
      </c>
      <c r="CB100" s="392">
        <v>22.779685048594754</v>
      </c>
      <c r="CC100" s="392">
        <v>22.046002213918204</v>
      </c>
      <c r="CD100" s="392">
        <v>20.979701075059904</v>
      </c>
      <c r="CE100" s="393">
        <v>19.39533453402678</v>
      </c>
    </row>
    <row r="101" spans="1:83" s="320" customFormat="1" ht="27" customHeight="1" thickBot="1" x14ac:dyDescent="0.3">
      <c r="B101" s="88" t="s">
        <v>659</v>
      </c>
      <c r="C101" s="442"/>
      <c r="D101" s="397">
        <v>0</v>
      </c>
      <c r="E101" s="397">
        <v>0</v>
      </c>
      <c r="F101" s="397">
        <v>0</v>
      </c>
      <c r="G101" s="397">
        <v>0</v>
      </c>
      <c r="H101" s="397">
        <v>0</v>
      </c>
      <c r="I101" s="397">
        <v>0</v>
      </c>
      <c r="J101" s="397">
        <v>0</v>
      </c>
      <c r="K101" s="397">
        <v>0</v>
      </c>
      <c r="L101" s="397">
        <v>0</v>
      </c>
      <c r="M101" s="397">
        <v>0</v>
      </c>
      <c r="N101" s="397">
        <v>0</v>
      </c>
      <c r="O101" s="397">
        <v>0</v>
      </c>
      <c r="P101" s="397">
        <v>0</v>
      </c>
      <c r="Q101" s="397">
        <v>0</v>
      </c>
      <c r="R101" s="397">
        <v>0</v>
      </c>
      <c r="S101" s="397">
        <v>0</v>
      </c>
      <c r="T101" s="397">
        <v>0</v>
      </c>
      <c r="U101" s="397">
        <v>0</v>
      </c>
      <c r="V101" s="397">
        <v>0</v>
      </c>
      <c r="W101" s="397">
        <v>0</v>
      </c>
      <c r="X101" s="397">
        <v>0</v>
      </c>
      <c r="Y101" s="397">
        <v>0</v>
      </c>
      <c r="Z101" s="397">
        <v>0</v>
      </c>
      <c r="AA101" s="397">
        <v>0</v>
      </c>
      <c r="AB101" s="397">
        <v>0</v>
      </c>
      <c r="AC101" s="397">
        <v>0</v>
      </c>
      <c r="AD101" s="397">
        <v>0</v>
      </c>
      <c r="AE101" s="397">
        <v>0</v>
      </c>
      <c r="AF101" s="397">
        <v>0</v>
      </c>
      <c r="AG101" s="397">
        <v>0</v>
      </c>
      <c r="AH101" s="397">
        <v>0</v>
      </c>
      <c r="AI101" s="397">
        <v>0</v>
      </c>
      <c r="AJ101" s="397">
        <v>0</v>
      </c>
      <c r="AK101" s="397">
        <v>0</v>
      </c>
      <c r="AL101" s="397">
        <v>0</v>
      </c>
      <c r="AM101" s="397">
        <v>0</v>
      </c>
      <c r="AN101" s="397">
        <v>0</v>
      </c>
      <c r="AO101" s="397">
        <v>0</v>
      </c>
      <c r="AP101" s="397">
        <v>0</v>
      </c>
      <c r="AQ101" s="397">
        <v>0</v>
      </c>
      <c r="AR101" s="397">
        <v>0</v>
      </c>
      <c r="AS101" s="397">
        <v>0</v>
      </c>
      <c r="AT101" s="397">
        <v>0</v>
      </c>
      <c r="AU101" s="397">
        <v>0</v>
      </c>
      <c r="AV101" s="397">
        <v>0</v>
      </c>
      <c r="AW101" s="397">
        <v>0</v>
      </c>
      <c r="AX101" s="397">
        <v>0</v>
      </c>
      <c r="AY101" s="397">
        <v>0</v>
      </c>
      <c r="AZ101" s="397">
        <v>1.1634558840299603</v>
      </c>
      <c r="BA101" s="397">
        <v>1.0318801717241153</v>
      </c>
      <c r="BB101" s="397">
        <v>1.3421040700984816</v>
      </c>
      <c r="BC101" s="397">
        <v>1.390012137777459</v>
      </c>
      <c r="BD101" s="397">
        <v>3.8910423090935167</v>
      </c>
      <c r="BE101" s="397">
        <v>3.4696384071537536</v>
      </c>
      <c r="BF101" s="397">
        <v>2.6518018898970421</v>
      </c>
      <c r="BG101" s="397">
        <v>2.4477285591053604</v>
      </c>
      <c r="BH101" s="397">
        <v>2.4761533321900977</v>
      </c>
      <c r="BI101" s="397">
        <v>2.4785279559639424</v>
      </c>
      <c r="BJ101" s="397">
        <v>2.653432206789196</v>
      </c>
      <c r="BK101" s="397">
        <v>2.6280570640368426</v>
      </c>
      <c r="BL101" s="397">
        <v>2.6052724814200374</v>
      </c>
      <c r="BM101" s="397">
        <v>2.5636374525199672</v>
      </c>
      <c r="BN101" s="397">
        <v>2.3746536700500416</v>
      </c>
      <c r="BO101" s="397">
        <v>2.3800702476118807</v>
      </c>
      <c r="BP101" s="397">
        <v>2.3681330214281204</v>
      </c>
      <c r="BQ101" s="397">
        <v>1.7107812170052745</v>
      </c>
      <c r="BR101" s="397">
        <v>0.59774915906125747</v>
      </c>
      <c r="BS101" s="397">
        <v>0.40787718835455428</v>
      </c>
      <c r="BT101" s="397">
        <v>0.37109593210521818</v>
      </c>
      <c r="BU101" s="397">
        <v>0.18630779648250248</v>
      </c>
      <c r="BV101" s="397">
        <v>0.14871146711483277</v>
      </c>
      <c r="BW101" s="397">
        <v>0.13271554379728157</v>
      </c>
      <c r="BX101" s="397">
        <v>0.10038337922347912</v>
      </c>
      <c r="BY101" s="397">
        <v>8.928247393479205E-2</v>
      </c>
      <c r="BZ101" s="397">
        <v>7.8225965225432251E-2</v>
      </c>
      <c r="CA101" s="397">
        <v>7.4286316251659074E-2</v>
      </c>
      <c r="CB101" s="397">
        <v>6.8360383584996381E-2</v>
      </c>
      <c r="CC101" s="397">
        <v>5.8073111083202449E-2</v>
      </c>
      <c r="CD101" s="397">
        <v>4.7282232508949779E-2</v>
      </c>
      <c r="CE101" s="398">
        <v>3.6821414238837294E-2</v>
      </c>
    </row>
    <row r="102" spans="1:83" ht="39.75" customHeight="1" x14ac:dyDescent="0.35">
      <c r="A102" s="353"/>
      <c r="B102" s="354" t="s">
        <v>661</v>
      </c>
      <c r="C102" s="355"/>
      <c r="D102" s="356" t="s">
        <v>483</v>
      </c>
      <c r="E102" s="356" t="s">
        <v>484</v>
      </c>
      <c r="F102" s="356" t="s">
        <v>485</v>
      </c>
      <c r="G102" s="356" t="s">
        <v>486</v>
      </c>
      <c r="H102" s="356" t="s">
        <v>487</v>
      </c>
      <c r="I102" s="356" t="s">
        <v>488</v>
      </c>
      <c r="J102" s="356" t="s">
        <v>489</v>
      </c>
      <c r="K102" s="356" t="s">
        <v>490</v>
      </c>
      <c r="L102" s="356" t="s">
        <v>491</v>
      </c>
      <c r="M102" s="356" t="s">
        <v>492</v>
      </c>
      <c r="N102" s="356" t="s">
        <v>493</v>
      </c>
      <c r="O102" s="356" t="s">
        <v>494</v>
      </c>
      <c r="P102" s="356" t="s">
        <v>495</v>
      </c>
      <c r="Q102" s="356" t="s">
        <v>496</v>
      </c>
      <c r="R102" s="356" t="s">
        <v>497</v>
      </c>
      <c r="S102" s="356" t="s">
        <v>498</v>
      </c>
      <c r="T102" s="356" t="s">
        <v>499</v>
      </c>
      <c r="U102" s="356" t="s">
        <v>500</v>
      </c>
      <c r="V102" s="356" t="s">
        <v>501</v>
      </c>
      <c r="W102" s="356" t="s">
        <v>502</v>
      </c>
      <c r="X102" s="356" t="s">
        <v>503</v>
      </c>
      <c r="Y102" s="356" t="s">
        <v>504</v>
      </c>
      <c r="Z102" s="356" t="s">
        <v>505</v>
      </c>
      <c r="AA102" s="356" t="s">
        <v>506</v>
      </c>
      <c r="AB102" s="356" t="s">
        <v>507</v>
      </c>
      <c r="AC102" s="356" t="s">
        <v>508</v>
      </c>
      <c r="AD102" s="356" t="s">
        <v>509</v>
      </c>
      <c r="AE102" s="356" t="s">
        <v>510</v>
      </c>
      <c r="AF102" s="356" t="s">
        <v>511</v>
      </c>
      <c r="AG102" s="356" t="s">
        <v>512</v>
      </c>
      <c r="AH102" s="356" t="s">
        <v>513</v>
      </c>
      <c r="AI102" s="356" t="s">
        <v>514</v>
      </c>
      <c r="AJ102" s="356" t="s">
        <v>515</v>
      </c>
      <c r="AK102" s="356" t="s">
        <v>516</v>
      </c>
      <c r="AL102" s="356" t="s">
        <v>517</v>
      </c>
      <c r="AM102" s="356" t="s">
        <v>518</v>
      </c>
      <c r="AN102" s="356" t="s">
        <v>519</v>
      </c>
      <c r="AO102" s="356" t="s">
        <v>520</v>
      </c>
      <c r="AP102" s="356" t="s">
        <v>521</v>
      </c>
      <c r="AQ102" s="356" t="s">
        <v>522</v>
      </c>
      <c r="AR102" s="356" t="s">
        <v>523</v>
      </c>
      <c r="AS102" s="356" t="s">
        <v>524</v>
      </c>
      <c r="AT102" s="356" t="s">
        <v>525</v>
      </c>
      <c r="AU102" s="356" t="s">
        <v>526</v>
      </c>
      <c r="AV102" s="356" t="s">
        <v>527</v>
      </c>
      <c r="AW102" s="356" t="s">
        <v>528</v>
      </c>
      <c r="AX102" s="356" t="s">
        <v>529</v>
      </c>
      <c r="AY102" s="356" t="s">
        <v>530</v>
      </c>
      <c r="AZ102" s="356" t="s">
        <v>531</v>
      </c>
      <c r="BA102" s="356" t="s">
        <v>532</v>
      </c>
      <c r="BB102" s="356" t="s">
        <v>533</v>
      </c>
      <c r="BC102" s="356" t="s">
        <v>534</v>
      </c>
      <c r="BD102" s="356" t="s">
        <v>535</v>
      </c>
      <c r="BE102" s="356" t="s">
        <v>536</v>
      </c>
      <c r="BF102" s="356" t="s">
        <v>537</v>
      </c>
      <c r="BG102" s="356" t="s">
        <v>538</v>
      </c>
      <c r="BH102" s="356" t="s">
        <v>539</v>
      </c>
      <c r="BI102" s="356" t="s">
        <v>540</v>
      </c>
      <c r="BJ102" s="356" t="s">
        <v>541</v>
      </c>
      <c r="BK102" s="356" t="s">
        <v>542</v>
      </c>
      <c r="BL102" s="356" t="s">
        <v>543</v>
      </c>
      <c r="BM102" s="356" t="s">
        <v>544</v>
      </c>
      <c r="BN102" s="356" t="s">
        <v>545</v>
      </c>
      <c r="BO102" s="356" t="s">
        <v>546</v>
      </c>
      <c r="BP102" s="356" t="s">
        <v>547</v>
      </c>
      <c r="BQ102" s="356" t="s">
        <v>548</v>
      </c>
      <c r="BR102" s="356" t="s">
        <v>549</v>
      </c>
      <c r="BS102" s="356" t="s">
        <v>550</v>
      </c>
      <c r="BT102" s="356" t="s">
        <v>551</v>
      </c>
      <c r="BU102" s="356" t="s">
        <v>552</v>
      </c>
      <c r="BV102" s="356" t="s">
        <v>553</v>
      </c>
      <c r="BW102" s="356" t="s">
        <v>554</v>
      </c>
      <c r="BX102" s="356" t="s">
        <v>555</v>
      </c>
      <c r="BY102" s="356" t="s">
        <v>556</v>
      </c>
      <c r="BZ102" s="356" t="s">
        <v>557</v>
      </c>
      <c r="CA102" s="356" t="s">
        <v>558</v>
      </c>
      <c r="CB102" s="356" t="s">
        <v>559</v>
      </c>
      <c r="CC102" s="356" t="s">
        <v>560</v>
      </c>
      <c r="CD102" s="356" t="s">
        <v>561</v>
      </c>
      <c r="CE102" s="357" t="s">
        <v>562</v>
      </c>
    </row>
    <row r="103" spans="1:83" s="244" customFormat="1" ht="30.75" customHeight="1" x14ac:dyDescent="0.35">
      <c r="A103" s="345"/>
      <c r="B103" s="119" t="s">
        <v>642</v>
      </c>
      <c r="C103" s="109"/>
      <c r="D103" s="389" t="s">
        <v>447</v>
      </c>
      <c r="E103" s="389" t="s">
        <v>447</v>
      </c>
      <c r="F103" s="389" t="s">
        <v>447</v>
      </c>
      <c r="G103" s="389" t="s">
        <v>447</v>
      </c>
      <c r="H103" s="389" t="s">
        <v>447</v>
      </c>
      <c r="I103" s="389" t="s">
        <v>447</v>
      </c>
      <c r="J103" s="389" t="s">
        <v>447</v>
      </c>
      <c r="K103" s="389" t="s">
        <v>447</v>
      </c>
      <c r="L103" s="389" t="s">
        <v>447</v>
      </c>
      <c r="M103" s="389" t="s">
        <v>447</v>
      </c>
      <c r="N103" s="389" t="s">
        <v>447</v>
      </c>
      <c r="O103" s="389" t="s">
        <v>447</v>
      </c>
      <c r="P103" s="389" t="s">
        <v>447</v>
      </c>
      <c r="Q103" s="389" t="s">
        <v>447</v>
      </c>
      <c r="R103" s="389" t="s">
        <v>447</v>
      </c>
      <c r="S103" s="389" t="s">
        <v>447</v>
      </c>
      <c r="T103" s="389" t="s">
        <v>447</v>
      </c>
      <c r="U103" s="389" t="s">
        <v>447</v>
      </c>
      <c r="V103" s="389" t="s">
        <v>447</v>
      </c>
      <c r="W103" s="389" t="s">
        <v>447</v>
      </c>
      <c r="X103" s="389" t="s">
        <v>447</v>
      </c>
      <c r="Y103" s="389" t="s">
        <v>447</v>
      </c>
      <c r="Z103" s="389" t="s">
        <v>447</v>
      </c>
      <c r="AA103" s="389" t="s">
        <v>447</v>
      </c>
      <c r="AB103" s="389" t="s">
        <v>447</v>
      </c>
      <c r="AC103" s="389" t="s">
        <v>447</v>
      </c>
      <c r="AD103" s="389" t="s">
        <v>447</v>
      </c>
      <c r="AE103" s="389" t="s">
        <v>447</v>
      </c>
      <c r="AF103" s="389" t="s">
        <v>447</v>
      </c>
      <c r="AG103" s="389" t="s">
        <v>447</v>
      </c>
      <c r="AH103" s="389">
        <v>1253</v>
      </c>
      <c r="AI103" s="389">
        <v>1271</v>
      </c>
      <c r="AJ103" s="389">
        <v>1270</v>
      </c>
      <c r="AK103" s="389">
        <v>1340</v>
      </c>
      <c r="AL103" s="389">
        <v>1386</v>
      </c>
      <c r="AM103" s="389">
        <v>1331</v>
      </c>
      <c r="AN103" s="389">
        <v>1338</v>
      </c>
      <c r="AO103" s="389">
        <v>1408</v>
      </c>
      <c r="AP103" s="389">
        <v>1446</v>
      </c>
      <c r="AQ103" s="389">
        <v>1531</v>
      </c>
      <c r="AR103" s="389">
        <v>1661</v>
      </c>
      <c r="AS103" s="389">
        <v>1798</v>
      </c>
      <c r="AT103" s="389">
        <v>1959</v>
      </c>
      <c r="AU103" s="389">
        <v>2172</v>
      </c>
      <c r="AV103" s="389">
        <v>2409</v>
      </c>
      <c r="AW103" s="389">
        <v>2594</v>
      </c>
      <c r="AX103" s="389">
        <v>2766</v>
      </c>
      <c r="AY103" s="389">
        <v>2847</v>
      </c>
      <c r="AZ103" s="389">
        <v>2819</v>
      </c>
      <c r="BA103" s="389">
        <v>2813</v>
      </c>
      <c r="BB103" s="389">
        <v>2749</v>
      </c>
      <c r="BC103" s="435">
        <v>2731</v>
      </c>
      <c r="BD103" s="435">
        <v>2767</v>
      </c>
      <c r="BE103" s="389">
        <v>2796</v>
      </c>
      <c r="BF103" s="389">
        <v>2814</v>
      </c>
      <c r="BG103" s="435">
        <v>2819</v>
      </c>
      <c r="BH103" s="435">
        <v>2812</v>
      </c>
      <c r="BI103" s="389">
        <v>2763</v>
      </c>
      <c r="BJ103" s="389">
        <v>2719</v>
      </c>
      <c r="BK103" s="389">
        <v>2678</v>
      </c>
      <c r="BL103" s="389">
        <v>2719</v>
      </c>
      <c r="BM103" s="389">
        <v>2662</v>
      </c>
      <c r="BN103" s="389">
        <v>2636</v>
      </c>
      <c r="BO103" s="389">
        <v>2609</v>
      </c>
      <c r="BP103" s="389">
        <v>2540</v>
      </c>
      <c r="BQ103" s="389">
        <v>2476</v>
      </c>
      <c r="BR103" s="389">
        <v>2531</v>
      </c>
      <c r="BS103" s="389">
        <v>2543</v>
      </c>
      <c r="BT103" s="389">
        <v>2491</v>
      </c>
      <c r="BU103" s="389">
        <v>2400</v>
      </c>
      <c r="BV103" s="389">
        <v>2227</v>
      </c>
      <c r="BW103" s="389">
        <v>2005</v>
      </c>
      <c r="BX103" s="389">
        <v>1913</v>
      </c>
      <c r="BY103" s="389">
        <v>1804</v>
      </c>
      <c r="BZ103" s="389">
        <v>1690</v>
      </c>
      <c r="CA103" s="389">
        <v>1582</v>
      </c>
      <c r="CB103" s="389">
        <v>1504</v>
      </c>
      <c r="CC103" s="389">
        <v>1391</v>
      </c>
      <c r="CD103" s="389">
        <v>1306</v>
      </c>
      <c r="CE103" s="390">
        <v>1244</v>
      </c>
    </row>
    <row r="104" spans="1:83" x14ac:dyDescent="0.35">
      <c r="A104" s="359"/>
      <c r="B104" s="391" t="s">
        <v>412</v>
      </c>
      <c r="D104" s="392" t="s">
        <v>447</v>
      </c>
      <c r="E104" s="392" t="s">
        <v>447</v>
      </c>
      <c r="F104" s="392" t="s">
        <v>447</v>
      </c>
      <c r="G104" s="392" t="s">
        <v>447</v>
      </c>
      <c r="H104" s="392" t="s">
        <v>447</v>
      </c>
      <c r="I104" s="392" t="s">
        <v>447</v>
      </c>
      <c r="J104" s="392" t="s">
        <v>447</v>
      </c>
      <c r="K104" s="392" t="s">
        <v>447</v>
      </c>
      <c r="L104" s="392" t="s">
        <v>447</v>
      </c>
      <c r="M104" s="392" t="s">
        <v>447</v>
      </c>
      <c r="N104" s="392" t="s">
        <v>447</v>
      </c>
      <c r="O104" s="392" t="s">
        <v>447</v>
      </c>
      <c r="P104" s="392" t="s">
        <v>447</v>
      </c>
      <c r="Q104" s="392" t="s">
        <v>447</v>
      </c>
      <c r="R104" s="392" t="s">
        <v>447</v>
      </c>
      <c r="S104" s="392" t="s">
        <v>447</v>
      </c>
      <c r="T104" s="392" t="s">
        <v>447</v>
      </c>
      <c r="U104" s="392" t="s">
        <v>447</v>
      </c>
      <c r="V104" s="392" t="s">
        <v>447</v>
      </c>
      <c r="W104" s="392" t="s">
        <v>447</v>
      </c>
      <c r="X104" s="392" t="s">
        <v>447</v>
      </c>
      <c r="Y104" s="392" t="s">
        <v>447</v>
      </c>
      <c r="Z104" s="392" t="s">
        <v>447</v>
      </c>
      <c r="AA104" s="392" t="s">
        <v>447</v>
      </c>
      <c r="AB104" s="392" t="s">
        <v>447</v>
      </c>
      <c r="AC104" s="392" t="s">
        <v>447</v>
      </c>
      <c r="AD104" s="392" t="s">
        <v>447</v>
      </c>
      <c r="AE104" s="392" t="s">
        <v>447</v>
      </c>
      <c r="AF104" s="392" t="s">
        <v>447</v>
      </c>
      <c r="AG104" s="392" t="s">
        <v>447</v>
      </c>
      <c r="AH104" s="392">
        <v>1204</v>
      </c>
      <c r="AI104" s="392">
        <v>1210</v>
      </c>
      <c r="AJ104" s="392">
        <v>1201</v>
      </c>
      <c r="AK104" s="392">
        <v>1265</v>
      </c>
      <c r="AL104" s="392">
        <v>1306</v>
      </c>
      <c r="AM104" s="392">
        <v>1244</v>
      </c>
      <c r="AN104" s="392">
        <v>1234</v>
      </c>
      <c r="AO104" s="392">
        <v>1285</v>
      </c>
      <c r="AP104" s="392">
        <v>1300</v>
      </c>
      <c r="AQ104" s="392">
        <v>1358</v>
      </c>
      <c r="AR104" s="392">
        <v>1460</v>
      </c>
      <c r="AS104" s="392">
        <v>1564</v>
      </c>
      <c r="AT104" s="392">
        <v>1691</v>
      </c>
      <c r="AU104" s="392">
        <v>1874</v>
      </c>
      <c r="AV104" s="392">
        <v>2085</v>
      </c>
      <c r="AW104" s="392">
        <v>2248</v>
      </c>
      <c r="AX104" s="392">
        <v>2411</v>
      </c>
      <c r="AY104" s="392">
        <v>2526</v>
      </c>
      <c r="AZ104" s="392">
        <v>2568</v>
      </c>
      <c r="BA104" s="392">
        <v>2624</v>
      </c>
      <c r="BB104" s="392">
        <v>2626</v>
      </c>
      <c r="BC104" s="392">
        <v>2664</v>
      </c>
      <c r="BD104" s="392">
        <v>2720</v>
      </c>
      <c r="BE104" s="392">
        <v>2753</v>
      </c>
      <c r="BF104" s="392">
        <v>2773</v>
      </c>
      <c r="BG104" s="392">
        <v>2778</v>
      </c>
      <c r="BH104" s="392">
        <v>2770</v>
      </c>
      <c r="BI104" s="392">
        <v>2721</v>
      </c>
      <c r="BJ104" s="392">
        <v>2677</v>
      </c>
      <c r="BK104" s="392">
        <v>2636</v>
      </c>
      <c r="BL104" s="392">
        <v>2678</v>
      </c>
      <c r="BM104" s="392">
        <v>2621</v>
      </c>
      <c r="BN104" s="392">
        <v>2597</v>
      </c>
      <c r="BO104" s="392">
        <v>2572</v>
      </c>
      <c r="BP104" s="392">
        <v>2506</v>
      </c>
      <c r="BQ104" s="392">
        <v>2445</v>
      </c>
      <c r="BR104" s="392">
        <v>2502</v>
      </c>
      <c r="BS104" s="392">
        <v>2505</v>
      </c>
      <c r="BT104" s="392">
        <v>2457</v>
      </c>
      <c r="BU104" s="392">
        <v>2370</v>
      </c>
      <c r="BV104" s="392">
        <v>2200</v>
      </c>
      <c r="BW104" s="392">
        <v>1987</v>
      </c>
      <c r="BX104" s="392">
        <v>1898</v>
      </c>
      <c r="BY104" s="392">
        <v>1791</v>
      </c>
      <c r="BZ104" s="392">
        <v>1678</v>
      </c>
      <c r="CA104" s="392">
        <v>1572</v>
      </c>
      <c r="CB104" s="392">
        <v>1495</v>
      </c>
      <c r="CC104" s="392">
        <v>1383</v>
      </c>
      <c r="CD104" s="392">
        <v>1300</v>
      </c>
      <c r="CE104" s="393">
        <v>1239</v>
      </c>
    </row>
    <row r="105" spans="1:83" x14ac:dyDescent="0.35">
      <c r="A105" s="359"/>
      <c r="B105" s="391" t="s">
        <v>411</v>
      </c>
      <c r="D105" s="392" t="s">
        <v>447</v>
      </c>
      <c r="E105" s="392" t="s">
        <v>447</v>
      </c>
      <c r="F105" s="392" t="s">
        <v>447</v>
      </c>
      <c r="G105" s="392" t="s">
        <v>447</v>
      </c>
      <c r="H105" s="392" t="s">
        <v>447</v>
      </c>
      <c r="I105" s="392" t="s">
        <v>447</v>
      </c>
      <c r="J105" s="392" t="s">
        <v>447</v>
      </c>
      <c r="K105" s="392" t="s">
        <v>447</v>
      </c>
      <c r="L105" s="392" t="s">
        <v>447</v>
      </c>
      <c r="M105" s="392" t="s">
        <v>447</v>
      </c>
      <c r="N105" s="392" t="s">
        <v>447</v>
      </c>
      <c r="O105" s="392" t="s">
        <v>447</v>
      </c>
      <c r="P105" s="392" t="s">
        <v>447</v>
      </c>
      <c r="Q105" s="392" t="s">
        <v>447</v>
      </c>
      <c r="R105" s="392" t="s">
        <v>447</v>
      </c>
      <c r="S105" s="392" t="s">
        <v>447</v>
      </c>
      <c r="T105" s="392" t="s">
        <v>447</v>
      </c>
      <c r="U105" s="392" t="s">
        <v>447</v>
      </c>
      <c r="V105" s="392" t="s">
        <v>447</v>
      </c>
      <c r="W105" s="392" t="s">
        <v>447</v>
      </c>
      <c r="X105" s="392" t="s">
        <v>447</v>
      </c>
      <c r="Y105" s="392" t="s">
        <v>447</v>
      </c>
      <c r="Z105" s="392" t="s">
        <v>447</v>
      </c>
      <c r="AA105" s="392" t="s">
        <v>447</v>
      </c>
      <c r="AB105" s="392" t="s">
        <v>447</v>
      </c>
      <c r="AC105" s="392" t="s">
        <v>447</v>
      </c>
      <c r="AD105" s="392" t="s">
        <v>447</v>
      </c>
      <c r="AE105" s="392" t="s">
        <v>447</v>
      </c>
      <c r="AF105" s="392" t="s">
        <v>447</v>
      </c>
      <c r="AG105" s="392" t="s">
        <v>447</v>
      </c>
      <c r="AH105" s="392">
        <v>49</v>
      </c>
      <c r="AI105" s="392">
        <v>61</v>
      </c>
      <c r="AJ105" s="392">
        <v>68</v>
      </c>
      <c r="AK105" s="392">
        <v>75</v>
      </c>
      <c r="AL105" s="392">
        <v>80</v>
      </c>
      <c r="AM105" s="392">
        <v>88</v>
      </c>
      <c r="AN105" s="392">
        <v>104</v>
      </c>
      <c r="AO105" s="392">
        <v>123</v>
      </c>
      <c r="AP105" s="392">
        <v>146</v>
      </c>
      <c r="AQ105" s="392">
        <v>173</v>
      </c>
      <c r="AR105" s="392">
        <v>201</v>
      </c>
      <c r="AS105" s="392">
        <v>234</v>
      </c>
      <c r="AT105" s="392">
        <v>269</v>
      </c>
      <c r="AU105" s="392">
        <v>298</v>
      </c>
      <c r="AV105" s="392">
        <v>323</v>
      </c>
      <c r="AW105" s="392">
        <v>346</v>
      </c>
      <c r="AX105" s="392">
        <v>354</v>
      </c>
      <c r="AY105" s="392">
        <v>322</v>
      </c>
      <c r="AZ105" s="392">
        <v>250</v>
      </c>
      <c r="BA105" s="392">
        <v>189</v>
      </c>
      <c r="BB105" s="392">
        <v>123</v>
      </c>
      <c r="BC105" s="392">
        <v>67</v>
      </c>
      <c r="BD105" s="392">
        <v>47</v>
      </c>
      <c r="BE105" s="392">
        <v>43</v>
      </c>
      <c r="BF105" s="392">
        <v>41</v>
      </c>
      <c r="BG105" s="392">
        <v>41</v>
      </c>
      <c r="BH105" s="392">
        <v>42</v>
      </c>
      <c r="BI105" s="392">
        <v>42</v>
      </c>
      <c r="BJ105" s="392">
        <v>42</v>
      </c>
      <c r="BK105" s="392">
        <v>42</v>
      </c>
      <c r="BL105" s="392">
        <v>41</v>
      </c>
      <c r="BM105" s="392">
        <v>40</v>
      </c>
      <c r="BN105" s="392">
        <v>39</v>
      </c>
      <c r="BO105" s="392">
        <v>36</v>
      </c>
      <c r="BP105" s="392">
        <v>34</v>
      </c>
      <c r="BQ105" s="392">
        <v>31</v>
      </c>
      <c r="BR105" s="392">
        <v>29</v>
      </c>
      <c r="BS105" s="392">
        <v>38</v>
      </c>
      <c r="BT105" s="392">
        <v>34</v>
      </c>
      <c r="BU105" s="392">
        <v>30</v>
      </c>
      <c r="BV105" s="392">
        <v>27</v>
      </c>
      <c r="BW105" s="392">
        <v>18</v>
      </c>
      <c r="BX105" s="392">
        <v>15</v>
      </c>
      <c r="BY105" s="392">
        <v>13</v>
      </c>
      <c r="BZ105" s="392">
        <v>12</v>
      </c>
      <c r="CA105" s="392">
        <v>10</v>
      </c>
      <c r="CB105" s="392">
        <v>9</v>
      </c>
      <c r="CC105" s="392">
        <v>8</v>
      </c>
      <c r="CD105" s="392">
        <v>6</v>
      </c>
      <c r="CE105" s="393">
        <v>5</v>
      </c>
    </row>
    <row r="106" spans="1:83" s="244" customFormat="1" x14ac:dyDescent="0.35">
      <c r="A106" s="359"/>
      <c r="B106" s="439"/>
      <c r="D106" s="389"/>
      <c r="E106" s="389"/>
      <c r="F106" s="389"/>
      <c r="G106" s="389"/>
      <c r="H106" s="389"/>
      <c r="I106" s="389"/>
      <c r="J106" s="389"/>
      <c r="K106" s="389"/>
      <c r="L106" s="389"/>
      <c r="M106" s="389"/>
      <c r="N106" s="389"/>
      <c r="O106" s="389"/>
      <c r="P106" s="389"/>
      <c r="Q106" s="389"/>
      <c r="R106" s="389"/>
      <c r="S106" s="389"/>
      <c r="T106" s="389"/>
      <c r="U106" s="389"/>
      <c r="V106" s="389"/>
      <c r="W106" s="389"/>
      <c r="X106" s="389"/>
      <c r="Y106" s="389"/>
      <c r="Z106" s="389"/>
      <c r="AA106" s="389"/>
      <c r="AB106" s="389"/>
      <c r="AC106" s="389"/>
      <c r="AD106" s="389"/>
      <c r="AE106" s="389"/>
      <c r="AF106" s="389"/>
      <c r="AG106" s="389"/>
      <c r="AH106" s="392"/>
      <c r="AI106" s="392"/>
      <c r="AJ106" s="392"/>
      <c r="AK106" s="392"/>
      <c r="AL106" s="392"/>
      <c r="AM106" s="392"/>
      <c r="AN106" s="392"/>
      <c r="AO106" s="392"/>
      <c r="AP106" s="392"/>
      <c r="AQ106" s="392"/>
      <c r="AR106" s="392"/>
      <c r="AS106" s="392"/>
      <c r="AT106" s="392"/>
      <c r="AU106" s="392"/>
      <c r="AV106" s="392"/>
      <c r="AW106" s="392"/>
      <c r="AX106" s="392"/>
      <c r="AY106" s="392"/>
      <c r="AZ106" s="392"/>
      <c r="BA106" s="392"/>
      <c r="BB106" s="392"/>
      <c r="BC106" s="392"/>
      <c r="BD106" s="392"/>
      <c r="BE106" s="392"/>
      <c r="BF106" s="392"/>
      <c r="BG106" s="392"/>
      <c r="BH106" s="392"/>
      <c r="BI106" s="392"/>
      <c r="BJ106" s="392"/>
      <c r="BK106" s="392"/>
      <c r="BL106" s="392"/>
      <c r="BM106" s="392"/>
      <c r="BN106" s="392"/>
      <c r="BO106" s="392"/>
      <c r="BP106" s="392"/>
      <c r="BQ106" s="392"/>
      <c r="BR106" s="392"/>
      <c r="BS106" s="392"/>
      <c r="BT106" s="392"/>
      <c r="BU106" s="392"/>
      <c r="BV106" s="392"/>
      <c r="BW106" s="392"/>
      <c r="BX106" s="392"/>
      <c r="BY106" s="392"/>
      <c r="BZ106" s="392"/>
      <c r="CA106" s="392"/>
      <c r="CB106" s="392"/>
      <c r="CC106" s="392"/>
      <c r="CD106" s="392"/>
      <c r="CE106" s="393"/>
    </row>
    <row r="107" spans="1:83" s="244" customFormat="1" x14ac:dyDescent="0.35">
      <c r="B107" s="109" t="s">
        <v>237</v>
      </c>
      <c r="D107" s="389">
        <v>0</v>
      </c>
      <c r="E107" s="389">
        <v>0</v>
      </c>
      <c r="F107" s="389">
        <v>0</v>
      </c>
      <c r="G107" s="389">
        <v>0</v>
      </c>
      <c r="H107" s="389">
        <v>0</v>
      </c>
      <c r="I107" s="389">
        <v>0</v>
      </c>
      <c r="J107" s="389">
        <v>0</v>
      </c>
      <c r="K107" s="389">
        <v>0</v>
      </c>
      <c r="L107" s="389">
        <v>0</v>
      </c>
      <c r="M107" s="389">
        <v>0</v>
      </c>
      <c r="N107" s="389">
        <v>0</v>
      </c>
      <c r="O107" s="389">
        <v>0</v>
      </c>
      <c r="P107" s="389">
        <v>0</v>
      </c>
      <c r="Q107" s="389">
        <v>0</v>
      </c>
      <c r="R107" s="389">
        <v>0</v>
      </c>
      <c r="S107" s="389">
        <v>0</v>
      </c>
      <c r="T107" s="389">
        <v>0</v>
      </c>
      <c r="U107" s="389">
        <v>0</v>
      </c>
      <c r="V107" s="389">
        <v>0</v>
      </c>
      <c r="W107" s="389">
        <v>0</v>
      </c>
      <c r="X107" s="389">
        <v>0</v>
      </c>
      <c r="Y107" s="389">
        <v>0</v>
      </c>
      <c r="Z107" s="389">
        <v>0</v>
      </c>
      <c r="AA107" s="389">
        <v>0</v>
      </c>
      <c r="AB107" s="389">
        <v>0</v>
      </c>
      <c r="AC107" s="389">
        <v>0</v>
      </c>
      <c r="AD107" s="389">
        <v>0</v>
      </c>
      <c r="AE107" s="389">
        <v>0</v>
      </c>
      <c r="AF107" s="389">
        <v>0</v>
      </c>
      <c r="AG107" s="389">
        <v>0</v>
      </c>
      <c r="AH107" s="389">
        <v>0</v>
      </c>
      <c r="AI107" s="389">
        <v>0</v>
      </c>
      <c r="AJ107" s="389">
        <v>0</v>
      </c>
      <c r="AK107" s="389">
        <v>0</v>
      </c>
      <c r="AL107" s="389">
        <v>0</v>
      </c>
      <c r="AM107" s="389">
        <v>0</v>
      </c>
      <c r="AN107" s="389">
        <v>0</v>
      </c>
      <c r="AO107" s="389">
        <v>0</v>
      </c>
      <c r="AP107" s="389">
        <v>0</v>
      </c>
      <c r="AQ107" s="389">
        <v>0</v>
      </c>
      <c r="AR107" s="389">
        <v>0</v>
      </c>
      <c r="AS107" s="389">
        <v>0</v>
      </c>
      <c r="AT107" s="389">
        <v>0</v>
      </c>
      <c r="AU107" s="389">
        <v>0</v>
      </c>
      <c r="AV107" s="389">
        <v>0</v>
      </c>
      <c r="AW107" s="389">
        <v>0</v>
      </c>
      <c r="AX107" s="389">
        <v>0</v>
      </c>
      <c r="AY107" s="389">
        <v>0</v>
      </c>
      <c r="AZ107" s="389">
        <v>0</v>
      </c>
      <c r="BA107" s="389">
        <v>0</v>
      </c>
      <c r="BB107" s="389">
        <v>0</v>
      </c>
      <c r="BC107" s="389">
        <v>0</v>
      </c>
      <c r="BD107" s="389">
        <v>0</v>
      </c>
      <c r="BE107" s="389">
        <v>0</v>
      </c>
      <c r="BF107" s="389">
        <v>0</v>
      </c>
      <c r="BG107" s="389">
        <v>0</v>
      </c>
      <c r="BH107" s="389">
        <v>0</v>
      </c>
      <c r="BI107" s="389">
        <v>0</v>
      </c>
      <c r="BJ107" s="389">
        <v>0</v>
      </c>
      <c r="BK107" s="389">
        <v>0</v>
      </c>
      <c r="BL107" s="389">
        <v>136</v>
      </c>
      <c r="BM107" s="389">
        <v>391</v>
      </c>
      <c r="BN107" s="389">
        <v>579</v>
      </c>
      <c r="BO107" s="389">
        <v>811</v>
      </c>
      <c r="BP107" s="389">
        <v>1365</v>
      </c>
      <c r="BQ107" s="389">
        <v>1912</v>
      </c>
      <c r="BR107" s="389">
        <v>2235</v>
      </c>
      <c r="BS107" s="389">
        <v>2356</v>
      </c>
      <c r="BT107" s="389">
        <v>2381</v>
      </c>
      <c r="BU107" s="389">
        <v>2326</v>
      </c>
      <c r="BV107" s="389">
        <v>2168</v>
      </c>
      <c r="BW107" s="389">
        <v>1961</v>
      </c>
      <c r="BX107" s="389">
        <v>1875</v>
      </c>
      <c r="BY107" s="389">
        <v>1769</v>
      </c>
      <c r="BZ107" s="389">
        <v>1659</v>
      </c>
      <c r="CA107" s="389">
        <v>1554</v>
      </c>
      <c r="CB107" s="389">
        <v>1479</v>
      </c>
      <c r="CC107" s="389">
        <v>1369</v>
      </c>
      <c r="CD107" s="389">
        <v>1287</v>
      </c>
      <c r="CE107" s="390">
        <v>1239</v>
      </c>
    </row>
    <row r="108" spans="1:83" x14ac:dyDescent="0.35">
      <c r="B108" s="74" t="s">
        <v>643</v>
      </c>
      <c r="D108" s="392">
        <v>0</v>
      </c>
      <c r="E108" s="392">
        <v>0</v>
      </c>
      <c r="F108" s="392">
        <v>0</v>
      </c>
      <c r="G108" s="392">
        <v>0</v>
      </c>
      <c r="H108" s="392">
        <v>0</v>
      </c>
      <c r="I108" s="392">
        <v>0</v>
      </c>
      <c r="J108" s="392">
        <v>0</v>
      </c>
      <c r="K108" s="392">
        <v>0</v>
      </c>
      <c r="L108" s="392">
        <v>0</v>
      </c>
      <c r="M108" s="392">
        <v>0</v>
      </c>
      <c r="N108" s="392">
        <v>0</v>
      </c>
      <c r="O108" s="392">
        <v>0</v>
      </c>
      <c r="P108" s="392">
        <v>0</v>
      </c>
      <c r="Q108" s="392">
        <v>0</v>
      </c>
      <c r="R108" s="392">
        <v>0</v>
      </c>
      <c r="S108" s="392">
        <v>0</v>
      </c>
      <c r="T108" s="392">
        <v>0</v>
      </c>
      <c r="U108" s="392">
        <v>0</v>
      </c>
      <c r="V108" s="392">
        <v>0</v>
      </c>
      <c r="W108" s="392">
        <v>0</v>
      </c>
      <c r="X108" s="392">
        <v>0</v>
      </c>
      <c r="Y108" s="392">
        <v>0</v>
      </c>
      <c r="Z108" s="392">
        <v>0</v>
      </c>
      <c r="AA108" s="392">
        <v>0</v>
      </c>
      <c r="AB108" s="392">
        <v>0</v>
      </c>
      <c r="AC108" s="392">
        <v>0</v>
      </c>
      <c r="AD108" s="392">
        <v>0</v>
      </c>
      <c r="AE108" s="392">
        <v>0</v>
      </c>
      <c r="AF108" s="392">
        <v>0</v>
      </c>
      <c r="AG108" s="392">
        <v>0</v>
      </c>
      <c r="AH108" s="392">
        <v>0</v>
      </c>
      <c r="AI108" s="392">
        <v>0</v>
      </c>
      <c r="AJ108" s="392">
        <v>0</v>
      </c>
      <c r="AK108" s="392">
        <v>0</v>
      </c>
      <c r="AL108" s="392">
        <v>0</v>
      </c>
      <c r="AM108" s="392">
        <v>0</v>
      </c>
      <c r="AN108" s="392">
        <v>0</v>
      </c>
      <c r="AO108" s="392">
        <v>0</v>
      </c>
      <c r="AP108" s="392">
        <v>0</v>
      </c>
      <c r="AQ108" s="392">
        <v>0</v>
      </c>
      <c r="AR108" s="392">
        <v>0</v>
      </c>
      <c r="AS108" s="392">
        <v>0</v>
      </c>
      <c r="AT108" s="392">
        <v>0</v>
      </c>
      <c r="AU108" s="392">
        <v>0</v>
      </c>
      <c r="AV108" s="392">
        <v>0</v>
      </c>
      <c r="AW108" s="392">
        <v>0</v>
      </c>
      <c r="AX108" s="392">
        <v>0</v>
      </c>
      <c r="AY108" s="392">
        <v>0</v>
      </c>
      <c r="AZ108" s="392">
        <v>0</v>
      </c>
      <c r="BA108" s="392">
        <v>0</v>
      </c>
      <c r="BB108" s="392">
        <v>0</v>
      </c>
      <c r="BC108" s="392">
        <v>0</v>
      </c>
      <c r="BD108" s="392">
        <v>0</v>
      </c>
      <c r="BE108" s="392">
        <v>0</v>
      </c>
      <c r="BF108" s="392">
        <v>0</v>
      </c>
      <c r="BG108" s="392">
        <v>0</v>
      </c>
      <c r="BH108" s="392">
        <v>0</v>
      </c>
      <c r="BI108" s="392">
        <v>0</v>
      </c>
      <c r="BJ108" s="392">
        <v>0</v>
      </c>
      <c r="BK108" s="392">
        <v>0</v>
      </c>
      <c r="BL108" s="392">
        <v>65</v>
      </c>
      <c r="BM108" s="392">
        <v>167</v>
      </c>
      <c r="BN108" s="392">
        <v>237</v>
      </c>
      <c r="BO108" s="392">
        <v>321</v>
      </c>
      <c r="BP108" s="392">
        <v>467</v>
      </c>
      <c r="BQ108" s="392">
        <v>672</v>
      </c>
      <c r="BR108" s="392">
        <v>755</v>
      </c>
      <c r="BS108" s="392">
        <v>814</v>
      </c>
      <c r="BT108" s="392">
        <v>862</v>
      </c>
      <c r="BU108" s="392">
        <v>858</v>
      </c>
      <c r="BV108" s="392">
        <v>818</v>
      </c>
      <c r="BW108" s="392">
        <v>797</v>
      </c>
      <c r="BX108" s="392">
        <v>806</v>
      </c>
      <c r="BY108" s="392">
        <v>792</v>
      </c>
      <c r="BZ108" s="392">
        <v>773</v>
      </c>
      <c r="CA108" s="392">
        <v>754</v>
      </c>
      <c r="CB108" s="392">
        <v>737</v>
      </c>
      <c r="CC108" s="392">
        <v>707</v>
      </c>
      <c r="CD108" s="392">
        <v>685</v>
      </c>
      <c r="CE108" s="393">
        <v>691</v>
      </c>
    </row>
    <row r="109" spans="1:83" x14ac:dyDescent="0.35">
      <c r="B109" s="285" t="s">
        <v>390</v>
      </c>
      <c r="D109" s="392">
        <v>0</v>
      </c>
      <c r="E109" s="392">
        <v>0</v>
      </c>
      <c r="F109" s="392">
        <v>0</v>
      </c>
      <c r="G109" s="392">
        <v>0</v>
      </c>
      <c r="H109" s="392">
        <v>0</v>
      </c>
      <c r="I109" s="392">
        <v>0</v>
      </c>
      <c r="J109" s="392">
        <v>0</v>
      </c>
      <c r="K109" s="392">
        <v>0</v>
      </c>
      <c r="L109" s="392">
        <v>0</v>
      </c>
      <c r="M109" s="392">
        <v>0</v>
      </c>
      <c r="N109" s="392">
        <v>0</v>
      </c>
      <c r="O109" s="392">
        <v>0</v>
      </c>
      <c r="P109" s="392">
        <v>0</v>
      </c>
      <c r="Q109" s="392">
        <v>0</v>
      </c>
      <c r="R109" s="392">
        <v>0</v>
      </c>
      <c r="S109" s="392">
        <v>0</v>
      </c>
      <c r="T109" s="392">
        <v>0</v>
      </c>
      <c r="U109" s="392">
        <v>0</v>
      </c>
      <c r="V109" s="392">
        <v>0</v>
      </c>
      <c r="W109" s="392">
        <v>0</v>
      </c>
      <c r="X109" s="392">
        <v>0</v>
      </c>
      <c r="Y109" s="392">
        <v>0</v>
      </c>
      <c r="Z109" s="392">
        <v>0</v>
      </c>
      <c r="AA109" s="392">
        <v>0</v>
      </c>
      <c r="AB109" s="392">
        <v>0</v>
      </c>
      <c r="AC109" s="392">
        <v>0</v>
      </c>
      <c r="AD109" s="392">
        <v>0</v>
      </c>
      <c r="AE109" s="392">
        <v>0</v>
      </c>
      <c r="AF109" s="392">
        <v>0</v>
      </c>
      <c r="AG109" s="392">
        <v>0</v>
      </c>
      <c r="AH109" s="392">
        <v>0</v>
      </c>
      <c r="AI109" s="392">
        <v>0</v>
      </c>
      <c r="AJ109" s="392">
        <v>0</v>
      </c>
      <c r="AK109" s="392">
        <v>0</v>
      </c>
      <c r="AL109" s="392">
        <v>0</v>
      </c>
      <c r="AM109" s="392">
        <v>0</v>
      </c>
      <c r="AN109" s="392">
        <v>0</v>
      </c>
      <c r="AO109" s="392">
        <v>0</v>
      </c>
      <c r="AP109" s="392">
        <v>0</v>
      </c>
      <c r="AQ109" s="392">
        <v>0</v>
      </c>
      <c r="AR109" s="392">
        <v>0</v>
      </c>
      <c r="AS109" s="392">
        <v>0</v>
      </c>
      <c r="AT109" s="392">
        <v>0</v>
      </c>
      <c r="AU109" s="392">
        <v>0</v>
      </c>
      <c r="AV109" s="392">
        <v>0</v>
      </c>
      <c r="AW109" s="392">
        <v>0</v>
      </c>
      <c r="AX109" s="392">
        <v>0</v>
      </c>
      <c r="AY109" s="392">
        <v>0</v>
      </c>
      <c r="AZ109" s="392">
        <v>0</v>
      </c>
      <c r="BA109" s="392">
        <v>0</v>
      </c>
      <c r="BB109" s="392">
        <v>0</v>
      </c>
      <c r="BC109" s="392">
        <v>0</v>
      </c>
      <c r="BD109" s="392">
        <v>0</v>
      </c>
      <c r="BE109" s="392">
        <v>0</v>
      </c>
      <c r="BF109" s="392">
        <v>0</v>
      </c>
      <c r="BG109" s="392">
        <v>0</v>
      </c>
      <c r="BH109" s="392">
        <v>0</v>
      </c>
      <c r="BI109" s="392">
        <v>0</v>
      </c>
      <c r="BJ109" s="392">
        <v>0</v>
      </c>
      <c r="BK109" s="392">
        <v>0</v>
      </c>
      <c r="BL109" s="392">
        <v>62</v>
      </c>
      <c r="BM109" s="392">
        <v>124</v>
      </c>
      <c r="BN109" s="392">
        <v>135</v>
      </c>
      <c r="BO109" s="392">
        <v>138</v>
      </c>
      <c r="BP109" s="392">
        <v>156</v>
      </c>
      <c r="BQ109" s="392">
        <v>133</v>
      </c>
      <c r="BR109" s="392">
        <v>118</v>
      </c>
      <c r="BS109" s="392">
        <v>91</v>
      </c>
      <c r="BT109" s="392">
        <v>88</v>
      </c>
      <c r="BU109" s="392">
        <v>76</v>
      </c>
      <c r="BV109" s="392">
        <v>42</v>
      </c>
      <c r="BW109" s="392">
        <v>31</v>
      </c>
      <c r="BX109" s="392">
        <v>55</v>
      </c>
      <c r="BY109" s="392">
        <v>57</v>
      </c>
      <c r="BZ109" s="392">
        <v>47</v>
      </c>
      <c r="CA109" s="392">
        <v>37</v>
      </c>
      <c r="CB109" s="392">
        <v>36</v>
      </c>
      <c r="CC109" s="392">
        <v>36</v>
      </c>
      <c r="CD109" s="392">
        <v>37</v>
      </c>
      <c r="CE109" s="393">
        <v>38</v>
      </c>
    </row>
    <row r="110" spans="1:83" x14ac:dyDescent="0.35">
      <c r="B110" s="285" t="s">
        <v>644</v>
      </c>
      <c r="D110" s="392">
        <v>0</v>
      </c>
      <c r="E110" s="392">
        <v>0</v>
      </c>
      <c r="F110" s="392">
        <v>0</v>
      </c>
      <c r="G110" s="392">
        <v>0</v>
      </c>
      <c r="H110" s="392">
        <v>0</v>
      </c>
      <c r="I110" s="392">
        <v>0</v>
      </c>
      <c r="J110" s="392">
        <v>0</v>
      </c>
      <c r="K110" s="392">
        <v>0</v>
      </c>
      <c r="L110" s="392">
        <v>0</v>
      </c>
      <c r="M110" s="392">
        <v>0</v>
      </c>
      <c r="N110" s="392">
        <v>0</v>
      </c>
      <c r="O110" s="392">
        <v>0</v>
      </c>
      <c r="P110" s="392">
        <v>0</v>
      </c>
      <c r="Q110" s="392">
        <v>0</v>
      </c>
      <c r="R110" s="392">
        <v>0</v>
      </c>
      <c r="S110" s="392">
        <v>0</v>
      </c>
      <c r="T110" s="392">
        <v>0</v>
      </c>
      <c r="U110" s="392">
        <v>0</v>
      </c>
      <c r="V110" s="392">
        <v>0</v>
      </c>
      <c r="W110" s="392">
        <v>0</v>
      </c>
      <c r="X110" s="392">
        <v>0</v>
      </c>
      <c r="Y110" s="392">
        <v>0</v>
      </c>
      <c r="Z110" s="392">
        <v>0</v>
      </c>
      <c r="AA110" s="392">
        <v>0</v>
      </c>
      <c r="AB110" s="392">
        <v>0</v>
      </c>
      <c r="AC110" s="392">
        <v>0</v>
      </c>
      <c r="AD110" s="392">
        <v>0</v>
      </c>
      <c r="AE110" s="392">
        <v>0</v>
      </c>
      <c r="AF110" s="392">
        <v>0</v>
      </c>
      <c r="AG110" s="392">
        <v>0</v>
      </c>
      <c r="AH110" s="392">
        <v>0</v>
      </c>
      <c r="AI110" s="392">
        <v>0</v>
      </c>
      <c r="AJ110" s="392">
        <v>0</v>
      </c>
      <c r="AK110" s="392">
        <v>0</v>
      </c>
      <c r="AL110" s="392">
        <v>0</v>
      </c>
      <c r="AM110" s="392">
        <v>0</v>
      </c>
      <c r="AN110" s="392">
        <v>0</v>
      </c>
      <c r="AO110" s="392">
        <v>0</v>
      </c>
      <c r="AP110" s="392">
        <v>0</v>
      </c>
      <c r="AQ110" s="392">
        <v>0</v>
      </c>
      <c r="AR110" s="392">
        <v>0</v>
      </c>
      <c r="AS110" s="392">
        <v>0</v>
      </c>
      <c r="AT110" s="392">
        <v>0</v>
      </c>
      <c r="AU110" s="392">
        <v>0</v>
      </c>
      <c r="AV110" s="392">
        <v>0</v>
      </c>
      <c r="AW110" s="392">
        <v>0</v>
      </c>
      <c r="AX110" s="392">
        <v>0</v>
      </c>
      <c r="AY110" s="392">
        <v>0</v>
      </c>
      <c r="AZ110" s="392">
        <v>0</v>
      </c>
      <c r="BA110" s="392">
        <v>0</v>
      </c>
      <c r="BB110" s="392">
        <v>0</v>
      </c>
      <c r="BC110" s="392">
        <v>0</v>
      </c>
      <c r="BD110" s="392">
        <v>0</v>
      </c>
      <c r="BE110" s="392">
        <v>0</v>
      </c>
      <c r="BF110" s="392">
        <v>0</v>
      </c>
      <c r="BG110" s="392">
        <v>0</v>
      </c>
      <c r="BH110" s="392">
        <v>0</v>
      </c>
      <c r="BI110" s="392">
        <v>0</v>
      </c>
      <c r="BJ110" s="392">
        <v>0</v>
      </c>
      <c r="BK110" s="392">
        <v>0</v>
      </c>
      <c r="BL110" s="392">
        <v>1</v>
      </c>
      <c r="BM110" s="392">
        <v>12</v>
      </c>
      <c r="BN110" s="392">
        <v>75</v>
      </c>
      <c r="BO110" s="392">
        <v>120</v>
      </c>
      <c r="BP110" s="392">
        <v>119</v>
      </c>
      <c r="BQ110" s="392">
        <v>112</v>
      </c>
      <c r="BR110" s="392">
        <v>35</v>
      </c>
      <c r="BS110" s="392">
        <v>16</v>
      </c>
      <c r="BT110" s="392">
        <v>20</v>
      </c>
      <c r="BU110" s="392">
        <v>24</v>
      </c>
      <c r="BV110" s="392">
        <v>18</v>
      </c>
      <c r="BW110" s="392">
        <v>11</v>
      </c>
      <c r="BX110" s="392">
        <v>4</v>
      </c>
      <c r="BY110" s="392">
        <v>4</v>
      </c>
      <c r="BZ110" s="392">
        <v>5</v>
      </c>
      <c r="CA110" s="392">
        <v>6</v>
      </c>
      <c r="CB110" s="392">
        <v>6</v>
      </c>
      <c r="CC110" s="392">
        <v>6</v>
      </c>
      <c r="CD110" s="392">
        <v>7</v>
      </c>
      <c r="CE110" s="393">
        <v>7</v>
      </c>
    </row>
    <row r="111" spans="1:83" x14ac:dyDescent="0.35">
      <c r="B111" s="285" t="s">
        <v>392</v>
      </c>
      <c r="D111" s="392">
        <v>0</v>
      </c>
      <c r="E111" s="392">
        <v>0</v>
      </c>
      <c r="F111" s="392">
        <v>0</v>
      </c>
      <c r="G111" s="392">
        <v>0</v>
      </c>
      <c r="H111" s="392">
        <v>0</v>
      </c>
      <c r="I111" s="392">
        <v>0</v>
      </c>
      <c r="J111" s="392">
        <v>0</v>
      </c>
      <c r="K111" s="392">
        <v>0</v>
      </c>
      <c r="L111" s="392">
        <v>0</v>
      </c>
      <c r="M111" s="392">
        <v>0</v>
      </c>
      <c r="N111" s="392">
        <v>0</v>
      </c>
      <c r="O111" s="392">
        <v>0</v>
      </c>
      <c r="P111" s="392">
        <v>0</v>
      </c>
      <c r="Q111" s="392">
        <v>0</v>
      </c>
      <c r="R111" s="392">
        <v>0</v>
      </c>
      <c r="S111" s="392">
        <v>0</v>
      </c>
      <c r="T111" s="392">
        <v>0</v>
      </c>
      <c r="U111" s="392">
        <v>0</v>
      </c>
      <c r="V111" s="392">
        <v>0</v>
      </c>
      <c r="W111" s="392">
        <v>0</v>
      </c>
      <c r="X111" s="392">
        <v>0</v>
      </c>
      <c r="Y111" s="392">
        <v>0</v>
      </c>
      <c r="Z111" s="392">
        <v>0</v>
      </c>
      <c r="AA111" s="392">
        <v>0</v>
      </c>
      <c r="AB111" s="392">
        <v>0</v>
      </c>
      <c r="AC111" s="392">
        <v>0</v>
      </c>
      <c r="AD111" s="392">
        <v>0</v>
      </c>
      <c r="AE111" s="392">
        <v>0</v>
      </c>
      <c r="AF111" s="392">
        <v>0</v>
      </c>
      <c r="AG111" s="392">
        <v>0</v>
      </c>
      <c r="AH111" s="392">
        <v>0</v>
      </c>
      <c r="AI111" s="392">
        <v>0</v>
      </c>
      <c r="AJ111" s="392">
        <v>0</v>
      </c>
      <c r="AK111" s="392">
        <v>0</v>
      </c>
      <c r="AL111" s="392">
        <v>0</v>
      </c>
      <c r="AM111" s="392">
        <v>0</v>
      </c>
      <c r="AN111" s="392">
        <v>0</v>
      </c>
      <c r="AO111" s="392">
        <v>0</v>
      </c>
      <c r="AP111" s="392">
        <v>0</v>
      </c>
      <c r="AQ111" s="392">
        <v>0</v>
      </c>
      <c r="AR111" s="392">
        <v>0</v>
      </c>
      <c r="AS111" s="392">
        <v>0</v>
      </c>
      <c r="AT111" s="392">
        <v>0</v>
      </c>
      <c r="AU111" s="392">
        <v>0</v>
      </c>
      <c r="AV111" s="392">
        <v>0</v>
      </c>
      <c r="AW111" s="392">
        <v>0</v>
      </c>
      <c r="AX111" s="392">
        <v>0</v>
      </c>
      <c r="AY111" s="392">
        <v>0</v>
      </c>
      <c r="AZ111" s="392">
        <v>0</v>
      </c>
      <c r="BA111" s="392">
        <v>0</v>
      </c>
      <c r="BB111" s="392">
        <v>0</v>
      </c>
      <c r="BC111" s="392">
        <v>0</v>
      </c>
      <c r="BD111" s="392">
        <v>0</v>
      </c>
      <c r="BE111" s="392">
        <v>0</v>
      </c>
      <c r="BF111" s="392">
        <v>0</v>
      </c>
      <c r="BG111" s="392">
        <v>0</v>
      </c>
      <c r="BH111" s="392">
        <v>0</v>
      </c>
      <c r="BI111" s="392">
        <v>0</v>
      </c>
      <c r="BJ111" s="392">
        <v>0</v>
      </c>
      <c r="BK111" s="392">
        <v>0</v>
      </c>
      <c r="BL111" s="392">
        <v>2</v>
      </c>
      <c r="BM111" s="392">
        <v>31</v>
      </c>
      <c r="BN111" s="392">
        <v>27</v>
      </c>
      <c r="BO111" s="392">
        <v>64</v>
      </c>
      <c r="BP111" s="392">
        <v>193</v>
      </c>
      <c r="BQ111" s="392">
        <v>427</v>
      </c>
      <c r="BR111" s="392">
        <v>602</v>
      </c>
      <c r="BS111" s="392">
        <v>707</v>
      </c>
      <c r="BT111" s="392">
        <v>755</v>
      </c>
      <c r="BU111" s="392">
        <v>758</v>
      </c>
      <c r="BV111" s="392">
        <v>758</v>
      </c>
      <c r="BW111" s="392">
        <v>755</v>
      </c>
      <c r="BX111" s="392">
        <v>747</v>
      </c>
      <c r="BY111" s="392">
        <v>731</v>
      </c>
      <c r="BZ111" s="392">
        <v>721</v>
      </c>
      <c r="CA111" s="392">
        <v>711</v>
      </c>
      <c r="CB111" s="392">
        <v>695</v>
      </c>
      <c r="CC111" s="392">
        <v>664</v>
      </c>
      <c r="CD111" s="392">
        <v>642</v>
      </c>
      <c r="CE111" s="393">
        <v>647</v>
      </c>
    </row>
    <row r="112" spans="1:83" ht="26.25" customHeight="1" x14ac:dyDescent="0.35">
      <c r="B112" s="74" t="s">
        <v>662</v>
      </c>
      <c r="D112" s="392">
        <v>0</v>
      </c>
      <c r="E112" s="392">
        <v>0</v>
      </c>
      <c r="F112" s="392">
        <v>0</v>
      </c>
      <c r="G112" s="392">
        <v>0</v>
      </c>
      <c r="H112" s="392">
        <v>0</v>
      </c>
      <c r="I112" s="392">
        <v>0</v>
      </c>
      <c r="J112" s="392">
        <v>0</v>
      </c>
      <c r="K112" s="392">
        <v>0</v>
      </c>
      <c r="L112" s="392">
        <v>0</v>
      </c>
      <c r="M112" s="392">
        <v>0</v>
      </c>
      <c r="N112" s="392">
        <v>0</v>
      </c>
      <c r="O112" s="392">
        <v>0</v>
      </c>
      <c r="P112" s="392">
        <v>0</v>
      </c>
      <c r="Q112" s="392">
        <v>0</v>
      </c>
      <c r="R112" s="392">
        <v>0</v>
      </c>
      <c r="S112" s="392">
        <v>0</v>
      </c>
      <c r="T112" s="392">
        <v>0</v>
      </c>
      <c r="U112" s="392">
        <v>0</v>
      </c>
      <c r="V112" s="392">
        <v>0</v>
      </c>
      <c r="W112" s="392">
        <v>0</v>
      </c>
      <c r="X112" s="392">
        <v>0</v>
      </c>
      <c r="Y112" s="392">
        <v>0</v>
      </c>
      <c r="Z112" s="392">
        <v>0</v>
      </c>
      <c r="AA112" s="392">
        <v>0</v>
      </c>
      <c r="AB112" s="392">
        <v>0</v>
      </c>
      <c r="AC112" s="392">
        <v>0</v>
      </c>
      <c r="AD112" s="392">
        <v>0</v>
      </c>
      <c r="AE112" s="392">
        <v>0</v>
      </c>
      <c r="AF112" s="392">
        <v>0</v>
      </c>
      <c r="AG112" s="392">
        <v>0</v>
      </c>
      <c r="AH112" s="392">
        <v>0</v>
      </c>
      <c r="AI112" s="392">
        <v>0</v>
      </c>
      <c r="AJ112" s="392">
        <v>0</v>
      </c>
      <c r="AK112" s="392">
        <v>0</v>
      </c>
      <c r="AL112" s="392">
        <v>0</v>
      </c>
      <c r="AM112" s="392">
        <v>0</v>
      </c>
      <c r="AN112" s="392">
        <v>0</v>
      </c>
      <c r="AO112" s="392">
        <v>0</v>
      </c>
      <c r="AP112" s="392">
        <v>0</v>
      </c>
      <c r="AQ112" s="392">
        <v>0</v>
      </c>
      <c r="AR112" s="392">
        <v>0</v>
      </c>
      <c r="AS112" s="392">
        <v>0</v>
      </c>
      <c r="AT112" s="392">
        <v>0</v>
      </c>
      <c r="AU112" s="392">
        <v>0</v>
      </c>
      <c r="AV112" s="392">
        <v>0</v>
      </c>
      <c r="AW112" s="392">
        <v>0</v>
      </c>
      <c r="AX112" s="392">
        <v>0</v>
      </c>
      <c r="AY112" s="392">
        <v>0</v>
      </c>
      <c r="AZ112" s="392">
        <v>0</v>
      </c>
      <c r="BA112" s="392">
        <v>0</v>
      </c>
      <c r="BB112" s="392">
        <v>0</v>
      </c>
      <c r="BC112" s="392">
        <v>0</v>
      </c>
      <c r="BD112" s="392">
        <v>0</v>
      </c>
      <c r="BE112" s="392">
        <v>0</v>
      </c>
      <c r="BF112" s="392">
        <v>0</v>
      </c>
      <c r="BG112" s="392">
        <v>0</v>
      </c>
      <c r="BH112" s="392">
        <v>0</v>
      </c>
      <c r="BI112" s="392">
        <v>0</v>
      </c>
      <c r="BJ112" s="392">
        <v>0</v>
      </c>
      <c r="BK112" s="392">
        <v>0</v>
      </c>
      <c r="BL112" s="392">
        <v>56</v>
      </c>
      <c r="BM112" s="392">
        <v>168</v>
      </c>
      <c r="BN112" s="392">
        <v>275</v>
      </c>
      <c r="BO112" s="392">
        <v>424</v>
      </c>
      <c r="BP112" s="392">
        <v>784</v>
      </c>
      <c r="BQ112" s="392">
        <v>1116</v>
      </c>
      <c r="BR112" s="392">
        <v>1340</v>
      </c>
      <c r="BS112" s="392">
        <v>1398</v>
      </c>
      <c r="BT112" s="392">
        <v>1381</v>
      </c>
      <c r="BU112" s="392">
        <v>1335</v>
      </c>
      <c r="BV112" s="392">
        <v>1227</v>
      </c>
      <c r="BW112" s="392">
        <v>1056</v>
      </c>
      <c r="BX112" s="392">
        <v>961</v>
      </c>
      <c r="BY112" s="392">
        <v>871</v>
      </c>
      <c r="BZ112" s="392">
        <v>783</v>
      </c>
      <c r="CA112" s="392">
        <v>699</v>
      </c>
      <c r="CB112" s="392">
        <v>643</v>
      </c>
      <c r="CC112" s="392">
        <v>565</v>
      </c>
      <c r="CD112" s="392">
        <v>508</v>
      </c>
      <c r="CE112" s="393">
        <v>455</v>
      </c>
    </row>
    <row r="113" spans="2:83" x14ac:dyDescent="0.35">
      <c r="B113" s="285" t="s">
        <v>390</v>
      </c>
      <c r="D113" s="392">
        <v>0</v>
      </c>
      <c r="E113" s="392">
        <v>0</v>
      </c>
      <c r="F113" s="392">
        <v>0</v>
      </c>
      <c r="G113" s="392">
        <v>0</v>
      </c>
      <c r="H113" s="392">
        <v>0</v>
      </c>
      <c r="I113" s="392">
        <v>0</v>
      </c>
      <c r="J113" s="392">
        <v>0</v>
      </c>
      <c r="K113" s="392">
        <v>0</v>
      </c>
      <c r="L113" s="392">
        <v>0</v>
      </c>
      <c r="M113" s="392">
        <v>0</v>
      </c>
      <c r="N113" s="392">
        <v>0</v>
      </c>
      <c r="O113" s="392">
        <v>0</v>
      </c>
      <c r="P113" s="392">
        <v>0</v>
      </c>
      <c r="Q113" s="392">
        <v>0</v>
      </c>
      <c r="R113" s="392">
        <v>0</v>
      </c>
      <c r="S113" s="392">
        <v>0</v>
      </c>
      <c r="T113" s="392">
        <v>0</v>
      </c>
      <c r="U113" s="392">
        <v>0</v>
      </c>
      <c r="V113" s="392">
        <v>0</v>
      </c>
      <c r="W113" s="392">
        <v>0</v>
      </c>
      <c r="X113" s="392">
        <v>0</v>
      </c>
      <c r="Y113" s="392">
        <v>0</v>
      </c>
      <c r="Z113" s="392">
        <v>0</v>
      </c>
      <c r="AA113" s="392">
        <v>0</v>
      </c>
      <c r="AB113" s="392">
        <v>0</v>
      </c>
      <c r="AC113" s="392">
        <v>0</v>
      </c>
      <c r="AD113" s="392">
        <v>0</v>
      </c>
      <c r="AE113" s="392">
        <v>0</v>
      </c>
      <c r="AF113" s="392">
        <v>0</v>
      </c>
      <c r="AG113" s="392">
        <v>0</v>
      </c>
      <c r="AH113" s="392">
        <v>0</v>
      </c>
      <c r="AI113" s="392">
        <v>0</v>
      </c>
      <c r="AJ113" s="392">
        <v>0</v>
      </c>
      <c r="AK113" s="392">
        <v>0</v>
      </c>
      <c r="AL113" s="392">
        <v>0</v>
      </c>
      <c r="AM113" s="392">
        <v>0</v>
      </c>
      <c r="AN113" s="392">
        <v>0</v>
      </c>
      <c r="AO113" s="392">
        <v>0</v>
      </c>
      <c r="AP113" s="392">
        <v>0</v>
      </c>
      <c r="AQ113" s="392">
        <v>0</v>
      </c>
      <c r="AR113" s="392">
        <v>0</v>
      </c>
      <c r="AS113" s="392">
        <v>0</v>
      </c>
      <c r="AT113" s="392">
        <v>0</v>
      </c>
      <c r="AU113" s="392">
        <v>0</v>
      </c>
      <c r="AV113" s="392">
        <v>0</v>
      </c>
      <c r="AW113" s="392">
        <v>0</v>
      </c>
      <c r="AX113" s="392">
        <v>0</v>
      </c>
      <c r="AY113" s="392">
        <v>0</v>
      </c>
      <c r="AZ113" s="392">
        <v>0</v>
      </c>
      <c r="BA113" s="392">
        <v>0</v>
      </c>
      <c r="BB113" s="392">
        <v>0</v>
      </c>
      <c r="BC113" s="392">
        <v>0</v>
      </c>
      <c r="BD113" s="392">
        <v>0</v>
      </c>
      <c r="BE113" s="392">
        <v>0</v>
      </c>
      <c r="BF113" s="392">
        <v>0</v>
      </c>
      <c r="BG113" s="392">
        <v>0</v>
      </c>
      <c r="BH113" s="392">
        <v>0</v>
      </c>
      <c r="BI113" s="392">
        <v>0</v>
      </c>
      <c r="BJ113" s="392">
        <v>0</v>
      </c>
      <c r="BK113" s="392">
        <v>0</v>
      </c>
      <c r="BL113" s="392">
        <v>53</v>
      </c>
      <c r="BM113" s="392">
        <v>132</v>
      </c>
      <c r="BN113" s="392">
        <v>181</v>
      </c>
      <c r="BO113" s="392">
        <v>226</v>
      </c>
      <c r="BP113" s="392">
        <v>313</v>
      </c>
      <c r="BQ113" s="392">
        <v>354</v>
      </c>
      <c r="BR113" s="392">
        <v>392</v>
      </c>
      <c r="BS113" s="392">
        <v>295</v>
      </c>
      <c r="BT113" s="392">
        <v>222</v>
      </c>
      <c r="BU113" s="392">
        <v>188</v>
      </c>
      <c r="BV113" s="392">
        <v>87</v>
      </c>
      <c r="BW113" s="392">
        <v>19</v>
      </c>
      <c r="BX113" s="392">
        <v>9</v>
      </c>
      <c r="BY113" s="392">
        <v>4</v>
      </c>
      <c r="BZ113" s="392">
        <v>2</v>
      </c>
      <c r="CA113" s="392">
        <v>1</v>
      </c>
      <c r="CB113" s="392">
        <v>0</v>
      </c>
      <c r="CC113" s="392">
        <v>0</v>
      </c>
      <c r="CD113" s="392">
        <v>0</v>
      </c>
      <c r="CE113" s="393">
        <v>0</v>
      </c>
    </row>
    <row r="114" spans="2:83" x14ac:dyDescent="0.35">
      <c r="B114" s="285" t="s">
        <v>644</v>
      </c>
      <c r="D114" s="392">
        <v>0</v>
      </c>
      <c r="E114" s="392">
        <v>0</v>
      </c>
      <c r="F114" s="392">
        <v>0</v>
      </c>
      <c r="G114" s="392">
        <v>0</v>
      </c>
      <c r="H114" s="392">
        <v>0</v>
      </c>
      <c r="I114" s="392">
        <v>0</v>
      </c>
      <c r="J114" s="392">
        <v>0</v>
      </c>
      <c r="K114" s="392">
        <v>0</v>
      </c>
      <c r="L114" s="392">
        <v>0</v>
      </c>
      <c r="M114" s="392">
        <v>0</v>
      </c>
      <c r="N114" s="392">
        <v>0</v>
      </c>
      <c r="O114" s="392">
        <v>0</v>
      </c>
      <c r="P114" s="392">
        <v>0</v>
      </c>
      <c r="Q114" s="392">
        <v>0</v>
      </c>
      <c r="R114" s="392">
        <v>0</v>
      </c>
      <c r="S114" s="392">
        <v>0</v>
      </c>
      <c r="T114" s="392">
        <v>0</v>
      </c>
      <c r="U114" s="392">
        <v>0</v>
      </c>
      <c r="V114" s="392">
        <v>0</v>
      </c>
      <c r="W114" s="392">
        <v>0</v>
      </c>
      <c r="X114" s="392">
        <v>0</v>
      </c>
      <c r="Y114" s="392">
        <v>0</v>
      </c>
      <c r="Z114" s="392">
        <v>0</v>
      </c>
      <c r="AA114" s="392">
        <v>0</v>
      </c>
      <c r="AB114" s="392">
        <v>0</v>
      </c>
      <c r="AC114" s="392">
        <v>0</v>
      </c>
      <c r="AD114" s="392">
        <v>0</v>
      </c>
      <c r="AE114" s="392">
        <v>0</v>
      </c>
      <c r="AF114" s="392">
        <v>0</v>
      </c>
      <c r="AG114" s="392">
        <v>0</v>
      </c>
      <c r="AH114" s="392">
        <v>0</v>
      </c>
      <c r="AI114" s="392">
        <v>0</v>
      </c>
      <c r="AJ114" s="392">
        <v>0</v>
      </c>
      <c r="AK114" s="392">
        <v>0</v>
      </c>
      <c r="AL114" s="392">
        <v>0</v>
      </c>
      <c r="AM114" s="392">
        <v>0</v>
      </c>
      <c r="AN114" s="392">
        <v>0</v>
      </c>
      <c r="AO114" s="392">
        <v>0</v>
      </c>
      <c r="AP114" s="392">
        <v>0</v>
      </c>
      <c r="AQ114" s="392">
        <v>0</v>
      </c>
      <c r="AR114" s="392">
        <v>0</v>
      </c>
      <c r="AS114" s="392">
        <v>0</v>
      </c>
      <c r="AT114" s="392">
        <v>0</v>
      </c>
      <c r="AU114" s="392">
        <v>0</v>
      </c>
      <c r="AV114" s="392">
        <v>0</v>
      </c>
      <c r="AW114" s="392">
        <v>0</v>
      </c>
      <c r="AX114" s="392">
        <v>0</v>
      </c>
      <c r="AY114" s="392">
        <v>0</v>
      </c>
      <c r="AZ114" s="392">
        <v>0</v>
      </c>
      <c r="BA114" s="392">
        <v>0</v>
      </c>
      <c r="BB114" s="392">
        <v>0</v>
      </c>
      <c r="BC114" s="392">
        <v>0</v>
      </c>
      <c r="BD114" s="392">
        <v>0</v>
      </c>
      <c r="BE114" s="392">
        <v>0</v>
      </c>
      <c r="BF114" s="392">
        <v>0</v>
      </c>
      <c r="BG114" s="392">
        <v>0</v>
      </c>
      <c r="BH114" s="392">
        <v>0</v>
      </c>
      <c r="BI114" s="392">
        <v>0</v>
      </c>
      <c r="BJ114" s="392">
        <v>0</v>
      </c>
      <c r="BK114" s="392">
        <v>0</v>
      </c>
      <c r="BL114" s="392">
        <v>0</v>
      </c>
      <c r="BM114" s="392">
        <v>8</v>
      </c>
      <c r="BN114" s="392">
        <v>71</v>
      </c>
      <c r="BO114" s="392">
        <v>132</v>
      </c>
      <c r="BP114" s="392">
        <v>285</v>
      </c>
      <c r="BQ114" s="392">
        <v>394</v>
      </c>
      <c r="BR114" s="392">
        <v>414</v>
      </c>
      <c r="BS114" s="392">
        <v>395</v>
      </c>
      <c r="BT114" s="392">
        <v>363</v>
      </c>
      <c r="BU114" s="392">
        <v>343</v>
      </c>
      <c r="BV114" s="392">
        <v>315</v>
      </c>
      <c r="BW114" s="392">
        <v>232</v>
      </c>
      <c r="BX114" s="392">
        <v>182</v>
      </c>
      <c r="BY114" s="392">
        <v>153</v>
      </c>
      <c r="BZ114" s="392">
        <v>131</v>
      </c>
      <c r="CA114" s="392">
        <v>111</v>
      </c>
      <c r="CB114" s="392">
        <v>97</v>
      </c>
      <c r="CC114" s="392">
        <v>82</v>
      </c>
      <c r="CD114" s="392">
        <v>72</v>
      </c>
      <c r="CE114" s="393">
        <v>64</v>
      </c>
    </row>
    <row r="115" spans="2:83" x14ac:dyDescent="0.35">
      <c r="B115" s="285" t="s">
        <v>392</v>
      </c>
      <c r="D115" s="392">
        <v>0</v>
      </c>
      <c r="E115" s="392">
        <v>0</v>
      </c>
      <c r="F115" s="392">
        <v>0</v>
      </c>
      <c r="G115" s="392">
        <v>0</v>
      </c>
      <c r="H115" s="392">
        <v>0</v>
      </c>
      <c r="I115" s="392">
        <v>0</v>
      </c>
      <c r="J115" s="392">
        <v>0</v>
      </c>
      <c r="K115" s="392">
        <v>0</v>
      </c>
      <c r="L115" s="392">
        <v>0</v>
      </c>
      <c r="M115" s="392">
        <v>0</v>
      </c>
      <c r="N115" s="392">
        <v>0</v>
      </c>
      <c r="O115" s="392">
        <v>0</v>
      </c>
      <c r="P115" s="392">
        <v>0</v>
      </c>
      <c r="Q115" s="392">
        <v>0</v>
      </c>
      <c r="R115" s="392">
        <v>0</v>
      </c>
      <c r="S115" s="392">
        <v>0</v>
      </c>
      <c r="T115" s="392">
        <v>0</v>
      </c>
      <c r="U115" s="392">
        <v>0</v>
      </c>
      <c r="V115" s="392">
        <v>0</v>
      </c>
      <c r="W115" s="392">
        <v>0</v>
      </c>
      <c r="X115" s="392">
        <v>0</v>
      </c>
      <c r="Y115" s="392">
        <v>0</v>
      </c>
      <c r="Z115" s="392">
        <v>0</v>
      </c>
      <c r="AA115" s="392">
        <v>0</v>
      </c>
      <c r="AB115" s="392">
        <v>0</v>
      </c>
      <c r="AC115" s="392">
        <v>0</v>
      </c>
      <c r="AD115" s="392">
        <v>0</v>
      </c>
      <c r="AE115" s="392">
        <v>0</v>
      </c>
      <c r="AF115" s="392">
        <v>0</v>
      </c>
      <c r="AG115" s="392">
        <v>0</v>
      </c>
      <c r="AH115" s="392">
        <v>0</v>
      </c>
      <c r="AI115" s="392">
        <v>0</v>
      </c>
      <c r="AJ115" s="392">
        <v>0</v>
      </c>
      <c r="AK115" s="392">
        <v>0</v>
      </c>
      <c r="AL115" s="392">
        <v>0</v>
      </c>
      <c r="AM115" s="392">
        <v>0</v>
      </c>
      <c r="AN115" s="392">
        <v>0</v>
      </c>
      <c r="AO115" s="392">
        <v>0</v>
      </c>
      <c r="AP115" s="392">
        <v>0</v>
      </c>
      <c r="AQ115" s="392">
        <v>0</v>
      </c>
      <c r="AR115" s="392">
        <v>0</v>
      </c>
      <c r="AS115" s="392">
        <v>0</v>
      </c>
      <c r="AT115" s="392">
        <v>0</v>
      </c>
      <c r="AU115" s="392">
        <v>0</v>
      </c>
      <c r="AV115" s="392">
        <v>0</v>
      </c>
      <c r="AW115" s="392">
        <v>0</v>
      </c>
      <c r="AX115" s="392">
        <v>0</v>
      </c>
      <c r="AY115" s="392">
        <v>0</v>
      </c>
      <c r="AZ115" s="392">
        <v>0</v>
      </c>
      <c r="BA115" s="392">
        <v>0</v>
      </c>
      <c r="BB115" s="392">
        <v>0</v>
      </c>
      <c r="BC115" s="392">
        <v>0</v>
      </c>
      <c r="BD115" s="392">
        <v>0</v>
      </c>
      <c r="BE115" s="392">
        <v>0</v>
      </c>
      <c r="BF115" s="392">
        <v>0</v>
      </c>
      <c r="BG115" s="392">
        <v>0</v>
      </c>
      <c r="BH115" s="392">
        <v>0</v>
      </c>
      <c r="BI115" s="392">
        <v>0</v>
      </c>
      <c r="BJ115" s="392">
        <v>0</v>
      </c>
      <c r="BK115" s="392">
        <v>0</v>
      </c>
      <c r="BL115" s="392">
        <v>2</v>
      </c>
      <c r="BM115" s="392">
        <v>28</v>
      </c>
      <c r="BN115" s="392">
        <v>23</v>
      </c>
      <c r="BO115" s="392">
        <v>66</v>
      </c>
      <c r="BP115" s="392">
        <v>186</v>
      </c>
      <c r="BQ115" s="392">
        <v>367</v>
      </c>
      <c r="BR115" s="392">
        <v>533</v>
      </c>
      <c r="BS115" s="392">
        <v>707</v>
      </c>
      <c r="BT115" s="392">
        <v>796</v>
      </c>
      <c r="BU115" s="392">
        <v>804</v>
      </c>
      <c r="BV115" s="392">
        <v>826</v>
      </c>
      <c r="BW115" s="392">
        <v>805</v>
      </c>
      <c r="BX115" s="392">
        <v>771</v>
      </c>
      <c r="BY115" s="392">
        <v>713</v>
      </c>
      <c r="BZ115" s="392">
        <v>650</v>
      </c>
      <c r="CA115" s="392">
        <v>588</v>
      </c>
      <c r="CB115" s="392">
        <v>546</v>
      </c>
      <c r="CC115" s="392">
        <v>483</v>
      </c>
      <c r="CD115" s="392">
        <v>436</v>
      </c>
      <c r="CE115" s="393">
        <v>390</v>
      </c>
    </row>
    <row r="116" spans="2:83" ht="26.25" customHeight="1" x14ac:dyDescent="0.35">
      <c r="B116" s="74" t="s">
        <v>663</v>
      </c>
      <c r="D116" s="392">
        <v>0</v>
      </c>
      <c r="E116" s="392">
        <v>0</v>
      </c>
      <c r="F116" s="392">
        <v>0</v>
      </c>
      <c r="G116" s="392">
        <v>0</v>
      </c>
      <c r="H116" s="392">
        <v>0</v>
      </c>
      <c r="I116" s="392">
        <v>0</v>
      </c>
      <c r="J116" s="392">
        <v>0</v>
      </c>
      <c r="K116" s="392">
        <v>0</v>
      </c>
      <c r="L116" s="392">
        <v>0</v>
      </c>
      <c r="M116" s="392">
        <v>0</v>
      </c>
      <c r="N116" s="392">
        <v>0</v>
      </c>
      <c r="O116" s="392">
        <v>0</v>
      </c>
      <c r="P116" s="392">
        <v>0</v>
      </c>
      <c r="Q116" s="392">
        <v>0</v>
      </c>
      <c r="R116" s="392">
        <v>0</v>
      </c>
      <c r="S116" s="392">
        <v>0</v>
      </c>
      <c r="T116" s="392">
        <v>0</v>
      </c>
      <c r="U116" s="392">
        <v>0</v>
      </c>
      <c r="V116" s="392">
        <v>0</v>
      </c>
      <c r="W116" s="392">
        <v>0</v>
      </c>
      <c r="X116" s="392">
        <v>0</v>
      </c>
      <c r="Y116" s="392">
        <v>0</v>
      </c>
      <c r="Z116" s="392">
        <v>0</v>
      </c>
      <c r="AA116" s="392">
        <v>0</v>
      </c>
      <c r="AB116" s="392">
        <v>0</v>
      </c>
      <c r="AC116" s="392">
        <v>0</v>
      </c>
      <c r="AD116" s="392">
        <v>0</v>
      </c>
      <c r="AE116" s="392">
        <v>0</v>
      </c>
      <c r="AF116" s="392">
        <v>0</v>
      </c>
      <c r="AG116" s="392">
        <v>0</v>
      </c>
      <c r="AH116" s="392">
        <v>0</v>
      </c>
      <c r="AI116" s="392">
        <v>0</v>
      </c>
      <c r="AJ116" s="392">
        <v>0</v>
      </c>
      <c r="AK116" s="392">
        <v>0</v>
      </c>
      <c r="AL116" s="392">
        <v>0</v>
      </c>
      <c r="AM116" s="392">
        <v>0</v>
      </c>
      <c r="AN116" s="392">
        <v>0</v>
      </c>
      <c r="AO116" s="392">
        <v>0</v>
      </c>
      <c r="AP116" s="392">
        <v>0</v>
      </c>
      <c r="AQ116" s="392">
        <v>0</v>
      </c>
      <c r="AR116" s="392">
        <v>0</v>
      </c>
      <c r="AS116" s="392">
        <v>0</v>
      </c>
      <c r="AT116" s="392">
        <v>0</v>
      </c>
      <c r="AU116" s="392">
        <v>0</v>
      </c>
      <c r="AV116" s="392">
        <v>0</v>
      </c>
      <c r="AW116" s="392">
        <v>0</v>
      </c>
      <c r="AX116" s="392">
        <v>0</v>
      </c>
      <c r="AY116" s="392">
        <v>0</v>
      </c>
      <c r="AZ116" s="392">
        <v>0</v>
      </c>
      <c r="BA116" s="392">
        <v>0</v>
      </c>
      <c r="BB116" s="392">
        <v>0</v>
      </c>
      <c r="BC116" s="392">
        <v>0</v>
      </c>
      <c r="BD116" s="392">
        <v>0</v>
      </c>
      <c r="BE116" s="392">
        <v>0</v>
      </c>
      <c r="BF116" s="392">
        <v>0</v>
      </c>
      <c r="BG116" s="392">
        <v>0</v>
      </c>
      <c r="BH116" s="392">
        <v>0</v>
      </c>
      <c r="BI116" s="392">
        <v>0</v>
      </c>
      <c r="BJ116" s="392">
        <v>0</v>
      </c>
      <c r="BK116" s="392">
        <v>0</v>
      </c>
      <c r="BL116" s="392">
        <v>16</v>
      </c>
      <c r="BM116" s="392">
        <v>56</v>
      </c>
      <c r="BN116" s="392">
        <v>67</v>
      </c>
      <c r="BO116" s="392">
        <v>65</v>
      </c>
      <c r="BP116" s="392">
        <v>114</v>
      </c>
      <c r="BQ116" s="392">
        <v>124</v>
      </c>
      <c r="BR116" s="392">
        <v>141</v>
      </c>
      <c r="BS116" s="392">
        <v>144</v>
      </c>
      <c r="BT116" s="392">
        <v>137</v>
      </c>
      <c r="BU116" s="392">
        <v>133</v>
      </c>
      <c r="BV116" s="392">
        <v>123</v>
      </c>
      <c r="BW116" s="392">
        <v>108</v>
      </c>
      <c r="BX116" s="392">
        <v>108</v>
      </c>
      <c r="BY116" s="392">
        <v>107</v>
      </c>
      <c r="BZ116" s="392">
        <v>103</v>
      </c>
      <c r="CA116" s="392">
        <v>101</v>
      </c>
      <c r="CB116" s="392">
        <v>99</v>
      </c>
      <c r="CC116" s="392">
        <v>97</v>
      </c>
      <c r="CD116" s="392">
        <v>95</v>
      </c>
      <c r="CE116" s="393">
        <v>93</v>
      </c>
    </row>
    <row r="117" spans="2:83" ht="26.25" customHeight="1" x14ac:dyDescent="0.35">
      <c r="B117" s="203" t="s">
        <v>664</v>
      </c>
      <c r="D117" s="392">
        <v>0</v>
      </c>
      <c r="E117" s="392">
        <v>0</v>
      </c>
      <c r="F117" s="392">
        <v>0</v>
      </c>
      <c r="G117" s="392">
        <v>0</v>
      </c>
      <c r="H117" s="392">
        <v>0</v>
      </c>
      <c r="I117" s="392">
        <v>0</v>
      </c>
      <c r="J117" s="392">
        <v>0</v>
      </c>
      <c r="K117" s="392">
        <v>0</v>
      </c>
      <c r="L117" s="392">
        <v>0</v>
      </c>
      <c r="M117" s="392">
        <v>0</v>
      </c>
      <c r="N117" s="392">
        <v>0</v>
      </c>
      <c r="O117" s="392">
        <v>0</v>
      </c>
      <c r="P117" s="392">
        <v>0</v>
      </c>
      <c r="Q117" s="392">
        <v>0</v>
      </c>
      <c r="R117" s="392">
        <v>0</v>
      </c>
      <c r="S117" s="392">
        <v>0</v>
      </c>
      <c r="T117" s="392">
        <v>0</v>
      </c>
      <c r="U117" s="392">
        <v>0</v>
      </c>
      <c r="V117" s="392">
        <v>0</v>
      </c>
      <c r="W117" s="392">
        <v>0</v>
      </c>
      <c r="X117" s="392">
        <v>0</v>
      </c>
      <c r="Y117" s="392">
        <v>0</v>
      </c>
      <c r="Z117" s="392">
        <v>0</v>
      </c>
      <c r="AA117" s="392">
        <v>0</v>
      </c>
      <c r="AB117" s="392">
        <v>0</v>
      </c>
      <c r="AC117" s="392">
        <v>0</v>
      </c>
      <c r="AD117" s="392">
        <v>0</v>
      </c>
      <c r="AE117" s="392">
        <v>0</v>
      </c>
      <c r="AF117" s="392">
        <v>0</v>
      </c>
      <c r="AG117" s="392">
        <v>0</v>
      </c>
      <c r="AH117" s="392">
        <v>0</v>
      </c>
      <c r="AI117" s="392">
        <v>0</v>
      </c>
      <c r="AJ117" s="392">
        <v>0</v>
      </c>
      <c r="AK117" s="392">
        <v>0</v>
      </c>
      <c r="AL117" s="392">
        <v>0</v>
      </c>
      <c r="AM117" s="392">
        <v>0</v>
      </c>
      <c r="AN117" s="392">
        <v>0</v>
      </c>
      <c r="AO117" s="392">
        <v>0</v>
      </c>
      <c r="AP117" s="392">
        <v>0</v>
      </c>
      <c r="AQ117" s="392">
        <v>0</v>
      </c>
      <c r="AR117" s="392">
        <v>0</v>
      </c>
      <c r="AS117" s="392">
        <v>0</v>
      </c>
      <c r="AT117" s="392">
        <v>0</v>
      </c>
      <c r="AU117" s="392">
        <v>0</v>
      </c>
      <c r="AV117" s="392">
        <v>0</v>
      </c>
      <c r="AW117" s="392">
        <v>0</v>
      </c>
      <c r="AX117" s="392">
        <v>0</v>
      </c>
      <c r="AY117" s="392">
        <v>0</v>
      </c>
      <c r="AZ117" s="392">
        <v>0</v>
      </c>
      <c r="BA117" s="392">
        <v>0</v>
      </c>
      <c r="BB117" s="392">
        <v>0</v>
      </c>
      <c r="BC117" s="392">
        <v>0</v>
      </c>
      <c r="BD117" s="392">
        <v>0</v>
      </c>
      <c r="BE117" s="392">
        <v>0</v>
      </c>
      <c r="BF117" s="392">
        <v>0</v>
      </c>
      <c r="BG117" s="392">
        <v>0</v>
      </c>
      <c r="BH117" s="392">
        <v>0</v>
      </c>
      <c r="BI117" s="392">
        <v>0</v>
      </c>
      <c r="BJ117" s="392">
        <v>0</v>
      </c>
      <c r="BK117" s="392">
        <v>0</v>
      </c>
      <c r="BL117" s="392">
        <v>59</v>
      </c>
      <c r="BM117" s="392">
        <v>145</v>
      </c>
      <c r="BN117" s="392">
        <v>199</v>
      </c>
      <c r="BO117" s="392">
        <v>262</v>
      </c>
      <c r="BP117" s="392">
        <v>364</v>
      </c>
      <c r="BQ117" s="392">
        <v>492</v>
      </c>
      <c r="BR117" s="392">
        <v>507</v>
      </c>
      <c r="BS117" s="392">
        <v>489</v>
      </c>
      <c r="BT117" s="392">
        <v>483</v>
      </c>
      <c r="BU117" s="392">
        <v>460</v>
      </c>
      <c r="BV117" s="392">
        <v>404</v>
      </c>
      <c r="BW117" s="392">
        <v>360</v>
      </c>
      <c r="BX117" s="392">
        <v>384</v>
      </c>
      <c r="BY117" s="392">
        <v>401</v>
      </c>
      <c r="BZ117" s="392">
        <v>416</v>
      </c>
      <c r="CA117" s="392">
        <v>432</v>
      </c>
      <c r="CB117" s="392">
        <v>438</v>
      </c>
      <c r="CC117" s="392">
        <v>442</v>
      </c>
      <c r="CD117" s="392">
        <v>446</v>
      </c>
      <c r="CE117" s="393">
        <v>478</v>
      </c>
    </row>
    <row r="118" spans="2:83" x14ac:dyDescent="0.35">
      <c r="B118" s="203" t="s">
        <v>665</v>
      </c>
      <c r="D118" s="392">
        <v>0</v>
      </c>
      <c r="E118" s="392">
        <v>0</v>
      </c>
      <c r="F118" s="392">
        <v>0</v>
      </c>
      <c r="G118" s="392">
        <v>0</v>
      </c>
      <c r="H118" s="392">
        <v>0</v>
      </c>
      <c r="I118" s="392">
        <v>0</v>
      </c>
      <c r="J118" s="392">
        <v>0</v>
      </c>
      <c r="K118" s="392">
        <v>0</v>
      </c>
      <c r="L118" s="392">
        <v>0</v>
      </c>
      <c r="M118" s="392">
        <v>0</v>
      </c>
      <c r="N118" s="392">
        <v>0</v>
      </c>
      <c r="O118" s="392">
        <v>0</v>
      </c>
      <c r="P118" s="392">
        <v>0</v>
      </c>
      <c r="Q118" s="392">
        <v>0</v>
      </c>
      <c r="R118" s="392">
        <v>0</v>
      </c>
      <c r="S118" s="392">
        <v>0</v>
      </c>
      <c r="T118" s="392">
        <v>0</v>
      </c>
      <c r="U118" s="392">
        <v>0</v>
      </c>
      <c r="V118" s="392">
        <v>0</v>
      </c>
      <c r="W118" s="392">
        <v>0</v>
      </c>
      <c r="X118" s="392">
        <v>0</v>
      </c>
      <c r="Y118" s="392">
        <v>0</v>
      </c>
      <c r="Z118" s="392">
        <v>0</v>
      </c>
      <c r="AA118" s="392">
        <v>0</v>
      </c>
      <c r="AB118" s="392">
        <v>0</v>
      </c>
      <c r="AC118" s="392">
        <v>0</v>
      </c>
      <c r="AD118" s="392">
        <v>0</v>
      </c>
      <c r="AE118" s="392">
        <v>0</v>
      </c>
      <c r="AF118" s="392">
        <v>0</v>
      </c>
      <c r="AG118" s="392">
        <v>0</v>
      </c>
      <c r="AH118" s="392">
        <v>0</v>
      </c>
      <c r="AI118" s="392">
        <v>0</v>
      </c>
      <c r="AJ118" s="392">
        <v>0</v>
      </c>
      <c r="AK118" s="392">
        <v>0</v>
      </c>
      <c r="AL118" s="392">
        <v>0</v>
      </c>
      <c r="AM118" s="392">
        <v>0</v>
      </c>
      <c r="AN118" s="392">
        <v>0</v>
      </c>
      <c r="AO118" s="392">
        <v>0</v>
      </c>
      <c r="AP118" s="392">
        <v>0</v>
      </c>
      <c r="AQ118" s="392">
        <v>0</v>
      </c>
      <c r="AR118" s="392">
        <v>0</v>
      </c>
      <c r="AS118" s="392">
        <v>0</v>
      </c>
      <c r="AT118" s="392">
        <v>0</v>
      </c>
      <c r="AU118" s="392">
        <v>0</v>
      </c>
      <c r="AV118" s="392">
        <v>0</v>
      </c>
      <c r="AW118" s="392">
        <v>0</v>
      </c>
      <c r="AX118" s="392">
        <v>0</v>
      </c>
      <c r="AY118" s="392">
        <v>0</v>
      </c>
      <c r="AZ118" s="392">
        <v>0</v>
      </c>
      <c r="BA118" s="392">
        <v>0</v>
      </c>
      <c r="BB118" s="392">
        <v>0</v>
      </c>
      <c r="BC118" s="392">
        <v>0</v>
      </c>
      <c r="BD118" s="392">
        <v>0</v>
      </c>
      <c r="BE118" s="392">
        <v>0</v>
      </c>
      <c r="BF118" s="392">
        <v>0</v>
      </c>
      <c r="BG118" s="392">
        <v>0</v>
      </c>
      <c r="BH118" s="392">
        <v>0</v>
      </c>
      <c r="BI118" s="392">
        <v>0</v>
      </c>
      <c r="BJ118" s="392">
        <v>0</v>
      </c>
      <c r="BK118" s="392">
        <v>0</v>
      </c>
      <c r="BL118" s="392">
        <v>6</v>
      </c>
      <c r="BM118" s="392">
        <v>22</v>
      </c>
      <c r="BN118" s="392">
        <v>38</v>
      </c>
      <c r="BO118" s="392">
        <v>59</v>
      </c>
      <c r="BP118" s="392">
        <v>103</v>
      </c>
      <c r="BQ118" s="392">
        <v>180</v>
      </c>
      <c r="BR118" s="392">
        <v>248</v>
      </c>
      <c r="BS118" s="392">
        <v>325</v>
      </c>
      <c r="BT118" s="392">
        <v>379</v>
      </c>
      <c r="BU118" s="392">
        <v>398</v>
      </c>
      <c r="BV118" s="392">
        <v>414</v>
      </c>
      <c r="BW118" s="392">
        <v>437</v>
      </c>
      <c r="BX118" s="392">
        <v>422</v>
      </c>
      <c r="BY118" s="392">
        <v>391</v>
      </c>
      <c r="BZ118" s="392">
        <v>356</v>
      </c>
      <c r="CA118" s="392">
        <v>322</v>
      </c>
      <c r="CB118" s="392">
        <v>299</v>
      </c>
      <c r="CC118" s="392">
        <v>265</v>
      </c>
      <c r="CD118" s="392">
        <v>238</v>
      </c>
      <c r="CE118" s="393">
        <v>214</v>
      </c>
    </row>
    <row r="119" spans="2:83" x14ac:dyDescent="0.35">
      <c r="B119" s="203" t="s">
        <v>666</v>
      </c>
      <c r="D119" s="392">
        <v>0</v>
      </c>
      <c r="E119" s="392">
        <v>0</v>
      </c>
      <c r="F119" s="392">
        <v>0</v>
      </c>
      <c r="G119" s="392">
        <v>0</v>
      </c>
      <c r="H119" s="392">
        <v>0</v>
      </c>
      <c r="I119" s="392">
        <v>0</v>
      </c>
      <c r="J119" s="392">
        <v>0</v>
      </c>
      <c r="K119" s="392">
        <v>0</v>
      </c>
      <c r="L119" s="392">
        <v>0</v>
      </c>
      <c r="M119" s="392">
        <v>0</v>
      </c>
      <c r="N119" s="392">
        <v>0</v>
      </c>
      <c r="O119" s="392">
        <v>0</v>
      </c>
      <c r="P119" s="392">
        <v>0</v>
      </c>
      <c r="Q119" s="392">
        <v>0</v>
      </c>
      <c r="R119" s="392">
        <v>0</v>
      </c>
      <c r="S119" s="392">
        <v>0</v>
      </c>
      <c r="T119" s="392">
        <v>0</v>
      </c>
      <c r="U119" s="392">
        <v>0</v>
      </c>
      <c r="V119" s="392">
        <v>0</v>
      </c>
      <c r="W119" s="392">
        <v>0</v>
      </c>
      <c r="X119" s="392">
        <v>0</v>
      </c>
      <c r="Y119" s="392">
        <v>0</v>
      </c>
      <c r="Z119" s="392">
        <v>0</v>
      </c>
      <c r="AA119" s="392">
        <v>0</v>
      </c>
      <c r="AB119" s="392">
        <v>0</v>
      </c>
      <c r="AC119" s="392">
        <v>0</v>
      </c>
      <c r="AD119" s="392">
        <v>0</v>
      </c>
      <c r="AE119" s="392">
        <v>0</v>
      </c>
      <c r="AF119" s="392">
        <v>0</v>
      </c>
      <c r="AG119" s="392">
        <v>0</v>
      </c>
      <c r="AH119" s="392">
        <v>0</v>
      </c>
      <c r="AI119" s="392">
        <v>0</v>
      </c>
      <c r="AJ119" s="392">
        <v>0</v>
      </c>
      <c r="AK119" s="392">
        <v>0</v>
      </c>
      <c r="AL119" s="392">
        <v>0</v>
      </c>
      <c r="AM119" s="392">
        <v>0</v>
      </c>
      <c r="AN119" s="392">
        <v>0</v>
      </c>
      <c r="AO119" s="392">
        <v>0</v>
      </c>
      <c r="AP119" s="392">
        <v>0</v>
      </c>
      <c r="AQ119" s="392">
        <v>0</v>
      </c>
      <c r="AR119" s="392">
        <v>0</v>
      </c>
      <c r="AS119" s="392">
        <v>0</v>
      </c>
      <c r="AT119" s="392">
        <v>0</v>
      </c>
      <c r="AU119" s="392">
        <v>0</v>
      </c>
      <c r="AV119" s="392">
        <v>0</v>
      </c>
      <c r="AW119" s="392">
        <v>0</v>
      </c>
      <c r="AX119" s="392">
        <v>0</v>
      </c>
      <c r="AY119" s="392">
        <v>0</v>
      </c>
      <c r="AZ119" s="392">
        <v>0</v>
      </c>
      <c r="BA119" s="392">
        <v>0</v>
      </c>
      <c r="BB119" s="392">
        <v>0</v>
      </c>
      <c r="BC119" s="392">
        <v>0</v>
      </c>
      <c r="BD119" s="392">
        <v>0</v>
      </c>
      <c r="BE119" s="392">
        <v>0</v>
      </c>
      <c r="BF119" s="392">
        <v>0</v>
      </c>
      <c r="BG119" s="392">
        <v>0</v>
      </c>
      <c r="BH119" s="392">
        <v>0</v>
      </c>
      <c r="BI119" s="392">
        <v>0</v>
      </c>
      <c r="BJ119" s="392">
        <v>0</v>
      </c>
      <c r="BK119" s="392">
        <v>0</v>
      </c>
      <c r="BL119" s="392">
        <v>56</v>
      </c>
      <c r="BM119" s="392">
        <v>168</v>
      </c>
      <c r="BN119" s="392">
        <v>275</v>
      </c>
      <c r="BO119" s="392">
        <v>424</v>
      </c>
      <c r="BP119" s="392">
        <v>784</v>
      </c>
      <c r="BQ119" s="392">
        <v>1116</v>
      </c>
      <c r="BR119" s="392">
        <v>1340</v>
      </c>
      <c r="BS119" s="392">
        <v>1398</v>
      </c>
      <c r="BT119" s="392">
        <v>1381</v>
      </c>
      <c r="BU119" s="392">
        <v>1335</v>
      </c>
      <c r="BV119" s="392">
        <v>1227</v>
      </c>
      <c r="BW119" s="392">
        <v>1056</v>
      </c>
      <c r="BX119" s="392">
        <v>961</v>
      </c>
      <c r="BY119" s="392">
        <v>871</v>
      </c>
      <c r="BZ119" s="392">
        <v>783</v>
      </c>
      <c r="CA119" s="392">
        <v>699</v>
      </c>
      <c r="CB119" s="392">
        <v>643</v>
      </c>
      <c r="CC119" s="392">
        <v>565</v>
      </c>
      <c r="CD119" s="392">
        <v>508</v>
      </c>
      <c r="CE119" s="393">
        <v>455</v>
      </c>
    </row>
    <row r="120" spans="2:83" s="244" customFormat="1" ht="26.25" customHeight="1" x14ac:dyDescent="0.35">
      <c r="B120" s="109" t="s">
        <v>247</v>
      </c>
      <c r="D120" s="389" t="s">
        <v>447</v>
      </c>
      <c r="E120" s="389" t="s">
        <v>447</v>
      </c>
      <c r="F120" s="389" t="s">
        <v>447</v>
      </c>
      <c r="G120" s="389" t="s">
        <v>447</v>
      </c>
      <c r="H120" s="389" t="s">
        <v>447</v>
      </c>
      <c r="I120" s="389" t="s">
        <v>447</v>
      </c>
      <c r="J120" s="389" t="s">
        <v>447</v>
      </c>
      <c r="K120" s="389" t="s">
        <v>447</v>
      </c>
      <c r="L120" s="389" t="s">
        <v>447</v>
      </c>
      <c r="M120" s="389" t="s">
        <v>447</v>
      </c>
      <c r="N120" s="389" t="s">
        <v>447</v>
      </c>
      <c r="O120" s="389" t="s">
        <v>447</v>
      </c>
      <c r="P120" s="389" t="s">
        <v>447</v>
      </c>
      <c r="Q120" s="389" t="s">
        <v>447</v>
      </c>
      <c r="R120" s="389" t="s">
        <v>447</v>
      </c>
      <c r="S120" s="389" t="s">
        <v>447</v>
      </c>
      <c r="T120" s="389" t="s">
        <v>447</v>
      </c>
      <c r="U120" s="389" t="s">
        <v>447</v>
      </c>
      <c r="V120" s="389" t="s">
        <v>447</v>
      </c>
      <c r="W120" s="389" t="s">
        <v>447</v>
      </c>
      <c r="X120" s="389" t="s">
        <v>447</v>
      </c>
      <c r="Y120" s="389" t="s">
        <v>447</v>
      </c>
      <c r="Z120" s="389" t="s">
        <v>447</v>
      </c>
      <c r="AA120" s="389" t="s">
        <v>447</v>
      </c>
      <c r="AB120" s="389" t="s">
        <v>447</v>
      </c>
      <c r="AC120" s="389" t="s">
        <v>447</v>
      </c>
      <c r="AD120" s="389" t="s">
        <v>447</v>
      </c>
      <c r="AE120" s="389" t="s">
        <v>447</v>
      </c>
      <c r="AF120" s="389" t="s">
        <v>447</v>
      </c>
      <c r="AG120" s="389" t="s">
        <v>447</v>
      </c>
      <c r="AH120" s="389">
        <v>0</v>
      </c>
      <c r="AI120" s="389">
        <v>0</v>
      </c>
      <c r="AJ120" s="389">
        <v>0</v>
      </c>
      <c r="AK120" s="389">
        <v>0</v>
      </c>
      <c r="AL120" s="389">
        <v>0</v>
      </c>
      <c r="AM120" s="389">
        <v>0</v>
      </c>
      <c r="AN120" s="389">
        <v>0</v>
      </c>
      <c r="AO120" s="389">
        <v>0</v>
      </c>
      <c r="AP120" s="389">
        <v>0</v>
      </c>
      <c r="AQ120" s="389">
        <v>0</v>
      </c>
      <c r="AR120" s="389">
        <v>0</v>
      </c>
      <c r="AS120" s="389">
        <v>0</v>
      </c>
      <c r="AT120" s="389">
        <v>0</v>
      </c>
      <c r="AU120" s="389">
        <v>0</v>
      </c>
      <c r="AV120" s="389">
        <v>0</v>
      </c>
      <c r="AW120" s="389">
        <v>0</v>
      </c>
      <c r="AX120" s="389">
        <v>0</v>
      </c>
      <c r="AY120" s="389">
        <v>2490</v>
      </c>
      <c r="AZ120" s="389">
        <v>2455</v>
      </c>
      <c r="BA120" s="389">
        <v>2437</v>
      </c>
      <c r="BB120" s="389">
        <v>2371</v>
      </c>
      <c r="BC120" s="389">
        <v>2354</v>
      </c>
      <c r="BD120" s="389">
        <v>2391</v>
      </c>
      <c r="BE120" s="389">
        <v>2430</v>
      </c>
      <c r="BF120" s="389">
        <v>2483</v>
      </c>
      <c r="BG120" s="389">
        <v>2504</v>
      </c>
      <c r="BH120" s="389">
        <v>2510</v>
      </c>
      <c r="BI120" s="389">
        <v>2475</v>
      </c>
      <c r="BJ120" s="389">
        <v>2443</v>
      </c>
      <c r="BK120" s="389">
        <v>2415</v>
      </c>
      <c r="BL120" s="389">
        <v>2332</v>
      </c>
      <c r="BM120" s="389">
        <v>2031</v>
      </c>
      <c r="BN120" s="389">
        <v>1827</v>
      </c>
      <c r="BO120" s="389">
        <v>1577</v>
      </c>
      <c r="BP120" s="389">
        <v>965</v>
      </c>
      <c r="BQ120" s="389">
        <v>366</v>
      </c>
      <c r="BR120" s="389">
        <v>133</v>
      </c>
      <c r="BS120" s="389">
        <v>74</v>
      </c>
      <c r="BT120" s="389">
        <v>52</v>
      </c>
      <c r="BU120" s="389">
        <v>40</v>
      </c>
      <c r="BV120" s="389">
        <v>32</v>
      </c>
      <c r="BW120" s="389">
        <v>26</v>
      </c>
      <c r="BX120" s="389">
        <v>23</v>
      </c>
      <c r="BY120" s="389">
        <v>21</v>
      </c>
      <c r="BZ120" s="389">
        <v>19</v>
      </c>
      <c r="CA120" s="389">
        <v>18</v>
      </c>
      <c r="CB120" s="389">
        <v>16</v>
      </c>
      <c r="CC120" s="389">
        <v>14</v>
      </c>
      <c r="CD120" s="389">
        <v>12</v>
      </c>
      <c r="CE120" s="390">
        <v>0</v>
      </c>
    </row>
    <row r="121" spans="2:83" x14ac:dyDescent="0.35">
      <c r="B121" s="391" t="s">
        <v>412</v>
      </c>
      <c r="D121" s="392">
        <v>0</v>
      </c>
      <c r="E121" s="392">
        <v>0</v>
      </c>
      <c r="F121" s="392">
        <v>0</v>
      </c>
      <c r="G121" s="392">
        <v>0</v>
      </c>
      <c r="H121" s="392">
        <v>0</v>
      </c>
      <c r="I121" s="392">
        <v>0</v>
      </c>
      <c r="J121" s="392">
        <v>0</v>
      </c>
      <c r="K121" s="392">
        <v>0</v>
      </c>
      <c r="L121" s="392">
        <v>0</v>
      </c>
      <c r="M121" s="392">
        <v>0</v>
      </c>
      <c r="N121" s="392">
        <v>0</v>
      </c>
      <c r="O121" s="392">
        <v>0</v>
      </c>
      <c r="P121" s="392">
        <v>0</v>
      </c>
      <c r="Q121" s="392">
        <v>0</v>
      </c>
      <c r="R121" s="392">
        <v>0</v>
      </c>
      <c r="S121" s="392">
        <v>0</v>
      </c>
      <c r="T121" s="392">
        <v>0</v>
      </c>
      <c r="U121" s="392">
        <v>0</v>
      </c>
      <c r="V121" s="392">
        <v>0</v>
      </c>
      <c r="W121" s="392">
        <v>0</v>
      </c>
      <c r="X121" s="392">
        <v>0</v>
      </c>
      <c r="Y121" s="392">
        <v>0</v>
      </c>
      <c r="Z121" s="392">
        <v>0</v>
      </c>
      <c r="AA121" s="392">
        <v>0</v>
      </c>
      <c r="AB121" s="392">
        <v>0</v>
      </c>
      <c r="AC121" s="392">
        <v>0</v>
      </c>
      <c r="AD121" s="392">
        <v>0</v>
      </c>
      <c r="AE121" s="392">
        <v>0</v>
      </c>
      <c r="AF121" s="392">
        <v>0</v>
      </c>
      <c r="AG121" s="392">
        <v>0</v>
      </c>
      <c r="AH121" s="392">
        <v>0</v>
      </c>
      <c r="AI121" s="392">
        <v>0</v>
      </c>
      <c r="AJ121" s="392">
        <v>0</v>
      </c>
      <c r="AK121" s="392">
        <v>0</v>
      </c>
      <c r="AL121" s="392">
        <v>0</v>
      </c>
      <c r="AM121" s="392">
        <v>0</v>
      </c>
      <c r="AN121" s="392">
        <v>0</v>
      </c>
      <c r="AO121" s="392">
        <v>0</v>
      </c>
      <c r="AP121" s="392">
        <v>0</v>
      </c>
      <c r="AQ121" s="392">
        <v>0</v>
      </c>
      <c r="AR121" s="392">
        <v>0</v>
      </c>
      <c r="AS121" s="392">
        <v>0</v>
      </c>
      <c r="AT121" s="392">
        <v>0</v>
      </c>
      <c r="AU121" s="392">
        <v>0</v>
      </c>
      <c r="AV121" s="392">
        <v>0</v>
      </c>
      <c r="AW121" s="392">
        <v>0</v>
      </c>
      <c r="AX121" s="392">
        <v>0</v>
      </c>
      <c r="AY121" s="392">
        <v>2218</v>
      </c>
      <c r="AZ121" s="392">
        <v>2240</v>
      </c>
      <c r="BA121" s="392">
        <v>2285</v>
      </c>
      <c r="BB121" s="392">
        <v>2288</v>
      </c>
      <c r="BC121" s="392">
        <v>2328</v>
      </c>
      <c r="BD121" s="392">
        <v>2384</v>
      </c>
      <c r="BE121" s="392">
        <v>2427</v>
      </c>
      <c r="BF121" s="392">
        <v>2483</v>
      </c>
      <c r="BG121" s="392">
        <v>2504</v>
      </c>
      <c r="BH121" s="392">
        <v>2510</v>
      </c>
      <c r="BI121" s="392">
        <v>2475</v>
      </c>
      <c r="BJ121" s="392">
        <v>2443</v>
      </c>
      <c r="BK121" s="392">
        <v>2415</v>
      </c>
      <c r="BL121" s="392">
        <v>2332</v>
      </c>
      <c r="BM121" s="392">
        <v>2031</v>
      </c>
      <c r="BN121" s="392">
        <v>1827</v>
      </c>
      <c r="BO121" s="392">
        <v>1577</v>
      </c>
      <c r="BP121" s="392">
        <v>965</v>
      </c>
      <c r="BQ121" s="392">
        <v>366</v>
      </c>
      <c r="BR121" s="392">
        <v>133</v>
      </c>
      <c r="BS121" s="392">
        <v>74</v>
      </c>
      <c r="BT121" s="392">
        <v>52</v>
      </c>
      <c r="BU121" s="392">
        <v>40</v>
      </c>
      <c r="BV121" s="392">
        <v>32</v>
      </c>
      <c r="BW121" s="392">
        <v>26</v>
      </c>
      <c r="BX121" s="392">
        <v>23</v>
      </c>
      <c r="BY121" s="392">
        <v>21</v>
      </c>
      <c r="BZ121" s="392">
        <v>19</v>
      </c>
      <c r="CA121" s="392">
        <v>18</v>
      </c>
      <c r="CB121" s="392">
        <v>16</v>
      </c>
      <c r="CC121" s="392">
        <v>14</v>
      </c>
      <c r="CD121" s="392">
        <v>12</v>
      </c>
      <c r="CE121" s="393">
        <v>0</v>
      </c>
    </row>
    <row r="122" spans="2:83" x14ac:dyDescent="0.35">
      <c r="B122" s="391" t="s">
        <v>411</v>
      </c>
      <c r="D122" s="392" t="s">
        <v>447</v>
      </c>
      <c r="E122" s="392" t="s">
        <v>447</v>
      </c>
      <c r="F122" s="392" t="s">
        <v>447</v>
      </c>
      <c r="G122" s="392" t="s">
        <v>447</v>
      </c>
      <c r="H122" s="392" t="s">
        <v>447</v>
      </c>
      <c r="I122" s="392" t="s">
        <v>447</v>
      </c>
      <c r="J122" s="392" t="s">
        <v>447</v>
      </c>
      <c r="K122" s="392" t="s">
        <v>447</v>
      </c>
      <c r="L122" s="392" t="s">
        <v>447</v>
      </c>
      <c r="M122" s="392" t="s">
        <v>447</v>
      </c>
      <c r="N122" s="392" t="s">
        <v>447</v>
      </c>
      <c r="O122" s="392" t="s">
        <v>447</v>
      </c>
      <c r="P122" s="392" t="s">
        <v>447</v>
      </c>
      <c r="Q122" s="392" t="s">
        <v>447</v>
      </c>
      <c r="R122" s="392" t="s">
        <v>447</v>
      </c>
      <c r="S122" s="392" t="s">
        <v>447</v>
      </c>
      <c r="T122" s="392" t="s">
        <v>447</v>
      </c>
      <c r="U122" s="392" t="s">
        <v>447</v>
      </c>
      <c r="V122" s="392" t="s">
        <v>447</v>
      </c>
      <c r="W122" s="392" t="s">
        <v>447</v>
      </c>
      <c r="X122" s="392" t="s">
        <v>447</v>
      </c>
      <c r="Y122" s="392" t="s">
        <v>447</v>
      </c>
      <c r="Z122" s="392" t="s">
        <v>447</v>
      </c>
      <c r="AA122" s="392" t="s">
        <v>447</v>
      </c>
      <c r="AB122" s="392" t="s">
        <v>447</v>
      </c>
      <c r="AC122" s="392" t="s">
        <v>447</v>
      </c>
      <c r="AD122" s="392" t="s">
        <v>447</v>
      </c>
      <c r="AE122" s="392" t="s">
        <v>447</v>
      </c>
      <c r="AF122" s="392" t="s">
        <v>447</v>
      </c>
      <c r="AG122" s="392" t="s">
        <v>447</v>
      </c>
      <c r="AH122" s="392">
        <v>0</v>
      </c>
      <c r="AI122" s="392">
        <v>0</v>
      </c>
      <c r="AJ122" s="392">
        <v>0</v>
      </c>
      <c r="AK122" s="392">
        <v>0</v>
      </c>
      <c r="AL122" s="392">
        <v>0</v>
      </c>
      <c r="AM122" s="392">
        <v>0</v>
      </c>
      <c r="AN122" s="392">
        <v>0</v>
      </c>
      <c r="AO122" s="392">
        <v>0</v>
      </c>
      <c r="AP122" s="392">
        <v>0</v>
      </c>
      <c r="AQ122" s="392">
        <v>0</v>
      </c>
      <c r="AR122" s="392">
        <v>0</v>
      </c>
      <c r="AS122" s="392">
        <v>0</v>
      </c>
      <c r="AT122" s="392">
        <v>0</v>
      </c>
      <c r="AU122" s="392">
        <v>0</v>
      </c>
      <c r="AV122" s="392">
        <v>0</v>
      </c>
      <c r="AW122" s="392">
        <v>0</v>
      </c>
      <c r="AX122" s="392">
        <v>0</v>
      </c>
      <c r="AY122" s="392">
        <v>272</v>
      </c>
      <c r="AZ122" s="392">
        <v>215</v>
      </c>
      <c r="BA122" s="392">
        <v>152</v>
      </c>
      <c r="BB122" s="392">
        <v>83</v>
      </c>
      <c r="BC122" s="392">
        <v>26</v>
      </c>
      <c r="BD122" s="392">
        <v>7</v>
      </c>
      <c r="BE122" s="392">
        <v>2</v>
      </c>
      <c r="BF122" s="392">
        <v>0</v>
      </c>
      <c r="BG122" s="392">
        <v>0</v>
      </c>
      <c r="BH122" s="392">
        <v>0</v>
      </c>
      <c r="BI122" s="392">
        <v>0</v>
      </c>
      <c r="BJ122" s="392">
        <v>0</v>
      </c>
      <c r="BK122" s="392">
        <v>0</v>
      </c>
      <c r="BL122" s="392">
        <v>0</v>
      </c>
      <c r="BM122" s="392">
        <v>0</v>
      </c>
      <c r="BN122" s="392">
        <v>0</v>
      </c>
      <c r="BO122" s="392">
        <v>0</v>
      </c>
      <c r="BP122" s="392">
        <v>0</v>
      </c>
      <c r="BQ122" s="392">
        <v>0</v>
      </c>
      <c r="BR122" s="392">
        <v>0</v>
      </c>
      <c r="BS122" s="392">
        <v>0</v>
      </c>
      <c r="BT122" s="392">
        <v>0</v>
      </c>
      <c r="BU122" s="392">
        <v>0</v>
      </c>
      <c r="BV122" s="392">
        <v>0</v>
      </c>
      <c r="BW122" s="392">
        <v>0</v>
      </c>
      <c r="BX122" s="392">
        <v>0</v>
      </c>
      <c r="BY122" s="392">
        <v>0</v>
      </c>
      <c r="BZ122" s="392">
        <v>0</v>
      </c>
      <c r="CA122" s="392">
        <v>0</v>
      </c>
      <c r="CB122" s="392">
        <v>0</v>
      </c>
      <c r="CC122" s="392">
        <v>0</v>
      </c>
      <c r="CD122" s="392">
        <v>0</v>
      </c>
      <c r="CE122" s="393">
        <v>0</v>
      </c>
    </row>
    <row r="123" spans="2:83" ht="25.5" customHeight="1" x14ac:dyDescent="0.35">
      <c r="B123" s="74" t="s">
        <v>646</v>
      </c>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392"/>
      <c r="AF123" s="392"/>
      <c r="AG123" s="392"/>
      <c r="AH123" s="392"/>
      <c r="AI123" s="392"/>
      <c r="AJ123" s="392"/>
      <c r="AK123" s="392"/>
      <c r="AL123" s="392"/>
      <c r="AM123" s="392"/>
      <c r="AN123" s="392"/>
      <c r="AO123" s="392"/>
      <c r="AP123" s="392"/>
      <c r="AQ123" s="392"/>
      <c r="AR123" s="392"/>
      <c r="AS123" s="392"/>
      <c r="AT123" s="392"/>
      <c r="AU123" s="392"/>
      <c r="AV123" s="392"/>
      <c r="AW123" s="392"/>
      <c r="AX123" s="392"/>
      <c r="AY123" s="392"/>
      <c r="AZ123" s="392"/>
      <c r="BA123" s="392">
        <v>0</v>
      </c>
      <c r="BB123" s="392">
        <v>0</v>
      </c>
      <c r="BC123" s="392">
        <v>0</v>
      </c>
      <c r="BD123" s="392">
        <v>115</v>
      </c>
      <c r="BE123" s="392">
        <v>111</v>
      </c>
      <c r="BF123" s="392">
        <v>123</v>
      </c>
      <c r="BG123" s="392">
        <v>108</v>
      </c>
      <c r="BH123" s="392">
        <v>100</v>
      </c>
      <c r="BI123" s="392">
        <v>94</v>
      </c>
      <c r="BJ123" s="392">
        <v>91</v>
      </c>
      <c r="BK123" s="392">
        <v>91</v>
      </c>
      <c r="BL123" s="392">
        <v>72</v>
      </c>
      <c r="BM123" s="392">
        <v>7</v>
      </c>
      <c r="BN123" s="392">
        <v>5</v>
      </c>
      <c r="BO123" s="392">
        <v>2</v>
      </c>
      <c r="BP123" s="392">
        <v>1</v>
      </c>
      <c r="BQ123" s="392">
        <v>1</v>
      </c>
      <c r="BR123" s="392">
        <v>0</v>
      </c>
      <c r="BS123" s="392">
        <v>0</v>
      </c>
      <c r="BT123" s="392">
        <v>0</v>
      </c>
      <c r="BU123" s="392">
        <v>0</v>
      </c>
      <c r="BV123" s="392">
        <v>0</v>
      </c>
      <c r="BW123" s="392">
        <v>0</v>
      </c>
      <c r="BX123" s="392">
        <v>0</v>
      </c>
      <c r="BY123" s="392">
        <v>0</v>
      </c>
      <c r="BZ123" s="392">
        <v>0</v>
      </c>
      <c r="CA123" s="392">
        <v>0</v>
      </c>
      <c r="CB123" s="392">
        <v>0</v>
      </c>
      <c r="CC123" s="392">
        <v>0</v>
      </c>
      <c r="CD123" s="392">
        <v>0</v>
      </c>
      <c r="CE123" s="393">
        <v>0</v>
      </c>
    </row>
    <row r="124" spans="2:83" x14ac:dyDescent="0.35">
      <c r="B124" s="74" t="s">
        <v>647</v>
      </c>
      <c r="D124" s="392">
        <v>0</v>
      </c>
      <c r="E124" s="392">
        <v>0</v>
      </c>
      <c r="F124" s="392">
        <v>0</v>
      </c>
      <c r="G124" s="392">
        <v>0</v>
      </c>
      <c r="H124" s="392">
        <v>0</v>
      </c>
      <c r="I124" s="392">
        <v>0</v>
      </c>
      <c r="J124" s="392">
        <v>0</v>
      </c>
      <c r="K124" s="392">
        <v>0</v>
      </c>
      <c r="L124" s="392">
        <v>0</v>
      </c>
      <c r="M124" s="392">
        <v>0</v>
      </c>
      <c r="N124" s="392">
        <v>0</v>
      </c>
      <c r="O124" s="392">
        <v>0</v>
      </c>
      <c r="P124" s="392">
        <v>0</v>
      </c>
      <c r="Q124" s="392">
        <v>0</v>
      </c>
      <c r="R124" s="392">
        <v>0</v>
      </c>
      <c r="S124" s="392">
        <v>0</v>
      </c>
      <c r="T124" s="392">
        <v>0</v>
      </c>
      <c r="U124" s="392">
        <v>0</v>
      </c>
      <c r="V124" s="392">
        <v>0</v>
      </c>
      <c r="W124" s="392">
        <v>0</v>
      </c>
      <c r="X124" s="392">
        <v>0</v>
      </c>
      <c r="Y124" s="392">
        <v>0</v>
      </c>
      <c r="Z124" s="392">
        <v>0</v>
      </c>
      <c r="AA124" s="392">
        <v>0</v>
      </c>
      <c r="AB124" s="392">
        <v>0</v>
      </c>
      <c r="AC124" s="392">
        <v>0</v>
      </c>
      <c r="AD124" s="392">
        <v>0</v>
      </c>
      <c r="AE124" s="392">
        <v>0</v>
      </c>
      <c r="AF124" s="392">
        <v>0</v>
      </c>
      <c r="AG124" s="392">
        <v>0</v>
      </c>
      <c r="AH124" s="392">
        <v>0</v>
      </c>
      <c r="AI124" s="392">
        <v>0</v>
      </c>
      <c r="AJ124" s="392">
        <v>0</v>
      </c>
      <c r="AK124" s="392">
        <v>0</v>
      </c>
      <c r="AL124" s="392">
        <v>0</v>
      </c>
      <c r="AM124" s="392">
        <v>0</v>
      </c>
      <c r="AN124" s="392">
        <v>0</v>
      </c>
      <c r="AO124" s="392">
        <v>0</v>
      </c>
      <c r="AP124" s="392">
        <v>0</v>
      </c>
      <c r="AQ124" s="392">
        <v>0</v>
      </c>
      <c r="AR124" s="392">
        <v>0</v>
      </c>
      <c r="AS124" s="392">
        <v>0</v>
      </c>
      <c r="AT124" s="392">
        <v>0</v>
      </c>
      <c r="AU124" s="392">
        <v>0</v>
      </c>
      <c r="AV124" s="392">
        <v>0</v>
      </c>
      <c r="AW124" s="392">
        <v>0</v>
      </c>
      <c r="AX124" s="392">
        <v>0</v>
      </c>
      <c r="AY124" s="392">
        <v>0</v>
      </c>
      <c r="AZ124" s="392">
        <v>0</v>
      </c>
      <c r="BA124" s="392">
        <v>0</v>
      </c>
      <c r="BB124" s="392">
        <v>0</v>
      </c>
      <c r="BC124" s="392">
        <v>0</v>
      </c>
      <c r="BD124" s="392">
        <v>115</v>
      </c>
      <c r="BE124" s="392">
        <v>117</v>
      </c>
      <c r="BF124" s="392">
        <v>123</v>
      </c>
      <c r="BG124" s="392">
        <v>113</v>
      </c>
      <c r="BH124" s="392">
        <v>109</v>
      </c>
      <c r="BI124" s="392">
        <v>98</v>
      </c>
      <c r="BJ124" s="392">
        <v>92</v>
      </c>
      <c r="BK124" s="392">
        <v>92</v>
      </c>
      <c r="BL124" s="392">
        <v>82</v>
      </c>
      <c r="BM124" s="392">
        <v>23</v>
      </c>
      <c r="BN124" s="392">
        <v>4</v>
      </c>
      <c r="BO124" s="392">
        <v>3</v>
      </c>
      <c r="BP124" s="392">
        <v>1</v>
      </c>
      <c r="BQ124" s="392">
        <v>0</v>
      </c>
      <c r="BR124" s="392">
        <v>0</v>
      </c>
      <c r="BS124" s="392">
        <v>0</v>
      </c>
      <c r="BT124" s="392">
        <v>0</v>
      </c>
      <c r="BU124" s="392">
        <v>0</v>
      </c>
      <c r="BV124" s="392">
        <v>0</v>
      </c>
      <c r="BW124" s="392">
        <v>0</v>
      </c>
      <c r="BX124" s="392">
        <v>0</v>
      </c>
      <c r="BY124" s="392">
        <v>0</v>
      </c>
      <c r="BZ124" s="392">
        <v>0</v>
      </c>
      <c r="CA124" s="392">
        <v>0</v>
      </c>
      <c r="CB124" s="392">
        <v>0</v>
      </c>
      <c r="CC124" s="392">
        <v>0</v>
      </c>
      <c r="CD124" s="392">
        <v>0</v>
      </c>
      <c r="CE124" s="393">
        <v>0</v>
      </c>
    </row>
    <row r="125" spans="2:83" x14ac:dyDescent="0.35">
      <c r="B125" s="74" t="s">
        <v>648</v>
      </c>
      <c r="D125" s="392">
        <v>0</v>
      </c>
      <c r="E125" s="392">
        <v>0</v>
      </c>
      <c r="F125" s="392">
        <v>0</v>
      </c>
      <c r="G125" s="392">
        <v>0</v>
      </c>
      <c r="H125" s="392">
        <v>0</v>
      </c>
      <c r="I125" s="392">
        <v>0</v>
      </c>
      <c r="J125" s="392">
        <v>0</v>
      </c>
      <c r="K125" s="392">
        <v>0</v>
      </c>
      <c r="L125" s="392">
        <v>0</v>
      </c>
      <c r="M125" s="392">
        <v>0</v>
      </c>
      <c r="N125" s="392">
        <v>0</v>
      </c>
      <c r="O125" s="392">
        <v>0</v>
      </c>
      <c r="P125" s="392">
        <v>0</v>
      </c>
      <c r="Q125" s="392">
        <v>0</v>
      </c>
      <c r="R125" s="392">
        <v>0</v>
      </c>
      <c r="S125" s="392">
        <v>0</v>
      </c>
      <c r="T125" s="392">
        <v>0</v>
      </c>
      <c r="U125" s="392">
        <v>0</v>
      </c>
      <c r="V125" s="392">
        <v>0</v>
      </c>
      <c r="W125" s="392">
        <v>0</v>
      </c>
      <c r="X125" s="392">
        <v>0</v>
      </c>
      <c r="Y125" s="392">
        <v>0</v>
      </c>
      <c r="Z125" s="392">
        <v>0</v>
      </c>
      <c r="AA125" s="392">
        <v>0</v>
      </c>
      <c r="AB125" s="392">
        <v>0</v>
      </c>
      <c r="AC125" s="392">
        <v>0</v>
      </c>
      <c r="AD125" s="392">
        <v>0</v>
      </c>
      <c r="AE125" s="392">
        <v>0</v>
      </c>
      <c r="AF125" s="392">
        <v>0</v>
      </c>
      <c r="AG125" s="392">
        <v>0</v>
      </c>
      <c r="AH125" s="392">
        <v>0</v>
      </c>
      <c r="AI125" s="392">
        <v>0</v>
      </c>
      <c r="AJ125" s="392">
        <v>0</v>
      </c>
      <c r="AK125" s="392">
        <v>0</v>
      </c>
      <c r="AL125" s="392">
        <v>0</v>
      </c>
      <c r="AM125" s="392">
        <v>0</v>
      </c>
      <c r="AN125" s="392">
        <v>0</v>
      </c>
      <c r="AO125" s="392">
        <v>0</v>
      </c>
      <c r="AP125" s="392">
        <v>0</v>
      </c>
      <c r="AQ125" s="392">
        <v>0</v>
      </c>
      <c r="AR125" s="392">
        <v>0</v>
      </c>
      <c r="AS125" s="392">
        <v>0</v>
      </c>
      <c r="AT125" s="392">
        <v>0</v>
      </c>
      <c r="AU125" s="392">
        <v>0</v>
      </c>
      <c r="AV125" s="392">
        <v>0</v>
      </c>
      <c r="AW125" s="392">
        <v>0</v>
      </c>
      <c r="AX125" s="392">
        <v>0</v>
      </c>
      <c r="AY125" s="392">
        <v>0</v>
      </c>
      <c r="AZ125" s="392">
        <v>0</v>
      </c>
      <c r="BA125" s="392">
        <v>0</v>
      </c>
      <c r="BB125" s="392">
        <v>0</v>
      </c>
      <c r="BC125" s="392">
        <v>0</v>
      </c>
      <c r="BD125" s="392">
        <v>1343</v>
      </c>
      <c r="BE125" s="392">
        <v>1344</v>
      </c>
      <c r="BF125" s="392">
        <v>1340</v>
      </c>
      <c r="BG125" s="392">
        <v>1349</v>
      </c>
      <c r="BH125" s="392">
        <v>1334</v>
      </c>
      <c r="BI125" s="392">
        <v>1308</v>
      </c>
      <c r="BJ125" s="392">
        <v>1273</v>
      </c>
      <c r="BK125" s="392">
        <v>1230</v>
      </c>
      <c r="BL125" s="392">
        <v>1191</v>
      </c>
      <c r="BM125" s="392">
        <v>1146</v>
      </c>
      <c r="BN125" s="392">
        <v>1045</v>
      </c>
      <c r="BO125" s="392">
        <v>904</v>
      </c>
      <c r="BP125" s="392">
        <v>564</v>
      </c>
      <c r="BQ125" s="392">
        <v>192</v>
      </c>
      <c r="BR125" s="392">
        <v>37</v>
      </c>
      <c r="BS125" s="392">
        <v>10</v>
      </c>
      <c r="BT125" s="392">
        <v>3</v>
      </c>
      <c r="BU125" s="392">
        <v>2</v>
      </c>
      <c r="BV125" s="392">
        <v>0</v>
      </c>
      <c r="BW125" s="392">
        <v>0</v>
      </c>
      <c r="BX125" s="392">
        <v>0</v>
      </c>
      <c r="BY125" s="392">
        <v>0</v>
      </c>
      <c r="BZ125" s="392">
        <v>0</v>
      </c>
      <c r="CA125" s="392">
        <v>0</v>
      </c>
      <c r="CB125" s="392">
        <v>0</v>
      </c>
      <c r="CC125" s="392">
        <v>0</v>
      </c>
      <c r="CD125" s="392">
        <v>0</v>
      </c>
      <c r="CE125" s="393">
        <v>0</v>
      </c>
    </row>
    <row r="126" spans="2:83" x14ac:dyDescent="0.35">
      <c r="B126" s="74" t="s">
        <v>649</v>
      </c>
      <c r="D126" s="392">
        <v>0</v>
      </c>
      <c r="E126" s="392">
        <v>0</v>
      </c>
      <c r="F126" s="392">
        <v>0</v>
      </c>
      <c r="G126" s="392">
        <v>0</v>
      </c>
      <c r="H126" s="392">
        <v>0</v>
      </c>
      <c r="I126" s="392">
        <v>0</v>
      </c>
      <c r="J126" s="392">
        <v>0</v>
      </c>
      <c r="K126" s="392">
        <v>0</v>
      </c>
      <c r="L126" s="392">
        <v>0</v>
      </c>
      <c r="M126" s="392">
        <v>0</v>
      </c>
      <c r="N126" s="392">
        <v>0</v>
      </c>
      <c r="O126" s="392">
        <v>0</v>
      </c>
      <c r="P126" s="392">
        <v>0</v>
      </c>
      <c r="Q126" s="392">
        <v>0</v>
      </c>
      <c r="R126" s="392">
        <v>0</v>
      </c>
      <c r="S126" s="392">
        <v>0</v>
      </c>
      <c r="T126" s="392">
        <v>0</v>
      </c>
      <c r="U126" s="392">
        <v>0</v>
      </c>
      <c r="V126" s="392">
        <v>0</v>
      </c>
      <c r="W126" s="392">
        <v>0</v>
      </c>
      <c r="X126" s="392">
        <v>0</v>
      </c>
      <c r="Y126" s="392">
        <v>0</v>
      </c>
      <c r="Z126" s="392">
        <v>0</v>
      </c>
      <c r="AA126" s="392">
        <v>0</v>
      </c>
      <c r="AB126" s="392">
        <v>0</v>
      </c>
      <c r="AC126" s="392">
        <v>0</v>
      </c>
      <c r="AD126" s="392">
        <v>0</v>
      </c>
      <c r="AE126" s="392">
        <v>0</v>
      </c>
      <c r="AF126" s="392">
        <v>0</v>
      </c>
      <c r="AG126" s="392">
        <v>0</v>
      </c>
      <c r="AH126" s="392">
        <v>0</v>
      </c>
      <c r="AI126" s="392">
        <v>0</v>
      </c>
      <c r="AJ126" s="392">
        <v>0</v>
      </c>
      <c r="AK126" s="392">
        <v>0</v>
      </c>
      <c r="AL126" s="392">
        <v>0</v>
      </c>
      <c r="AM126" s="392">
        <v>0</v>
      </c>
      <c r="AN126" s="392">
        <v>0</v>
      </c>
      <c r="AO126" s="392">
        <v>0</v>
      </c>
      <c r="AP126" s="392">
        <v>0</v>
      </c>
      <c r="AQ126" s="392">
        <v>0</v>
      </c>
      <c r="AR126" s="392">
        <v>0</v>
      </c>
      <c r="AS126" s="392">
        <v>0</v>
      </c>
      <c r="AT126" s="392">
        <v>0</v>
      </c>
      <c r="AU126" s="392">
        <v>0</v>
      </c>
      <c r="AV126" s="392">
        <v>0</v>
      </c>
      <c r="AW126" s="392">
        <v>0</v>
      </c>
      <c r="AX126" s="392">
        <v>0</v>
      </c>
      <c r="AY126" s="392">
        <v>1899</v>
      </c>
      <c r="AZ126" s="392">
        <v>1832</v>
      </c>
      <c r="BA126" s="392">
        <v>1765</v>
      </c>
      <c r="BB126" s="392">
        <v>1660</v>
      </c>
      <c r="BC126" s="392">
        <v>1595</v>
      </c>
      <c r="BD126" s="392">
        <v>1580</v>
      </c>
      <c r="BE126" s="392">
        <v>1574</v>
      </c>
      <c r="BF126" s="392">
        <v>1586</v>
      </c>
      <c r="BG126" s="392">
        <v>1570</v>
      </c>
      <c r="BH126" s="392">
        <v>1543</v>
      </c>
      <c r="BI126" s="392">
        <v>1500</v>
      </c>
      <c r="BJ126" s="392">
        <v>1456</v>
      </c>
      <c r="BK126" s="392">
        <v>1413</v>
      </c>
      <c r="BL126" s="392">
        <v>1346</v>
      </c>
      <c r="BM126" s="392">
        <v>1177</v>
      </c>
      <c r="BN126" s="392">
        <v>1054</v>
      </c>
      <c r="BO126" s="392">
        <v>909</v>
      </c>
      <c r="BP126" s="392">
        <v>566</v>
      </c>
      <c r="BQ126" s="392">
        <v>192</v>
      </c>
      <c r="BR126" s="392">
        <v>38</v>
      </c>
      <c r="BS126" s="392">
        <v>10</v>
      </c>
      <c r="BT126" s="392">
        <v>3</v>
      </c>
      <c r="BU126" s="392">
        <v>2</v>
      </c>
      <c r="BV126" s="392">
        <v>0</v>
      </c>
      <c r="BW126" s="392">
        <v>0</v>
      </c>
      <c r="BX126" s="392">
        <v>0</v>
      </c>
      <c r="BY126" s="392">
        <v>0</v>
      </c>
      <c r="BZ126" s="392">
        <v>0</v>
      </c>
      <c r="CA126" s="392">
        <v>0</v>
      </c>
      <c r="CB126" s="392">
        <v>0</v>
      </c>
      <c r="CC126" s="392">
        <v>0</v>
      </c>
      <c r="CD126" s="392">
        <v>0</v>
      </c>
      <c r="CE126" s="393">
        <v>0</v>
      </c>
    </row>
    <row r="127" spans="2:83" x14ac:dyDescent="0.35">
      <c r="B127" s="285" t="s">
        <v>412</v>
      </c>
      <c r="D127" s="392">
        <v>0</v>
      </c>
      <c r="E127" s="392">
        <v>0</v>
      </c>
      <c r="F127" s="392">
        <v>0</v>
      </c>
      <c r="G127" s="392">
        <v>0</v>
      </c>
      <c r="H127" s="392">
        <v>0</v>
      </c>
      <c r="I127" s="392">
        <v>0</v>
      </c>
      <c r="J127" s="392">
        <v>0</v>
      </c>
      <c r="K127" s="392">
        <v>0</v>
      </c>
      <c r="L127" s="392">
        <v>0</v>
      </c>
      <c r="M127" s="392">
        <v>0</v>
      </c>
      <c r="N127" s="392">
        <v>0</v>
      </c>
      <c r="O127" s="392">
        <v>0</v>
      </c>
      <c r="P127" s="392">
        <v>0</v>
      </c>
      <c r="Q127" s="392">
        <v>0</v>
      </c>
      <c r="R127" s="392">
        <v>0</v>
      </c>
      <c r="S127" s="392">
        <v>0</v>
      </c>
      <c r="T127" s="392">
        <v>0</v>
      </c>
      <c r="U127" s="392">
        <v>0</v>
      </c>
      <c r="V127" s="392">
        <v>0</v>
      </c>
      <c r="W127" s="392">
        <v>0</v>
      </c>
      <c r="X127" s="392">
        <v>0</v>
      </c>
      <c r="Y127" s="392">
        <v>0</v>
      </c>
      <c r="Z127" s="392">
        <v>0</v>
      </c>
      <c r="AA127" s="392">
        <v>0</v>
      </c>
      <c r="AB127" s="392">
        <v>0</v>
      </c>
      <c r="AC127" s="392">
        <v>0</v>
      </c>
      <c r="AD127" s="392">
        <v>0</v>
      </c>
      <c r="AE127" s="392">
        <v>0</v>
      </c>
      <c r="AF127" s="392">
        <v>0</v>
      </c>
      <c r="AG127" s="392">
        <v>0</v>
      </c>
      <c r="AH127" s="392">
        <v>0</v>
      </c>
      <c r="AI127" s="392">
        <v>0</v>
      </c>
      <c r="AJ127" s="392">
        <v>0</v>
      </c>
      <c r="AK127" s="392">
        <v>0</v>
      </c>
      <c r="AL127" s="392">
        <v>0</v>
      </c>
      <c r="AM127" s="392">
        <v>0</v>
      </c>
      <c r="AN127" s="392">
        <v>0</v>
      </c>
      <c r="AO127" s="392">
        <v>0</v>
      </c>
      <c r="AP127" s="392">
        <v>0</v>
      </c>
      <c r="AQ127" s="392">
        <v>0</v>
      </c>
      <c r="AR127" s="392">
        <v>0</v>
      </c>
      <c r="AS127" s="392">
        <v>0</v>
      </c>
      <c r="AT127" s="392">
        <v>0</v>
      </c>
      <c r="AU127" s="392">
        <v>0</v>
      </c>
      <c r="AV127" s="392">
        <v>0</v>
      </c>
      <c r="AW127" s="392">
        <v>0</v>
      </c>
      <c r="AX127" s="392">
        <v>0</v>
      </c>
      <c r="AY127" s="392">
        <v>1634</v>
      </c>
      <c r="AZ127" s="392">
        <v>1622</v>
      </c>
      <c r="BA127" s="392">
        <v>1618</v>
      </c>
      <c r="BB127" s="392">
        <v>1581</v>
      </c>
      <c r="BC127" s="392">
        <v>1569</v>
      </c>
      <c r="BD127" s="392">
        <v>1573</v>
      </c>
      <c r="BE127" s="392">
        <v>1572</v>
      </c>
      <c r="BF127" s="392">
        <v>1586</v>
      </c>
      <c r="BG127" s="392">
        <v>1570</v>
      </c>
      <c r="BH127" s="392">
        <v>1543</v>
      </c>
      <c r="BI127" s="392">
        <v>1500</v>
      </c>
      <c r="BJ127" s="392">
        <v>1456</v>
      </c>
      <c r="BK127" s="392">
        <v>1413</v>
      </c>
      <c r="BL127" s="392">
        <v>1346</v>
      </c>
      <c r="BM127" s="392">
        <v>1177</v>
      </c>
      <c r="BN127" s="392">
        <v>1054</v>
      </c>
      <c r="BO127" s="392">
        <v>909</v>
      </c>
      <c r="BP127" s="392">
        <v>566</v>
      </c>
      <c r="BQ127" s="392">
        <v>192</v>
      </c>
      <c r="BR127" s="392">
        <v>38</v>
      </c>
      <c r="BS127" s="392">
        <v>10</v>
      </c>
      <c r="BT127" s="392">
        <v>3</v>
      </c>
      <c r="BU127" s="392">
        <v>2</v>
      </c>
      <c r="BV127" s="392">
        <v>0</v>
      </c>
      <c r="BW127" s="392">
        <v>0</v>
      </c>
      <c r="BX127" s="392">
        <v>0</v>
      </c>
      <c r="BY127" s="392">
        <v>0</v>
      </c>
      <c r="BZ127" s="392">
        <v>0</v>
      </c>
      <c r="CA127" s="392">
        <v>0</v>
      </c>
      <c r="CB127" s="392">
        <v>0</v>
      </c>
      <c r="CC127" s="392">
        <v>0</v>
      </c>
      <c r="CD127" s="392">
        <v>0</v>
      </c>
      <c r="CE127" s="393">
        <v>0</v>
      </c>
    </row>
    <row r="128" spans="2:83" x14ac:dyDescent="0.35">
      <c r="B128" s="285" t="s">
        <v>411</v>
      </c>
      <c r="D128" s="392">
        <v>0</v>
      </c>
      <c r="E128" s="392">
        <v>0</v>
      </c>
      <c r="F128" s="392">
        <v>0</v>
      </c>
      <c r="G128" s="392">
        <v>0</v>
      </c>
      <c r="H128" s="392">
        <v>0</v>
      </c>
      <c r="I128" s="392">
        <v>0</v>
      </c>
      <c r="J128" s="392">
        <v>0</v>
      </c>
      <c r="K128" s="392">
        <v>0</v>
      </c>
      <c r="L128" s="392">
        <v>0</v>
      </c>
      <c r="M128" s="392">
        <v>0</v>
      </c>
      <c r="N128" s="392">
        <v>0</v>
      </c>
      <c r="O128" s="392">
        <v>0</v>
      </c>
      <c r="P128" s="392">
        <v>0</v>
      </c>
      <c r="Q128" s="392">
        <v>0</v>
      </c>
      <c r="R128" s="392">
        <v>0</v>
      </c>
      <c r="S128" s="392">
        <v>0</v>
      </c>
      <c r="T128" s="392">
        <v>0</v>
      </c>
      <c r="U128" s="392">
        <v>0</v>
      </c>
      <c r="V128" s="392">
        <v>0</v>
      </c>
      <c r="W128" s="392">
        <v>0</v>
      </c>
      <c r="X128" s="392">
        <v>0</v>
      </c>
      <c r="Y128" s="392">
        <v>0</v>
      </c>
      <c r="Z128" s="392">
        <v>0</v>
      </c>
      <c r="AA128" s="392">
        <v>0</v>
      </c>
      <c r="AB128" s="392">
        <v>0</v>
      </c>
      <c r="AC128" s="392">
        <v>0</v>
      </c>
      <c r="AD128" s="392">
        <v>0</v>
      </c>
      <c r="AE128" s="392">
        <v>0</v>
      </c>
      <c r="AF128" s="392">
        <v>0</v>
      </c>
      <c r="AG128" s="392">
        <v>0</v>
      </c>
      <c r="AH128" s="392">
        <v>0</v>
      </c>
      <c r="AI128" s="392">
        <v>0</v>
      </c>
      <c r="AJ128" s="392">
        <v>0</v>
      </c>
      <c r="AK128" s="392">
        <v>0</v>
      </c>
      <c r="AL128" s="392">
        <v>0</v>
      </c>
      <c r="AM128" s="392">
        <v>0</v>
      </c>
      <c r="AN128" s="392">
        <v>0</v>
      </c>
      <c r="AO128" s="392">
        <v>0</v>
      </c>
      <c r="AP128" s="392">
        <v>0</v>
      </c>
      <c r="AQ128" s="392">
        <v>0</v>
      </c>
      <c r="AR128" s="392">
        <v>0</v>
      </c>
      <c r="AS128" s="392">
        <v>0</v>
      </c>
      <c r="AT128" s="392">
        <v>0</v>
      </c>
      <c r="AU128" s="392">
        <v>0</v>
      </c>
      <c r="AV128" s="392">
        <v>0</v>
      </c>
      <c r="AW128" s="392">
        <v>0</v>
      </c>
      <c r="AX128" s="392">
        <v>0</v>
      </c>
      <c r="AY128" s="392">
        <v>266</v>
      </c>
      <c r="AZ128" s="392">
        <v>210</v>
      </c>
      <c r="BA128" s="392">
        <v>148</v>
      </c>
      <c r="BB128" s="392">
        <v>78</v>
      </c>
      <c r="BC128" s="392">
        <v>26</v>
      </c>
      <c r="BD128" s="392">
        <v>7</v>
      </c>
      <c r="BE128" s="392">
        <v>2</v>
      </c>
      <c r="BF128" s="392">
        <v>0</v>
      </c>
      <c r="BG128" s="392">
        <v>0</v>
      </c>
      <c r="BH128" s="392">
        <v>0</v>
      </c>
      <c r="BI128" s="392">
        <v>0</v>
      </c>
      <c r="BJ128" s="392">
        <v>0</v>
      </c>
      <c r="BK128" s="392">
        <v>0</v>
      </c>
      <c r="BL128" s="392">
        <v>0</v>
      </c>
      <c r="BM128" s="392">
        <v>0</v>
      </c>
      <c r="BN128" s="392">
        <v>0</v>
      </c>
      <c r="BO128" s="392">
        <v>0</v>
      </c>
      <c r="BP128" s="392">
        <v>0</v>
      </c>
      <c r="BQ128" s="392">
        <v>0</v>
      </c>
      <c r="BR128" s="392">
        <v>0</v>
      </c>
      <c r="BS128" s="392">
        <v>0</v>
      </c>
      <c r="BT128" s="392">
        <v>0</v>
      </c>
      <c r="BU128" s="392">
        <v>0</v>
      </c>
      <c r="BV128" s="392">
        <v>0</v>
      </c>
      <c r="BW128" s="392">
        <v>0</v>
      </c>
      <c r="BX128" s="392">
        <v>0</v>
      </c>
      <c r="BY128" s="392">
        <v>0</v>
      </c>
      <c r="BZ128" s="392">
        <v>0</v>
      </c>
      <c r="CA128" s="392">
        <v>0</v>
      </c>
      <c r="CB128" s="392">
        <v>0</v>
      </c>
      <c r="CC128" s="392">
        <v>0</v>
      </c>
      <c r="CD128" s="392">
        <v>0</v>
      </c>
      <c r="CE128" s="393">
        <v>0</v>
      </c>
    </row>
    <row r="129" spans="1:83" ht="24.75" customHeight="1" x14ac:dyDescent="0.35">
      <c r="B129" s="74" t="s">
        <v>667</v>
      </c>
      <c r="D129" s="392">
        <v>0</v>
      </c>
      <c r="E129" s="392">
        <v>0</v>
      </c>
      <c r="F129" s="392">
        <v>0</v>
      </c>
      <c r="G129" s="392">
        <v>0</v>
      </c>
      <c r="H129" s="392">
        <v>0</v>
      </c>
      <c r="I129" s="392">
        <v>0</v>
      </c>
      <c r="J129" s="392">
        <v>0</v>
      </c>
      <c r="K129" s="392">
        <v>0</v>
      </c>
      <c r="L129" s="392">
        <v>0</v>
      </c>
      <c r="M129" s="392">
        <v>0</v>
      </c>
      <c r="N129" s="392">
        <v>0</v>
      </c>
      <c r="O129" s="392">
        <v>0</v>
      </c>
      <c r="P129" s="392">
        <v>0</v>
      </c>
      <c r="Q129" s="392">
        <v>0</v>
      </c>
      <c r="R129" s="392">
        <v>0</v>
      </c>
      <c r="S129" s="392">
        <v>0</v>
      </c>
      <c r="T129" s="392">
        <v>0</v>
      </c>
      <c r="U129" s="392">
        <v>0</v>
      </c>
      <c r="V129" s="392">
        <v>0</v>
      </c>
      <c r="W129" s="392">
        <v>0</v>
      </c>
      <c r="X129" s="392">
        <v>0</v>
      </c>
      <c r="Y129" s="392">
        <v>0</v>
      </c>
      <c r="Z129" s="392">
        <v>0</v>
      </c>
      <c r="AA129" s="392">
        <v>0</v>
      </c>
      <c r="AB129" s="392">
        <v>0</v>
      </c>
      <c r="AC129" s="392">
        <v>0</v>
      </c>
      <c r="AD129" s="392">
        <v>0</v>
      </c>
      <c r="AE129" s="392">
        <v>0</v>
      </c>
      <c r="AF129" s="392">
        <v>0</v>
      </c>
      <c r="AG129" s="392">
        <v>0</v>
      </c>
      <c r="AH129" s="392">
        <v>0</v>
      </c>
      <c r="AI129" s="392">
        <v>0</v>
      </c>
      <c r="AJ129" s="392">
        <v>0</v>
      </c>
      <c r="AK129" s="392">
        <v>0</v>
      </c>
      <c r="AL129" s="392">
        <v>0</v>
      </c>
      <c r="AM129" s="392">
        <v>0</v>
      </c>
      <c r="AN129" s="392">
        <v>0</v>
      </c>
      <c r="AO129" s="392">
        <v>0</v>
      </c>
      <c r="AP129" s="392">
        <v>0</v>
      </c>
      <c r="AQ129" s="392">
        <v>0</v>
      </c>
      <c r="AR129" s="392">
        <v>0</v>
      </c>
      <c r="AS129" s="392">
        <v>0</v>
      </c>
      <c r="AT129" s="392">
        <v>0</v>
      </c>
      <c r="AU129" s="392">
        <v>0</v>
      </c>
      <c r="AV129" s="392">
        <v>0</v>
      </c>
      <c r="AW129" s="392">
        <v>0</v>
      </c>
      <c r="AX129" s="392">
        <v>0</v>
      </c>
      <c r="AY129" s="392">
        <v>590</v>
      </c>
      <c r="AZ129" s="392">
        <v>623</v>
      </c>
      <c r="BA129" s="392">
        <v>671</v>
      </c>
      <c r="BB129" s="392">
        <v>712</v>
      </c>
      <c r="BC129" s="392">
        <v>759</v>
      </c>
      <c r="BD129" s="392">
        <v>811</v>
      </c>
      <c r="BE129" s="392">
        <v>856</v>
      </c>
      <c r="BF129" s="392">
        <v>898</v>
      </c>
      <c r="BG129" s="392">
        <v>934</v>
      </c>
      <c r="BH129" s="392">
        <v>967</v>
      </c>
      <c r="BI129" s="392">
        <v>975</v>
      </c>
      <c r="BJ129" s="392">
        <v>987</v>
      </c>
      <c r="BK129" s="392">
        <v>1002</v>
      </c>
      <c r="BL129" s="392">
        <v>986</v>
      </c>
      <c r="BM129" s="392">
        <v>854</v>
      </c>
      <c r="BN129" s="392">
        <v>773</v>
      </c>
      <c r="BO129" s="392">
        <v>668</v>
      </c>
      <c r="BP129" s="392">
        <v>399</v>
      </c>
      <c r="BQ129" s="392">
        <v>174</v>
      </c>
      <c r="BR129" s="392">
        <v>95</v>
      </c>
      <c r="BS129" s="392">
        <v>65</v>
      </c>
      <c r="BT129" s="392">
        <v>49</v>
      </c>
      <c r="BU129" s="392">
        <v>39</v>
      </c>
      <c r="BV129" s="392">
        <v>32</v>
      </c>
      <c r="BW129" s="392">
        <v>26</v>
      </c>
      <c r="BX129" s="392">
        <v>23</v>
      </c>
      <c r="BY129" s="392">
        <v>21</v>
      </c>
      <c r="BZ129" s="392">
        <v>19</v>
      </c>
      <c r="CA129" s="392">
        <v>18</v>
      </c>
      <c r="CB129" s="392">
        <v>16</v>
      </c>
      <c r="CC129" s="392">
        <v>14</v>
      </c>
      <c r="CD129" s="392">
        <v>12</v>
      </c>
      <c r="CE129" s="393">
        <v>0</v>
      </c>
    </row>
    <row r="130" spans="1:83" x14ac:dyDescent="0.35">
      <c r="B130" s="285" t="s">
        <v>412</v>
      </c>
      <c r="D130" s="392">
        <v>0</v>
      </c>
      <c r="E130" s="392">
        <v>0</v>
      </c>
      <c r="F130" s="392">
        <v>0</v>
      </c>
      <c r="G130" s="392">
        <v>0</v>
      </c>
      <c r="H130" s="392">
        <v>0</v>
      </c>
      <c r="I130" s="392">
        <v>0</v>
      </c>
      <c r="J130" s="392">
        <v>0</v>
      </c>
      <c r="K130" s="392">
        <v>0</v>
      </c>
      <c r="L130" s="392">
        <v>0</v>
      </c>
      <c r="M130" s="392">
        <v>0</v>
      </c>
      <c r="N130" s="392">
        <v>0</v>
      </c>
      <c r="O130" s="392">
        <v>0</v>
      </c>
      <c r="P130" s="392">
        <v>0</v>
      </c>
      <c r="Q130" s="392">
        <v>0</v>
      </c>
      <c r="R130" s="392">
        <v>0</v>
      </c>
      <c r="S130" s="392">
        <v>0</v>
      </c>
      <c r="T130" s="392">
        <v>0</v>
      </c>
      <c r="U130" s="392">
        <v>0</v>
      </c>
      <c r="V130" s="392">
        <v>0</v>
      </c>
      <c r="W130" s="392">
        <v>0</v>
      </c>
      <c r="X130" s="392">
        <v>0</v>
      </c>
      <c r="Y130" s="392">
        <v>0</v>
      </c>
      <c r="Z130" s="392">
        <v>0</v>
      </c>
      <c r="AA130" s="392">
        <v>0</v>
      </c>
      <c r="AB130" s="392">
        <v>0</v>
      </c>
      <c r="AC130" s="392">
        <v>0</v>
      </c>
      <c r="AD130" s="392">
        <v>0</v>
      </c>
      <c r="AE130" s="392">
        <v>0</v>
      </c>
      <c r="AF130" s="392">
        <v>0</v>
      </c>
      <c r="AG130" s="392">
        <v>0</v>
      </c>
      <c r="AH130" s="392">
        <v>0</v>
      </c>
      <c r="AI130" s="392">
        <v>0</v>
      </c>
      <c r="AJ130" s="392">
        <v>0</v>
      </c>
      <c r="AK130" s="392">
        <v>0</v>
      </c>
      <c r="AL130" s="392">
        <v>0</v>
      </c>
      <c r="AM130" s="392">
        <v>0</v>
      </c>
      <c r="AN130" s="392">
        <v>0</v>
      </c>
      <c r="AO130" s="392">
        <v>0</v>
      </c>
      <c r="AP130" s="392">
        <v>0</v>
      </c>
      <c r="AQ130" s="392">
        <v>0</v>
      </c>
      <c r="AR130" s="392">
        <v>0</v>
      </c>
      <c r="AS130" s="392">
        <v>0</v>
      </c>
      <c r="AT130" s="392">
        <v>0</v>
      </c>
      <c r="AU130" s="392">
        <v>0</v>
      </c>
      <c r="AV130" s="392">
        <v>0</v>
      </c>
      <c r="AW130" s="392">
        <v>0</v>
      </c>
      <c r="AX130" s="392">
        <v>0</v>
      </c>
      <c r="AY130" s="392">
        <v>584</v>
      </c>
      <c r="AZ130" s="392">
        <v>618</v>
      </c>
      <c r="BA130" s="392">
        <v>667</v>
      </c>
      <c r="BB130" s="392">
        <v>707</v>
      </c>
      <c r="BC130" s="392">
        <v>759</v>
      </c>
      <c r="BD130" s="392">
        <v>811</v>
      </c>
      <c r="BE130" s="392">
        <v>856</v>
      </c>
      <c r="BF130" s="392">
        <v>898</v>
      </c>
      <c r="BG130" s="392">
        <v>934</v>
      </c>
      <c r="BH130" s="392">
        <v>967</v>
      </c>
      <c r="BI130" s="392">
        <v>975</v>
      </c>
      <c r="BJ130" s="392">
        <v>987</v>
      </c>
      <c r="BK130" s="392">
        <v>1002</v>
      </c>
      <c r="BL130" s="392">
        <v>986</v>
      </c>
      <c r="BM130" s="392">
        <v>854</v>
      </c>
      <c r="BN130" s="392">
        <v>773</v>
      </c>
      <c r="BO130" s="392">
        <v>668</v>
      </c>
      <c r="BP130" s="392">
        <v>399</v>
      </c>
      <c r="BQ130" s="392">
        <v>174</v>
      </c>
      <c r="BR130" s="392">
        <v>95</v>
      </c>
      <c r="BS130" s="392">
        <v>65</v>
      </c>
      <c r="BT130" s="392">
        <v>49</v>
      </c>
      <c r="BU130" s="392">
        <v>39</v>
      </c>
      <c r="BV130" s="392">
        <v>32</v>
      </c>
      <c r="BW130" s="392">
        <v>26</v>
      </c>
      <c r="BX130" s="392">
        <v>23</v>
      </c>
      <c r="BY130" s="392">
        <v>21</v>
      </c>
      <c r="BZ130" s="392">
        <v>19</v>
      </c>
      <c r="CA130" s="392">
        <v>18</v>
      </c>
      <c r="CB130" s="392">
        <v>16</v>
      </c>
      <c r="CC130" s="392">
        <v>14</v>
      </c>
      <c r="CD130" s="392">
        <v>12</v>
      </c>
      <c r="CE130" s="393">
        <v>0</v>
      </c>
    </row>
    <row r="131" spans="1:83" x14ac:dyDescent="0.35">
      <c r="B131" s="285" t="s">
        <v>411</v>
      </c>
      <c r="D131" s="392">
        <v>0</v>
      </c>
      <c r="E131" s="392">
        <v>0</v>
      </c>
      <c r="F131" s="392">
        <v>0</v>
      </c>
      <c r="G131" s="392">
        <v>0</v>
      </c>
      <c r="H131" s="392">
        <v>0</v>
      </c>
      <c r="I131" s="392">
        <v>0</v>
      </c>
      <c r="J131" s="392">
        <v>0</v>
      </c>
      <c r="K131" s="392">
        <v>0</v>
      </c>
      <c r="L131" s="392">
        <v>0</v>
      </c>
      <c r="M131" s="392">
        <v>0</v>
      </c>
      <c r="N131" s="392">
        <v>0</v>
      </c>
      <c r="O131" s="392">
        <v>0</v>
      </c>
      <c r="P131" s="392">
        <v>0</v>
      </c>
      <c r="Q131" s="392">
        <v>0</v>
      </c>
      <c r="R131" s="392">
        <v>0</v>
      </c>
      <c r="S131" s="392">
        <v>0</v>
      </c>
      <c r="T131" s="392">
        <v>0</v>
      </c>
      <c r="U131" s="392">
        <v>0</v>
      </c>
      <c r="V131" s="392">
        <v>0</v>
      </c>
      <c r="W131" s="392">
        <v>0</v>
      </c>
      <c r="X131" s="392">
        <v>0</v>
      </c>
      <c r="Y131" s="392">
        <v>0</v>
      </c>
      <c r="Z131" s="392">
        <v>0</v>
      </c>
      <c r="AA131" s="392">
        <v>0</v>
      </c>
      <c r="AB131" s="392">
        <v>0</v>
      </c>
      <c r="AC131" s="392">
        <v>0</v>
      </c>
      <c r="AD131" s="392">
        <v>0</v>
      </c>
      <c r="AE131" s="392">
        <v>0</v>
      </c>
      <c r="AF131" s="392">
        <v>0</v>
      </c>
      <c r="AG131" s="392">
        <v>0</v>
      </c>
      <c r="AH131" s="392">
        <v>0</v>
      </c>
      <c r="AI131" s="392">
        <v>0</v>
      </c>
      <c r="AJ131" s="392">
        <v>0</v>
      </c>
      <c r="AK131" s="392">
        <v>0</v>
      </c>
      <c r="AL131" s="392">
        <v>0</v>
      </c>
      <c r="AM131" s="392">
        <v>0</v>
      </c>
      <c r="AN131" s="392">
        <v>0</v>
      </c>
      <c r="AO131" s="392">
        <v>0</v>
      </c>
      <c r="AP131" s="392">
        <v>0</v>
      </c>
      <c r="AQ131" s="392">
        <v>0</v>
      </c>
      <c r="AR131" s="392">
        <v>0</v>
      </c>
      <c r="AS131" s="392">
        <v>0</v>
      </c>
      <c r="AT131" s="392">
        <v>0</v>
      </c>
      <c r="AU131" s="392">
        <v>0</v>
      </c>
      <c r="AV131" s="392">
        <v>0</v>
      </c>
      <c r="AW131" s="392">
        <v>0</v>
      </c>
      <c r="AX131" s="392">
        <v>0</v>
      </c>
      <c r="AY131" s="392">
        <v>6</v>
      </c>
      <c r="AZ131" s="392">
        <v>5</v>
      </c>
      <c r="BA131" s="392">
        <v>4</v>
      </c>
      <c r="BB131" s="392">
        <v>5</v>
      </c>
      <c r="BC131" s="392">
        <v>0</v>
      </c>
      <c r="BD131" s="392">
        <v>0</v>
      </c>
      <c r="BE131" s="392">
        <v>0</v>
      </c>
      <c r="BF131" s="392">
        <v>0</v>
      </c>
      <c r="BG131" s="392">
        <v>0</v>
      </c>
      <c r="BH131" s="392">
        <v>0</v>
      </c>
      <c r="BI131" s="392">
        <v>0</v>
      </c>
      <c r="BJ131" s="392">
        <v>0</v>
      </c>
      <c r="BK131" s="392">
        <v>0</v>
      </c>
      <c r="BL131" s="392">
        <v>0</v>
      </c>
      <c r="BM131" s="392">
        <v>0</v>
      </c>
      <c r="BN131" s="392">
        <v>0</v>
      </c>
      <c r="BO131" s="392">
        <v>0</v>
      </c>
      <c r="BP131" s="392">
        <v>0</v>
      </c>
      <c r="BQ131" s="392">
        <v>0</v>
      </c>
      <c r="BR131" s="392">
        <v>0</v>
      </c>
      <c r="BS131" s="392">
        <v>0</v>
      </c>
      <c r="BT131" s="392">
        <v>0</v>
      </c>
      <c r="BU131" s="392">
        <v>0</v>
      </c>
      <c r="BV131" s="392">
        <v>0</v>
      </c>
      <c r="BW131" s="392">
        <v>0</v>
      </c>
      <c r="BX131" s="392">
        <v>0</v>
      </c>
      <c r="BY131" s="392">
        <v>0</v>
      </c>
      <c r="BZ131" s="392">
        <v>0</v>
      </c>
      <c r="CA131" s="392">
        <v>0</v>
      </c>
      <c r="CB131" s="392">
        <v>0</v>
      </c>
      <c r="CC131" s="392">
        <v>0</v>
      </c>
      <c r="CD131" s="392">
        <v>0</v>
      </c>
      <c r="CE131" s="393">
        <v>0</v>
      </c>
    </row>
    <row r="132" spans="1:83" s="244" customFormat="1" ht="26.25" customHeight="1" x14ac:dyDescent="0.35">
      <c r="A132" s="345"/>
      <c r="B132" s="109" t="s">
        <v>250</v>
      </c>
      <c r="D132" s="389" t="s">
        <v>447</v>
      </c>
      <c r="E132" s="389" t="s">
        <v>447</v>
      </c>
      <c r="F132" s="389" t="s">
        <v>447</v>
      </c>
      <c r="G132" s="389" t="s">
        <v>447</v>
      </c>
      <c r="H132" s="389" t="s">
        <v>447</v>
      </c>
      <c r="I132" s="389" t="s">
        <v>447</v>
      </c>
      <c r="J132" s="389" t="s">
        <v>447</v>
      </c>
      <c r="K132" s="389" t="s">
        <v>447</v>
      </c>
      <c r="L132" s="389" t="s">
        <v>447</v>
      </c>
      <c r="M132" s="389" t="s">
        <v>447</v>
      </c>
      <c r="N132" s="389" t="s">
        <v>447</v>
      </c>
      <c r="O132" s="389" t="s">
        <v>447</v>
      </c>
      <c r="P132" s="389" t="s">
        <v>447</v>
      </c>
      <c r="Q132" s="389" t="s">
        <v>447</v>
      </c>
      <c r="R132" s="389" t="s">
        <v>447</v>
      </c>
      <c r="S132" s="389" t="s">
        <v>447</v>
      </c>
      <c r="T132" s="389" t="s">
        <v>447</v>
      </c>
      <c r="U132" s="389" t="s">
        <v>447</v>
      </c>
      <c r="V132" s="389" t="s">
        <v>447</v>
      </c>
      <c r="W132" s="389" t="s">
        <v>447</v>
      </c>
      <c r="X132" s="389" t="s">
        <v>447</v>
      </c>
      <c r="Y132" s="389" t="s">
        <v>447</v>
      </c>
      <c r="Z132" s="389" t="s">
        <v>447</v>
      </c>
      <c r="AA132" s="389" t="s">
        <v>447</v>
      </c>
      <c r="AB132" s="389" t="s">
        <v>447</v>
      </c>
      <c r="AC132" s="389" t="s">
        <v>447</v>
      </c>
      <c r="AD132" s="389" t="s">
        <v>447</v>
      </c>
      <c r="AE132" s="389" t="s">
        <v>447</v>
      </c>
      <c r="AF132" s="389" t="s">
        <v>447</v>
      </c>
      <c r="AG132" s="389" t="s">
        <v>447</v>
      </c>
      <c r="AH132" s="389">
        <v>586</v>
      </c>
      <c r="AI132" s="389">
        <v>613</v>
      </c>
      <c r="AJ132" s="389">
        <v>643</v>
      </c>
      <c r="AK132" s="389">
        <v>710</v>
      </c>
      <c r="AL132" s="389">
        <v>754</v>
      </c>
      <c r="AM132" s="389">
        <v>796</v>
      </c>
      <c r="AN132" s="389">
        <v>861</v>
      </c>
      <c r="AO132" s="389">
        <v>921</v>
      </c>
      <c r="AP132" s="389">
        <v>974</v>
      </c>
      <c r="AQ132" s="389">
        <v>1067</v>
      </c>
      <c r="AR132" s="389">
        <v>1178</v>
      </c>
      <c r="AS132" s="389">
        <v>1300</v>
      </c>
      <c r="AT132" s="389">
        <v>1441</v>
      </c>
      <c r="AU132" s="389">
        <v>1623</v>
      </c>
      <c r="AV132" s="389">
        <v>1826</v>
      </c>
      <c r="AW132" s="389">
        <v>1990</v>
      </c>
      <c r="AX132" s="389">
        <v>2142</v>
      </c>
      <c r="AY132" s="389">
        <v>0</v>
      </c>
      <c r="AZ132" s="389">
        <v>0</v>
      </c>
      <c r="BA132" s="389">
        <v>0</v>
      </c>
      <c r="BB132" s="389">
        <v>0</v>
      </c>
      <c r="BC132" s="389">
        <v>0</v>
      </c>
      <c r="BD132" s="389">
        <v>0</v>
      </c>
      <c r="BE132" s="389">
        <v>0</v>
      </c>
      <c r="BF132" s="389">
        <v>0</v>
      </c>
      <c r="BG132" s="389">
        <v>0</v>
      </c>
      <c r="BH132" s="389">
        <v>0</v>
      </c>
      <c r="BI132" s="389">
        <v>0</v>
      </c>
      <c r="BJ132" s="389">
        <v>0</v>
      </c>
      <c r="BK132" s="389">
        <v>0</v>
      </c>
      <c r="BL132" s="389">
        <v>0</v>
      </c>
      <c r="BM132" s="389">
        <v>0</v>
      </c>
      <c r="BN132" s="389">
        <v>0</v>
      </c>
      <c r="BO132" s="389">
        <v>0</v>
      </c>
      <c r="BP132" s="389">
        <v>0</v>
      </c>
      <c r="BQ132" s="389">
        <v>0</v>
      </c>
      <c r="BR132" s="389">
        <v>0</v>
      </c>
      <c r="BS132" s="389">
        <v>0</v>
      </c>
      <c r="BT132" s="389">
        <v>0</v>
      </c>
      <c r="BU132" s="389">
        <v>0</v>
      </c>
      <c r="BV132" s="389">
        <v>0</v>
      </c>
      <c r="BW132" s="389">
        <v>0</v>
      </c>
      <c r="BX132" s="389">
        <v>0</v>
      </c>
      <c r="BY132" s="389">
        <v>0</v>
      </c>
      <c r="BZ132" s="389">
        <v>0</v>
      </c>
      <c r="CA132" s="389">
        <v>0</v>
      </c>
      <c r="CB132" s="389">
        <v>0</v>
      </c>
      <c r="CC132" s="389">
        <v>0</v>
      </c>
      <c r="CD132" s="389">
        <v>0</v>
      </c>
      <c r="CE132" s="390">
        <v>0</v>
      </c>
    </row>
    <row r="133" spans="1:83" x14ac:dyDescent="0.35">
      <c r="A133" s="359"/>
      <c r="B133" s="391" t="s">
        <v>412</v>
      </c>
      <c r="D133" s="392" t="s">
        <v>447</v>
      </c>
      <c r="E133" s="392" t="s">
        <v>447</v>
      </c>
      <c r="F133" s="392" t="s">
        <v>447</v>
      </c>
      <c r="G133" s="392" t="s">
        <v>447</v>
      </c>
      <c r="H133" s="392" t="s">
        <v>447</v>
      </c>
      <c r="I133" s="392" t="s">
        <v>447</v>
      </c>
      <c r="J133" s="392" t="s">
        <v>447</v>
      </c>
      <c r="K133" s="392" t="s">
        <v>447</v>
      </c>
      <c r="L133" s="392" t="s">
        <v>447</v>
      </c>
      <c r="M133" s="392" t="s">
        <v>447</v>
      </c>
      <c r="N133" s="392" t="s">
        <v>447</v>
      </c>
      <c r="O133" s="392" t="s">
        <v>447</v>
      </c>
      <c r="P133" s="392" t="s">
        <v>447</v>
      </c>
      <c r="Q133" s="392" t="s">
        <v>447</v>
      </c>
      <c r="R133" s="392" t="s">
        <v>447</v>
      </c>
      <c r="S133" s="392" t="s">
        <v>447</v>
      </c>
      <c r="T133" s="392" t="s">
        <v>447</v>
      </c>
      <c r="U133" s="392" t="s">
        <v>447</v>
      </c>
      <c r="V133" s="392" t="s">
        <v>447</v>
      </c>
      <c r="W133" s="392" t="s">
        <v>447</v>
      </c>
      <c r="X133" s="392" t="s">
        <v>447</v>
      </c>
      <c r="Y133" s="392" t="s">
        <v>447</v>
      </c>
      <c r="Z133" s="392" t="s">
        <v>447</v>
      </c>
      <c r="AA133" s="392" t="s">
        <v>447</v>
      </c>
      <c r="AB133" s="392" t="s">
        <v>447</v>
      </c>
      <c r="AC133" s="392" t="s">
        <v>447</v>
      </c>
      <c r="AD133" s="392" t="s">
        <v>447</v>
      </c>
      <c r="AE133" s="392" t="s">
        <v>447</v>
      </c>
      <c r="AF133" s="392" t="s">
        <v>447</v>
      </c>
      <c r="AG133" s="392" t="s">
        <v>447</v>
      </c>
      <c r="AH133" s="392">
        <v>545</v>
      </c>
      <c r="AI133" s="392">
        <v>565</v>
      </c>
      <c r="AJ133" s="392">
        <v>591</v>
      </c>
      <c r="AK133" s="392">
        <v>654</v>
      </c>
      <c r="AL133" s="392">
        <v>694</v>
      </c>
      <c r="AM133" s="392">
        <v>730</v>
      </c>
      <c r="AN133" s="392">
        <v>782</v>
      </c>
      <c r="AO133" s="392">
        <v>826</v>
      </c>
      <c r="AP133" s="392">
        <v>857</v>
      </c>
      <c r="AQ133" s="392">
        <v>926</v>
      </c>
      <c r="AR133" s="392">
        <v>1012</v>
      </c>
      <c r="AS133" s="392">
        <v>1105</v>
      </c>
      <c r="AT133" s="392">
        <v>1214</v>
      </c>
      <c r="AU133" s="392">
        <v>1366</v>
      </c>
      <c r="AV133" s="392">
        <v>1547</v>
      </c>
      <c r="AW133" s="392">
        <v>1694</v>
      </c>
      <c r="AX133" s="392">
        <v>1838</v>
      </c>
      <c r="AY133" s="392">
        <v>0</v>
      </c>
      <c r="AZ133" s="392">
        <v>0</v>
      </c>
      <c r="BA133" s="392">
        <v>0</v>
      </c>
      <c r="BB133" s="392">
        <v>0</v>
      </c>
      <c r="BC133" s="392">
        <v>0</v>
      </c>
      <c r="BD133" s="392">
        <v>0</v>
      </c>
      <c r="BE133" s="392">
        <v>0</v>
      </c>
      <c r="BF133" s="392">
        <v>0</v>
      </c>
      <c r="BG133" s="392">
        <v>0</v>
      </c>
      <c r="BH133" s="392">
        <v>0</v>
      </c>
      <c r="BI133" s="392">
        <v>0</v>
      </c>
      <c r="BJ133" s="392">
        <v>0</v>
      </c>
      <c r="BK133" s="392">
        <v>0</v>
      </c>
      <c r="BL133" s="392">
        <v>0</v>
      </c>
      <c r="BM133" s="392">
        <v>0</v>
      </c>
      <c r="BN133" s="392">
        <v>0</v>
      </c>
      <c r="BO133" s="392">
        <v>0</v>
      </c>
      <c r="BP133" s="392">
        <v>0</v>
      </c>
      <c r="BQ133" s="392">
        <v>0</v>
      </c>
      <c r="BR133" s="392">
        <v>0</v>
      </c>
      <c r="BS133" s="392">
        <v>0</v>
      </c>
      <c r="BT133" s="392">
        <v>0</v>
      </c>
      <c r="BU133" s="392">
        <v>0</v>
      </c>
      <c r="BV133" s="392">
        <v>0</v>
      </c>
      <c r="BW133" s="392">
        <v>0</v>
      </c>
      <c r="BX133" s="392">
        <v>0</v>
      </c>
      <c r="BY133" s="392">
        <v>0</v>
      </c>
      <c r="BZ133" s="392">
        <v>0</v>
      </c>
      <c r="CA133" s="392">
        <v>0</v>
      </c>
      <c r="CB133" s="392">
        <v>0</v>
      </c>
      <c r="CC133" s="392">
        <v>0</v>
      </c>
      <c r="CD133" s="392">
        <v>0</v>
      </c>
      <c r="CE133" s="393">
        <v>0</v>
      </c>
    </row>
    <row r="134" spans="1:83" x14ac:dyDescent="0.35">
      <c r="A134" s="359"/>
      <c r="B134" s="391" t="s">
        <v>411</v>
      </c>
      <c r="D134" s="392" t="s">
        <v>447</v>
      </c>
      <c r="E134" s="392" t="s">
        <v>447</v>
      </c>
      <c r="F134" s="392" t="s">
        <v>447</v>
      </c>
      <c r="G134" s="392" t="s">
        <v>447</v>
      </c>
      <c r="H134" s="392" t="s">
        <v>447</v>
      </c>
      <c r="I134" s="392" t="s">
        <v>447</v>
      </c>
      <c r="J134" s="392" t="s">
        <v>447</v>
      </c>
      <c r="K134" s="392" t="s">
        <v>447</v>
      </c>
      <c r="L134" s="392" t="s">
        <v>447</v>
      </c>
      <c r="M134" s="392" t="s">
        <v>447</v>
      </c>
      <c r="N134" s="392" t="s">
        <v>447</v>
      </c>
      <c r="O134" s="392" t="s">
        <v>447</v>
      </c>
      <c r="P134" s="392" t="s">
        <v>447</v>
      </c>
      <c r="Q134" s="392" t="s">
        <v>447</v>
      </c>
      <c r="R134" s="392" t="s">
        <v>447</v>
      </c>
      <c r="S134" s="392" t="s">
        <v>447</v>
      </c>
      <c r="T134" s="392" t="s">
        <v>447</v>
      </c>
      <c r="U134" s="392" t="s">
        <v>447</v>
      </c>
      <c r="V134" s="392" t="s">
        <v>447</v>
      </c>
      <c r="W134" s="392" t="s">
        <v>447</v>
      </c>
      <c r="X134" s="392" t="s">
        <v>447</v>
      </c>
      <c r="Y134" s="392" t="s">
        <v>447</v>
      </c>
      <c r="Z134" s="392" t="s">
        <v>447</v>
      </c>
      <c r="AA134" s="392" t="s">
        <v>447</v>
      </c>
      <c r="AB134" s="392" t="s">
        <v>447</v>
      </c>
      <c r="AC134" s="392" t="s">
        <v>447</v>
      </c>
      <c r="AD134" s="392" t="s">
        <v>447</v>
      </c>
      <c r="AE134" s="392" t="s">
        <v>447</v>
      </c>
      <c r="AF134" s="392" t="s">
        <v>447</v>
      </c>
      <c r="AG134" s="392" t="s">
        <v>447</v>
      </c>
      <c r="AH134" s="392">
        <v>40</v>
      </c>
      <c r="AI134" s="392">
        <v>48</v>
      </c>
      <c r="AJ134" s="392">
        <v>52</v>
      </c>
      <c r="AK134" s="392">
        <v>56</v>
      </c>
      <c r="AL134" s="392">
        <v>60</v>
      </c>
      <c r="AM134" s="392">
        <v>66</v>
      </c>
      <c r="AN134" s="392">
        <v>79</v>
      </c>
      <c r="AO134" s="392">
        <v>95</v>
      </c>
      <c r="AP134" s="392">
        <v>117</v>
      </c>
      <c r="AQ134" s="392">
        <v>142</v>
      </c>
      <c r="AR134" s="392">
        <v>166</v>
      </c>
      <c r="AS134" s="392">
        <v>195</v>
      </c>
      <c r="AT134" s="392">
        <v>228</v>
      </c>
      <c r="AU134" s="392">
        <v>257</v>
      </c>
      <c r="AV134" s="392">
        <v>279</v>
      </c>
      <c r="AW134" s="392">
        <v>297</v>
      </c>
      <c r="AX134" s="392">
        <v>305</v>
      </c>
      <c r="AY134" s="392">
        <v>0</v>
      </c>
      <c r="AZ134" s="392">
        <v>0</v>
      </c>
      <c r="BA134" s="392">
        <v>0</v>
      </c>
      <c r="BB134" s="392">
        <v>0</v>
      </c>
      <c r="BC134" s="392">
        <v>0</v>
      </c>
      <c r="BD134" s="392">
        <v>0</v>
      </c>
      <c r="BE134" s="392">
        <v>0</v>
      </c>
      <c r="BF134" s="392">
        <v>0</v>
      </c>
      <c r="BG134" s="392">
        <v>0</v>
      </c>
      <c r="BH134" s="392">
        <v>0</v>
      </c>
      <c r="BI134" s="392">
        <v>0</v>
      </c>
      <c r="BJ134" s="392">
        <v>0</v>
      </c>
      <c r="BK134" s="392">
        <v>0</v>
      </c>
      <c r="BL134" s="392">
        <v>0</v>
      </c>
      <c r="BM134" s="392">
        <v>0</v>
      </c>
      <c r="BN134" s="392">
        <v>0</v>
      </c>
      <c r="BO134" s="392">
        <v>0</v>
      </c>
      <c r="BP134" s="392">
        <v>0</v>
      </c>
      <c r="BQ134" s="392">
        <v>0</v>
      </c>
      <c r="BR134" s="392">
        <v>0</v>
      </c>
      <c r="BS134" s="392">
        <v>0</v>
      </c>
      <c r="BT134" s="392">
        <v>0</v>
      </c>
      <c r="BU134" s="392">
        <v>0</v>
      </c>
      <c r="BV134" s="392">
        <v>0</v>
      </c>
      <c r="BW134" s="392">
        <v>0</v>
      </c>
      <c r="BX134" s="392">
        <v>0</v>
      </c>
      <c r="BY134" s="392">
        <v>0</v>
      </c>
      <c r="BZ134" s="392">
        <v>0</v>
      </c>
      <c r="CA134" s="392">
        <v>0</v>
      </c>
      <c r="CB134" s="392">
        <v>0</v>
      </c>
      <c r="CC134" s="392">
        <v>0</v>
      </c>
      <c r="CD134" s="392">
        <v>0</v>
      </c>
      <c r="CE134" s="393">
        <v>0</v>
      </c>
    </row>
    <row r="135" spans="1:83" ht="25.5" customHeight="1" x14ac:dyDescent="0.35">
      <c r="B135" s="74" t="s">
        <v>668</v>
      </c>
      <c r="D135" s="392">
        <v>0</v>
      </c>
      <c r="E135" s="392">
        <v>0</v>
      </c>
      <c r="F135" s="392">
        <v>0</v>
      </c>
      <c r="G135" s="392">
        <v>0</v>
      </c>
      <c r="H135" s="392">
        <v>0</v>
      </c>
      <c r="I135" s="392">
        <v>0</v>
      </c>
      <c r="J135" s="392">
        <v>0</v>
      </c>
      <c r="K135" s="392">
        <v>0</v>
      </c>
      <c r="L135" s="392">
        <v>0</v>
      </c>
      <c r="M135" s="392">
        <v>0</v>
      </c>
      <c r="N135" s="392">
        <v>0</v>
      </c>
      <c r="O135" s="392">
        <v>0</v>
      </c>
      <c r="P135" s="392">
        <v>0</v>
      </c>
      <c r="Q135" s="392">
        <v>0</v>
      </c>
      <c r="R135" s="392">
        <v>0</v>
      </c>
      <c r="S135" s="392">
        <v>0</v>
      </c>
      <c r="T135" s="392">
        <v>0</v>
      </c>
      <c r="U135" s="392">
        <v>0</v>
      </c>
      <c r="V135" s="392">
        <v>0</v>
      </c>
      <c r="W135" s="392">
        <v>0</v>
      </c>
      <c r="X135" s="392">
        <v>0</v>
      </c>
      <c r="Y135" s="392">
        <v>0</v>
      </c>
      <c r="Z135" s="392">
        <v>0</v>
      </c>
      <c r="AA135" s="392">
        <v>0</v>
      </c>
      <c r="AB135" s="392">
        <v>0</v>
      </c>
      <c r="AC135" s="392">
        <v>0</v>
      </c>
      <c r="AD135" s="392">
        <v>0</v>
      </c>
      <c r="AE135" s="392">
        <v>0</v>
      </c>
      <c r="AF135" s="392">
        <v>0</v>
      </c>
      <c r="AG135" s="392">
        <v>0</v>
      </c>
      <c r="AH135" s="392">
        <v>0</v>
      </c>
      <c r="AI135" s="392">
        <v>0</v>
      </c>
      <c r="AJ135" s="392">
        <v>0</v>
      </c>
      <c r="AK135" s="392">
        <v>0</v>
      </c>
      <c r="AL135" s="392">
        <v>0</v>
      </c>
      <c r="AM135" s="392">
        <v>0</v>
      </c>
      <c r="AN135" s="392">
        <v>813</v>
      </c>
      <c r="AO135" s="392">
        <v>864</v>
      </c>
      <c r="AP135" s="392">
        <v>900</v>
      </c>
      <c r="AQ135" s="392">
        <v>964</v>
      </c>
      <c r="AR135" s="392">
        <v>1030</v>
      </c>
      <c r="AS135" s="392">
        <v>1099</v>
      </c>
      <c r="AT135" s="392">
        <v>1181</v>
      </c>
      <c r="AU135" s="392">
        <v>1303</v>
      </c>
      <c r="AV135" s="392">
        <v>1439</v>
      </c>
      <c r="AW135" s="392">
        <v>1540</v>
      </c>
      <c r="AX135" s="392">
        <v>1624</v>
      </c>
      <c r="AY135" s="392">
        <v>0</v>
      </c>
      <c r="AZ135" s="392">
        <v>0</v>
      </c>
      <c r="BA135" s="392">
        <v>0</v>
      </c>
      <c r="BB135" s="392">
        <v>0</v>
      </c>
      <c r="BC135" s="392">
        <v>0</v>
      </c>
      <c r="BD135" s="392">
        <v>0</v>
      </c>
      <c r="BE135" s="392">
        <v>0</v>
      </c>
      <c r="BF135" s="392">
        <v>0</v>
      </c>
      <c r="BG135" s="392">
        <v>0</v>
      </c>
      <c r="BH135" s="392">
        <v>0</v>
      </c>
      <c r="BI135" s="392">
        <v>0</v>
      </c>
      <c r="BJ135" s="392">
        <v>0</v>
      </c>
      <c r="BK135" s="392">
        <v>0</v>
      </c>
      <c r="BL135" s="392">
        <v>0</v>
      </c>
      <c r="BM135" s="392">
        <v>0</v>
      </c>
      <c r="BN135" s="392">
        <v>0</v>
      </c>
      <c r="BO135" s="392">
        <v>0</v>
      </c>
      <c r="BP135" s="392">
        <v>0</v>
      </c>
      <c r="BQ135" s="392">
        <v>0</v>
      </c>
      <c r="BR135" s="392">
        <v>0</v>
      </c>
      <c r="BS135" s="392">
        <v>0</v>
      </c>
      <c r="BT135" s="392">
        <v>0</v>
      </c>
      <c r="BU135" s="392">
        <v>0</v>
      </c>
      <c r="BV135" s="392">
        <v>0</v>
      </c>
      <c r="BW135" s="392">
        <v>0</v>
      </c>
      <c r="BX135" s="392">
        <v>0</v>
      </c>
      <c r="BY135" s="392">
        <v>0</v>
      </c>
      <c r="BZ135" s="392">
        <v>0</v>
      </c>
      <c r="CA135" s="392">
        <v>0</v>
      </c>
      <c r="CB135" s="392">
        <v>0</v>
      </c>
      <c r="CC135" s="392">
        <v>0</v>
      </c>
      <c r="CD135" s="392">
        <v>0</v>
      </c>
      <c r="CE135" s="393">
        <v>0</v>
      </c>
    </row>
    <row r="136" spans="1:83" x14ac:dyDescent="0.35">
      <c r="B136" s="285" t="s">
        <v>412</v>
      </c>
      <c r="D136" s="392">
        <v>0</v>
      </c>
      <c r="E136" s="392">
        <v>0</v>
      </c>
      <c r="F136" s="392">
        <v>0</v>
      </c>
      <c r="G136" s="392">
        <v>0</v>
      </c>
      <c r="H136" s="392">
        <v>0</v>
      </c>
      <c r="I136" s="392">
        <v>0</v>
      </c>
      <c r="J136" s="392">
        <v>0</v>
      </c>
      <c r="K136" s="392">
        <v>0</v>
      </c>
      <c r="L136" s="392">
        <v>0</v>
      </c>
      <c r="M136" s="392">
        <v>0</v>
      </c>
      <c r="N136" s="392">
        <v>0</v>
      </c>
      <c r="O136" s="392">
        <v>0</v>
      </c>
      <c r="P136" s="392">
        <v>0</v>
      </c>
      <c r="Q136" s="392">
        <v>0</v>
      </c>
      <c r="R136" s="392">
        <v>0</v>
      </c>
      <c r="S136" s="392">
        <v>0</v>
      </c>
      <c r="T136" s="392">
        <v>0</v>
      </c>
      <c r="U136" s="392">
        <v>0</v>
      </c>
      <c r="V136" s="392">
        <v>0</v>
      </c>
      <c r="W136" s="392">
        <v>0</v>
      </c>
      <c r="X136" s="392">
        <v>0</v>
      </c>
      <c r="Y136" s="392">
        <v>0</v>
      </c>
      <c r="Z136" s="392">
        <v>0</v>
      </c>
      <c r="AA136" s="392">
        <v>0</v>
      </c>
      <c r="AB136" s="392">
        <v>0</v>
      </c>
      <c r="AC136" s="392">
        <v>0</v>
      </c>
      <c r="AD136" s="392">
        <v>0</v>
      </c>
      <c r="AE136" s="392">
        <v>0</v>
      </c>
      <c r="AF136" s="392">
        <v>0</v>
      </c>
      <c r="AG136" s="392">
        <v>0</v>
      </c>
      <c r="AH136" s="392">
        <v>0</v>
      </c>
      <c r="AI136" s="392">
        <v>0</v>
      </c>
      <c r="AJ136" s="392">
        <v>0</v>
      </c>
      <c r="AK136" s="392">
        <v>0</v>
      </c>
      <c r="AL136" s="392">
        <v>0</v>
      </c>
      <c r="AM136" s="392">
        <v>0</v>
      </c>
      <c r="AN136" s="392">
        <v>734</v>
      </c>
      <c r="AO136" s="392">
        <v>768</v>
      </c>
      <c r="AP136" s="392">
        <v>782</v>
      </c>
      <c r="AQ136" s="392">
        <v>823</v>
      </c>
      <c r="AR136" s="392">
        <v>864</v>
      </c>
      <c r="AS136" s="392">
        <v>904</v>
      </c>
      <c r="AT136" s="392">
        <v>955</v>
      </c>
      <c r="AU136" s="392">
        <v>1048</v>
      </c>
      <c r="AV136" s="392">
        <v>1164</v>
      </c>
      <c r="AW136" s="392">
        <v>1249</v>
      </c>
      <c r="AX136" s="392">
        <v>1325</v>
      </c>
      <c r="AY136" s="392">
        <v>0</v>
      </c>
      <c r="AZ136" s="392">
        <v>0</v>
      </c>
      <c r="BA136" s="392">
        <v>0</v>
      </c>
      <c r="BB136" s="392">
        <v>0</v>
      </c>
      <c r="BC136" s="392">
        <v>0</v>
      </c>
      <c r="BD136" s="392">
        <v>0</v>
      </c>
      <c r="BE136" s="392">
        <v>0</v>
      </c>
      <c r="BF136" s="392">
        <v>0</v>
      </c>
      <c r="BG136" s="392">
        <v>0</v>
      </c>
      <c r="BH136" s="392">
        <v>0</v>
      </c>
      <c r="BI136" s="392">
        <v>0</v>
      </c>
      <c r="BJ136" s="392">
        <v>0</v>
      </c>
      <c r="BK136" s="392">
        <v>0</v>
      </c>
      <c r="BL136" s="392">
        <v>0</v>
      </c>
      <c r="BM136" s="392">
        <v>0</v>
      </c>
      <c r="BN136" s="392">
        <v>0</v>
      </c>
      <c r="BO136" s="392">
        <v>0</v>
      </c>
      <c r="BP136" s="392">
        <v>0</v>
      </c>
      <c r="BQ136" s="392">
        <v>0</v>
      </c>
      <c r="BR136" s="392">
        <v>0</v>
      </c>
      <c r="BS136" s="392">
        <v>0</v>
      </c>
      <c r="BT136" s="392">
        <v>0</v>
      </c>
      <c r="BU136" s="392">
        <v>0</v>
      </c>
      <c r="BV136" s="392">
        <v>0</v>
      </c>
      <c r="BW136" s="392">
        <v>0</v>
      </c>
      <c r="BX136" s="392">
        <v>0</v>
      </c>
      <c r="BY136" s="392">
        <v>0</v>
      </c>
      <c r="BZ136" s="392">
        <v>0</v>
      </c>
      <c r="CA136" s="392">
        <v>0</v>
      </c>
      <c r="CB136" s="392">
        <v>0</v>
      </c>
      <c r="CC136" s="392">
        <v>0</v>
      </c>
      <c r="CD136" s="392">
        <v>0</v>
      </c>
      <c r="CE136" s="393">
        <v>0</v>
      </c>
    </row>
    <row r="137" spans="1:83" x14ac:dyDescent="0.35">
      <c r="B137" s="285" t="s">
        <v>411</v>
      </c>
      <c r="D137" s="392">
        <v>0</v>
      </c>
      <c r="E137" s="392">
        <v>0</v>
      </c>
      <c r="F137" s="392">
        <v>0</v>
      </c>
      <c r="G137" s="392">
        <v>0</v>
      </c>
      <c r="H137" s="392">
        <v>0</v>
      </c>
      <c r="I137" s="392">
        <v>0</v>
      </c>
      <c r="J137" s="392">
        <v>0</v>
      </c>
      <c r="K137" s="392">
        <v>0</v>
      </c>
      <c r="L137" s="392">
        <v>0</v>
      </c>
      <c r="M137" s="392">
        <v>0</v>
      </c>
      <c r="N137" s="392">
        <v>0</v>
      </c>
      <c r="O137" s="392">
        <v>0</v>
      </c>
      <c r="P137" s="392">
        <v>0</v>
      </c>
      <c r="Q137" s="392">
        <v>0</v>
      </c>
      <c r="R137" s="392">
        <v>0</v>
      </c>
      <c r="S137" s="392">
        <v>0</v>
      </c>
      <c r="T137" s="392">
        <v>0</v>
      </c>
      <c r="U137" s="392">
        <v>0</v>
      </c>
      <c r="V137" s="392">
        <v>0</v>
      </c>
      <c r="W137" s="392">
        <v>0</v>
      </c>
      <c r="X137" s="392">
        <v>0</v>
      </c>
      <c r="Y137" s="392">
        <v>0</v>
      </c>
      <c r="Z137" s="392">
        <v>0</v>
      </c>
      <c r="AA137" s="392">
        <v>0</v>
      </c>
      <c r="AB137" s="392">
        <v>0</v>
      </c>
      <c r="AC137" s="392">
        <v>0</v>
      </c>
      <c r="AD137" s="392">
        <v>0</v>
      </c>
      <c r="AE137" s="392">
        <v>0</v>
      </c>
      <c r="AF137" s="392">
        <v>0</v>
      </c>
      <c r="AG137" s="392">
        <v>0</v>
      </c>
      <c r="AH137" s="392">
        <v>0</v>
      </c>
      <c r="AI137" s="392">
        <v>0</v>
      </c>
      <c r="AJ137" s="392">
        <v>0</v>
      </c>
      <c r="AK137" s="392">
        <v>0</v>
      </c>
      <c r="AL137" s="392">
        <v>0</v>
      </c>
      <c r="AM137" s="392">
        <v>0</v>
      </c>
      <c r="AN137" s="392">
        <v>79</v>
      </c>
      <c r="AO137" s="392">
        <v>96</v>
      </c>
      <c r="AP137" s="392">
        <v>118</v>
      </c>
      <c r="AQ137" s="392">
        <v>141</v>
      </c>
      <c r="AR137" s="392">
        <v>166</v>
      </c>
      <c r="AS137" s="392">
        <v>195</v>
      </c>
      <c r="AT137" s="392">
        <v>226</v>
      </c>
      <c r="AU137" s="392">
        <v>255</v>
      </c>
      <c r="AV137" s="392">
        <v>275</v>
      </c>
      <c r="AW137" s="392">
        <v>291</v>
      </c>
      <c r="AX137" s="392">
        <v>299</v>
      </c>
      <c r="AY137" s="392">
        <v>0</v>
      </c>
      <c r="AZ137" s="392">
        <v>0</v>
      </c>
      <c r="BA137" s="392">
        <v>0</v>
      </c>
      <c r="BB137" s="392">
        <v>0</v>
      </c>
      <c r="BC137" s="392">
        <v>0</v>
      </c>
      <c r="BD137" s="392">
        <v>0</v>
      </c>
      <c r="BE137" s="392">
        <v>0</v>
      </c>
      <c r="BF137" s="392">
        <v>0</v>
      </c>
      <c r="BG137" s="392">
        <v>0</v>
      </c>
      <c r="BH137" s="392">
        <v>0</v>
      </c>
      <c r="BI137" s="392">
        <v>0</v>
      </c>
      <c r="BJ137" s="392">
        <v>0</v>
      </c>
      <c r="BK137" s="392">
        <v>0</v>
      </c>
      <c r="BL137" s="392">
        <v>0</v>
      </c>
      <c r="BM137" s="392">
        <v>0</v>
      </c>
      <c r="BN137" s="392">
        <v>0</v>
      </c>
      <c r="BO137" s="392">
        <v>0</v>
      </c>
      <c r="BP137" s="392">
        <v>0</v>
      </c>
      <c r="BQ137" s="392">
        <v>0</v>
      </c>
      <c r="BR137" s="392">
        <v>0</v>
      </c>
      <c r="BS137" s="392">
        <v>0</v>
      </c>
      <c r="BT137" s="392">
        <v>0</v>
      </c>
      <c r="BU137" s="392">
        <v>0</v>
      </c>
      <c r="BV137" s="392">
        <v>0</v>
      </c>
      <c r="BW137" s="392">
        <v>0</v>
      </c>
      <c r="BX137" s="392">
        <v>0</v>
      </c>
      <c r="BY137" s="392">
        <v>0</v>
      </c>
      <c r="BZ137" s="392">
        <v>0</v>
      </c>
      <c r="CA137" s="392">
        <v>0</v>
      </c>
      <c r="CB137" s="392">
        <v>0</v>
      </c>
      <c r="CC137" s="392">
        <v>0</v>
      </c>
      <c r="CD137" s="392">
        <v>0</v>
      </c>
      <c r="CE137" s="393">
        <v>0</v>
      </c>
    </row>
    <row r="138" spans="1:83" ht="24.75" customHeight="1" x14ac:dyDescent="0.35">
      <c r="B138" s="74" t="s">
        <v>669</v>
      </c>
      <c r="D138" s="392">
        <v>0</v>
      </c>
      <c r="E138" s="392">
        <v>0</v>
      </c>
      <c r="F138" s="392">
        <v>0</v>
      </c>
      <c r="G138" s="392">
        <v>0</v>
      </c>
      <c r="H138" s="392">
        <v>0</v>
      </c>
      <c r="I138" s="392">
        <v>0</v>
      </c>
      <c r="J138" s="392">
        <v>0</v>
      </c>
      <c r="K138" s="392">
        <v>0</v>
      </c>
      <c r="L138" s="392">
        <v>0</v>
      </c>
      <c r="M138" s="392">
        <v>0</v>
      </c>
      <c r="N138" s="392">
        <v>0</v>
      </c>
      <c r="O138" s="392">
        <v>0</v>
      </c>
      <c r="P138" s="392">
        <v>0</v>
      </c>
      <c r="Q138" s="392">
        <v>0</v>
      </c>
      <c r="R138" s="392">
        <v>0</v>
      </c>
      <c r="S138" s="392">
        <v>0</v>
      </c>
      <c r="T138" s="392">
        <v>0</v>
      </c>
      <c r="U138" s="392">
        <v>0</v>
      </c>
      <c r="V138" s="392">
        <v>0</v>
      </c>
      <c r="W138" s="392">
        <v>0</v>
      </c>
      <c r="X138" s="392">
        <v>0</v>
      </c>
      <c r="Y138" s="392">
        <v>0</v>
      </c>
      <c r="Z138" s="392">
        <v>0</v>
      </c>
      <c r="AA138" s="392">
        <v>0</v>
      </c>
      <c r="AB138" s="392">
        <v>0</v>
      </c>
      <c r="AC138" s="392">
        <v>0</v>
      </c>
      <c r="AD138" s="392">
        <v>0</v>
      </c>
      <c r="AE138" s="392">
        <v>0</v>
      </c>
      <c r="AF138" s="392">
        <v>0</v>
      </c>
      <c r="AG138" s="392">
        <v>0</v>
      </c>
      <c r="AH138" s="392">
        <v>0</v>
      </c>
      <c r="AI138" s="392">
        <v>0</v>
      </c>
      <c r="AJ138" s="392">
        <v>0</v>
      </c>
      <c r="AK138" s="392">
        <v>0</v>
      </c>
      <c r="AL138" s="392">
        <v>0</v>
      </c>
      <c r="AM138" s="392">
        <v>0</v>
      </c>
      <c r="AN138" s="392">
        <v>48</v>
      </c>
      <c r="AO138" s="392">
        <v>57</v>
      </c>
      <c r="AP138" s="392">
        <v>74</v>
      </c>
      <c r="AQ138" s="392">
        <v>103</v>
      </c>
      <c r="AR138" s="392">
        <v>148</v>
      </c>
      <c r="AS138" s="392">
        <v>201</v>
      </c>
      <c r="AT138" s="392">
        <v>260</v>
      </c>
      <c r="AU138" s="392">
        <v>320</v>
      </c>
      <c r="AV138" s="392">
        <v>387</v>
      </c>
      <c r="AW138" s="392">
        <v>450</v>
      </c>
      <c r="AX138" s="392">
        <v>518</v>
      </c>
      <c r="AY138" s="392">
        <v>0</v>
      </c>
      <c r="AZ138" s="392">
        <v>0</v>
      </c>
      <c r="BA138" s="392">
        <v>0</v>
      </c>
      <c r="BB138" s="392">
        <v>0</v>
      </c>
      <c r="BC138" s="392">
        <v>0</v>
      </c>
      <c r="BD138" s="392">
        <v>0</v>
      </c>
      <c r="BE138" s="392">
        <v>0</v>
      </c>
      <c r="BF138" s="392">
        <v>0</v>
      </c>
      <c r="BG138" s="392">
        <v>0</v>
      </c>
      <c r="BH138" s="392">
        <v>0</v>
      </c>
      <c r="BI138" s="392">
        <v>0</v>
      </c>
      <c r="BJ138" s="392">
        <v>0</v>
      </c>
      <c r="BK138" s="392">
        <v>0</v>
      </c>
      <c r="BL138" s="392">
        <v>0</v>
      </c>
      <c r="BM138" s="392">
        <v>0</v>
      </c>
      <c r="BN138" s="392">
        <v>0</v>
      </c>
      <c r="BO138" s="392">
        <v>0</v>
      </c>
      <c r="BP138" s="392">
        <v>0</v>
      </c>
      <c r="BQ138" s="392">
        <v>0</v>
      </c>
      <c r="BR138" s="392">
        <v>0</v>
      </c>
      <c r="BS138" s="392">
        <v>0</v>
      </c>
      <c r="BT138" s="392">
        <v>0</v>
      </c>
      <c r="BU138" s="392">
        <v>0</v>
      </c>
      <c r="BV138" s="392">
        <v>0</v>
      </c>
      <c r="BW138" s="392">
        <v>0</v>
      </c>
      <c r="BX138" s="392">
        <v>0</v>
      </c>
      <c r="BY138" s="392">
        <v>0</v>
      </c>
      <c r="BZ138" s="392">
        <v>0</v>
      </c>
      <c r="CA138" s="392">
        <v>0</v>
      </c>
      <c r="CB138" s="392">
        <v>0</v>
      </c>
      <c r="CC138" s="392">
        <v>0</v>
      </c>
      <c r="CD138" s="392">
        <v>0</v>
      </c>
      <c r="CE138" s="393">
        <v>0</v>
      </c>
    </row>
    <row r="139" spans="1:83" x14ac:dyDescent="0.35">
      <c r="B139" s="285" t="s">
        <v>412</v>
      </c>
      <c r="D139" s="392">
        <v>0</v>
      </c>
      <c r="E139" s="392">
        <v>0</v>
      </c>
      <c r="F139" s="392">
        <v>0</v>
      </c>
      <c r="G139" s="392">
        <v>0</v>
      </c>
      <c r="H139" s="392">
        <v>0</v>
      </c>
      <c r="I139" s="392">
        <v>0</v>
      </c>
      <c r="J139" s="392">
        <v>0</v>
      </c>
      <c r="K139" s="392">
        <v>0</v>
      </c>
      <c r="L139" s="392">
        <v>0</v>
      </c>
      <c r="M139" s="392">
        <v>0</v>
      </c>
      <c r="N139" s="392">
        <v>0</v>
      </c>
      <c r="O139" s="392">
        <v>0</v>
      </c>
      <c r="P139" s="392">
        <v>0</v>
      </c>
      <c r="Q139" s="392">
        <v>0</v>
      </c>
      <c r="R139" s="392">
        <v>0</v>
      </c>
      <c r="S139" s="392">
        <v>0</v>
      </c>
      <c r="T139" s="392">
        <v>0</v>
      </c>
      <c r="U139" s="392">
        <v>0</v>
      </c>
      <c r="V139" s="392">
        <v>0</v>
      </c>
      <c r="W139" s="392">
        <v>0</v>
      </c>
      <c r="X139" s="392">
        <v>0</v>
      </c>
      <c r="Y139" s="392">
        <v>0</v>
      </c>
      <c r="Z139" s="392">
        <v>0</v>
      </c>
      <c r="AA139" s="392">
        <v>0</v>
      </c>
      <c r="AB139" s="392">
        <v>0</v>
      </c>
      <c r="AC139" s="392">
        <v>0</v>
      </c>
      <c r="AD139" s="392">
        <v>0</v>
      </c>
      <c r="AE139" s="392">
        <v>0</v>
      </c>
      <c r="AF139" s="392">
        <v>0</v>
      </c>
      <c r="AG139" s="392">
        <v>0</v>
      </c>
      <c r="AH139" s="392">
        <v>0</v>
      </c>
      <c r="AI139" s="392">
        <v>0</v>
      </c>
      <c r="AJ139" s="392">
        <v>0</v>
      </c>
      <c r="AK139" s="392">
        <v>0</v>
      </c>
      <c r="AL139" s="392">
        <v>0</v>
      </c>
      <c r="AM139" s="392">
        <v>0</v>
      </c>
      <c r="AN139" s="392">
        <v>46</v>
      </c>
      <c r="AO139" s="392">
        <v>57</v>
      </c>
      <c r="AP139" s="392">
        <v>74</v>
      </c>
      <c r="AQ139" s="392">
        <v>101</v>
      </c>
      <c r="AR139" s="392">
        <v>146</v>
      </c>
      <c r="AS139" s="392">
        <v>199</v>
      </c>
      <c r="AT139" s="392">
        <v>257</v>
      </c>
      <c r="AU139" s="392">
        <v>316</v>
      </c>
      <c r="AV139" s="392">
        <v>382</v>
      </c>
      <c r="AW139" s="392">
        <v>442</v>
      </c>
      <c r="AX139" s="392">
        <v>511</v>
      </c>
      <c r="AY139" s="392">
        <v>0</v>
      </c>
      <c r="AZ139" s="392">
        <v>0</v>
      </c>
      <c r="BA139" s="392">
        <v>0</v>
      </c>
      <c r="BB139" s="392">
        <v>0</v>
      </c>
      <c r="BC139" s="392">
        <v>0</v>
      </c>
      <c r="BD139" s="392">
        <v>0</v>
      </c>
      <c r="BE139" s="392">
        <v>0</v>
      </c>
      <c r="BF139" s="392">
        <v>0</v>
      </c>
      <c r="BG139" s="392">
        <v>0</v>
      </c>
      <c r="BH139" s="392">
        <v>0</v>
      </c>
      <c r="BI139" s="392">
        <v>0</v>
      </c>
      <c r="BJ139" s="392">
        <v>0</v>
      </c>
      <c r="BK139" s="392">
        <v>0</v>
      </c>
      <c r="BL139" s="392">
        <v>0</v>
      </c>
      <c r="BM139" s="392">
        <v>0</v>
      </c>
      <c r="BN139" s="392">
        <v>0</v>
      </c>
      <c r="BO139" s="392">
        <v>0</v>
      </c>
      <c r="BP139" s="392">
        <v>0</v>
      </c>
      <c r="BQ139" s="392">
        <v>0</v>
      </c>
      <c r="BR139" s="392">
        <v>0</v>
      </c>
      <c r="BS139" s="392">
        <v>0</v>
      </c>
      <c r="BT139" s="392">
        <v>0</v>
      </c>
      <c r="BU139" s="392">
        <v>0</v>
      </c>
      <c r="BV139" s="392">
        <v>0</v>
      </c>
      <c r="BW139" s="392">
        <v>0</v>
      </c>
      <c r="BX139" s="392">
        <v>0</v>
      </c>
      <c r="BY139" s="392">
        <v>0</v>
      </c>
      <c r="BZ139" s="392">
        <v>0</v>
      </c>
      <c r="CA139" s="392">
        <v>0</v>
      </c>
      <c r="CB139" s="392">
        <v>0</v>
      </c>
      <c r="CC139" s="392">
        <v>0</v>
      </c>
      <c r="CD139" s="392">
        <v>0</v>
      </c>
      <c r="CE139" s="393">
        <v>0</v>
      </c>
    </row>
    <row r="140" spans="1:83" x14ac:dyDescent="0.35">
      <c r="B140" s="285" t="s">
        <v>411</v>
      </c>
      <c r="D140" s="392">
        <v>0</v>
      </c>
      <c r="E140" s="392">
        <v>0</v>
      </c>
      <c r="F140" s="392">
        <v>0</v>
      </c>
      <c r="G140" s="392">
        <v>0</v>
      </c>
      <c r="H140" s="392">
        <v>0</v>
      </c>
      <c r="I140" s="392">
        <v>0</v>
      </c>
      <c r="J140" s="392">
        <v>0</v>
      </c>
      <c r="K140" s="392">
        <v>0</v>
      </c>
      <c r="L140" s="392">
        <v>0</v>
      </c>
      <c r="M140" s="392">
        <v>0</v>
      </c>
      <c r="N140" s="392">
        <v>0</v>
      </c>
      <c r="O140" s="392">
        <v>0</v>
      </c>
      <c r="P140" s="392">
        <v>0</v>
      </c>
      <c r="Q140" s="392">
        <v>0</v>
      </c>
      <c r="R140" s="392">
        <v>0</v>
      </c>
      <c r="S140" s="392">
        <v>0</v>
      </c>
      <c r="T140" s="392">
        <v>0</v>
      </c>
      <c r="U140" s="392">
        <v>0</v>
      </c>
      <c r="V140" s="392">
        <v>0</v>
      </c>
      <c r="W140" s="392">
        <v>0</v>
      </c>
      <c r="X140" s="392">
        <v>0</v>
      </c>
      <c r="Y140" s="392">
        <v>0</v>
      </c>
      <c r="Z140" s="392">
        <v>0</v>
      </c>
      <c r="AA140" s="392">
        <v>0</v>
      </c>
      <c r="AB140" s="392">
        <v>0</v>
      </c>
      <c r="AC140" s="392">
        <v>0</v>
      </c>
      <c r="AD140" s="392">
        <v>0</v>
      </c>
      <c r="AE140" s="392">
        <v>0</v>
      </c>
      <c r="AF140" s="392">
        <v>0</v>
      </c>
      <c r="AG140" s="392">
        <v>0</v>
      </c>
      <c r="AH140" s="392">
        <v>0</v>
      </c>
      <c r="AI140" s="392">
        <v>0</v>
      </c>
      <c r="AJ140" s="392">
        <v>0</v>
      </c>
      <c r="AK140" s="392">
        <v>0</v>
      </c>
      <c r="AL140" s="392">
        <v>0</v>
      </c>
      <c r="AM140" s="392">
        <v>0</v>
      </c>
      <c r="AN140" s="392">
        <v>2</v>
      </c>
      <c r="AO140" s="392">
        <v>0</v>
      </c>
      <c r="AP140" s="392">
        <v>0</v>
      </c>
      <c r="AQ140" s="392">
        <v>2</v>
      </c>
      <c r="AR140" s="392">
        <v>2</v>
      </c>
      <c r="AS140" s="392">
        <v>2</v>
      </c>
      <c r="AT140" s="392">
        <v>3</v>
      </c>
      <c r="AU140" s="392">
        <v>4</v>
      </c>
      <c r="AV140" s="392">
        <v>5</v>
      </c>
      <c r="AW140" s="392">
        <v>8</v>
      </c>
      <c r="AX140" s="392">
        <v>7</v>
      </c>
      <c r="AY140" s="392">
        <v>0</v>
      </c>
      <c r="AZ140" s="392">
        <v>0</v>
      </c>
      <c r="BA140" s="392">
        <v>0</v>
      </c>
      <c r="BB140" s="392">
        <v>0</v>
      </c>
      <c r="BC140" s="392">
        <v>0</v>
      </c>
      <c r="BD140" s="392">
        <v>0</v>
      </c>
      <c r="BE140" s="392">
        <v>0</v>
      </c>
      <c r="BF140" s="392">
        <v>0</v>
      </c>
      <c r="BG140" s="392">
        <v>0</v>
      </c>
      <c r="BH140" s="392">
        <v>0</v>
      </c>
      <c r="BI140" s="392">
        <v>0</v>
      </c>
      <c r="BJ140" s="392">
        <v>0</v>
      </c>
      <c r="BK140" s="392">
        <v>0</v>
      </c>
      <c r="BL140" s="392">
        <v>0</v>
      </c>
      <c r="BM140" s="392">
        <v>0</v>
      </c>
      <c r="BN140" s="392">
        <v>0</v>
      </c>
      <c r="BO140" s="392">
        <v>0</v>
      </c>
      <c r="BP140" s="392">
        <v>0</v>
      </c>
      <c r="BQ140" s="392">
        <v>0</v>
      </c>
      <c r="BR140" s="392">
        <v>0</v>
      </c>
      <c r="BS140" s="392">
        <v>0</v>
      </c>
      <c r="BT140" s="392">
        <v>0</v>
      </c>
      <c r="BU140" s="392">
        <v>0</v>
      </c>
      <c r="BV140" s="392">
        <v>0</v>
      </c>
      <c r="BW140" s="392">
        <v>0</v>
      </c>
      <c r="BX140" s="392">
        <v>0</v>
      </c>
      <c r="BY140" s="392">
        <v>0</v>
      </c>
      <c r="BZ140" s="392">
        <v>0</v>
      </c>
      <c r="CA140" s="392">
        <v>0</v>
      </c>
      <c r="CB140" s="392">
        <v>0</v>
      </c>
      <c r="CC140" s="392">
        <v>0</v>
      </c>
      <c r="CD140" s="392">
        <v>0</v>
      </c>
      <c r="CE140" s="393">
        <v>0</v>
      </c>
    </row>
    <row r="141" spans="1:83" s="244" customFormat="1" ht="26.25" customHeight="1" x14ac:dyDescent="0.35">
      <c r="B141" s="109" t="s">
        <v>268</v>
      </c>
      <c r="D141" s="389">
        <v>0</v>
      </c>
      <c r="E141" s="389">
        <v>0</v>
      </c>
      <c r="F141" s="389">
        <v>0</v>
      </c>
      <c r="G141" s="389">
        <v>0</v>
      </c>
      <c r="H141" s="389">
        <v>0</v>
      </c>
      <c r="I141" s="389">
        <v>0</v>
      </c>
      <c r="J141" s="389">
        <v>0</v>
      </c>
      <c r="K141" s="389">
        <v>0</v>
      </c>
      <c r="L141" s="389">
        <v>0</v>
      </c>
      <c r="M141" s="389">
        <v>0</v>
      </c>
      <c r="N141" s="389">
        <v>0</v>
      </c>
      <c r="O141" s="389">
        <v>0</v>
      </c>
      <c r="P141" s="389">
        <v>0</v>
      </c>
      <c r="Q141" s="389">
        <v>0</v>
      </c>
      <c r="R141" s="389">
        <v>0</v>
      </c>
      <c r="S141" s="389">
        <v>0</v>
      </c>
      <c r="T141" s="389">
        <v>0</v>
      </c>
      <c r="U141" s="389">
        <v>0</v>
      </c>
      <c r="V141" s="389">
        <v>0</v>
      </c>
      <c r="W141" s="389">
        <v>0</v>
      </c>
      <c r="X141" s="389">
        <v>0</v>
      </c>
      <c r="Y141" s="389">
        <v>0</v>
      </c>
      <c r="Z141" s="389">
        <v>0</v>
      </c>
      <c r="AA141" s="389">
        <v>0</v>
      </c>
      <c r="AB141" s="389">
        <v>0</v>
      </c>
      <c r="AC141" s="389">
        <v>0</v>
      </c>
      <c r="AD141" s="389">
        <v>0</v>
      </c>
      <c r="AE141" s="389">
        <v>0</v>
      </c>
      <c r="AF141" s="389">
        <v>0</v>
      </c>
      <c r="AG141" s="389">
        <v>0</v>
      </c>
      <c r="AH141" s="389">
        <v>552</v>
      </c>
      <c r="AI141" s="389">
        <v>506</v>
      </c>
      <c r="AJ141" s="389">
        <v>449</v>
      </c>
      <c r="AK141" s="389">
        <v>444</v>
      </c>
      <c r="AL141" s="389">
        <v>437</v>
      </c>
      <c r="AM141" s="389">
        <v>327</v>
      </c>
      <c r="AN141" s="389">
        <v>242</v>
      </c>
      <c r="AO141" s="389">
        <v>233</v>
      </c>
      <c r="AP141" s="389">
        <v>215</v>
      </c>
      <c r="AQ141" s="389">
        <v>206</v>
      </c>
      <c r="AR141" s="389">
        <v>217</v>
      </c>
      <c r="AS141" s="389">
        <v>222</v>
      </c>
      <c r="AT141" s="389">
        <v>232</v>
      </c>
      <c r="AU141" s="389">
        <v>253</v>
      </c>
      <c r="AV141" s="389">
        <v>276</v>
      </c>
      <c r="AW141" s="389">
        <v>283</v>
      </c>
      <c r="AX141" s="389">
        <v>286</v>
      </c>
      <c r="AY141" s="389">
        <v>0</v>
      </c>
      <c r="AZ141" s="389">
        <v>0</v>
      </c>
      <c r="BA141" s="389">
        <v>0</v>
      </c>
      <c r="BB141" s="389">
        <v>0</v>
      </c>
      <c r="BC141" s="389">
        <v>0</v>
      </c>
      <c r="BD141" s="389">
        <v>0</v>
      </c>
      <c r="BE141" s="389">
        <v>0</v>
      </c>
      <c r="BF141" s="389">
        <v>0</v>
      </c>
      <c r="BG141" s="389">
        <v>0</v>
      </c>
      <c r="BH141" s="389">
        <v>0</v>
      </c>
      <c r="BI141" s="389">
        <v>0</v>
      </c>
      <c r="BJ141" s="389">
        <v>0</v>
      </c>
      <c r="BK141" s="389">
        <v>0</v>
      </c>
      <c r="BL141" s="389">
        <v>0</v>
      </c>
      <c r="BM141" s="389">
        <v>0</v>
      </c>
      <c r="BN141" s="389">
        <v>0</v>
      </c>
      <c r="BO141" s="389">
        <v>0</v>
      </c>
      <c r="BP141" s="389">
        <v>0</v>
      </c>
      <c r="BQ141" s="389">
        <v>0</v>
      </c>
      <c r="BR141" s="389">
        <v>0</v>
      </c>
      <c r="BS141" s="389">
        <v>0</v>
      </c>
      <c r="BT141" s="389">
        <v>0</v>
      </c>
      <c r="BU141" s="389">
        <v>0</v>
      </c>
      <c r="BV141" s="389">
        <v>0</v>
      </c>
      <c r="BW141" s="389">
        <v>0</v>
      </c>
      <c r="BX141" s="389">
        <v>0</v>
      </c>
      <c r="BY141" s="389">
        <v>0</v>
      </c>
      <c r="BZ141" s="389">
        <v>0</v>
      </c>
      <c r="CA141" s="389">
        <v>0</v>
      </c>
      <c r="CB141" s="389">
        <v>0</v>
      </c>
      <c r="CC141" s="389">
        <v>0</v>
      </c>
      <c r="CD141" s="389">
        <v>0</v>
      </c>
      <c r="CE141" s="390">
        <v>0</v>
      </c>
    </row>
    <row r="142" spans="1:83" x14ac:dyDescent="0.35">
      <c r="B142" s="391" t="s">
        <v>412</v>
      </c>
      <c r="D142" s="392">
        <v>0</v>
      </c>
      <c r="E142" s="392">
        <v>0</v>
      </c>
      <c r="F142" s="392">
        <v>0</v>
      </c>
      <c r="G142" s="392">
        <v>0</v>
      </c>
      <c r="H142" s="392">
        <v>0</v>
      </c>
      <c r="I142" s="392">
        <v>0</v>
      </c>
      <c r="J142" s="392">
        <v>0</v>
      </c>
      <c r="K142" s="392">
        <v>0</v>
      </c>
      <c r="L142" s="392">
        <v>0</v>
      </c>
      <c r="M142" s="392">
        <v>0</v>
      </c>
      <c r="N142" s="392">
        <v>0</v>
      </c>
      <c r="O142" s="392">
        <v>0</v>
      </c>
      <c r="P142" s="392">
        <v>0</v>
      </c>
      <c r="Q142" s="392">
        <v>0</v>
      </c>
      <c r="R142" s="392">
        <v>0</v>
      </c>
      <c r="S142" s="392">
        <v>0</v>
      </c>
      <c r="T142" s="392">
        <v>0</v>
      </c>
      <c r="U142" s="392">
        <v>0</v>
      </c>
      <c r="V142" s="392">
        <v>0</v>
      </c>
      <c r="W142" s="392">
        <v>0</v>
      </c>
      <c r="X142" s="392">
        <v>0</v>
      </c>
      <c r="Y142" s="392">
        <v>0</v>
      </c>
      <c r="Z142" s="392">
        <v>0</v>
      </c>
      <c r="AA142" s="392">
        <v>0</v>
      </c>
      <c r="AB142" s="392">
        <v>0</v>
      </c>
      <c r="AC142" s="392">
        <v>0</v>
      </c>
      <c r="AD142" s="392">
        <v>0</v>
      </c>
      <c r="AE142" s="392">
        <v>0</v>
      </c>
      <c r="AF142" s="392">
        <v>0</v>
      </c>
      <c r="AG142" s="392">
        <v>0</v>
      </c>
      <c r="AH142" s="392">
        <v>549</v>
      </c>
      <c r="AI142" s="392">
        <v>503</v>
      </c>
      <c r="AJ142" s="392">
        <v>446</v>
      </c>
      <c r="AK142" s="392">
        <v>442</v>
      </c>
      <c r="AL142" s="392">
        <v>435</v>
      </c>
      <c r="AM142" s="392">
        <v>325</v>
      </c>
      <c r="AN142" s="392">
        <v>240</v>
      </c>
      <c r="AO142" s="392">
        <v>232</v>
      </c>
      <c r="AP142" s="392">
        <v>215</v>
      </c>
      <c r="AQ142" s="392">
        <v>205</v>
      </c>
      <c r="AR142" s="392">
        <v>215</v>
      </c>
      <c r="AS142" s="392">
        <v>220</v>
      </c>
      <c r="AT142" s="392">
        <v>230</v>
      </c>
      <c r="AU142" s="392">
        <v>252</v>
      </c>
      <c r="AV142" s="392">
        <v>274</v>
      </c>
      <c r="AW142" s="392">
        <v>281</v>
      </c>
      <c r="AX142" s="392">
        <v>285</v>
      </c>
      <c r="AY142" s="392">
        <v>0</v>
      </c>
      <c r="AZ142" s="392">
        <v>0</v>
      </c>
      <c r="BA142" s="392">
        <v>0</v>
      </c>
      <c r="BB142" s="392">
        <v>0</v>
      </c>
      <c r="BC142" s="392">
        <v>0</v>
      </c>
      <c r="BD142" s="392">
        <v>0</v>
      </c>
      <c r="BE142" s="392">
        <v>0</v>
      </c>
      <c r="BF142" s="392">
        <v>0</v>
      </c>
      <c r="BG142" s="392">
        <v>0</v>
      </c>
      <c r="BH142" s="392">
        <v>0</v>
      </c>
      <c r="BI142" s="392">
        <v>0</v>
      </c>
      <c r="BJ142" s="392">
        <v>0</v>
      </c>
      <c r="BK142" s="392">
        <v>0</v>
      </c>
      <c r="BL142" s="392">
        <v>0</v>
      </c>
      <c r="BM142" s="392">
        <v>0</v>
      </c>
      <c r="BN142" s="392">
        <v>0</v>
      </c>
      <c r="BO142" s="392">
        <v>0</v>
      </c>
      <c r="BP142" s="392">
        <v>0</v>
      </c>
      <c r="BQ142" s="392">
        <v>0</v>
      </c>
      <c r="BR142" s="392">
        <v>0</v>
      </c>
      <c r="BS142" s="392">
        <v>0</v>
      </c>
      <c r="BT142" s="392">
        <v>0</v>
      </c>
      <c r="BU142" s="392">
        <v>0</v>
      </c>
      <c r="BV142" s="392">
        <v>0</v>
      </c>
      <c r="BW142" s="392">
        <v>0</v>
      </c>
      <c r="BX142" s="392">
        <v>0</v>
      </c>
      <c r="BY142" s="392">
        <v>0</v>
      </c>
      <c r="BZ142" s="392">
        <v>0</v>
      </c>
      <c r="CA142" s="392">
        <v>0</v>
      </c>
      <c r="CB142" s="392">
        <v>0</v>
      </c>
      <c r="CC142" s="392">
        <v>0</v>
      </c>
      <c r="CD142" s="392">
        <v>0</v>
      </c>
      <c r="CE142" s="393">
        <v>0</v>
      </c>
    </row>
    <row r="143" spans="1:83" x14ac:dyDescent="0.35">
      <c r="B143" s="391" t="s">
        <v>411</v>
      </c>
      <c r="D143" s="392">
        <v>0</v>
      </c>
      <c r="E143" s="392">
        <v>0</v>
      </c>
      <c r="F143" s="392">
        <v>0</v>
      </c>
      <c r="G143" s="392">
        <v>0</v>
      </c>
      <c r="H143" s="392">
        <v>0</v>
      </c>
      <c r="I143" s="392">
        <v>0</v>
      </c>
      <c r="J143" s="392">
        <v>0</v>
      </c>
      <c r="K143" s="392">
        <v>0</v>
      </c>
      <c r="L143" s="392">
        <v>0</v>
      </c>
      <c r="M143" s="392">
        <v>0</v>
      </c>
      <c r="N143" s="392">
        <v>0</v>
      </c>
      <c r="O143" s="392">
        <v>0</v>
      </c>
      <c r="P143" s="392">
        <v>0</v>
      </c>
      <c r="Q143" s="392">
        <v>0</v>
      </c>
      <c r="R143" s="392">
        <v>0</v>
      </c>
      <c r="S143" s="392">
        <v>0</v>
      </c>
      <c r="T143" s="392">
        <v>0</v>
      </c>
      <c r="U143" s="392">
        <v>0</v>
      </c>
      <c r="V143" s="392">
        <v>0</v>
      </c>
      <c r="W143" s="392">
        <v>0</v>
      </c>
      <c r="X143" s="392">
        <v>0</v>
      </c>
      <c r="Y143" s="392">
        <v>0</v>
      </c>
      <c r="Z143" s="392">
        <v>0</v>
      </c>
      <c r="AA143" s="392">
        <v>0</v>
      </c>
      <c r="AB143" s="392">
        <v>0</v>
      </c>
      <c r="AC143" s="392">
        <v>0</v>
      </c>
      <c r="AD143" s="392">
        <v>0</v>
      </c>
      <c r="AE143" s="392">
        <v>0</v>
      </c>
      <c r="AF143" s="392">
        <v>0</v>
      </c>
      <c r="AG143" s="392">
        <v>0</v>
      </c>
      <c r="AH143" s="392">
        <v>3</v>
      </c>
      <c r="AI143" s="392">
        <v>3</v>
      </c>
      <c r="AJ143" s="392">
        <v>3</v>
      </c>
      <c r="AK143" s="392">
        <v>2</v>
      </c>
      <c r="AL143" s="392">
        <v>2</v>
      </c>
      <c r="AM143" s="392">
        <v>2</v>
      </c>
      <c r="AN143" s="392">
        <v>2</v>
      </c>
      <c r="AO143" s="392">
        <v>1</v>
      </c>
      <c r="AP143" s="392">
        <v>1</v>
      </c>
      <c r="AQ143" s="392">
        <v>1</v>
      </c>
      <c r="AR143" s="392">
        <v>2</v>
      </c>
      <c r="AS143" s="392">
        <v>2</v>
      </c>
      <c r="AT143" s="392">
        <v>2</v>
      </c>
      <c r="AU143" s="392">
        <v>2</v>
      </c>
      <c r="AV143" s="392">
        <v>2</v>
      </c>
      <c r="AW143" s="392">
        <v>2</v>
      </c>
      <c r="AX143" s="392">
        <v>1</v>
      </c>
      <c r="AY143" s="392">
        <v>0</v>
      </c>
      <c r="AZ143" s="392">
        <v>0</v>
      </c>
      <c r="BA143" s="392">
        <v>0</v>
      </c>
      <c r="BB143" s="392">
        <v>0</v>
      </c>
      <c r="BC143" s="392">
        <v>0</v>
      </c>
      <c r="BD143" s="392">
        <v>0</v>
      </c>
      <c r="BE143" s="392">
        <v>0</v>
      </c>
      <c r="BF143" s="392">
        <v>0</v>
      </c>
      <c r="BG143" s="392">
        <v>0</v>
      </c>
      <c r="BH143" s="392">
        <v>0</v>
      </c>
      <c r="BI143" s="392">
        <v>0</v>
      </c>
      <c r="BJ143" s="392">
        <v>0</v>
      </c>
      <c r="BK143" s="392">
        <v>0</v>
      </c>
      <c r="BL143" s="392">
        <v>0</v>
      </c>
      <c r="BM143" s="392">
        <v>0</v>
      </c>
      <c r="BN143" s="392">
        <v>0</v>
      </c>
      <c r="BO143" s="392">
        <v>0</v>
      </c>
      <c r="BP143" s="392">
        <v>0</v>
      </c>
      <c r="BQ143" s="392">
        <v>0</v>
      </c>
      <c r="BR143" s="392">
        <v>0</v>
      </c>
      <c r="BS143" s="392">
        <v>0</v>
      </c>
      <c r="BT143" s="392">
        <v>0</v>
      </c>
      <c r="BU143" s="392">
        <v>0</v>
      </c>
      <c r="BV143" s="392">
        <v>0</v>
      </c>
      <c r="BW143" s="392">
        <v>0</v>
      </c>
      <c r="BX143" s="392">
        <v>0</v>
      </c>
      <c r="BY143" s="392">
        <v>0</v>
      </c>
      <c r="BZ143" s="392">
        <v>0</v>
      </c>
      <c r="CA143" s="392">
        <v>0</v>
      </c>
      <c r="CB143" s="392">
        <v>0</v>
      </c>
      <c r="CC143" s="392">
        <v>0</v>
      </c>
      <c r="CD143" s="392">
        <v>0</v>
      </c>
      <c r="CE143" s="393">
        <v>0</v>
      </c>
    </row>
    <row r="144" spans="1:83" s="244" customFormat="1" ht="27.75" customHeight="1" x14ac:dyDescent="0.35">
      <c r="B144" s="109" t="s">
        <v>653</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v>
      </c>
      <c r="X144" s="389">
        <v>0</v>
      </c>
      <c r="Y144" s="389">
        <v>0</v>
      </c>
      <c r="Z144" s="389">
        <v>0</v>
      </c>
      <c r="AA144" s="389">
        <v>0</v>
      </c>
      <c r="AB144" s="389">
        <v>0</v>
      </c>
      <c r="AC144" s="389">
        <v>0</v>
      </c>
      <c r="AD144" s="389">
        <v>0</v>
      </c>
      <c r="AE144" s="389">
        <v>0</v>
      </c>
      <c r="AF144" s="389">
        <v>103</v>
      </c>
      <c r="AG144" s="389">
        <v>107</v>
      </c>
      <c r="AH144" s="389">
        <v>116</v>
      </c>
      <c r="AI144" s="389">
        <v>153</v>
      </c>
      <c r="AJ144" s="389">
        <v>178</v>
      </c>
      <c r="AK144" s="389">
        <v>186</v>
      </c>
      <c r="AL144" s="389">
        <v>196</v>
      </c>
      <c r="AM144" s="389">
        <v>209</v>
      </c>
      <c r="AN144" s="389">
        <v>236</v>
      </c>
      <c r="AO144" s="389">
        <v>254</v>
      </c>
      <c r="AP144" s="389">
        <v>257</v>
      </c>
      <c r="AQ144" s="389">
        <v>258</v>
      </c>
      <c r="AR144" s="389">
        <v>267</v>
      </c>
      <c r="AS144" s="389">
        <v>277</v>
      </c>
      <c r="AT144" s="389">
        <v>286</v>
      </c>
      <c r="AU144" s="389">
        <v>296</v>
      </c>
      <c r="AV144" s="389">
        <v>307</v>
      </c>
      <c r="AW144" s="389">
        <v>321</v>
      </c>
      <c r="AX144" s="389">
        <v>337</v>
      </c>
      <c r="AY144" s="389">
        <v>358</v>
      </c>
      <c r="AZ144" s="389">
        <v>364</v>
      </c>
      <c r="BA144" s="389">
        <v>376</v>
      </c>
      <c r="BB144" s="389">
        <v>378</v>
      </c>
      <c r="BC144" s="389">
        <v>377</v>
      </c>
      <c r="BD144" s="389">
        <v>376</v>
      </c>
      <c r="BE144" s="389">
        <v>367</v>
      </c>
      <c r="BF144" s="389">
        <v>331</v>
      </c>
      <c r="BG144" s="389">
        <v>315</v>
      </c>
      <c r="BH144" s="389">
        <v>301</v>
      </c>
      <c r="BI144" s="389">
        <v>288</v>
      </c>
      <c r="BJ144" s="389">
        <v>275</v>
      </c>
      <c r="BK144" s="389">
        <v>263</v>
      </c>
      <c r="BL144" s="389">
        <v>251</v>
      </c>
      <c r="BM144" s="389">
        <v>240</v>
      </c>
      <c r="BN144" s="389">
        <v>230</v>
      </c>
      <c r="BO144" s="389">
        <v>220</v>
      </c>
      <c r="BP144" s="389">
        <v>211</v>
      </c>
      <c r="BQ144" s="389">
        <v>198</v>
      </c>
      <c r="BR144" s="389">
        <v>163</v>
      </c>
      <c r="BS144" s="389">
        <v>113</v>
      </c>
      <c r="BT144" s="389">
        <v>58</v>
      </c>
      <c r="BU144" s="389">
        <v>33</v>
      </c>
      <c r="BV144" s="389">
        <v>27</v>
      </c>
      <c r="BW144" s="389">
        <v>18</v>
      </c>
      <c r="BX144" s="389">
        <v>15</v>
      </c>
      <c r="BY144" s="389">
        <v>13</v>
      </c>
      <c r="BZ144" s="389">
        <v>12</v>
      </c>
      <c r="CA144" s="389">
        <v>10</v>
      </c>
      <c r="CB144" s="389">
        <v>9</v>
      </c>
      <c r="CC144" s="389">
        <v>8</v>
      </c>
      <c r="CD144" s="389">
        <v>6</v>
      </c>
      <c r="CE144" s="390">
        <v>5</v>
      </c>
    </row>
    <row r="145" spans="1:83" x14ac:dyDescent="0.35">
      <c r="B145" s="391" t="s">
        <v>412</v>
      </c>
      <c r="D145" s="392">
        <v>0</v>
      </c>
      <c r="E145" s="392">
        <v>0</v>
      </c>
      <c r="F145" s="392">
        <v>0</v>
      </c>
      <c r="G145" s="392">
        <v>0</v>
      </c>
      <c r="H145" s="392">
        <v>0</v>
      </c>
      <c r="I145" s="392">
        <v>0</v>
      </c>
      <c r="J145" s="392">
        <v>0</v>
      </c>
      <c r="K145" s="392">
        <v>0</v>
      </c>
      <c r="L145" s="392">
        <v>0</v>
      </c>
      <c r="M145" s="392">
        <v>0</v>
      </c>
      <c r="N145" s="392">
        <v>0</v>
      </c>
      <c r="O145" s="392">
        <v>0</v>
      </c>
      <c r="P145" s="392">
        <v>0</v>
      </c>
      <c r="Q145" s="392">
        <v>0</v>
      </c>
      <c r="R145" s="392">
        <v>0</v>
      </c>
      <c r="S145" s="392">
        <v>0</v>
      </c>
      <c r="T145" s="392">
        <v>0</v>
      </c>
      <c r="U145" s="392">
        <v>0</v>
      </c>
      <c r="V145" s="392">
        <v>0</v>
      </c>
      <c r="W145" s="392">
        <v>0</v>
      </c>
      <c r="X145" s="392">
        <v>0</v>
      </c>
      <c r="Y145" s="392">
        <v>0</v>
      </c>
      <c r="Z145" s="392">
        <v>0</v>
      </c>
      <c r="AA145" s="392">
        <v>0</v>
      </c>
      <c r="AB145" s="392">
        <v>0</v>
      </c>
      <c r="AC145" s="392">
        <v>0</v>
      </c>
      <c r="AD145" s="392">
        <v>0</v>
      </c>
      <c r="AE145" s="392">
        <v>0</v>
      </c>
      <c r="AF145" s="392">
        <v>100</v>
      </c>
      <c r="AG145" s="392">
        <v>103</v>
      </c>
      <c r="AH145" s="392">
        <v>110</v>
      </c>
      <c r="AI145" s="392">
        <v>143</v>
      </c>
      <c r="AJ145" s="392">
        <v>164</v>
      </c>
      <c r="AK145" s="392">
        <v>169</v>
      </c>
      <c r="AL145" s="392">
        <v>177</v>
      </c>
      <c r="AM145" s="392">
        <v>188</v>
      </c>
      <c r="AN145" s="392">
        <v>212</v>
      </c>
      <c r="AO145" s="392">
        <v>227</v>
      </c>
      <c r="AP145" s="392">
        <v>228</v>
      </c>
      <c r="AQ145" s="392">
        <v>228</v>
      </c>
      <c r="AR145" s="392">
        <v>233</v>
      </c>
      <c r="AS145" s="392">
        <v>240</v>
      </c>
      <c r="AT145" s="392">
        <v>247</v>
      </c>
      <c r="AU145" s="392">
        <v>257</v>
      </c>
      <c r="AV145" s="392">
        <v>265</v>
      </c>
      <c r="AW145" s="392">
        <v>273</v>
      </c>
      <c r="AX145" s="392">
        <v>289</v>
      </c>
      <c r="AY145" s="392">
        <v>308</v>
      </c>
      <c r="AZ145" s="392">
        <v>328</v>
      </c>
      <c r="BA145" s="392">
        <v>339</v>
      </c>
      <c r="BB145" s="392">
        <v>338</v>
      </c>
      <c r="BC145" s="392">
        <v>337</v>
      </c>
      <c r="BD145" s="392">
        <v>336</v>
      </c>
      <c r="BE145" s="392">
        <v>326</v>
      </c>
      <c r="BF145" s="392">
        <v>289</v>
      </c>
      <c r="BG145" s="392">
        <v>274</v>
      </c>
      <c r="BH145" s="392">
        <v>260</v>
      </c>
      <c r="BI145" s="392">
        <v>246</v>
      </c>
      <c r="BJ145" s="392">
        <v>234</v>
      </c>
      <c r="BK145" s="392">
        <v>221</v>
      </c>
      <c r="BL145" s="392">
        <v>210</v>
      </c>
      <c r="BM145" s="392">
        <v>200</v>
      </c>
      <c r="BN145" s="392">
        <v>191</v>
      </c>
      <c r="BO145" s="392">
        <v>184</v>
      </c>
      <c r="BP145" s="392">
        <v>177</v>
      </c>
      <c r="BQ145" s="392">
        <v>167</v>
      </c>
      <c r="BR145" s="392">
        <v>134</v>
      </c>
      <c r="BS145" s="392">
        <v>75</v>
      </c>
      <c r="BT145" s="392">
        <v>25</v>
      </c>
      <c r="BU145" s="392">
        <v>3</v>
      </c>
      <c r="BV145" s="392">
        <v>0</v>
      </c>
      <c r="BW145" s="392">
        <v>0</v>
      </c>
      <c r="BX145" s="392">
        <v>0</v>
      </c>
      <c r="BY145" s="392">
        <v>0</v>
      </c>
      <c r="BZ145" s="392">
        <v>0</v>
      </c>
      <c r="CA145" s="392">
        <v>0</v>
      </c>
      <c r="CB145" s="392">
        <v>0</v>
      </c>
      <c r="CC145" s="392">
        <v>0</v>
      </c>
      <c r="CD145" s="392">
        <v>0</v>
      </c>
      <c r="CE145" s="393">
        <v>0</v>
      </c>
    </row>
    <row r="146" spans="1:83" x14ac:dyDescent="0.35">
      <c r="B146" s="391" t="s">
        <v>411</v>
      </c>
      <c r="D146" s="392">
        <v>0</v>
      </c>
      <c r="E146" s="392">
        <v>0</v>
      </c>
      <c r="F146" s="392">
        <v>0</v>
      </c>
      <c r="G146" s="392">
        <v>0</v>
      </c>
      <c r="H146" s="392">
        <v>0</v>
      </c>
      <c r="I146" s="392">
        <v>0</v>
      </c>
      <c r="J146" s="392">
        <v>0</v>
      </c>
      <c r="K146" s="392">
        <v>0</v>
      </c>
      <c r="L146" s="392">
        <v>0</v>
      </c>
      <c r="M146" s="392">
        <v>0</v>
      </c>
      <c r="N146" s="392">
        <v>0</v>
      </c>
      <c r="O146" s="392">
        <v>0</v>
      </c>
      <c r="P146" s="392">
        <v>0</v>
      </c>
      <c r="Q146" s="392">
        <v>0</v>
      </c>
      <c r="R146" s="392">
        <v>0</v>
      </c>
      <c r="S146" s="392">
        <v>0</v>
      </c>
      <c r="T146" s="392">
        <v>0</v>
      </c>
      <c r="U146" s="392">
        <v>0</v>
      </c>
      <c r="V146" s="392">
        <v>0</v>
      </c>
      <c r="W146" s="392">
        <v>0</v>
      </c>
      <c r="X146" s="392">
        <v>0</v>
      </c>
      <c r="Y146" s="392">
        <v>0</v>
      </c>
      <c r="Z146" s="392">
        <v>0</v>
      </c>
      <c r="AA146" s="392">
        <v>0</v>
      </c>
      <c r="AB146" s="392">
        <v>0</v>
      </c>
      <c r="AC146" s="392">
        <v>0</v>
      </c>
      <c r="AD146" s="392">
        <v>0</v>
      </c>
      <c r="AE146" s="392">
        <v>0</v>
      </c>
      <c r="AF146" s="392">
        <v>3</v>
      </c>
      <c r="AG146" s="392">
        <v>4</v>
      </c>
      <c r="AH146" s="392">
        <v>6</v>
      </c>
      <c r="AI146" s="392">
        <v>10</v>
      </c>
      <c r="AJ146" s="392">
        <v>14</v>
      </c>
      <c r="AK146" s="392">
        <v>17</v>
      </c>
      <c r="AL146" s="392">
        <v>19</v>
      </c>
      <c r="AM146" s="392">
        <v>21</v>
      </c>
      <c r="AN146" s="392">
        <v>24</v>
      </c>
      <c r="AO146" s="392">
        <v>27</v>
      </c>
      <c r="AP146" s="392">
        <v>29</v>
      </c>
      <c r="AQ146" s="392">
        <v>31</v>
      </c>
      <c r="AR146" s="392">
        <v>34</v>
      </c>
      <c r="AS146" s="392">
        <v>37</v>
      </c>
      <c r="AT146" s="392">
        <v>39</v>
      </c>
      <c r="AU146" s="392">
        <v>40</v>
      </c>
      <c r="AV146" s="392">
        <v>43</v>
      </c>
      <c r="AW146" s="392">
        <v>48</v>
      </c>
      <c r="AX146" s="392">
        <v>49</v>
      </c>
      <c r="AY146" s="392">
        <v>50</v>
      </c>
      <c r="AZ146" s="392">
        <v>36</v>
      </c>
      <c r="BA146" s="392">
        <v>37</v>
      </c>
      <c r="BB146" s="392">
        <v>39</v>
      </c>
      <c r="BC146" s="392">
        <v>40</v>
      </c>
      <c r="BD146" s="392">
        <v>41</v>
      </c>
      <c r="BE146" s="392">
        <v>41</v>
      </c>
      <c r="BF146" s="392">
        <v>41</v>
      </c>
      <c r="BG146" s="392">
        <v>41</v>
      </c>
      <c r="BH146" s="392">
        <v>42</v>
      </c>
      <c r="BI146" s="392">
        <v>42</v>
      </c>
      <c r="BJ146" s="392">
        <v>42</v>
      </c>
      <c r="BK146" s="392">
        <v>42</v>
      </c>
      <c r="BL146" s="392">
        <v>41</v>
      </c>
      <c r="BM146" s="392">
        <v>40</v>
      </c>
      <c r="BN146" s="392">
        <v>39</v>
      </c>
      <c r="BO146" s="392">
        <v>36</v>
      </c>
      <c r="BP146" s="392">
        <v>34</v>
      </c>
      <c r="BQ146" s="392">
        <v>31</v>
      </c>
      <c r="BR146" s="392">
        <v>29</v>
      </c>
      <c r="BS146" s="392">
        <v>38</v>
      </c>
      <c r="BT146" s="392">
        <v>34</v>
      </c>
      <c r="BU146" s="392">
        <v>30</v>
      </c>
      <c r="BV146" s="392">
        <v>27</v>
      </c>
      <c r="BW146" s="392">
        <v>18</v>
      </c>
      <c r="BX146" s="392">
        <v>15</v>
      </c>
      <c r="BY146" s="392">
        <v>13</v>
      </c>
      <c r="BZ146" s="392">
        <v>12</v>
      </c>
      <c r="CA146" s="392">
        <v>10</v>
      </c>
      <c r="CB146" s="392">
        <v>9</v>
      </c>
      <c r="CC146" s="392">
        <v>8</v>
      </c>
      <c r="CD146" s="392">
        <v>6</v>
      </c>
      <c r="CE146" s="393">
        <v>5</v>
      </c>
    </row>
    <row r="147" spans="1:83" x14ac:dyDescent="0.35">
      <c r="B147" s="359"/>
      <c r="BX147" s="443"/>
      <c r="BY147" s="443"/>
      <c r="BZ147" s="443"/>
      <c r="CA147" s="443"/>
      <c r="CB147" s="443"/>
      <c r="CC147" s="443"/>
      <c r="CD147" s="443"/>
      <c r="CE147" s="444"/>
    </row>
    <row r="148" spans="1:83" x14ac:dyDescent="0.35">
      <c r="B148" s="338" t="s">
        <v>670</v>
      </c>
      <c r="D148" s="389">
        <f t="shared" ref="D148:AI148" si="54">D149</f>
        <v>0</v>
      </c>
      <c r="E148" s="389">
        <f t="shared" si="54"/>
        <v>0</v>
      </c>
      <c r="F148" s="389">
        <f t="shared" si="54"/>
        <v>0</v>
      </c>
      <c r="G148" s="389">
        <f t="shared" si="54"/>
        <v>0</v>
      </c>
      <c r="H148" s="389">
        <f t="shared" si="54"/>
        <v>0</v>
      </c>
      <c r="I148" s="389">
        <f t="shared" si="54"/>
        <v>0</v>
      </c>
      <c r="J148" s="389">
        <f t="shared" si="54"/>
        <v>0</v>
      </c>
      <c r="K148" s="389">
        <f t="shared" si="54"/>
        <v>0</v>
      </c>
      <c r="L148" s="389">
        <f t="shared" si="54"/>
        <v>0</v>
      </c>
      <c r="M148" s="389">
        <f t="shared" si="54"/>
        <v>0</v>
      </c>
      <c r="N148" s="389">
        <f t="shared" si="54"/>
        <v>0</v>
      </c>
      <c r="O148" s="389">
        <f t="shared" si="54"/>
        <v>0</v>
      </c>
      <c r="P148" s="389">
        <f t="shared" si="54"/>
        <v>0</v>
      </c>
      <c r="Q148" s="389">
        <f t="shared" si="54"/>
        <v>0</v>
      </c>
      <c r="R148" s="389">
        <f t="shared" si="54"/>
        <v>0</v>
      </c>
      <c r="S148" s="389">
        <f t="shared" si="54"/>
        <v>0</v>
      </c>
      <c r="T148" s="389">
        <f t="shared" si="54"/>
        <v>0</v>
      </c>
      <c r="U148" s="389">
        <f t="shared" si="54"/>
        <v>0</v>
      </c>
      <c r="V148" s="389">
        <f t="shared" si="54"/>
        <v>0</v>
      </c>
      <c r="W148" s="389">
        <f t="shared" si="54"/>
        <v>0</v>
      </c>
      <c r="X148" s="389">
        <f t="shared" si="54"/>
        <v>0</v>
      </c>
      <c r="Y148" s="389">
        <f t="shared" si="54"/>
        <v>0</v>
      </c>
      <c r="Z148" s="389">
        <f t="shared" si="54"/>
        <v>0</v>
      </c>
      <c r="AA148" s="389">
        <f t="shared" si="54"/>
        <v>0</v>
      </c>
      <c r="AB148" s="389">
        <f t="shared" si="54"/>
        <v>0</v>
      </c>
      <c r="AC148" s="389">
        <f t="shared" si="54"/>
        <v>0</v>
      </c>
      <c r="AD148" s="389">
        <f t="shared" si="54"/>
        <v>0</v>
      </c>
      <c r="AE148" s="389">
        <f t="shared" si="54"/>
        <v>0</v>
      </c>
      <c r="AF148" s="389">
        <f t="shared" si="54"/>
        <v>0</v>
      </c>
      <c r="AG148" s="389">
        <f t="shared" si="54"/>
        <v>0</v>
      </c>
      <c r="AH148" s="389">
        <f t="shared" si="54"/>
        <v>0</v>
      </c>
      <c r="AI148" s="389">
        <f t="shared" si="54"/>
        <v>207</v>
      </c>
      <c r="AJ148" s="389">
        <f t="shared" ref="AJ148:BC148" si="55">AJ149</f>
        <v>205</v>
      </c>
      <c r="AK148" s="389">
        <f t="shared" si="55"/>
        <v>221</v>
      </c>
      <c r="AL148" s="389">
        <f t="shared" si="55"/>
        <v>240</v>
      </c>
      <c r="AM148" s="389">
        <f t="shared" si="55"/>
        <v>241</v>
      </c>
      <c r="AN148" s="389">
        <f t="shared" si="55"/>
        <v>273</v>
      </c>
      <c r="AO148" s="389">
        <f t="shared" si="55"/>
        <v>301</v>
      </c>
      <c r="AP148" s="389">
        <f t="shared" si="55"/>
        <v>327</v>
      </c>
      <c r="AQ148" s="389">
        <f t="shared" si="55"/>
        <v>352</v>
      </c>
      <c r="AR148" s="389">
        <f t="shared" si="55"/>
        <v>247</v>
      </c>
      <c r="AS148" s="389">
        <f t="shared" si="55"/>
        <v>290</v>
      </c>
      <c r="AT148" s="389">
        <f t="shared" si="55"/>
        <v>330</v>
      </c>
      <c r="AU148" s="389">
        <f t="shared" si="55"/>
        <v>375</v>
      </c>
      <c r="AV148" s="389">
        <f t="shared" si="55"/>
        <v>425</v>
      </c>
      <c r="AW148" s="389">
        <f t="shared" si="55"/>
        <v>527</v>
      </c>
      <c r="AX148" s="389">
        <f t="shared" si="55"/>
        <v>618</v>
      </c>
      <c r="AY148" s="389">
        <f t="shared" si="55"/>
        <v>739</v>
      </c>
      <c r="AZ148" s="389">
        <f t="shared" si="55"/>
        <v>786</v>
      </c>
      <c r="BA148" s="389">
        <f t="shared" si="55"/>
        <v>849</v>
      </c>
      <c r="BB148" s="389">
        <f t="shared" si="55"/>
        <v>898</v>
      </c>
      <c r="BC148" s="445">
        <f t="shared" si="55"/>
        <v>932</v>
      </c>
      <c r="BD148" s="389">
        <f t="shared" ref="BD148:CE148" si="56">BD150</f>
        <v>1268</v>
      </c>
      <c r="BE148" s="389">
        <f t="shared" si="56"/>
        <v>1322</v>
      </c>
      <c r="BF148" s="389">
        <f t="shared" si="56"/>
        <v>1345</v>
      </c>
      <c r="BG148" s="389">
        <f t="shared" si="56"/>
        <v>1297</v>
      </c>
      <c r="BH148" s="389">
        <f t="shared" si="56"/>
        <v>1213</v>
      </c>
      <c r="BI148" s="389">
        <f t="shared" si="56"/>
        <v>1198</v>
      </c>
      <c r="BJ148" s="389">
        <f t="shared" si="56"/>
        <v>1196</v>
      </c>
      <c r="BK148" s="389">
        <f t="shared" si="56"/>
        <v>1196</v>
      </c>
      <c r="BL148" s="389">
        <f t="shared" si="56"/>
        <v>1176</v>
      </c>
      <c r="BM148" s="389">
        <f t="shared" si="56"/>
        <v>1055</v>
      </c>
      <c r="BN148" s="389">
        <f t="shared" si="56"/>
        <v>969</v>
      </c>
      <c r="BO148" s="389">
        <f t="shared" si="56"/>
        <v>847</v>
      </c>
      <c r="BP148" s="389">
        <f t="shared" si="56"/>
        <v>530</v>
      </c>
      <c r="BQ148" s="389">
        <f t="shared" si="56"/>
        <v>252</v>
      </c>
      <c r="BR148" s="389">
        <f t="shared" si="56"/>
        <v>138</v>
      </c>
      <c r="BS148" s="389">
        <f t="shared" si="56"/>
        <v>73</v>
      </c>
      <c r="BT148" s="389">
        <f t="shared" si="56"/>
        <v>28</v>
      </c>
      <c r="BU148" s="389">
        <f t="shared" si="56"/>
        <v>6</v>
      </c>
      <c r="BV148" s="389">
        <f t="shared" si="56"/>
        <v>0</v>
      </c>
      <c r="BW148" s="389">
        <f t="shared" si="56"/>
        <v>0</v>
      </c>
      <c r="BX148" s="389">
        <f t="shared" si="56"/>
        <v>0</v>
      </c>
      <c r="BY148" s="389">
        <f t="shared" si="56"/>
        <v>0</v>
      </c>
      <c r="BZ148" s="389">
        <f t="shared" si="56"/>
        <v>0</v>
      </c>
      <c r="CA148" s="389">
        <f t="shared" si="56"/>
        <v>0</v>
      </c>
      <c r="CB148" s="389">
        <f t="shared" si="56"/>
        <v>0</v>
      </c>
      <c r="CC148" s="389">
        <f t="shared" si="56"/>
        <v>0</v>
      </c>
      <c r="CD148" s="389">
        <f t="shared" si="56"/>
        <v>0</v>
      </c>
      <c r="CE148" s="390">
        <f t="shared" si="56"/>
        <v>0</v>
      </c>
    </row>
    <row r="149" spans="1:83" x14ac:dyDescent="0.35">
      <c r="B149" s="391" t="s">
        <v>671</v>
      </c>
      <c r="D149" s="392">
        <v>0</v>
      </c>
      <c r="E149" s="392">
        <v>0</v>
      </c>
      <c r="F149" s="392">
        <v>0</v>
      </c>
      <c r="G149" s="392">
        <v>0</v>
      </c>
      <c r="H149" s="392">
        <v>0</v>
      </c>
      <c r="I149" s="392">
        <v>0</v>
      </c>
      <c r="J149" s="392">
        <v>0</v>
      </c>
      <c r="K149" s="392">
        <v>0</v>
      </c>
      <c r="L149" s="392">
        <v>0</v>
      </c>
      <c r="M149" s="392">
        <v>0</v>
      </c>
      <c r="N149" s="392">
        <v>0</v>
      </c>
      <c r="O149" s="392">
        <v>0</v>
      </c>
      <c r="P149" s="392">
        <v>0</v>
      </c>
      <c r="Q149" s="392">
        <v>0</v>
      </c>
      <c r="R149" s="392">
        <v>0</v>
      </c>
      <c r="S149" s="392">
        <v>0</v>
      </c>
      <c r="T149" s="392">
        <v>0</v>
      </c>
      <c r="U149" s="392">
        <v>0</v>
      </c>
      <c r="V149" s="392">
        <v>0</v>
      </c>
      <c r="W149" s="392">
        <v>0</v>
      </c>
      <c r="X149" s="392">
        <v>0</v>
      </c>
      <c r="Y149" s="392">
        <v>0</v>
      </c>
      <c r="Z149" s="392">
        <v>0</v>
      </c>
      <c r="AA149" s="392">
        <v>0</v>
      </c>
      <c r="AB149" s="392">
        <v>0</v>
      </c>
      <c r="AC149" s="392">
        <v>0</v>
      </c>
      <c r="AD149" s="392">
        <v>0</v>
      </c>
      <c r="AE149" s="392">
        <v>0</v>
      </c>
      <c r="AF149" s="392">
        <v>0</v>
      </c>
      <c r="AG149" s="392">
        <v>0</v>
      </c>
      <c r="AH149" s="392">
        <v>0</v>
      </c>
      <c r="AI149" s="392">
        <v>207</v>
      </c>
      <c r="AJ149" s="392">
        <v>205</v>
      </c>
      <c r="AK149" s="392">
        <v>221</v>
      </c>
      <c r="AL149" s="392">
        <v>240</v>
      </c>
      <c r="AM149" s="392">
        <v>241</v>
      </c>
      <c r="AN149" s="392">
        <v>273</v>
      </c>
      <c r="AO149" s="392">
        <v>301</v>
      </c>
      <c r="AP149" s="392">
        <v>327</v>
      </c>
      <c r="AQ149" s="392">
        <v>352</v>
      </c>
      <c r="AR149" s="392">
        <v>247</v>
      </c>
      <c r="AS149" s="392">
        <v>290</v>
      </c>
      <c r="AT149" s="392">
        <v>330</v>
      </c>
      <c r="AU149" s="392">
        <v>375</v>
      </c>
      <c r="AV149" s="392">
        <v>425</v>
      </c>
      <c r="AW149" s="392">
        <v>527</v>
      </c>
      <c r="AX149" s="392">
        <v>618</v>
      </c>
      <c r="AY149" s="392">
        <v>739</v>
      </c>
      <c r="AZ149" s="392">
        <v>786</v>
      </c>
      <c r="BA149" s="392">
        <v>849</v>
      </c>
      <c r="BB149" s="392">
        <v>898</v>
      </c>
      <c r="BC149" s="392">
        <v>932</v>
      </c>
      <c r="BD149" s="392">
        <v>994</v>
      </c>
      <c r="BE149" s="392">
        <v>1048</v>
      </c>
      <c r="BF149" s="392">
        <v>1091</v>
      </c>
      <c r="BG149" s="392">
        <v>1121</v>
      </c>
      <c r="BH149" s="392">
        <v>1137</v>
      </c>
      <c r="BI149" s="392">
        <v>1139</v>
      </c>
      <c r="BJ149" s="392">
        <v>1142</v>
      </c>
      <c r="BK149" s="392">
        <v>1133</v>
      </c>
      <c r="BL149" s="392">
        <v>1128</v>
      </c>
      <c r="BM149" s="392">
        <v>1099</v>
      </c>
      <c r="BN149" s="392">
        <v>0</v>
      </c>
      <c r="BO149" s="392">
        <v>0</v>
      </c>
      <c r="BP149" s="392">
        <v>0</v>
      </c>
      <c r="BQ149" s="392">
        <v>0</v>
      </c>
      <c r="BR149" s="392">
        <v>0</v>
      </c>
      <c r="BS149" s="392">
        <v>0</v>
      </c>
      <c r="BT149" s="392">
        <v>0</v>
      </c>
      <c r="BU149" s="392">
        <v>0</v>
      </c>
      <c r="BV149" s="392">
        <v>0</v>
      </c>
      <c r="BW149" s="392">
        <v>0</v>
      </c>
      <c r="BX149" s="392">
        <v>0</v>
      </c>
      <c r="BY149" s="392">
        <v>0</v>
      </c>
      <c r="BZ149" s="392">
        <v>0</v>
      </c>
      <c r="CA149" s="392">
        <v>0</v>
      </c>
      <c r="CB149" s="392">
        <v>0</v>
      </c>
      <c r="CC149" s="392">
        <v>0</v>
      </c>
      <c r="CD149" s="392">
        <v>0</v>
      </c>
      <c r="CE149" s="393">
        <v>0</v>
      </c>
    </row>
    <row r="150" spans="1:83" ht="32.25" customHeight="1" x14ac:dyDescent="0.35">
      <c r="B150" s="446" t="s">
        <v>672</v>
      </c>
      <c r="D150" s="392">
        <v>0</v>
      </c>
      <c r="E150" s="392">
        <v>0</v>
      </c>
      <c r="F150" s="392">
        <v>0</v>
      </c>
      <c r="G150" s="392">
        <v>0</v>
      </c>
      <c r="H150" s="392">
        <v>0</v>
      </c>
      <c r="I150" s="392">
        <v>0</v>
      </c>
      <c r="J150" s="392">
        <v>0</v>
      </c>
      <c r="K150" s="392">
        <v>0</v>
      </c>
      <c r="L150" s="392">
        <v>0</v>
      </c>
      <c r="M150" s="392">
        <v>0</v>
      </c>
      <c r="N150" s="392">
        <v>0</v>
      </c>
      <c r="O150" s="392">
        <v>0</v>
      </c>
      <c r="P150" s="392">
        <v>0</v>
      </c>
      <c r="Q150" s="392">
        <v>0</v>
      </c>
      <c r="R150" s="392">
        <v>0</v>
      </c>
      <c r="S150" s="392">
        <v>0</v>
      </c>
      <c r="T150" s="392">
        <v>0</v>
      </c>
      <c r="U150" s="392">
        <v>0</v>
      </c>
      <c r="V150" s="392">
        <v>0</v>
      </c>
      <c r="W150" s="392">
        <v>0</v>
      </c>
      <c r="X150" s="392">
        <v>0</v>
      </c>
      <c r="Y150" s="392">
        <v>0</v>
      </c>
      <c r="Z150" s="392">
        <v>0</v>
      </c>
      <c r="AA150" s="392">
        <v>0</v>
      </c>
      <c r="AB150" s="392">
        <v>0</v>
      </c>
      <c r="AC150" s="392">
        <v>0</v>
      </c>
      <c r="AD150" s="392">
        <v>0</v>
      </c>
      <c r="AE150" s="392">
        <v>0</v>
      </c>
      <c r="AF150" s="392">
        <v>0</v>
      </c>
      <c r="AG150" s="392">
        <v>0</v>
      </c>
      <c r="AH150" s="392">
        <v>0</v>
      </c>
      <c r="AI150" s="392">
        <v>0</v>
      </c>
      <c r="AJ150" s="392">
        <v>0</v>
      </c>
      <c r="AK150" s="392">
        <v>0</v>
      </c>
      <c r="AL150" s="392">
        <v>0</v>
      </c>
      <c r="AM150" s="392">
        <v>0</v>
      </c>
      <c r="AN150" s="392">
        <v>0</v>
      </c>
      <c r="AO150" s="392">
        <v>0</v>
      </c>
      <c r="AP150" s="392">
        <v>0</v>
      </c>
      <c r="AQ150" s="392">
        <v>0</v>
      </c>
      <c r="AR150" s="392">
        <v>0</v>
      </c>
      <c r="AS150" s="392">
        <v>0</v>
      </c>
      <c r="AT150" s="392">
        <v>0</v>
      </c>
      <c r="AU150" s="392">
        <v>0</v>
      </c>
      <c r="AV150" s="392">
        <v>0</v>
      </c>
      <c r="AW150" s="392">
        <v>0</v>
      </c>
      <c r="AX150" s="392">
        <v>0</v>
      </c>
      <c r="AY150" s="392">
        <v>0</v>
      </c>
      <c r="AZ150" s="392">
        <v>0</v>
      </c>
      <c r="BA150" s="392">
        <v>0</v>
      </c>
      <c r="BB150" s="392">
        <v>0</v>
      </c>
      <c r="BC150" s="392">
        <v>0</v>
      </c>
      <c r="BD150" s="392">
        <v>1268</v>
      </c>
      <c r="BE150" s="392">
        <v>1322</v>
      </c>
      <c r="BF150" s="392">
        <v>1345</v>
      </c>
      <c r="BG150" s="392">
        <v>1297</v>
      </c>
      <c r="BH150" s="392">
        <v>1213</v>
      </c>
      <c r="BI150" s="392">
        <v>1198</v>
      </c>
      <c r="BJ150" s="392">
        <v>1196</v>
      </c>
      <c r="BK150" s="392">
        <v>1196</v>
      </c>
      <c r="BL150" s="392">
        <v>1176</v>
      </c>
      <c r="BM150" s="392">
        <v>1055</v>
      </c>
      <c r="BN150" s="392">
        <v>969</v>
      </c>
      <c r="BO150" s="392">
        <v>847</v>
      </c>
      <c r="BP150" s="392">
        <v>530</v>
      </c>
      <c r="BQ150" s="392">
        <v>252</v>
      </c>
      <c r="BR150" s="392">
        <v>138</v>
      </c>
      <c r="BS150" s="392">
        <v>73</v>
      </c>
      <c r="BT150" s="392">
        <v>28</v>
      </c>
      <c r="BU150" s="392">
        <v>6</v>
      </c>
      <c r="BV150" s="392">
        <v>0</v>
      </c>
      <c r="BW150" s="392">
        <v>0</v>
      </c>
      <c r="BX150" s="392">
        <v>0</v>
      </c>
      <c r="BY150" s="392">
        <v>0</v>
      </c>
      <c r="BZ150" s="392">
        <v>0</v>
      </c>
      <c r="CA150" s="392">
        <v>0</v>
      </c>
      <c r="CB150" s="392">
        <v>0</v>
      </c>
      <c r="CC150" s="392">
        <v>0</v>
      </c>
      <c r="CD150" s="392">
        <v>0</v>
      </c>
      <c r="CE150" s="393">
        <v>0</v>
      </c>
    </row>
    <row r="151" spans="1:83" s="244" customFormat="1" ht="27.75" customHeight="1" x14ac:dyDescent="0.35">
      <c r="B151" s="83" t="s">
        <v>479</v>
      </c>
      <c r="D151" s="389">
        <v>0</v>
      </c>
      <c r="E151" s="389">
        <v>0</v>
      </c>
      <c r="F151" s="389">
        <v>0</v>
      </c>
      <c r="G151" s="389">
        <v>0</v>
      </c>
      <c r="H151" s="389">
        <v>0</v>
      </c>
      <c r="I151" s="389">
        <v>0</v>
      </c>
      <c r="J151" s="389">
        <v>0</v>
      </c>
      <c r="K151" s="389">
        <v>0</v>
      </c>
      <c r="L151" s="389">
        <v>0</v>
      </c>
      <c r="M151" s="389">
        <v>0</v>
      </c>
      <c r="N151" s="389">
        <v>0</v>
      </c>
      <c r="O151" s="389">
        <v>0</v>
      </c>
      <c r="P151" s="389">
        <v>0</v>
      </c>
      <c r="Q151" s="389">
        <v>0</v>
      </c>
      <c r="R151" s="389">
        <v>0</v>
      </c>
      <c r="S151" s="389">
        <v>0</v>
      </c>
      <c r="T151" s="389">
        <v>0</v>
      </c>
      <c r="U151" s="389">
        <v>0</v>
      </c>
      <c r="V151" s="389">
        <v>0</v>
      </c>
      <c r="W151" s="389">
        <v>0</v>
      </c>
      <c r="X151" s="389">
        <v>0</v>
      </c>
      <c r="Y151" s="389">
        <v>0</v>
      </c>
      <c r="Z151" s="389">
        <v>0</v>
      </c>
      <c r="AA151" s="389">
        <v>0</v>
      </c>
      <c r="AB151" s="389">
        <v>0</v>
      </c>
      <c r="AC151" s="389">
        <v>0</v>
      </c>
      <c r="AD151" s="389">
        <v>0</v>
      </c>
      <c r="AE151" s="389">
        <v>0</v>
      </c>
      <c r="AF151" s="389">
        <v>0</v>
      </c>
      <c r="AG151" s="389">
        <v>0</v>
      </c>
      <c r="AH151" s="389">
        <v>0</v>
      </c>
      <c r="AI151" s="389">
        <v>0</v>
      </c>
      <c r="AJ151" s="389">
        <v>0</v>
      </c>
      <c r="AK151" s="389">
        <v>0</v>
      </c>
      <c r="AL151" s="389">
        <v>0</v>
      </c>
      <c r="AM151" s="389">
        <v>0</v>
      </c>
      <c r="AN151" s="389">
        <v>0</v>
      </c>
      <c r="AO151" s="389">
        <v>0</v>
      </c>
      <c r="AP151" s="389">
        <v>0</v>
      </c>
      <c r="AQ151" s="389">
        <v>0</v>
      </c>
      <c r="AR151" s="389">
        <v>0</v>
      </c>
      <c r="AS151" s="389">
        <v>0</v>
      </c>
      <c r="AT151" s="389">
        <v>0</v>
      </c>
      <c r="AU151" s="389">
        <v>0</v>
      </c>
      <c r="AV151" s="389">
        <v>0</v>
      </c>
      <c r="AW151" s="389">
        <v>0</v>
      </c>
      <c r="AX151" s="389">
        <v>0</v>
      </c>
      <c r="AY151" s="389">
        <v>0</v>
      </c>
      <c r="AZ151" s="389">
        <v>0</v>
      </c>
      <c r="BA151" s="389">
        <v>0</v>
      </c>
      <c r="BB151" s="389">
        <v>0</v>
      </c>
      <c r="BC151" s="389">
        <v>0</v>
      </c>
      <c r="BD151" s="389">
        <v>10</v>
      </c>
      <c r="BE151" s="389">
        <v>10</v>
      </c>
      <c r="BF151" s="389">
        <v>11</v>
      </c>
      <c r="BG151" s="389">
        <v>11</v>
      </c>
      <c r="BH151" s="389">
        <v>11</v>
      </c>
      <c r="BI151" s="389">
        <v>11</v>
      </c>
      <c r="BJ151" s="389">
        <v>11</v>
      </c>
      <c r="BK151" s="389">
        <v>11</v>
      </c>
      <c r="BL151" s="389">
        <v>11</v>
      </c>
      <c r="BM151" s="389">
        <v>10</v>
      </c>
      <c r="BN151" s="389">
        <v>9</v>
      </c>
      <c r="BO151" s="389">
        <v>9</v>
      </c>
      <c r="BP151" s="389">
        <v>8</v>
      </c>
      <c r="BQ151" s="389">
        <v>7</v>
      </c>
      <c r="BR151" s="389">
        <v>6</v>
      </c>
      <c r="BS151" s="389">
        <v>9</v>
      </c>
      <c r="BT151" s="389">
        <v>9</v>
      </c>
      <c r="BU151" s="389">
        <v>9</v>
      </c>
      <c r="BV151" s="389">
        <v>9</v>
      </c>
      <c r="BW151" s="389">
        <v>8</v>
      </c>
      <c r="BX151" s="389">
        <v>8</v>
      </c>
      <c r="BY151" s="389">
        <v>8</v>
      </c>
      <c r="BZ151" s="389">
        <v>8</v>
      </c>
      <c r="CA151" s="389">
        <v>8</v>
      </c>
      <c r="CB151" s="389">
        <v>8</v>
      </c>
      <c r="CC151" s="389">
        <v>7</v>
      </c>
      <c r="CD151" s="389">
        <v>7</v>
      </c>
      <c r="CE151" s="390">
        <v>7</v>
      </c>
    </row>
    <row r="152" spans="1:83" x14ac:dyDescent="0.35">
      <c r="B152" s="74" t="s">
        <v>646</v>
      </c>
      <c r="D152" s="392">
        <v>0</v>
      </c>
      <c r="E152" s="392">
        <v>0</v>
      </c>
      <c r="F152" s="392">
        <v>0</v>
      </c>
      <c r="G152" s="392">
        <v>0</v>
      </c>
      <c r="H152" s="392">
        <v>0</v>
      </c>
      <c r="I152" s="392">
        <v>0</v>
      </c>
      <c r="J152" s="392">
        <v>0</v>
      </c>
      <c r="K152" s="392">
        <v>0</v>
      </c>
      <c r="L152" s="392">
        <v>0</v>
      </c>
      <c r="M152" s="392">
        <v>0</v>
      </c>
      <c r="N152" s="392">
        <v>0</v>
      </c>
      <c r="O152" s="392">
        <v>0</v>
      </c>
      <c r="P152" s="392">
        <v>0</v>
      </c>
      <c r="Q152" s="392">
        <v>0</v>
      </c>
      <c r="R152" s="392">
        <v>0</v>
      </c>
      <c r="S152" s="392">
        <v>0</v>
      </c>
      <c r="T152" s="392">
        <v>0</v>
      </c>
      <c r="U152" s="392">
        <v>0</v>
      </c>
      <c r="V152" s="392">
        <v>0</v>
      </c>
      <c r="W152" s="392">
        <v>0</v>
      </c>
      <c r="X152" s="392">
        <v>0</v>
      </c>
      <c r="Y152" s="392">
        <v>0</v>
      </c>
      <c r="Z152" s="392">
        <v>0</v>
      </c>
      <c r="AA152" s="392">
        <v>0</v>
      </c>
      <c r="AB152" s="392">
        <v>0</v>
      </c>
      <c r="AC152" s="392">
        <v>0</v>
      </c>
      <c r="AD152" s="392">
        <v>0</v>
      </c>
      <c r="AE152" s="392">
        <v>0</v>
      </c>
      <c r="AF152" s="392">
        <v>0</v>
      </c>
      <c r="AG152" s="392">
        <v>0</v>
      </c>
      <c r="AH152" s="392">
        <v>0</v>
      </c>
      <c r="AI152" s="392">
        <v>0</v>
      </c>
      <c r="AJ152" s="392">
        <v>0</v>
      </c>
      <c r="AK152" s="392">
        <v>0</v>
      </c>
      <c r="AL152" s="392">
        <v>0</v>
      </c>
      <c r="AM152" s="392">
        <v>0</v>
      </c>
      <c r="AN152" s="392">
        <v>0</v>
      </c>
      <c r="AO152" s="392">
        <v>0</v>
      </c>
      <c r="AP152" s="392">
        <v>0</v>
      </c>
      <c r="AQ152" s="392">
        <v>0</v>
      </c>
      <c r="AR152" s="392">
        <v>0</v>
      </c>
      <c r="AS152" s="392">
        <v>0</v>
      </c>
      <c r="AT152" s="392">
        <v>0</v>
      </c>
      <c r="AU152" s="392">
        <v>0</v>
      </c>
      <c r="AV152" s="392">
        <v>0</v>
      </c>
      <c r="AW152" s="392">
        <v>0</v>
      </c>
      <c r="AX152" s="392">
        <v>0</v>
      </c>
      <c r="AY152" s="392">
        <v>0</v>
      </c>
      <c r="AZ152" s="392">
        <v>0</v>
      </c>
      <c r="BA152" s="392">
        <v>0</v>
      </c>
      <c r="BB152" s="392">
        <v>0</v>
      </c>
      <c r="BC152" s="392">
        <v>0</v>
      </c>
      <c r="BD152" s="392">
        <v>0</v>
      </c>
      <c r="BE152" s="392">
        <v>0</v>
      </c>
      <c r="BF152" s="392">
        <v>0</v>
      </c>
      <c r="BG152" s="392">
        <v>0</v>
      </c>
      <c r="BH152" s="392">
        <v>0</v>
      </c>
      <c r="BI152" s="392">
        <v>0</v>
      </c>
      <c r="BJ152" s="392">
        <v>0</v>
      </c>
      <c r="BK152" s="392">
        <v>0</v>
      </c>
      <c r="BL152" s="392">
        <v>0</v>
      </c>
      <c r="BM152" s="392">
        <v>0</v>
      </c>
      <c r="BN152" s="392">
        <v>0</v>
      </c>
      <c r="BO152" s="392">
        <v>0</v>
      </c>
      <c r="BP152" s="392">
        <v>0</v>
      </c>
      <c r="BQ152" s="392">
        <v>0</v>
      </c>
      <c r="BR152" s="392">
        <v>0</v>
      </c>
      <c r="BS152" s="392">
        <v>0</v>
      </c>
      <c r="BT152" s="392">
        <v>0</v>
      </c>
      <c r="BU152" s="392">
        <v>0</v>
      </c>
      <c r="BV152" s="392">
        <v>0</v>
      </c>
      <c r="BW152" s="392">
        <v>0</v>
      </c>
      <c r="BX152" s="392">
        <v>0</v>
      </c>
      <c r="BY152" s="392">
        <v>0</v>
      </c>
      <c r="BZ152" s="392">
        <v>0</v>
      </c>
      <c r="CA152" s="392">
        <v>0</v>
      </c>
      <c r="CB152" s="392">
        <v>0</v>
      </c>
      <c r="CC152" s="392">
        <v>0</v>
      </c>
      <c r="CD152" s="392">
        <v>0</v>
      </c>
      <c r="CE152" s="393">
        <v>0</v>
      </c>
    </row>
    <row r="153" spans="1:83" x14ac:dyDescent="0.35">
      <c r="B153" s="74" t="s">
        <v>647</v>
      </c>
      <c r="D153" s="392">
        <v>0</v>
      </c>
      <c r="E153" s="392">
        <v>0</v>
      </c>
      <c r="F153" s="392">
        <v>0</v>
      </c>
      <c r="G153" s="392">
        <v>0</v>
      </c>
      <c r="H153" s="392">
        <v>0</v>
      </c>
      <c r="I153" s="392">
        <v>0</v>
      </c>
      <c r="J153" s="392">
        <v>0</v>
      </c>
      <c r="K153" s="392">
        <v>0</v>
      </c>
      <c r="L153" s="392">
        <v>0</v>
      </c>
      <c r="M153" s="392">
        <v>0</v>
      </c>
      <c r="N153" s="392">
        <v>0</v>
      </c>
      <c r="O153" s="392">
        <v>0</v>
      </c>
      <c r="P153" s="392">
        <v>0</v>
      </c>
      <c r="Q153" s="392">
        <v>0</v>
      </c>
      <c r="R153" s="392">
        <v>0</v>
      </c>
      <c r="S153" s="392">
        <v>0</v>
      </c>
      <c r="T153" s="392">
        <v>0</v>
      </c>
      <c r="U153" s="392">
        <v>0</v>
      </c>
      <c r="V153" s="392">
        <v>0</v>
      </c>
      <c r="W153" s="392">
        <v>0</v>
      </c>
      <c r="X153" s="392">
        <v>0</v>
      </c>
      <c r="Y153" s="392">
        <v>0</v>
      </c>
      <c r="Z153" s="392">
        <v>0</v>
      </c>
      <c r="AA153" s="392">
        <v>0</v>
      </c>
      <c r="AB153" s="392">
        <v>0</v>
      </c>
      <c r="AC153" s="392">
        <v>0</v>
      </c>
      <c r="AD153" s="392">
        <v>0</v>
      </c>
      <c r="AE153" s="392">
        <v>0</v>
      </c>
      <c r="AF153" s="392">
        <v>0</v>
      </c>
      <c r="AG153" s="392">
        <v>0</v>
      </c>
      <c r="AH153" s="392">
        <v>0</v>
      </c>
      <c r="AI153" s="392">
        <v>0</v>
      </c>
      <c r="AJ153" s="392">
        <v>0</v>
      </c>
      <c r="AK153" s="392">
        <v>0</v>
      </c>
      <c r="AL153" s="392">
        <v>0</v>
      </c>
      <c r="AM153" s="392">
        <v>0</v>
      </c>
      <c r="AN153" s="392">
        <v>0</v>
      </c>
      <c r="AO153" s="392">
        <v>0</v>
      </c>
      <c r="AP153" s="392">
        <v>0</v>
      </c>
      <c r="AQ153" s="392">
        <v>0</v>
      </c>
      <c r="AR153" s="392">
        <v>0</v>
      </c>
      <c r="AS153" s="392">
        <v>0</v>
      </c>
      <c r="AT153" s="392">
        <v>0</v>
      </c>
      <c r="AU153" s="392">
        <v>0</v>
      </c>
      <c r="AV153" s="392">
        <v>0</v>
      </c>
      <c r="AW153" s="392">
        <v>0</v>
      </c>
      <c r="AX153" s="392">
        <v>0</v>
      </c>
      <c r="AY153" s="392">
        <v>0</v>
      </c>
      <c r="AZ153" s="392">
        <v>0</v>
      </c>
      <c r="BA153" s="392">
        <v>0</v>
      </c>
      <c r="BB153" s="392">
        <v>0</v>
      </c>
      <c r="BC153" s="392">
        <v>0</v>
      </c>
      <c r="BD153" s="392">
        <v>0</v>
      </c>
      <c r="BE153" s="392">
        <v>0</v>
      </c>
      <c r="BF153" s="392">
        <v>0</v>
      </c>
      <c r="BG153" s="392">
        <v>0</v>
      </c>
      <c r="BH153" s="392">
        <v>0</v>
      </c>
      <c r="BI153" s="392">
        <v>0</v>
      </c>
      <c r="BJ153" s="392">
        <v>0</v>
      </c>
      <c r="BK153" s="392">
        <v>0</v>
      </c>
      <c r="BL153" s="392">
        <v>0</v>
      </c>
      <c r="BM153" s="392">
        <v>0</v>
      </c>
      <c r="BN153" s="392">
        <v>0</v>
      </c>
      <c r="BO153" s="392">
        <v>0</v>
      </c>
      <c r="BP153" s="392">
        <v>0</v>
      </c>
      <c r="BQ153" s="392">
        <v>0</v>
      </c>
      <c r="BR153" s="392">
        <v>0</v>
      </c>
      <c r="BS153" s="392">
        <v>0</v>
      </c>
      <c r="BT153" s="392">
        <v>0</v>
      </c>
      <c r="BU153" s="392">
        <v>0</v>
      </c>
      <c r="BV153" s="392">
        <v>0</v>
      </c>
      <c r="BW153" s="392">
        <v>0</v>
      </c>
      <c r="BX153" s="392">
        <v>0</v>
      </c>
      <c r="BY153" s="392">
        <v>0</v>
      </c>
      <c r="BZ153" s="392">
        <v>0</v>
      </c>
      <c r="CA153" s="392">
        <v>0</v>
      </c>
      <c r="CB153" s="392">
        <v>0</v>
      </c>
      <c r="CC153" s="392">
        <v>0</v>
      </c>
      <c r="CD153" s="392">
        <v>0</v>
      </c>
      <c r="CE153" s="393">
        <v>0</v>
      </c>
    </row>
    <row r="154" spans="1:83" x14ac:dyDescent="0.35">
      <c r="B154" s="74" t="s">
        <v>648</v>
      </c>
      <c r="D154" s="392">
        <v>0</v>
      </c>
      <c r="E154" s="392">
        <v>0</v>
      </c>
      <c r="F154" s="392">
        <v>0</v>
      </c>
      <c r="G154" s="392">
        <v>0</v>
      </c>
      <c r="H154" s="392">
        <v>0</v>
      </c>
      <c r="I154" s="392">
        <v>0</v>
      </c>
      <c r="J154" s="392">
        <v>0</v>
      </c>
      <c r="K154" s="392">
        <v>0</v>
      </c>
      <c r="L154" s="392">
        <v>0</v>
      </c>
      <c r="M154" s="392">
        <v>0</v>
      </c>
      <c r="N154" s="392">
        <v>0</v>
      </c>
      <c r="O154" s="392">
        <v>0</v>
      </c>
      <c r="P154" s="392">
        <v>0</v>
      </c>
      <c r="Q154" s="392">
        <v>0</v>
      </c>
      <c r="R154" s="392">
        <v>0</v>
      </c>
      <c r="S154" s="392">
        <v>0</v>
      </c>
      <c r="T154" s="392">
        <v>0</v>
      </c>
      <c r="U154" s="392">
        <v>0</v>
      </c>
      <c r="V154" s="392">
        <v>0</v>
      </c>
      <c r="W154" s="392">
        <v>0</v>
      </c>
      <c r="X154" s="392">
        <v>0</v>
      </c>
      <c r="Y154" s="392">
        <v>0</v>
      </c>
      <c r="Z154" s="392">
        <v>0</v>
      </c>
      <c r="AA154" s="392">
        <v>0</v>
      </c>
      <c r="AB154" s="392">
        <v>0</v>
      </c>
      <c r="AC154" s="392">
        <v>0</v>
      </c>
      <c r="AD154" s="392">
        <v>0</v>
      </c>
      <c r="AE154" s="392">
        <v>0</v>
      </c>
      <c r="AF154" s="392">
        <v>0</v>
      </c>
      <c r="AG154" s="392">
        <v>0</v>
      </c>
      <c r="AH154" s="392">
        <v>0</v>
      </c>
      <c r="AI154" s="392">
        <v>0</v>
      </c>
      <c r="AJ154" s="392">
        <v>0</v>
      </c>
      <c r="AK154" s="392">
        <v>0</v>
      </c>
      <c r="AL154" s="392">
        <v>0</v>
      </c>
      <c r="AM154" s="392">
        <v>0</v>
      </c>
      <c r="AN154" s="392">
        <v>0</v>
      </c>
      <c r="AO154" s="392">
        <v>0</v>
      </c>
      <c r="AP154" s="392">
        <v>0</v>
      </c>
      <c r="AQ154" s="392">
        <v>0</v>
      </c>
      <c r="AR154" s="392">
        <v>0</v>
      </c>
      <c r="AS154" s="392">
        <v>0</v>
      </c>
      <c r="AT154" s="392">
        <v>0</v>
      </c>
      <c r="AU154" s="392">
        <v>0</v>
      </c>
      <c r="AV154" s="392">
        <v>0</v>
      </c>
      <c r="AW154" s="392">
        <v>0</v>
      </c>
      <c r="AX154" s="392">
        <v>0</v>
      </c>
      <c r="AY154" s="392">
        <v>0</v>
      </c>
      <c r="AZ154" s="392">
        <v>0</v>
      </c>
      <c r="BA154" s="392">
        <v>0</v>
      </c>
      <c r="BB154" s="392">
        <v>0</v>
      </c>
      <c r="BC154" s="392">
        <v>0</v>
      </c>
      <c r="BD154" s="392">
        <v>9</v>
      </c>
      <c r="BE154" s="392">
        <v>9</v>
      </c>
      <c r="BF154" s="392">
        <v>9</v>
      </c>
      <c r="BG154" s="392">
        <v>10</v>
      </c>
      <c r="BH154" s="392">
        <v>10</v>
      </c>
      <c r="BI154" s="392">
        <v>10</v>
      </c>
      <c r="BJ154" s="392">
        <v>10</v>
      </c>
      <c r="BK154" s="392">
        <v>10</v>
      </c>
      <c r="BL154" s="392">
        <v>10</v>
      </c>
      <c r="BM154" s="392">
        <v>9</v>
      </c>
      <c r="BN154" s="392">
        <v>9</v>
      </c>
      <c r="BO154" s="392">
        <v>8</v>
      </c>
      <c r="BP154" s="392">
        <v>5</v>
      </c>
      <c r="BQ154" s="392">
        <v>2</v>
      </c>
      <c r="BR154" s="392">
        <v>1</v>
      </c>
      <c r="BS154" s="392">
        <v>0</v>
      </c>
      <c r="BT154" s="392">
        <v>0</v>
      </c>
      <c r="BU154" s="392">
        <v>0</v>
      </c>
      <c r="BV154" s="392">
        <v>0</v>
      </c>
      <c r="BW154" s="392">
        <v>0</v>
      </c>
      <c r="BX154" s="392">
        <v>0</v>
      </c>
      <c r="BY154" s="392">
        <v>0</v>
      </c>
      <c r="BZ154" s="392">
        <v>0</v>
      </c>
      <c r="CA154" s="392">
        <v>0</v>
      </c>
      <c r="CB154" s="392">
        <v>0</v>
      </c>
      <c r="CC154" s="392">
        <v>0</v>
      </c>
      <c r="CD154" s="392">
        <v>0</v>
      </c>
      <c r="CE154" s="393">
        <v>0</v>
      </c>
    </row>
    <row r="155" spans="1:83" x14ac:dyDescent="0.35">
      <c r="B155" s="74" t="s">
        <v>237</v>
      </c>
      <c r="D155" s="392">
        <v>0</v>
      </c>
      <c r="E155" s="392">
        <v>0</v>
      </c>
      <c r="F155" s="392">
        <v>0</v>
      </c>
      <c r="G155" s="392">
        <v>0</v>
      </c>
      <c r="H155" s="392">
        <v>0</v>
      </c>
      <c r="I155" s="392">
        <v>0</v>
      </c>
      <c r="J155" s="392">
        <v>0</v>
      </c>
      <c r="K155" s="392">
        <v>0</v>
      </c>
      <c r="L155" s="392">
        <v>0</v>
      </c>
      <c r="M155" s="392">
        <v>0</v>
      </c>
      <c r="N155" s="392">
        <v>0</v>
      </c>
      <c r="O155" s="392">
        <v>0</v>
      </c>
      <c r="P155" s="392">
        <v>0</v>
      </c>
      <c r="Q155" s="392">
        <v>0</v>
      </c>
      <c r="R155" s="392">
        <v>0</v>
      </c>
      <c r="S155" s="392">
        <v>0</v>
      </c>
      <c r="T155" s="392">
        <v>0</v>
      </c>
      <c r="U155" s="392">
        <v>0</v>
      </c>
      <c r="V155" s="392">
        <v>0</v>
      </c>
      <c r="W155" s="392">
        <v>0</v>
      </c>
      <c r="X155" s="392">
        <v>0</v>
      </c>
      <c r="Y155" s="392">
        <v>0</v>
      </c>
      <c r="Z155" s="392">
        <v>0</v>
      </c>
      <c r="AA155" s="392">
        <v>0</v>
      </c>
      <c r="AB155" s="392">
        <v>0</v>
      </c>
      <c r="AC155" s="392">
        <v>0</v>
      </c>
      <c r="AD155" s="392">
        <v>0</v>
      </c>
      <c r="AE155" s="392">
        <v>0</v>
      </c>
      <c r="AF155" s="392">
        <v>0</v>
      </c>
      <c r="AG155" s="392">
        <v>0</v>
      </c>
      <c r="AH155" s="392">
        <v>0</v>
      </c>
      <c r="AI155" s="392">
        <v>0</v>
      </c>
      <c r="AJ155" s="392">
        <v>0</v>
      </c>
      <c r="AK155" s="392">
        <v>0</v>
      </c>
      <c r="AL155" s="392">
        <v>0</v>
      </c>
      <c r="AM155" s="392">
        <v>0</v>
      </c>
      <c r="AN155" s="392">
        <v>0</v>
      </c>
      <c r="AO155" s="392">
        <v>0</v>
      </c>
      <c r="AP155" s="392">
        <v>0</v>
      </c>
      <c r="AQ155" s="392">
        <v>0</v>
      </c>
      <c r="AR155" s="392">
        <v>0</v>
      </c>
      <c r="AS155" s="392">
        <v>0</v>
      </c>
      <c r="AT155" s="392">
        <v>0</v>
      </c>
      <c r="AU155" s="392">
        <v>0</v>
      </c>
      <c r="AV155" s="392">
        <v>0</v>
      </c>
      <c r="AW155" s="392">
        <v>0</v>
      </c>
      <c r="AX155" s="392">
        <v>0</v>
      </c>
      <c r="AY155" s="392">
        <v>0</v>
      </c>
      <c r="AZ155" s="392">
        <v>0</v>
      </c>
      <c r="BA155" s="392">
        <v>0</v>
      </c>
      <c r="BB155" s="392">
        <v>0</v>
      </c>
      <c r="BC155" s="392">
        <v>0</v>
      </c>
      <c r="BD155" s="392">
        <v>0</v>
      </c>
      <c r="BE155" s="392">
        <v>0</v>
      </c>
      <c r="BF155" s="392">
        <v>0</v>
      </c>
      <c r="BG155" s="392">
        <v>0</v>
      </c>
      <c r="BH155" s="392">
        <v>0</v>
      </c>
      <c r="BI155" s="392">
        <v>0</v>
      </c>
      <c r="BJ155" s="392">
        <v>0</v>
      </c>
      <c r="BK155" s="392">
        <v>0</v>
      </c>
      <c r="BL155" s="392">
        <v>0</v>
      </c>
      <c r="BM155" s="392">
        <v>0</v>
      </c>
      <c r="BN155" s="392">
        <v>0</v>
      </c>
      <c r="BO155" s="392">
        <v>1</v>
      </c>
      <c r="BP155" s="392">
        <v>2</v>
      </c>
      <c r="BQ155" s="392">
        <v>5</v>
      </c>
      <c r="BR155" s="392">
        <v>5</v>
      </c>
      <c r="BS155" s="392">
        <v>8</v>
      </c>
      <c r="BT155" s="392">
        <v>9</v>
      </c>
      <c r="BU155" s="392">
        <v>9</v>
      </c>
      <c r="BV155" s="392">
        <v>8</v>
      </c>
      <c r="BW155" s="392">
        <v>8</v>
      </c>
      <c r="BX155" s="392">
        <v>8</v>
      </c>
      <c r="BY155" s="392">
        <v>8</v>
      </c>
      <c r="BZ155" s="392">
        <v>8</v>
      </c>
      <c r="CA155" s="392">
        <v>8</v>
      </c>
      <c r="CB155" s="392">
        <v>8</v>
      </c>
      <c r="CC155" s="392">
        <v>7</v>
      </c>
      <c r="CD155" s="392">
        <v>7</v>
      </c>
      <c r="CE155" s="393">
        <v>7</v>
      </c>
    </row>
    <row r="156" spans="1:83" x14ac:dyDescent="0.35">
      <c r="B156" s="74" t="s">
        <v>659</v>
      </c>
      <c r="D156" s="392">
        <v>0</v>
      </c>
      <c r="E156" s="392">
        <v>0</v>
      </c>
      <c r="F156" s="392">
        <v>0</v>
      </c>
      <c r="G156" s="392">
        <v>0</v>
      </c>
      <c r="H156" s="392">
        <v>0</v>
      </c>
      <c r="I156" s="392">
        <v>0</v>
      </c>
      <c r="J156" s="392">
        <v>0</v>
      </c>
      <c r="K156" s="392">
        <v>0</v>
      </c>
      <c r="L156" s="392">
        <v>0</v>
      </c>
      <c r="M156" s="392">
        <v>0</v>
      </c>
      <c r="N156" s="392">
        <v>0</v>
      </c>
      <c r="O156" s="392">
        <v>0</v>
      </c>
      <c r="P156" s="392">
        <v>0</v>
      </c>
      <c r="Q156" s="392">
        <v>0</v>
      </c>
      <c r="R156" s="392">
        <v>0</v>
      </c>
      <c r="S156" s="392">
        <v>0</v>
      </c>
      <c r="T156" s="392">
        <v>0</v>
      </c>
      <c r="U156" s="392">
        <v>0</v>
      </c>
      <c r="V156" s="392">
        <v>0</v>
      </c>
      <c r="W156" s="392">
        <v>0</v>
      </c>
      <c r="X156" s="392">
        <v>0</v>
      </c>
      <c r="Y156" s="392">
        <v>0</v>
      </c>
      <c r="Z156" s="392">
        <v>0</v>
      </c>
      <c r="AA156" s="392">
        <v>0</v>
      </c>
      <c r="AB156" s="392">
        <v>0</v>
      </c>
      <c r="AC156" s="392">
        <v>0</v>
      </c>
      <c r="AD156" s="392">
        <v>0</v>
      </c>
      <c r="AE156" s="392">
        <v>0</v>
      </c>
      <c r="AF156" s="392">
        <v>0</v>
      </c>
      <c r="AG156" s="392">
        <v>0</v>
      </c>
      <c r="AH156" s="392">
        <v>0</v>
      </c>
      <c r="AI156" s="392">
        <v>0</v>
      </c>
      <c r="AJ156" s="392">
        <v>0</v>
      </c>
      <c r="AK156" s="392">
        <v>0</v>
      </c>
      <c r="AL156" s="392">
        <v>0</v>
      </c>
      <c r="AM156" s="392">
        <v>0</v>
      </c>
      <c r="AN156" s="392">
        <v>0</v>
      </c>
      <c r="AO156" s="392">
        <v>0</v>
      </c>
      <c r="AP156" s="392">
        <v>0</v>
      </c>
      <c r="AQ156" s="392">
        <v>0</v>
      </c>
      <c r="AR156" s="392">
        <v>0</v>
      </c>
      <c r="AS156" s="392">
        <v>0</v>
      </c>
      <c r="AT156" s="392">
        <v>0</v>
      </c>
      <c r="AU156" s="392">
        <v>0</v>
      </c>
      <c r="AV156" s="392">
        <v>0</v>
      </c>
      <c r="AW156" s="392">
        <v>0</v>
      </c>
      <c r="AX156" s="392">
        <v>0</v>
      </c>
      <c r="AY156" s="392">
        <v>0</v>
      </c>
      <c r="AZ156" s="392">
        <v>0</v>
      </c>
      <c r="BA156" s="392">
        <v>0</v>
      </c>
      <c r="BB156" s="392">
        <v>0</v>
      </c>
      <c r="BC156" s="392">
        <v>0</v>
      </c>
      <c r="BD156" s="392">
        <v>1</v>
      </c>
      <c r="BE156" s="392">
        <v>1</v>
      </c>
      <c r="BF156" s="392">
        <v>1</v>
      </c>
      <c r="BG156" s="392">
        <v>1</v>
      </c>
      <c r="BH156" s="392">
        <v>1</v>
      </c>
      <c r="BI156" s="392">
        <v>1</v>
      </c>
      <c r="BJ156" s="392">
        <v>1</v>
      </c>
      <c r="BK156" s="392">
        <v>1</v>
      </c>
      <c r="BL156" s="392">
        <v>1</v>
      </c>
      <c r="BM156" s="392">
        <v>1</v>
      </c>
      <c r="BN156" s="392">
        <v>0</v>
      </c>
      <c r="BO156" s="392">
        <v>0</v>
      </c>
      <c r="BP156" s="392">
        <v>0</v>
      </c>
      <c r="BQ156" s="392">
        <v>0</v>
      </c>
      <c r="BR156" s="392">
        <v>0</v>
      </c>
      <c r="BS156" s="392">
        <v>0</v>
      </c>
      <c r="BT156" s="392">
        <v>0</v>
      </c>
      <c r="BU156" s="392">
        <v>0</v>
      </c>
      <c r="BV156" s="392">
        <v>0</v>
      </c>
      <c r="BW156" s="392">
        <v>0</v>
      </c>
      <c r="BX156" s="392">
        <v>0</v>
      </c>
      <c r="BY156" s="392">
        <v>0</v>
      </c>
      <c r="BZ156" s="392">
        <v>0</v>
      </c>
      <c r="CA156" s="392">
        <v>0</v>
      </c>
      <c r="CB156" s="392">
        <v>0</v>
      </c>
      <c r="CC156" s="392">
        <v>0</v>
      </c>
      <c r="CD156" s="392">
        <v>0</v>
      </c>
      <c r="CE156" s="393">
        <v>0</v>
      </c>
    </row>
    <row r="157" spans="1:83" ht="48" customHeight="1" x14ac:dyDescent="0.35">
      <c r="A157" s="447"/>
      <c r="B157" s="448"/>
      <c r="C157" s="448"/>
      <c r="BX157" s="443"/>
      <c r="BY157" s="443"/>
      <c r="BZ157" s="443"/>
      <c r="CA157" s="443"/>
      <c r="CB157" s="443"/>
      <c r="CC157" s="443"/>
      <c r="CD157" s="443"/>
      <c r="CE157" s="444"/>
    </row>
    <row r="158" spans="1:83" ht="98.25" customHeight="1" thickBot="1" x14ac:dyDescent="0.4">
      <c r="A158" s="449"/>
      <c r="B158" s="449" t="s">
        <v>673</v>
      </c>
      <c r="C158" s="449"/>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362"/>
      <c r="BY158" s="362"/>
      <c r="BZ158" s="362"/>
      <c r="CA158" s="362"/>
      <c r="CB158" s="362"/>
      <c r="CC158" s="362"/>
      <c r="CD158" s="362"/>
      <c r="CE158" s="432"/>
    </row>
  </sheetData>
  <hyperlinks>
    <hyperlink ref="A1" location="Contents!A1" display="Contents page" xr:uid="{00000000-0004-0000-1500-000000000000}"/>
    <hyperlink ref="B1" location="Notes!A1" display="Information relating to this table can be found in the 'Notes' tab" xr:uid="{00000000-0004-0000-15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E105"/>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199"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65"/>
      <c r="BW1" s="365"/>
    </row>
    <row r="2" spans="1:83" x14ac:dyDescent="0.35">
      <c r="A2" s="48" t="s">
        <v>45</v>
      </c>
      <c r="B2" s="17" t="s">
        <v>674</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4" customHeight="1" x14ac:dyDescent="0.35">
      <c r="A4" s="36"/>
      <c r="B4" s="109" t="s">
        <v>137</v>
      </c>
      <c r="C4" s="109"/>
      <c r="D4" s="343">
        <v>62.5</v>
      </c>
      <c r="E4" s="343">
        <v>75.2</v>
      </c>
      <c r="F4" s="343">
        <v>84.5</v>
      </c>
      <c r="G4" s="343">
        <v>94.6</v>
      </c>
      <c r="H4" s="343">
        <v>118.6</v>
      </c>
      <c r="I4" s="343">
        <v>120.3</v>
      </c>
      <c r="J4" s="343">
        <v>125.4</v>
      </c>
      <c r="K4" s="343">
        <v>114.1</v>
      </c>
      <c r="L4" s="343">
        <v>121.3</v>
      </c>
      <c r="M4" s="343">
        <v>119.6</v>
      </c>
      <c r="N4" s="343">
        <v>131.80000000000001</v>
      </c>
      <c r="O4" s="343">
        <v>158.5</v>
      </c>
      <c r="P4" s="343">
        <v>179.5</v>
      </c>
      <c r="Q4" s="343">
        <v>171.1</v>
      </c>
      <c r="R4" s="343">
        <v>199.8</v>
      </c>
      <c r="S4" s="343">
        <v>217.4</v>
      </c>
      <c r="T4" s="343">
        <v>223.3</v>
      </c>
      <c r="U4" s="343">
        <v>245.9</v>
      </c>
      <c r="V4" s="343">
        <v>297.5</v>
      </c>
      <c r="W4" s="343">
        <v>385.7</v>
      </c>
      <c r="X4" s="343">
        <v>428.9</v>
      </c>
      <c r="Y4" s="343">
        <v>470.7</v>
      </c>
      <c r="Z4" s="343">
        <v>523.79999999999995</v>
      </c>
      <c r="AA4" s="343">
        <v>641.4</v>
      </c>
      <c r="AB4" s="343">
        <v>703.5</v>
      </c>
      <c r="AC4" s="343">
        <v>703.7</v>
      </c>
      <c r="AD4" s="343">
        <v>959.4</v>
      </c>
      <c r="AE4" s="343">
        <v>1308.2</v>
      </c>
      <c r="AF4" s="343">
        <v>1715.3</v>
      </c>
      <c r="AG4" s="343">
        <v>1431</v>
      </c>
      <c r="AH4" s="343">
        <f t="shared" ref="AH4:BB4" si="0">SUM(AH23:AH28)</f>
        <v>1561</v>
      </c>
      <c r="AI4" s="343">
        <f t="shared" si="0"/>
        <v>1675</v>
      </c>
      <c r="AJ4" s="343">
        <f t="shared" si="0"/>
        <v>2165</v>
      </c>
      <c r="AK4" s="343">
        <f t="shared" si="0"/>
        <v>3245.05</v>
      </c>
      <c r="AL4" s="343">
        <f t="shared" si="0"/>
        <v>4612</v>
      </c>
      <c r="AM4" s="343">
        <f t="shared" si="0"/>
        <v>5592</v>
      </c>
      <c r="AN4" s="343">
        <f t="shared" si="0"/>
        <v>6470</v>
      </c>
      <c r="AO4" s="343">
        <f t="shared" si="0"/>
        <v>7446</v>
      </c>
      <c r="AP4" s="343">
        <f t="shared" si="0"/>
        <v>7965</v>
      </c>
      <c r="AQ4" s="343">
        <f t="shared" si="0"/>
        <v>7956</v>
      </c>
      <c r="AR4" s="343">
        <f t="shared" si="0"/>
        <v>7581.9769999999999</v>
      </c>
      <c r="AS4" s="343">
        <f t="shared" si="0"/>
        <v>7675.058</v>
      </c>
      <c r="AT4" s="343">
        <f t="shared" si="0"/>
        <v>8895.1850000000013</v>
      </c>
      <c r="AU4" s="343">
        <f t="shared" si="0"/>
        <v>11646.02289951173</v>
      </c>
      <c r="AV4" s="343">
        <f t="shared" si="0"/>
        <v>14789.988000000001</v>
      </c>
      <c r="AW4" s="343">
        <f t="shared" si="0"/>
        <v>16109.623</v>
      </c>
      <c r="AX4" s="343">
        <f t="shared" si="0"/>
        <v>16387.047999999999</v>
      </c>
      <c r="AY4" s="343">
        <f t="shared" si="0"/>
        <v>16692.532999999999</v>
      </c>
      <c r="AZ4" s="343">
        <f t="shared" si="0"/>
        <v>14444.695</v>
      </c>
      <c r="BA4" s="343">
        <f t="shared" si="0"/>
        <v>11965.317000000001</v>
      </c>
      <c r="BB4" s="343">
        <f t="shared" si="0"/>
        <v>11790.689999999999</v>
      </c>
      <c r="BC4" s="343">
        <f>SUM(BC24:BC28)</f>
        <v>12082.322</v>
      </c>
      <c r="BD4" s="343">
        <f t="shared" ref="BD4:CE4" si="1">SUM(BD6:BD9)</f>
        <v>13121.226999999999</v>
      </c>
      <c r="BE4" s="343">
        <f t="shared" si="1"/>
        <v>14100.907119412172</v>
      </c>
      <c r="BF4" s="343">
        <f t="shared" si="1"/>
        <v>14237.3147109526</v>
      </c>
      <c r="BG4" s="343">
        <f t="shared" si="1"/>
        <v>12859.01825241993</v>
      </c>
      <c r="BH4" s="343">
        <f t="shared" si="1"/>
        <v>10028.913</v>
      </c>
      <c r="BI4" s="343">
        <f t="shared" si="1"/>
        <v>9149.9960046050001</v>
      </c>
      <c r="BJ4" s="343">
        <f t="shared" si="1"/>
        <v>8838.7708489100005</v>
      </c>
      <c r="BK4" s="343">
        <f t="shared" si="1"/>
        <v>9027.9858692587677</v>
      </c>
      <c r="BL4" s="343">
        <f t="shared" si="1"/>
        <v>8684.733409389999</v>
      </c>
      <c r="BM4" s="343">
        <f t="shared" si="1"/>
        <v>8373.7599778200001</v>
      </c>
      <c r="BN4" s="343">
        <f t="shared" si="1"/>
        <v>7856.3960060182071</v>
      </c>
      <c r="BO4" s="343">
        <f t="shared" si="1"/>
        <v>6997.2154425199997</v>
      </c>
      <c r="BP4" s="343">
        <f t="shared" si="1"/>
        <v>5308.9188794399988</v>
      </c>
      <c r="BQ4" s="343">
        <f t="shared" si="1"/>
        <v>3582.8260193800015</v>
      </c>
      <c r="BR4" s="343">
        <f t="shared" si="1"/>
        <v>2893.4764718200004</v>
      </c>
      <c r="BS4" s="343">
        <f t="shared" si="1"/>
        <v>2539.1118484000003</v>
      </c>
      <c r="BT4" s="343">
        <f t="shared" si="1"/>
        <v>2231.876678590002</v>
      </c>
      <c r="BU4" s="343">
        <f t="shared" si="1"/>
        <v>2138.7000447000005</v>
      </c>
      <c r="BV4" s="343">
        <f t="shared" si="1"/>
        <v>1839.3575254200005</v>
      </c>
      <c r="BW4" s="343">
        <f t="shared" si="1"/>
        <v>1375.5700157400001</v>
      </c>
      <c r="BX4" s="343">
        <f t="shared" si="1"/>
        <v>1080.5727624799993</v>
      </c>
      <c r="BY4" s="343">
        <f t="shared" si="1"/>
        <v>768.25605325465858</v>
      </c>
      <c r="BZ4" s="343">
        <f t="shared" si="1"/>
        <v>623.5906876208935</v>
      </c>
      <c r="CA4" s="343">
        <f t="shared" si="1"/>
        <v>587.45140648635811</v>
      </c>
      <c r="CB4" s="343">
        <f t="shared" si="1"/>
        <v>478.13832962516949</v>
      </c>
      <c r="CC4" s="343">
        <f t="shared" si="1"/>
        <v>234.72997229105081</v>
      </c>
      <c r="CD4" s="343">
        <f t="shared" si="1"/>
        <v>17.140852368469858</v>
      </c>
      <c r="CE4" s="344">
        <f t="shared" si="1"/>
        <v>0</v>
      </c>
    </row>
    <row r="5" spans="1:83" s="53" customFormat="1" ht="24.75" customHeight="1" x14ac:dyDescent="0.35">
      <c r="B5" s="74" t="s">
        <v>675</v>
      </c>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7"/>
    </row>
    <row r="6" spans="1:83" s="53" customFormat="1" x14ac:dyDescent="0.35">
      <c r="A6" s="359"/>
      <c r="B6" s="285" t="s">
        <v>676</v>
      </c>
      <c r="C6" s="391"/>
      <c r="D6" s="346">
        <v>0</v>
      </c>
      <c r="E6" s="346">
        <v>0</v>
      </c>
      <c r="F6" s="346">
        <v>0</v>
      </c>
      <c r="G6" s="346">
        <v>0</v>
      </c>
      <c r="H6" s="346">
        <v>0</v>
      </c>
      <c r="I6" s="346">
        <v>0</v>
      </c>
      <c r="J6" s="346">
        <v>0</v>
      </c>
      <c r="K6" s="346">
        <v>0</v>
      </c>
      <c r="L6" s="346">
        <v>0</v>
      </c>
      <c r="M6" s="346">
        <v>0</v>
      </c>
      <c r="N6" s="346">
        <v>0</v>
      </c>
      <c r="O6" s="346">
        <v>0</v>
      </c>
      <c r="P6" s="346">
        <v>0</v>
      </c>
      <c r="Q6" s="346">
        <v>0</v>
      </c>
      <c r="R6" s="346">
        <v>0</v>
      </c>
      <c r="S6" s="346">
        <v>0</v>
      </c>
      <c r="T6" s="346">
        <v>0</v>
      </c>
      <c r="U6" s="346">
        <v>0</v>
      </c>
      <c r="V6" s="346">
        <v>0</v>
      </c>
      <c r="W6" s="346">
        <v>0</v>
      </c>
      <c r="X6" s="346">
        <v>0</v>
      </c>
      <c r="Y6" s="346">
        <v>0</v>
      </c>
      <c r="Z6" s="346">
        <v>0</v>
      </c>
      <c r="AA6" s="346">
        <v>0</v>
      </c>
      <c r="AB6" s="346">
        <v>0</v>
      </c>
      <c r="AC6" s="346">
        <v>0</v>
      </c>
      <c r="AD6" s="346">
        <v>0</v>
      </c>
      <c r="AE6" s="346">
        <v>0</v>
      </c>
      <c r="AF6" s="346">
        <v>0</v>
      </c>
      <c r="AG6" s="346">
        <v>0</v>
      </c>
      <c r="AH6" s="346">
        <v>0</v>
      </c>
      <c r="AI6" s="346">
        <v>0</v>
      </c>
      <c r="AJ6" s="346">
        <v>0</v>
      </c>
      <c r="AK6" s="346">
        <v>0</v>
      </c>
      <c r="AL6" s="346">
        <v>0</v>
      </c>
      <c r="AM6" s="346">
        <v>0</v>
      </c>
      <c r="AN6" s="346">
        <v>0</v>
      </c>
      <c r="AO6" s="346">
        <v>0</v>
      </c>
      <c r="AP6" s="346">
        <v>0</v>
      </c>
      <c r="AQ6" s="346">
        <v>0</v>
      </c>
      <c r="AR6" s="346">
        <v>0</v>
      </c>
      <c r="AS6" s="346">
        <v>0</v>
      </c>
      <c r="AT6" s="346">
        <v>0</v>
      </c>
      <c r="AU6" s="346">
        <v>0</v>
      </c>
      <c r="AV6" s="346">
        <v>0</v>
      </c>
      <c r="AW6" s="346">
        <v>0</v>
      </c>
      <c r="AX6" s="346">
        <v>0</v>
      </c>
      <c r="AY6" s="346">
        <v>0</v>
      </c>
      <c r="AZ6" s="346">
        <v>0</v>
      </c>
      <c r="BA6" s="346">
        <v>0</v>
      </c>
      <c r="BB6" s="346">
        <v>0</v>
      </c>
      <c r="BC6" s="346">
        <v>0</v>
      </c>
      <c r="BD6" s="346">
        <v>4621.4050478363251</v>
      </c>
      <c r="BE6" s="346">
        <v>5052.9140045040276</v>
      </c>
      <c r="BF6" s="346">
        <v>5038.3999390028666</v>
      </c>
      <c r="BG6" s="346">
        <v>5050.6973474168963</v>
      </c>
      <c r="BH6" s="346">
        <v>4716.6390675993789</v>
      </c>
      <c r="BI6" s="346">
        <v>4532.1900443650775</v>
      </c>
      <c r="BJ6" s="346">
        <v>4574.2510630700235</v>
      </c>
      <c r="BK6" s="346">
        <v>5056.8584049752199</v>
      </c>
      <c r="BL6" s="346">
        <v>5098.7516794821649</v>
      </c>
      <c r="BM6" s="346">
        <v>4984.9200626353177</v>
      </c>
      <c r="BN6" s="346">
        <v>4635.0118573493246</v>
      </c>
      <c r="BO6" s="346">
        <v>4042.2862376047092</v>
      </c>
      <c r="BP6" s="346">
        <v>2489.4119175746559</v>
      </c>
      <c r="BQ6" s="346">
        <v>991.64976374931302</v>
      </c>
      <c r="BR6" s="346">
        <v>459.84335153560301</v>
      </c>
      <c r="BS6" s="346">
        <v>233.19424866448765</v>
      </c>
      <c r="BT6" s="346">
        <v>99.729245369872473</v>
      </c>
      <c r="BU6" s="346">
        <v>28.960770188816397</v>
      </c>
      <c r="BV6" s="346">
        <v>3.1480217970206676</v>
      </c>
      <c r="BW6" s="346">
        <v>1.4391787459022238</v>
      </c>
      <c r="BX6" s="346">
        <v>1.1305403108292287</v>
      </c>
      <c r="BY6" s="346">
        <v>0.8453160163412945</v>
      </c>
      <c r="BZ6" s="346">
        <v>0.63228493895823612</v>
      </c>
      <c r="CA6" s="346">
        <v>0.56306263331575079</v>
      </c>
      <c r="CB6" s="346">
        <v>0.43353628890572632</v>
      </c>
      <c r="CC6" s="346">
        <v>0.20049101335398084</v>
      </c>
      <c r="CD6" s="346">
        <v>1.3745228667991532E-2</v>
      </c>
      <c r="CE6" s="347">
        <v>0</v>
      </c>
    </row>
    <row r="7" spans="1:83" s="53" customFormat="1" x14ac:dyDescent="0.35">
      <c r="B7" s="203" t="s">
        <v>677</v>
      </c>
      <c r="C7" s="74"/>
      <c r="D7" s="346">
        <v>0</v>
      </c>
      <c r="E7" s="346">
        <v>0</v>
      </c>
      <c r="F7" s="346">
        <v>0</v>
      </c>
      <c r="G7" s="346">
        <v>0</v>
      </c>
      <c r="H7" s="346">
        <v>0</v>
      </c>
      <c r="I7" s="346">
        <v>0</v>
      </c>
      <c r="J7" s="346">
        <v>0</v>
      </c>
      <c r="K7" s="346">
        <v>0</v>
      </c>
      <c r="L7" s="346">
        <v>0</v>
      </c>
      <c r="M7" s="346">
        <v>0</v>
      </c>
      <c r="N7" s="346">
        <v>0</v>
      </c>
      <c r="O7" s="346">
        <v>0</v>
      </c>
      <c r="P7" s="346">
        <v>0</v>
      </c>
      <c r="Q7" s="346">
        <v>0</v>
      </c>
      <c r="R7" s="346">
        <v>0</v>
      </c>
      <c r="S7" s="346">
        <v>0</v>
      </c>
      <c r="T7" s="346">
        <v>0</v>
      </c>
      <c r="U7" s="346">
        <v>0</v>
      </c>
      <c r="V7" s="346">
        <v>0</v>
      </c>
      <c r="W7" s="346">
        <v>0</v>
      </c>
      <c r="X7" s="346">
        <v>0</v>
      </c>
      <c r="Y7" s="346">
        <v>0</v>
      </c>
      <c r="Z7" s="346">
        <v>0</v>
      </c>
      <c r="AA7" s="346">
        <v>0</v>
      </c>
      <c r="AB7" s="346">
        <v>0</v>
      </c>
      <c r="AC7" s="346">
        <v>0</v>
      </c>
      <c r="AD7" s="346">
        <v>0</v>
      </c>
      <c r="AE7" s="346">
        <v>0</v>
      </c>
      <c r="AF7" s="346">
        <v>0</v>
      </c>
      <c r="AG7" s="346">
        <v>0</v>
      </c>
      <c r="AH7" s="346">
        <v>0</v>
      </c>
      <c r="AI7" s="346">
        <v>0</v>
      </c>
      <c r="AJ7" s="346">
        <v>0</v>
      </c>
      <c r="AK7" s="346">
        <v>0</v>
      </c>
      <c r="AL7" s="346">
        <v>0</v>
      </c>
      <c r="AM7" s="346">
        <v>0</v>
      </c>
      <c r="AN7" s="346">
        <v>0</v>
      </c>
      <c r="AO7" s="346">
        <v>0</v>
      </c>
      <c r="AP7" s="346">
        <v>0</v>
      </c>
      <c r="AQ7" s="346">
        <v>0</v>
      </c>
      <c r="AR7" s="346">
        <v>0</v>
      </c>
      <c r="AS7" s="346">
        <v>0</v>
      </c>
      <c r="AT7" s="346">
        <v>0</v>
      </c>
      <c r="AU7" s="346">
        <v>0</v>
      </c>
      <c r="AV7" s="346">
        <v>0</v>
      </c>
      <c r="AW7" s="346">
        <v>0</v>
      </c>
      <c r="AX7" s="346">
        <v>0</v>
      </c>
      <c r="AY7" s="346">
        <v>0</v>
      </c>
      <c r="AZ7" s="346">
        <v>0</v>
      </c>
      <c r="BA7" s="346">
        <v>0</v>
      </c>
      <c r="BB7" s="346">
        <v>0</v>
      </c>
      <c r="BC7" s="346">
        <v>0</v>
      </c>
      <c r="BD7" s="346">
        <v>4443.8717844644088</v>
      </c>
      <c r="BE7" s="346">
        <v>4623.1189933269143</v>
      </c>
      <c r="BF7" s="346">
        <v>4787.3978654276079</v>
      </c>
      <c r="BG7" s="346">
        <v>4887.6085699017249</v>
      </c>
      <c r="BH7" s="346">
        <v>4596.7527005283919</v>
      </c>
      <c r="BI7" s="346">
        <v>3943.0085425279776</v>
      </c>
      <c r="BJ7" s="346">
        <v>3604.4662883198689</v>
      </c>
      <c r="BK7" s="346">
        <v>3385.7518830201843</v>
      </c>
      <c r="BL7" s="346">
        <v>3061.3235328641586</v>
      </c>
      <c r="BM7" s="346">
        <v>2842.3252079987501</v>
      </c>
      <c r="BN7" s="346">
        <v>2586.2728269605445</v>
      </c>
      <c r="BO7" s="346">
        <v>2304.3874099657314</v>
      </c>
      <c r="BP7" s="346">
        <v>2110.4942592273346</v>
      </c>
      <c r="BQ7" s="346">
        <v>1856.5307370233604</v>
      </c>
      <c r="BR7" s="346">
        <v>1698.8486351058339</v>
      </c>
      <c r="BS7" s="346">
        <v>1558.3063089079885</v>
      </c>
      <c r="BT7" s="346">
        <v>1397.3764508791817</v>
      </c>
      <c r="BU7" s="346">
        <v>1344.4390144054084</v>
      </c>
      <c r="BV7" s="346">
        <v>1123.5087164817194</v>
      </c>
      <c r="BW7" s="346">
        <v>718.09541577300547</v>
      </c>
      <c r="BX7" s="346">
        <v>564.09658415578986</v>
      </c>
      <c r="BY7" s="346">
        <v>356.72877271895868</v>
      </c>
      <c r="BZ7" s="346">
        <v>259.1484005232698</v>
      </c>
      <c r="CA7" s="346">
        <v>218.35089607236245</v>
      </c>
      <c r="CB7" s="346">
        <v>157.98492862113292</v>
      </c>
      <c r="CC7" s="346">
        <v>68.160303941222864</v>
      </c>
      <c r="CD7" s="346">
        <v>4.4186655885808808</v>
      </c>
      <c r="CE7" s="347">
        <v>0</v>
      </c>
    </row>
    <row r="8" spans="1:83" s="53" customFormat="1" x14ac:dyDescent="0.35">
      <c r="B8" s="285" t="s">
        <v>446</v>
      </c>
      <c r="C8" s="391"/>
      <c r="D8" s="346">
        <v>0</v>
      </c>
      <c r="E8" s="346">
        <v>0</v>
      </c>
      <c r="F8" s="346">
        <v>0</v>
      </c>
      <c r="G8" s="346">
        <v>0</v>
      </c>
      <c r="H8" s="346">
        <v>0</v>
      </c>
      <c r="I8" s="346">
        <v>0</v>
      </c>
      <c r="J8" s="346">
        <v>0</v>
      </c>
      <c r="K8" s="346">
        <v>0</v>
      </c>
      <c r="L8" s="346">
        <v>0</v>
      </c>
      <c r="M8" s="346">
        <v>0</v>
      </c>
      <c r="N8" s="346">
        <v>0</v>
      </c>
      <c r="O8" s="346">
        <v>0</v>
      </c>
      <c r="P8" s="346">
        <v>0</v>
      </c>
      <c r="Q8" s="346">
        <v>0</v>
      </c>
      <c r="R8" s="346">
        <v>0</v>
      </c>
      <c r="S8" s="346">
        <v>0</v>
      </c>
      <c r="T8" s="346">
        <v>0</v>
      </c>
      <c r="U8" s="346">
        <v>0</v>
      </c>
      <c r="V8" s="346">
        <v>0</v>
      </c>
      <c r="W8" s="346">
        <v>0</v>
      </c>
      <c r="X8" s="346">
        <v>0</v>
      </c>
      <c r="Y8" s="346">
        <v>0</v>
      </c>
      <c r="Z8" s="346">
        <v>0</v>
      </c>
      <c r="AA8" s="346">
        <v>0</v>
      </c>
      <c r="AB8" s="346">
        <v>0</v>
      </c>
      <c r="AC8" s="346">
        <v>0</v>
      </c>
      <c r="AD8" s="346">
        <v>0</v>
      </c>
      <c r="AE8" s="346">
        <v>0</v>
      </c>
      <c r="AF8" s="346">
        <v>0</v>
      </c>
      <c r="AG8" s="346">
        <v>0</v>
      </c>
      <c r="AH8" s="346">
        <v>0</v>
      </c>
      <c r="AI8" s="346">
        <v>0</v>
      </c>
      <c r="AJ8" s="346">
        <v>0</v>
      </c>
      <c r="AK8" s="346">
        <v>0</v>
      </c>
      <c r="AL8" s="346">
        <v>0</v>
      </c>
      <c r="AM8" s="346">
        <v>0</v>
      </c>
      <c r="AN8" s="346">
        <v>0</v>
      </c>
      <c r="AO8" s="346">
        <v>0</v>
      </c>
      <c r="AP8" s="346">
        <v>0</v>
      </c>
      <c r="AQ8" s="346">
        <v>0</v>
      </c>
      <c r="AR8" s="346">
        <v>0</v>
      </c>
      <c r="AS8" s="346">
        <v>0</v>
      </c>
      <c r="AT8" s="346">
        <v>0</v>
      </c>
      <c r="AU8" s="346">
        <v>0</v>
      </c>
      <c r="AV8" s="346">
        <v>0</v>
      </c>
      <c r="AW8" s="346">
        <v>0</v>
      </c>
      <c r="AX8" s="346">
        <v>0</v>
      </c>
      <c r="AY8" s="346">
        <v>0</v>
      </c>
      <c r="AZ8" s="346">
        <v>0</v>
      </c>
      <c r="BA8" s="346">
        <v>0</v>
      </c>
      <c r="BB8" s="346">
        <v>0</v>
      </c>
      <c r="BC8" s="346">
        <v>0</v>
      </c>
      <c r="BD8" s="346">
        <v>252.8506024179687</v>
      </c>
      <c r="BE8" s="346">
        <v>334.41491264418875</v>
      </c>
      <c r="BF8" s="346">
        <v>376.31615316717199</v>
      </c>
      <c r="BG8" s="346">
        <v>377.57849637345873</v>
      </c>
      <c r="BH8" s="346">
        <v>328.26976673374355</v>
      </c>
      <c r="BI8" s="346">
        <v>296.30574154435226</v>
      </c>
      <c r="BJ8" s="346">
        <v>290.48548701729464</v>
      </c>
      <c r="BK8" s="346">
        <v>283.72187865289749</v>
      </c>
      <c r="BL8" s="346">
        <v>276.94990169243857</v>
      </c>
      <c r="BM8" s="346">
        <v>304.28514955817326</v>
      </c>
      <c r="BN8" s="346">
        <v>388.24454173128282</v>
      </c>
      <c r="BO8" s="346">
        <v>430.68552026831782</v>
      </c>
      <c r="BP8" s="346">
        <v>508.21788711256067</v>
      </c>
      <c r="BQ8" s="346">
        <v>557.83154347728623</v>
      </c>
      <c r="BR8" s="346">
        <v>585.49981248498932</v>
      </c>
      <c r="BS8" s="346">
        <v>622.12849203767587</v>
      </c>
      <c r="BT8" s="346">
        <v>626.32200668966493</v>
      </c>
      <c r="BU8" s="346">
        <v>674.62025960591507</v>
      </c>
      <c r="BV8" s="346">
        <v>669.69538822580728</v>
      </c>
      <c r="BW8" s="346">
        <v>637.83416075420985</v>
      </c>
      <c r="BX8" s="346">
        <v>501.0477207294411</v>
      </c>
      <c r="BY8" s="346">
        <v>401.19482763211124</v>
      </c>
      <c r="BZ8" s="346">
        <v>358.29591196022778</v>
      </c>
      <c r="CA8" s="346">
        <v>365.2006313773922</v>
      </c>
      <c r="CB8" s="346">
        <v>319.71986471513088</v>
      </c>
      <c r="CC8" s="346">
        <v>166.36917733647397</v>
      </c>
      <c r="CD8" s="346">
        <v>12.708441551220986</v>
      </c>
      <c r="CE8" s="347">
        <v>0</v>
      </c>
    </row>
    <row r="9" spans="1:83" s="53" customFormat="1" x14ac:dyDescent="0.35">
      <c r="B9" s="285" t="s">
        <v>678</v>
      </c>
      <c r="C9" s="391"/>
      <c r="D9" s="346">
        <v>0</v>
      </c>
      <c r="E9" s="346">
        <v>0</v>
      </c>
      <c r="F9" s="346">
        <v>0</v>
      </c>
      <c r="G9" s="346">
        <v>0</v>
      </c>
      <c r="H9" s="346">
        <v>0</v>
      </c>
      <c r="I9" s="346">
        <v>0</v>
      </c>
      <c r="J9" s="346">
        <v>0</v>
      </c>
      <c r="K9" s="346">
        <v>0</v>
      </c>
      <c r="L9" s="346">
        <v>0</v>
      </c>
      <c r="M9" s="346">
        <v>0</v>
      </c>
      <c r="N9" s="346">
        <v>0</v>
      </c>
      <c r="O9" s="346">
        <v>0</v>
      </c>
      <c r="P9" s="346">
        <v>0</v>
      </c>
      <c r="Q9" s="346">
        <v>0</v>
      </c>
      <c r="R9" s="346">
        <v>0</v>
      </c>
      <c r="S9" s="346">
        <v>0</v>
      </c>
      <c r="T9" s="346">
        <v>0</v>
      </c>
      <c r="U9" s="346">
        <v>0</v>
      </c>
      <c r="V9" s="346">
        <v>0</v>
      </c>
      <c r="W9" s="346">
        <v>0</v>
      </c>
      <c r="X9" s="346">
        <v>0</v>
      </c>
      <c r="Y9" s="346">
        <v>0</v>
      </c>
      <c r="Z9" s="346">
        <v>0</v>
      </c>
      <c r="AA9" s="346">
        <v>0</v>
      </c>
      <c r="AB9" s="346">
        <v>0</v>
      </c>
      <c r="AC9" s="346">
        <v>0</v>
      </c>
      <c r="AD9" s="346">
        <v>0</v>
      </c>
      <c r="AE9" s="346">
        <v>0</v>
      </c>
      <c r="AF9" s="346">
        <v>0</v>
      </c>
      <c r="AG9" s="346">
        <v>0</v>
      </c>
      <c r="AH9" s="346">
        <v>0</v>
      </c>
      <c r="AI9" s="346">
        <v>0</v>
      </c>
      <c r="AJ9" s="346">
        <v>0</v>
      </c>
      <c r="AK9" s="346">
        <v>0</v>
      </c>
      <c r="AL9" s="346">
        <v>0</v>
      </c>
      <c r="AM9" s="346">
        <v>0</v>
      </c>
      <c r="AN9" s="346">
        <v>0</v>
      </c>
      <c r="AO9" s="346">
        <v>0</v>
      </c>
      <c r="AP9" s="346">
        <v>0</v>
      </c>
      <c r="AQ9" s="346">
        <v>0</v>
      </c>
      <c r="AR9" s="346">
        <v>0</v>
      </c>
      <c r="AS9" s="346">
        <v>0</v>
      </c>
      <c r="AT9" s="346">
        <v>0</v>
      </c>
      <c r="AU9" s="346">
        <v>0</v>
      </c>
      <c r="AV9" s="346">
        <v>0</v>
      </c>
      <c r="AW9" s="346">
        <v>0</v>
      </c>
      <c r="AX9" s="346">
        <v>0</v>
      </c>
      <c r="AY9" s="346">
        <v>0</v>
      </c>
      <c r="AZ9" s="346">
        <v>0</v>
      </c>
      <c r="BA9" s="346">
        <v>0</v>
      </c>
      <c r="BB9" s="346">
        <v>0</v>
      </c>
      <c r="BC9" s="346">
        <v>0</v>
      </c>
      <c r="BD9" s="346">
        <v>3803.0995652812981</v>
      </c>
      <c r="BE9" s="346">
        <v>4090.4592089370417</v>
      </c>
      <c r="BF9" s="346">
        <v>4035.2007533549531</v>
      </c>
      <c r="BG9" s="346">
        <v>2543.1338387278502</v>
      </c>
      <c r="BH9" s="346">
        <v>387.25146513848631</v>
      </c>
      <c r="BI9" s="346">
        <v>378.49167616759223</v>
      </c>
      <c r="BJ9" s="346">
        <v>369.56801050281319</v>
      </c>
      <c r="BK9" s="346">
        <v>301.65370261046604</v>
      </c>
      <c r="BL9" s="346">
        <v>247.70829535123684</v>
      </c>
      <c r="BM9" s="346">
        <v>242.22955762775757</v>
      </c>
      <c r="BN9" s="346">
        <v>246.86677997705561</v>
      </c>
      <c r="BO9" s="346">
        <v>219.85627468124156</v>
      </c>
      <c r="BP9" s="346">
        <v>200.79481552544743</v>
      </c>
      <c r="BQ9" s="346">
        <v>176.81397513004168</v>
      </c>
      <c r="BR9" s="346">
        <v>149.28467269357429</v>
      </c>
      <c r="BS9" s="346">
        <v>125.48279878984836</v>
      </c>
      <c r="BT9" s="346">
        <v>108.44897565128316</v>
      </c>
      <c r="BU9" s="346">
        <v>90.680000499860284</v>
      </c>
      <c r="BV9" s="346">
        <v>43.005398915453036</v>
      </c>
      <c r="BW9" s="346">
        <v>18.20126046688263</v>
      </c>
      <c r="BX9" s="346">
        <v>14.297917283939126</v>
      </c>
      <c r="BY9" s="346">
        <v>9.4871368872472921</v>
      </c>
      <c r="BZ9" s="346">
        <v>5.5140901984376427</v>
      </c>
      <c r="CA9" s="346">
        <v>3.3368164032876839</v>
      </c>
      <c r="CB9" s="346">
        <v>0</v>
      </c>
      <c r="CC9" s="346">
        <v>0</v>
      </c>
      <c r="CD9" s="346">
        <v>0</v>
      </c>
      <c r="CE9" s="347">
        <v>0</v>
      </c>
    </row>
    <row r="10" spans="1:83" s="53" customFormat="1" ht="24.75" customHeight="1" x14ac:dyDescent="0.35">
      <c r="B10" s="203" t="s">
        <v>679</v>
      </c>
      <c r="C10" s="74"/>
      <c r="D10" s="346">
        <f t="shared" ref="D10:AI10" si="2">SUM(D11:D14)</f>
        <v>0</v>
      </c>
      <c r="E10" s="346">
        <f t="shared" si="2"/>
        <v>0</v>
      </c>
      <c r="F10" s="346">
        <f t="shared" si="2"/>
        <v>0</v>
      </c>
      <c r="G10" s="346">
        <f t="shared" si="2"/>
        <v>0</v>
      </c>
      <c r="H10" s="346">
        <f t="shared" si="2"/>
        <v>0</v>
      </c>
      <c r="I10" s="346">
        <f t="shared" si="2"/>
        <v>0</v>
      </c>
      <c r="J10" s="346">
        <f t="shared" si="2"/>
        <v>0</v>
      </c>
      <c r="K10" s="346">
        <f t="shared" si="2"/>
        <v>0</v>
      </c>
      <c r="L10" s="346">
        <f t="shared" si="2"/>
        <v>0</v>
      </c>
      <c r="M10" s="346">
        <f t="shared" si="2"/>
        <v>0</v>
      </c>
      <c r="N10" s="346">
        <f t="shared" si="2"/>
        <v>0</v>
      </c>
      <c r="O10" s="346">
        <f t="shared" si="2"/>
        <v>0</v>
      </c>
      <c r="P10" s="346">
        <f t="shared" si="2"/>
        <v>0</v>
      </c>
      <c r="Q10" s="346">
        <f t="shared" si="2"/>
        <v>0</v>
      </c>
      <c r="R10" s="346">
        <f t="shared" si="2"/>
        <v>0</v>
      </c>
      <c r="S10" s="346">
        <f t="shared" si="2"/>
        <v>0</v>
      </c>
      <c r="T10" s="346">
        <f t="shared" si="2"/>
        <v>0</v>
      </c>
      <c r="U10" s="346">
        <f t="shared" si="2"/>
        <v>0</v>
      </c>
      <c r="V10" s="346">
        <f t="shared" si="2"/>
        <v>0</v>
      </c>
      <c r="W10" s="346">
        <f t="shared" si="2"/>
        <v>0</v>
      </c>
      <c r="X10" s="346">
        <f t="shared" si="2"/>
        <v>0</v>
      </c>
      <c r="Y10" s="346">
        <f t="shared" si="2"/>
        <v>0</v>
      </c>
      <c r="Z10" s="346">
        <f t="shared" si="2"/>
        <v>0</v>
      </c>
      <c r="AA10" s="346">
        <f t="shared" si="2"/>
        <v>0</v>
      </c>
      <c r="AB10" s="346">
        <f t="shared" si="2"/>
        <v>0</v>
      </c>
      <c r="AC10" s="346">
        <f t="shared" si="2"/>
        <v>0</v>
      </c>
      <c r="AD10" s="346">
        <f t="shared" si="2"/>
        <v>0</v>
      </c>
      <c r="AE10" s="346">
        <f t="shared" si="2"/>
        <v>0</v>
      </c>
      <c r="AF10" s="346">
        <f t="shared" si="2"/>
        <v>0</v>
      </c>
      <c r="AG10" s="346">
        <f t="shared" si="2"/>
        <v>0</v>
      </c>
      <c r="AH10" s="346">
        <f t="shared" si="2"/>
        <v>0</v>
      </c>
      <c r="AI10" s="346">
        <f t="shared" si="2"/>
        <v>0</v>
      </c>
      <c r="AJ10" s="346">
        <f t="shared" ref="AJ10:BO10" si="3">SUM(AJ11:AJ14)</f>
        <v>0</v>
      </c>
      <c r="AK10" s="346">
        <f t="shared" si="3"/>
        <v>0</v>
      </c>
      <c r="AL10" s="346">
        <f t="shared" si="3"/>
        <v>0</v>
      </c>
      <c r="AM10" s="346">
        <f t="shared" si="3"/>
        <v>0</v>
      </c>
      <c r="AN10" s="346">
        <f t="shared" si="3"/>
        <v>0</v>
      </c>
      <c r="AO10" s="346">
        <f t="shared" si="3"/>
        <v>0</v>
      </c>
      <c r="AP10" s="346">
        <f t="shared" si="3"/>
        <v>0</v>
      </c>
      <c r="AQ10" s="346">
        <f t="shared" si="3"/>
        <v>0</v>
      </c>
      <c r="AR10" s="346">
        <f t="shared" si="3"/>
        <v>0</v>
      </c>
      <c r="AS10" s="346">
        <f t="shared" si="3"/>
        <v>0</v>
      </c>
      <c r="AT10" s="346">
        <f t="shared" si="3"/>
        <v>0</v>
      </c>
      <c r="AU10" s="346">
        <f t="shared" si="3"/>
        <v>0</v>
      </c>
      <c r="AV10" s="346">
        <f t="shared" si="3"/>
        <v>0</v>
      </c>
      <c r="AW10" s="346">
        <f t="shared" si="3"/>
        <v>0</v>
      </c>
      <c r="AX10" s="346">
        <f t="shared" si="3"/>
        <v>0</v>
      </c>
      <c r="AY10" s="346">
        <f t="shared" si="3"/>
        <v>0</v>
      </c>
      <c r="AZ10" s="346">
        <f t="shared" si="3"/>
        <v>0</v>
      </c>
      <c r="BA10" s="346">
        <f t="shared" si="3"/>
        <v>0</v>
      </c>
      <c r="BB10" s="346">
        <f t="shared" si="3"/>
        <v>0</v>
      </c>
      <c r="BC10" s="346">
        <f t="shared" si="3"/>
        <v>0</v>
      </c>
      <c r="BD10" s="346">
        <f t="shared" si="3"/>
        <v>0</v>
      </c>
      <c r="BE10" s="346">
        <f t="shared" si="3"/>
        <v>0</v>
      </c>
      <c r="BF10" s="346">
        <f t="shared" si="3"/>
        <v>0</v>
      </c>
      <c r="BG10" s="346">
        <f t="shared" si="3"/>
        <v>0</v>
      </c>
      <c r="BH10" s="346">
        <f t="shared" si="3"/>
        <v>3278</v>
      </c>
      <c r="BI10" s="346">
        <f t="shared" si="3"/>
        <v>2526</v>
      </c>
      <c r="BJ10" s="346">
        <f t="shared" si="3"/>
        <v>2050</v>
      </c>
      <c r="BK10" s="346">
        <f t="shared" si="3"/>
        <v>1737.5119804834528</v>
      </c>
      <c r="BL10" s="346">
        <f t="shared" si="3"/>
        <v>1455.6900798477316</v>
      </c>
      <c r="BM10" s="346">
        <f t="shared" si="3"/>
        <v>876.97242974579706</v>
      </c>
      <c r="BN10" s="346">
        <f t="shared" si="3"/>
        <v>633.219714059539</v>
      </c>
      <c r="BO10" s="346">
        <f t="shared" si="3"/>
        <v>451.05771460709826</v>
      </c>
      <c r="BP10" s="346">
        <f t="shared" ref="BP10:CE10" si="4">SUM(BP11:BP14)</f>
        <v>292.27523465753882</v>
      </c>
      <c r="BQ10" s="346">
        <f t="shared" si="4"/>
        <v>172.17469324246855</v>
      </c>
      <c r="BR10" s="346">
        <f t="shared" si="4"/>
        <v>119.49141678258313</v>
      </c>
      <c r="BS10" s="346">
        <f t="shared" si="4"/>
        <v>80.22480311229458</v>
      </c>
      <c r="BT10" s="346">
        <f t="shared" si="4"/>
        <v>59.174369123155124</v>
      </c>
      <c r="BU10" s="346">
        <f t="shared" si="4"/>
        <v>42.607802019297836</v>
      </c>
      <c r="BV10" s="346">
        <f t="shared" si="4"/>
        <v>32.681386523429381</v>
      </c>
      <c r="BW10" s="346">
        <f t="shared" si="4"/>
        <v>17.657091692809477</v>
      </c>
      <c r="BX10" s="346">
        <f t="shared" si="4"/>
        <v>10.777682165121856</v>
      </c>
      <c r="BY10" s="346">
        <f t="shared" si="4"/>
        <v>6.5500438850929514</v>
      </c>
      <c r="BZ10" s="346">
        <f t="shared" si="4"/>
        <v>3.9203635912424146</v>
      </c>
      <c r="CA10" s="346">
        <f t="shared" si="4"/>
        <v>2.2622078097713514</v>
      </c>
      <c r="CB10" s="346">
        <f t="shared" si="4"/>
        <v>1.3238040981138131</v>
      </c>
      <c r="CC10" s="346">
        <f t="shared" si="4"/>
        <v>0.4975515146168149</v>
      </c>
      <c r="CD10" s="346">
        <f t="shared" si="4"/>
        <v>0</v>
      </c>
      <c r="CE10" s="347">
        <f t="shared" si="4"/>
        <v>0</v>
      </c>
    </row>
    <row r="11" spans="1:83" s="53" customFormat="1" x14ac:dyDescent="0.35">
      <c r="B11" s="295" t="s">
        <v>676</v>
      </c>
      <c r="C11" s="285"/>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v>0</v>
      </c>
      <c r="AG11" s="346">
        <v>0</v>
      </c>
      <c r="AH11" s="346">
        <v>0</v>
      </c>
      <c r="AI11" s="346">
        <v>0</v>
      </c>
      <c r="AJ11" s="346">
        <v>0</v>
      </c>
      <c r="AK11" s="346">
        <v>0</v>
      </c>
      <c r="AL11" s="346">
        <v>0</v>
      </c>
      <c r="AM11" s="346">
        <v>0</v>
      </c>
      <c r="AN11" s="346">
        <v>0</v>
      </c>
      <c r="AO11" s="346">
        <v>0</v>
      </c>
      <c r="AP11" s="346">
        <v>0</v>
      </c>
      <c r="AQ11" s="346">
        <v>0</v>
      </c>
      <c r="AR11" s="346">
        <v>0</v>
      </c>
      <c r="AS11" s="346">
        <v>0</v>
      </c>
      <c r="AT11" s="346">
        <v>0</v>
      </c>
      <c r="AU11" s="346">
        <v>0</v>
      </c>
      <c r="AV11" s="346">
        <v>0</v>
      </c>
      <c r="AW11" s="346">
        <v>0</v>
      </c>
      <c r="AX11" s="346">
        <v>0</v>
      </c>
      <c r="AY11" s="346">
        <v>0</v>
      </c>
      <c r="AZ11" s="346">
        <v>0</v>
      </c>
      <c r="BA11" s="346">
        <v>0</v>
      </c>
      <c r="BB11" s="346">
        <v>0</v>
      </c>
      <c r="BC11" s="346">
        <v>0</v>
      </c>
      <c r="BD11" s="346" t="s">
        <v>447</v>
      </c>
      <c r="BE11" s="346" t="s">
        <v>447</v>
      </c>
      <c r="BF11" s="346" t="s">
        <v>447</v>
      </c>
      <c r="BG11" s="346" t="s">
        <v>447</v>
      </c>
      <c r="BH11" s="346">
        <v>762.85481436764269</v>
      </c>
      <c r="BI11" s="346">
        <v>581.84828131173447</v>
      </c>
      <c r="BJ11" s="346">
        <v>473.61722956436608</v>
      </c>
      <c r="BK11" s="346">
        <v>413.95084160102698</v>
      </c>
      <c r="BL11" s="346">
        <v>361.9907599972754</v>
      </c>
      <c r="BM11" s="346">
        <v>257.46548854574922</v>
      </c>
      <c r="BN11" s="346">
        <v>205.60454345030763</v>
      </c>
      <c r="BO11" s="346">
        <v>154.90300893745626</v>
      </c>
      <c r="BP11" s="346">
        <v>76.267852899601877</v>
      </c>
      <c r="BQ11" s="346">
        <v>20.56193343208226</v>
      </c>
      <c r="BR11" s="346">
        <v>6.1435737027836854</v>
      </c>
      <c r="BS11" s="346">
        <v>2.054652867902226</v>
      </c>
      <c r="BT11" s="346">
        <v>0.52378414252916405</v>
      </c>
      <c r="BU11" s="346">
        <v>0</v>
      </c>
      <c r="BV11" s="346">
        <v>0</v>
      </c>
      <c r="BW11" s="346">
        <v>0</v>
      </c>
      <c r="BX11" s="346">
        <v>0</v>
      </c>
      <c r="BY11" s="346">
        <v>0</v>
      </c>
      <c r="BZ11" s="346">
        <v>0</v>
      </c>
      <c r="CA11" s="346">
        <v>0</v>
      </c>
      <c r="CB11" s="346">
        <v>0</v>
      </c>
      <c r="CC11" s="346">
        <v>0</v>
      </c>
      <c r="CD11" s="346">
        <v>0</v>
      </c>
      <c r="CE11" s="347">
        <v>0</v>
      </c>
    </row>
    <row r="12" spans="1:83" s="53" customFormat="1" x14ac:dyDescent="0.35">
      <c r="B12" s="294" t="s">
        <v>677</v>
      </c>
      <c r="C12" s="203"/>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0</v>
      </c>
      <c r="W12" s="346">
        <v>0</v>
      </c>
      <c r="X12" s="346">
        <v>0</v>
      </c>
      <c r="Y12" s="346">
        <v>0</v>
      </c>
      <c r="Z12" s="346">
        <v>0</v>
      </c>
      <c r="AA12" s="346">
        <v>0</v>
      </c>
      <c r="AB12" s="346">
        <v>0</v>
      </c>
      <c r="AC12" s="346">
        <v>0</v>
      </c>
      <c r="AD12" s="346">
        <v>0</v>
      </c>
      <c r="AE12" s="346">
        <v>0</v>
      </c>
      <c r="AF12" s="346">
        <v>0</v>
      </c>
      <c r="AG12" s="346">
        <v>0</v>
      </c>
      <c r="AH12" s="346">
        <v>0</v>
      </c>
      <c r="AI12" s="346">
        <v>0</v>
      </c>
      <c r="AJ12" s="346">
        <v>0</v>
      </c>
      <c r="AK12" s="346">
        <v>0</v>
      </c>
      <c r="AL12" s="346">
        <v>0</v>
      </c>
      <c r="AM12" s="346">
        <v>0</v>
      </c>
      <c r="AN12" s="346">
        <v>0</v>
      </c>
      <c r="AO12" s="346">
        <v>0</v>
      </c>
      <c r="AP12" s="346">
        <v>0</v>
      </c>
      <c r="AQ12" s="346">
        <v>0</v>
      </c>
      <c r="AR12" s="346">
        <v>0</v>
      </c>
      <c r="AS12" s="346">
        <v>0</v>
      </c>
      <c r="AT12" s="346">
        <v>0</v>
      </c>
      <c r="AU12" s="346">
        <v>0</v>
      </c>
      <c r="AV12" s="346">
        <v>0</v>
      </c>
      <c r="AW12" s="346">
        <v>0</v>
      </c>
      <c r="AX12" s="346">
        <v>0</v>
      </c>
      <c r="AY12" s="346">
        <v>0</v>
      </c>
      <c r="AZ12" s="346">
        <v>0</v>
      </c>
      <c r="BA12" s="346">
        <v>0</v>
      </c>
      <c r="BB12" s="346">
        <v>0</v>
      </c>
      <c r="BC12" s="346">
        <v>0</v>
      </c>
      <c r="BD12" s="346" t="s">
        <v>447</v>
      </c>
      <c r="BE12" s="346" t="s">
        <v>447</v>
      </c>
      <c r="BF12" s="346" t="s">
        <v>447</v>
      </c>
      <c r="BG12" s="346" t="s">
        <v>447</v>
      </c>
      <c r="BH12" s="346">
        <v>2379.5925143374584</v>
      </c>
      <c r="BI12" s="346">
        <v>1837.3630975898855</v>
      </c>
      <c r="BJ12" s="346">
        <v>1488.0812530592266</v>
      </c>
      <c r="BK12" s="346">
        <v>1240.0749327219526</v>
      </c>
      <c r="BL12" s="346">
        <v>1019.2297363963041</v>
      </c>
      <c r="BM12" s="346">
        <v>573.42465157263109</v>
      </c>
      <c r="BN12" s="346">
        <v>385.58487222799226</v>
      </c>
      <c r="BO12" s="346">
        <v>257.83000969421636</v>
      </c>
      <c r="BP12" s="346">
        <v>181.74617268748545</v>
      </c>
      <c r="BQ12" s="346">
        <v>126.36562807856818</v>
      </c>
      <c r="BR12" s="346">
        <v>93.6580137692699</v>
      </c>
      <c r="BS12" s="346">
        <v>62.818026950391548</v>
      </c>
      <c r="BT12" s="346">
        <v>46.246929954277043</v>
      </c>
      <c r="BU12" s="346">
        <v>33.264070762993541</v>
      </c>
      <c r="BV12" s="346">
        <v>25.29741488734189</v>
      </c>
      <c r="BW12" s="346">
        <v>13.972960794939921</v>
      </c>
      <c r="BX12" s="346">
        <v>8.4216651556987863</v>
      </c>
      <c r="BY12" s="346">
        <v>5.1883944602961058</v>
      </c>
      <c r="BZ12" s="346">
        <v>3.1133546369352243</v>
      </c>
      <c r="CA12" s="346">
        <v>1.7907552020678494</v>
      </c>
      <c r="CB12" s="346">
        <v>1.1142210346064485</v>
      </c>
      <c r="CC12" s="346">
        <v>0.43297741734591683</v>
      </c>
      <c r="CD12" s="346">
        <v>0</v>
      </c>
      <c r="CE12" s="347">
        <v>0</v>
      </c>
    </row>
    <row r="13" spans="1:83" s="53" customFormat="1" x14ac:dyDescent="0.35">
      <c r="B13" s="295" t="s">
        <v>446</v>
      </c>
      <c r="C13" s="285"/>
      <c r="D13" s="346">
        <v>0</v>
      </c>
      <c r="E13" s="346">
        <v>0</v>
      </c>
      <c r="F13" s="346">
        <v>0</v>
      </c>
      <c r="G13" s="346">
        <v>0</v>
      </c>
      <c r="H13" s="346">
        <v>0</v>
      </c>
      <c r="I13" s="346">
        <v>0</v>
      </c>
      <c r="J13" s="346">
        <v>0</v>
      </c>
      <c r="K13" s="346">
        <v>0</v>
      </c>
      <c r="L13" s="346">
        <v>0</v>
      </c>
      <c r="M13" s="346">
        <v>0</v>
      </c>
      <c r="N13" s="346">
        <v>0</v>
      </c>
      <c r="O13" s="346">
        <v>0</v>
      </c>
      <c r="P13" s="346">
        <v>0</v>
      </c>
      <c r="Q13" s="346">
        <v>0</v>
      </c>
      <c r="R13" s="346">
        <v>0</v>
      </c>
      <c r="S13" s="346">
        <v>0</v>
      </c>
      <c r="T13" s="346">
        <v>0</v>
      </c>
      <c r="U13" s="346">
        <v>0</v>
      </c>
      <c r="V13" s="346">
        <v>0</v>
      </c>
      <c r="W13" s="346">
        <v>0</v>
      </c>
      <c r="X13" s="346">
        <v>0</v>
      </c>
      <c r="Y13" s="346">
        <v>0</v>
      </c>
      <c r="Z13" s="346">
        <v>0</v>
      </c>
      <c r="AA13" s="346">
        <v>0</v>
      </c>
      <c r="AB13" s="346">
        <v>0</v>
      </c>
      <c r="AC13" s="346">
        <v>0</v>
      </c>
      <c r="AD13" s="346">
        <v>0</v>
      </c>
      <c r="AE13" s="346">
        <v>0</v>
      </c>
      <c r="AF13" s="346">
        <v>0</v>
      </c>
      <c r="AG13" s="346">
        <v>0</v>
      </c>
      <c r="AH13" s="346">
        <v>0</v>
      </c>
      <c r="AI13" s="346">
        <v>0</v>
      </c>
      <c r="AJ13" s="346">
        <v>0</v>
      </c>
      <c r="AK13" s="346">
        <v>0</v>
      </c>
      <c r="AL13" s="346">
        <v>0</v>
      </c>
      <c r="AM13" s="346">
        <v>0</v>
      </c>
      <c r="AN13" s="346">
        <v>0</v>
      </c>
      <c r="AO13" s="346">
        <v>0</v>
      </c>
      <c r="AP13" s="346">
        <v>0</v>
      </c>
      <c r="AQ13" s="346">
        <v>0</v>
      </c>
      <c r="AR13" s="346">
        <v>0</v>
      </c>
      <c r="AS13" s="346">
        <v>0</v>
      </c>
      <c r="AT13" s="346">
        <v>0</v>
      </c>
      <c r="AU13" s="346">
        <v>0</v>
      </c>
      <c r="AV13" s="346">
        <v>0</v>
      </c>
      <c r="AW13" s="346">
        <v>0</v>
      </c>
      <c r="AX13" s="346">
        <v>0</v>
      </c>
      <c r="AY13" s="346">
        <v>0</v>
      </c>
      <c r="AZ13" s="346">
        <v>0</v>
      </c>
      <c r="BA13" s="346">
        <v>0</v>
      </c>
      <c r="BB13" s="346">
        <v>0</v>
      </c>
      <c r="BC13" s="346">
        <v>0</v>
      </c>
      <c r="BD13" s="346" t="s">
        <v>447</v>
      </c>
      <c r="BE13" s="346" t="s">
        <v>447</v>
      </c>
      <c r="BF13" s="346" t="s">
        <v>447</v>
      </c>
      <c r="BG13" s="346" t="s">
        <v>447</v>
      </c>
      <c r="BH13" s="346">
        <v>108.83791125867793</v>
      </c>
      <c r="BI13" s="346">
        <v>84.832082180956149</v>
      </c>
      <c r="BJ13" s="346">
        <v>70.239843367596663</v>
      </c>
      <c r="BK13" s="346">
        <v>68.477590995732768</v>
      </c>
      <c r="BL13" s="346">
        <v>59.825526478595897</v>
      </c>
      <c r="BM13" s="346">
        <v>37.890873225309555</v>
      </c>
      <c r="BN13" s="346">
        <v>34.892677098735192</v>
      </c>
      <c r="BO13" s="346">
        <v>32.84295600845541</v>
      </c>
      <c r="BP13" s="346">
        <v>29.407138962203199</v>
      </c>
      <c r="BQ13" s="346">
        <v>23.850722843434482</v>
      </c>
      <c r="BR13" s="346">
        <v>17.51898625593866</v>
      </c>
      <c r="BS13" s="346">
        <v>13.557844838932596</v>
      </c>
      <c r="BT13" s="346">
        <v>11.253984012238574</v>
      </c>
      <c r="BU13" s="346">
        <v>8.4697255085293666</v>
      </c>
      <c r="BV13" s="346">
        <v>6.9492955977354365</v>
      </c>
      <c r="BW13" s="346">
        <v>3.4564665178820313</v>
      </c>
      <c r="BX13" s="346">
        <v>1.9758627551311339</v>
      </c>
      <c r="BY13" s="346">
        <v>0.97248232900492004</v>
      </c>
      <c r="BZ13" s="346">
        <v>0.41555984662169743</v>
      </c>
      <c r="CA13" s="346">
        <v>8.0003500018009377E-2</v>
      </c>
      <c r="CB13" s="346">
        <v>-0.18186604417812824</v>
      </c>
      <c r="CC13" s="346">
        <v>6.4574097270898079E-2</v>
      </c>
      <c r="CD13" s="346">
        <v>0</v>
      </c>
      <c r="CE13" s="347">
        <v>0</v>
      </c>
    </row>
    <row r="14" spans="1:83" s="53" customFormat="1" x14ac:dyDescent="0.35">
      <c r="B14" s="295" t="s">
        <v>678</v>
      </c>
      <c r="C14" s="285"/>
      <c r="D14" s="346">
        <v>0</v>
      </c>
      <c r="E14" s="346">
        <v>0</v>
      </c>
      <c r="F14" s="346">
        <v>0</v>
      </c>
      <c r="G14" s="346">
        <v>0</v>
      </c>
      <c r="H14" s="346">
        <v>0</v>
      </c>
      <c r="I14" s="346">
        <v>0</v>
      </c>
      <c r="J14" s="346">
        <v>0</v>
      </c>
      <c r="K14" s="346">
        <v>0</v>
      </c>
      <c r="L14" s="346">
        <v>0</v>
      </c>
      <c r="M14" s="346">
        <v>0</v>
      </c>
      <c r="N14" s="346">
        <v>0</v>
      </c>
      <c r="O14" s="346">
        <v>0</v>
      </c>
      <c r="P14" s="346">
        <v>0</v>
      </c>
      <c r="Q14" s="346">
        <v>0</v>
      </c>
      <c r="R14" s="346">
        <v>0</v>
      </c>
      <c r="S14" s="346">
        <v>0</v>
      </c>
      <c r="T14" s="346">
        <v>0</v>
      </c>
      <c r="U14" s="346">
        <v>0</v>
      </c>
      <c r="V14" s="346">
        <v>0</v>
      </c>
      <c r="W14" s="346">
        <v>0</v>
      </c>
      <c r="X14" s="346">
        <v>0</v>
      </c>
      <c r="Y14" s="346">
        <v>0</v>
      </c>
      <c r="Z14" s="346">
        <v>0</v>
      </c>
      <c r="AA14" s="346">
        <v>0</v>
      </c>
      <c r="AB14" s="346">
        <v>0</v>
      </c>
      <c r="AC14" s="346">
        <v>0</v>
      </c>
      <c r="AD14" s="346">
        <v>0</v>
      </c>
      <c r="AE14" s="346">
        <v>0</v>
      </c>
      <c r="AF14" s="346">
        <v>0</v>
      </c>
      <c r="AG14" s="346">
        <v>0</v>
      </c>
      <c r="AH14" s="346">
        <v>0</v>
      </c>
      <c r="AI14" s="346">
        <v>0</v>
      </c>
      <c r="AJ14" s="346">
        <v>0</v>
      </c>
      <c r="AK14" s="346">
        <v>0</v>
      </c>
      <c r="AL14" s="346">
        <v>0</v>
      </c>
      <c r="AM14" s="346">
        <v>0</v>
      </c>
      <c r="AN14" s="346">
        <v>0</v>
      </c>
      <c r="AO14" s="346">
        <v>0</v>
      </c>
      <c r="AP14" s="346">
        <v>0</v>
      </c>
      <c r="AQ14" s="346">
        <v>0</v>
      </c>
      <c r="AR14" s="346">
        <v>0</v>
      </c>
      <c r="AS14" s="346">
        <v>0</v>
      </c>
      <c r="AT14" s="346">
        <v>0</v>
      </c>
      <c r="AU14" s="346">
        <v>0</v>
      </c>
      <c r="AV14" s="346">
        <v>0</v>
      </c>
      <c r="AW14" s="346">
        <v>0</v>
      </c>
      <c r="AX14" s="346">
        <v>0</v>
      </c>
      <c r="AY14" s="346">
        <v>0</v>
      </c>
      <c r="AZ14" s="346">
        <v>0</v>
      </c>
      <c r="BA14" s="346">
        <v>0</v>
      </c>
      <c r="BB14" s="346">
        <v>0</v>
      </c>
      <c r="BC14" s="346">
        <v>0</v>
      </c>
      <c r="BD14" s="346" t="s">
        <v>447</v>
      </c>
      <c r="BE14" s="346" t="s">
        <v>447</v>
      </c>
      <c r="BF14" s="346" t="s">
        <v>447</v>
      </c>
      <c r="BG14" s="346" t="s">
        <v>447</v>
      </c>
      <c r="BH14" s="346">
        <v>26.714760036220948</v>
      </c>
      <c r="BI14" s="346">
        <v>21.956538917423945</v>
      </c>
      <c r="BJ14" s="346">
        <v>18.06167400881057</v>
      </c>
      <c r="BK14" s="346">
        <v>15.008615164740581</v>
      </c>
      <c r="BL14" s="346">
        <v>14.644056975556003</v>
      </c>
      <c r="BM14" s="346">
        <v>8.1914164021072455</v>
      </c>
      <c r="BN14" s="346">
        <v>7.1376212825039191</v>
      </c>
      <c r="BO14" s="346">
        <v>5.4817399669702063</v>
      </c>
      <c r="BP14" s="346">
        <v>4.8540701082483499</v>
      </c>
      <c r="BQ14" s="346">
        <v>1.3964088883836361</v>
      </c>
      <c r="BR14" s="346">
        <v>2.170843054590887</v>
      </c>
      <c r="BS14" s="346">
        <v>1.7942784550682147</v>
      </c>
      <c r="BT14" s="346">
        <v>1.1496710141103375</v>
      </c>
      <c r="BU14" s="346">
        <v>0.87400574777492923</v>
      </c>
      <c r="BV14" s="346">
        <v>0.43467603835205298</v>
      </c>
      <c r="BW14" s="346">
        <v>0.2276643799875277</v>
      </c>
      <c r="BX14" s="346">
        <v>0.38015425429193594</v>
      </c>
      <c r="BY14" s="346">
        <v>0.38916709579192516</v>
      </c>
      <c r="BZ14" s="346">
        <v>0.39144910768549285</v>
      </c>
      <c r="CA14" s="346">
        <v>0.39144910768549285</v>
      </c>
      <c r="CB14" s="346">
        <v>0.39144910768549285</v>
      </c>
      <c r="CC14" s="346">
        <v>0</v>
      </c>
      <c r="CD14" s="346">
        <v>0</v>
      </c>
      <c r="CE14" s="347">
        <v>0</v>
      </c>
    </row>
    <row r="15" spans="1:83" s="53" customFormat="1" ht="24.75" customHeight="1" x14ac:dyDescent="0.35">
      <c r="B15" s="203" t="s">
        <v>680</v>
      </c>
      <c r="C15" s="74"/>
      <c r="D15" s="346">
        <f t="shared" ref="D15:AI15" si="5">SUM(D16:D19)</f>
        <v>0</v>
      </c>
      <c r="E15" s="346">
        <f t="shared" si="5"/>
        <v>0</v>
      </c>
      <c r="F15" s="346">
        <f t="shared" si="5"/>
        <v>0</v>
      </c>
      <c r="G15" s="346">
        <f t="shared" si="5"/>
        <v>0</v>
      </c>
      <c r="H15" s="346">
        <f t="shared" si="5"/>
        <v>0</v>
      </c>
      <c r="I15" s="346">
        <f t="shared" si="5"/>
        <v>0</v>
      </c>
      <c r="J15" s="346">
        <f t="shared" si="5"/>
        <v>0</v>
      </c>
      <c r="K15" s="346">
        <f t="shared" si="5"/>
        <v>0</v>
      </c>
      <c r="L15" s="346">
        <f t="shared" si="5"/>
        <v>0</v>
      </c>
      <c r="M15" s="346">
        <f t="shared" si="5"/>
        <v>0</v>
      </c>
      <c r="N15" s="346">
        <f t="shared" si="5"/>
        <v>0</v>
      </c>
      <c r="O15" s="346">
        <f t="shared" si="5"/>
        <v>0</v>
      </c>
      <c r="P15" s="346">
        <f t="shared" si="5"/>
        <v>0</v>
      </c>
      <c r="Q15" s="346">
        <f t="shared" si="5"/>
        <v>0</v>
      </c>
      <c r="R15" s="346">
        <f t="shared" si="5"/>
        <v>0</v>
      </c>
      <c r="S15" s="346">
        <f t="shared" si="5"/>
        <v>0</v>
      </c>
      <c r="T15" s="346">
        <f t="shared" si="5"/>
        <v>0</v>
      </c>
      <c r="U15" s="346">
        <f t="shared" si="5"/>
        <v>0</v>
      </c>
      <c r="V15" s="346">
        <f t="shared" si="5"/>
        <v>0</v>
      </c>
      <c r="W15" s="346">
        <f t="shared" si="5"/>
        <v>0</v>
      </c>
      <c r="X15" s="346">
        <f t="shared" si="5"/>
        <v>0</v>
      </c>
      <c r="Y15" s="346">
        <f t="shared" si="5"/>
        <v>0</v>
      </c>
      <c r="Z15" s="346">
        <f t="shared" si="5"/>
        <v>0</v>
      </c>
      <c r="AA15" s="346">
        <f t="shared" si="5"/>
        <v>0</v>
      </c>
      <c r="AB15" s="346">
        <f t="shared" si="5"/>
        <v>0</v>
      </c>
      <c r="AC15" s="346">
        <f t="shared" si="5"/>
        <v>0</v>
      </c>
      <c r="AD15" s="346">
        <f t="shared" si="5"/>
        <v>0</v>
      </c>
      <c r="AE15" s="346">
        <f t="shared" si="5"/>
        <v>0</v>
      </c>
      <c r="AF15" s="346">
        <f t="shared" si="5"/>
        <v>0</v>
      </c>
      <c r="AG15" s="346">
        <f t="shared" si="5"/>
        <v>0</v>
      </c>
      <c r="AH15" s="346">
        <f t="shared" si="5"/>
        <v>0</v>
      </c>
      <c r="AI15" s="346">
        <f t="shared" si="5"/>
        <v>0</v>
      </c>
      <c r="AJ15" s="346">
        <f t="shared" ref="AJ15:BO15" si="6">SUM(AJ16:AJ19)</f>
        <v>0</v>
      </c>
      <c r="AK15" s="346">
        <f t="shared" si="6"/>
        <v>0</v>
      </c>
      <c r="AL15" s="346">
        <f t="shared" si="6"/>
        <v>0</v>
      </c>
      <c r="AM15" s="346">
        <f t="shared" si="6"/>
        <v>0</v>
      </c>
      <c r="AN15" s="346">
        <f t="shared" si="6"/>
        <v>0</v>
      </c>
      <c r="AO15" s="346">
        <f t="shared" si="6"/>
        <v>0</v>
      </c>
      <c r="AP15" s="346">
        <f t="shared" si="6"/>
        <v>0</v>
      </c>
      <c r="AQ15" s="346">
        <f t="shared" si="6"/>
        <v>0</v>
      </c>
      <c r="AR15" s="346">
        <f t="shared" si="6"/>
        <v>0</v>
      </c>
      <c r="AS15" s="346">
        <f t="shared" si="6"/>
        <v>0</v>
      </c>
      <c r="AT15" s="346">
        <f t="shared" si="6"/>
        <v>0</v>
      </c>
      <c r="AU15" s="346">
        <f t="shared" si="6"/>
        <v>0</v>
      </c>
      <c r="AV15" s="346">
        <f t="shared" si="6"/>
        <v>0</v>
      </c>
      <c r="AW15" s="346">
        <f t="shared" si="6"/>
        <v>0</v>
      </c>
      <c r="AX15" s="346">
        <f t="shared" si="6"/>
        <v>0</v>
      </c>
      <c r="AY15" s="346">
        <f t="shared" si="6"/>
        <v>0</v>
      </c>
      <c r="AZ15" s="346">
        <f t="shared" si="6"/>
        <v>0</v>
      </c>
      <c r="BA15" s="346">
        <f t="shared" si="6"/>
        <v>0</v>
      </c>
      <c r="BB15" s="346">
        <f t="shared" si="6"/>
        <v>0</v>
      </c>
      <c r="BC15" s="346">
        <f t="shared" si="6"/>
        <v>0</v>
      </c>
      <c r="BD15" s="346">
        <f t="shared" si="6"/>
        <v>0</v>
      </c>
      <c r="BE15" s="346">
        <f t="shared" si="6"/>
        <v>0</v>
      </c>
      <c r="BF15" s="346">
        <f t="shared" si="6"/>
        <v>0</v>
      </c>
      <c r="BG15" s="346">
        <f t="shared" si="6"/>
        <v>0</v>
      </c>
      <c r="BH15" s="346">
        <f t="shared" si="6"/>
        <v>6750.9130000000005</v>
      </c>
      <c r="BI15" s="346">
        <f t="shared" si="6"/>
        <v>6623.9960046049991</v>
      </c>
      <c r="BJ15" s="346">
        <f t="shared" si="6"/>
        <v>6788.7708489099996</v>
      </c>
      <c r="BK15" s="346">
        <f t="shared" si="6"/>
        <v>7290.4738887753147</v>
      </c>
      <c r="BL15" s="346">
        <f t="shared" si="6"/>
        <v>7229.0433295422672</v>
      </c>
      <c r="BM15" s="346">
        <f t="shared" si="6"/>
        <v>7496.7875480742005</v>
      </c>
      <c r="BN15" s="346">
        <f t="shared" si="6"/>
        <v>7223.176291958669</v>
      </c>
      <c r="BO15" s="346">
        <f t="shared" si="6"/>
        <v>6546.1577279129015</v>
      </c>
      <c r="BP15" s="346">
        <f t="shared" ref="BP15:CE15" si="7">SUM(BP16:BP19)</f>
        <v>5016.643644782459</v>
      </c>
      <c r="BQ15" s="346">
        <f t="shared" si="7"/>
        <v>3410.651326137533</v>
      </c>
      <c r="BR15" s="346">
        <f t="shared" si="7"/>
        <v>2773.9850550374176</v>
      </c>
      <c r="BS15" s="346">
        <f t="shared" si="7"/>
        <v>2458.8870452877054</v>
      </c>
      <c r="BT15" s="346">
        <f t="shared" si="7"/>
        <v>2172.7023094668475</v>
      </c>
      <c r="BU15" s="346">
        <f t="shared" si="7"/>
        <v>2096.0922426807028</v>
      </c>
      <c r="BV15" s="346">
        <f t="shared" si="7"/>
        <v>1806.676138896571</v>
      </c>
      <c r="BW15" s="346">
        <f t="shared" si="7"/>
        <v>1357.9129240471907</v>
      </c>
      <c r="BX15" s="346">
        <f t="shared" si="7"/>
        <v>1069.7950803148774</v>
      </c>
      <c r="BY15" s="346">
        <f t="shared" si="7"/>
        <v>761.70600936956566</v>
      </c>
      <c r="BZ15" s="346">
        <f t="shared" si="7"/>
        <v>619.67032402965106</v>
      </c>
      <c r="CA15" s="346">
        <f t="shared" si="7"/>
        <v>585.18919867658678</v>
      </c>
      <c r="CB15" s="346">
        <f t="shared" si="7"/>
        <v>476.81452552705571</v>
      </c>
      <c r="CC15" s="346">
        <f t="shared" si="7"/>
        <v>234.232420776434</v>
      </c>
      <c r="CD15" s="346">
        <f t="shared" si="7"/>
        <v>17.140852368469858</v>
      </c>
      <c r="CE15" s="347">
        <f t="shared" si="7"/>
        <v>0</v>
      </c>
    </row>
    <row r="16" spans="1:83" s="53" customFormat="1" x14ac:dyDescent="0.35">
      <c r="B16" s="295" t="s">
        <v>676</v>
      </c>
      <c r="C16" s="285"/>
      <c r="D16" s="346" t="s">
        <v>447</v>
      </c>
      <c r="E16" s="346" t="s">
        <v>447</v>
      </c>
      <c r="F16" s="346" t="s">
        <v>447</v>
      </c>
      <c r="G16" s="346" t="s">
        <v>447</v>
      </c>
      <c r="H16" s="346" t="s">
        <v>447</v>
      </c>
      <c r="I16" s="346" t="s">
        <v>447</v>
      </c>
      <c r="J16" s="346" t="s">
        <v>447</v>
      </c>
      <c r="K16" s="346" t="s">
        <v>447</v>
      </c>
      <c r="L16" s="346" t="s">
        <v>447</v>
      </c>
      <c r="M16" s="346" t="s">
        <v>447</v>
      </c>
      <c r="N16" s="346" t="s">
        <v>447</v>
      </c>
      <c r="O16" s="346" t="s">
        <v>447</v>
      </c>
      <c r="P16" s="346" t="s">
        <v>447</v>
      </c>
      <c r="Q16" s="346" t="s">
        <v>447</v>
      </c>
      <c r="R16" s="346" t="s">
        <v>447</v>
      </c>
      <c r="S16" s="346" t="s">
        <v>447</v>
      </c>
      <c r="T16" s="346" t="s">
        <v>447</v>
      </c>
      <c r="U16" s="346" t="s">
        <v>447</v>
      </c>
      <c r="V16" s="346" t="s">
        <v>447</v>
      </c>
      <c r="W16" s="346" t="s">
        <v>447</v>
      </c>
      <c r="X16" s="346" t="s">
        <v>447</v>
      </c>
      <c r="Y16" s="346" t="s">
        <v>447</v>
      </c>
      <c r="Z16" s="346" t="s">
        <v>447</v>
      </c>
      <c r="AA16" s="346" t="s">
        <v>447</v>
      </c>
      <c r="AB16" s="346" t="s">
        <v>447</v>
      </c>
      <c r="AC16" s="346" t="s">
        <v>447</v>
      </c>
      <c r="AD16" s="346" t="s">
        <v>447</v>
      </c>
      <c r="AE16" s="346" t="s">
        <v>447</v>
      </c>
      <c r="AF16" s="346" t="s">
        <v>447</v>
      </c>
      <c r="AG16" s="346" t="s">
        <v>447</v>
      </c>
      <c r="AH16" s="346" t="s">
        <v>447</v>
      </c>
      <c r="AI16" s="346" t="s">
        <v>447</v>
      </c>
      <c r="AJ16" s="346" t="s">
        <v>447</v>
      </c>
      <c r="AK16" s="346" t="s">
        <v>447</v>
      </c>
      <c r="AL16" s="346" t="s">
        <v>447</v>
      </c>
      <c r="AM16" s="346" t="s">
        <v>447</v>
      </c>
      <c r="AN16" s="346" t="s">
        <v>447</v>
      </c>
      <c r="AO16" s="346" t="s">
        <v>447</v>
      </c>
      <c r="AP16" s="346" t="s">
        <v>447</v>
      </c>
      <c r="AQ16" s="346" t="s">
        <v>447</v>
      </c>
      <c r="AR16" s="346" t="s">
        <v>447</v>
      </c>
      <c r="AS16" s="346" t="s">
        <v>447</v>
      </c>
      <c r="AT16" s="346" t="s">
        <v>447</v>
      </c>
      <c r="AU16" s="346" t="s">
        <v>447</v>
      </c>
      <c r="AV16" s="346" t="s">
        <v>447</v>
      </c>
      <c r="AW16" s="346" t="s">
        <v>447</v>
      </c>
      <c r="AX16" s="346" t="s">
        <v>447</v>
      </c>
      <c r="AY16" s="346" t="s">
        <v>447</v>
      </c>
      <c r="AZ16" s="346" t="s">
        <v>447</v>
      </c>
      <c r="BA16" s="346" t="s">
        <v>447</v>
      </c>
      <c r="BB16" s="346" t="s">
        <v>447</v>
      </c>
      <c r="BC16" s="346" t="s">
        <v>447</v>
      </c>
      <c r="BD16" s="346" t="s">
        <v>447</v>
      </c>
      <c r="BE16" s="346" t="s">
        <v>447</v>
      </c>
      <c r="BF16" s="346" t="s">
        <v>447</v>
      </c>
      <c r="BG16" s="346" t="s">
        <v>447</v>
      </c>
      <c r="BH16" s="346">
        <f t="shared" ref="BH16:CE16" si="8">BH6-BH11</f>
        <v>3953.7842532317363</v>
      </c>
      <c r="BI16" s="346">
        <f t="shared" si="8"/>
        <v>3950.3417630533431</v>
      </c>
      <c r="BJ16" s="346">
        <f t="shared" si="8"/>
        <v>4100.6338335056571</v>
      </c>
      <c r="BK16" s="346">
        <f t="shared" si="8"/>
        <v>4642.9075633741932</v>
      </c>
      <c r="BL16" s="346">
        <f t="shared" si="8"/>
        <v>4736.7609194848892</v>
      </c>
      <c r="BM16" s="346">
        <f t="shared" si="8"/>
        <v>4727.4545740895683</v>
      </c>
      <c r="BN16" s="346">
        <f t="shared" si="8"/>
        <v>4429.407313899017</v>
      </c>
      <c r="BO16" s="346">
        <f t="shared" si="8"/>
        <v>3887.3832286672528</v>
      </c>
      <c r="BP16" s="346">
        <f t="shared" si="8"/>
        <v>2413.1440646750539</v>
      </c>
      <c r="BQ16" s="346">
        <f t="shared" si="8"/>
        <v>971.08783031723078</v>
      </c>
      <c r="BR16" s="346">
        <f t="shared" si="8"/>
        <v>453.69977783281934</v>
      </c>
      <c r="BS16" s="346">
        <f t="shared" si="8"/>
        <v>231.13959579658541</v>
      </c>
      <c r="BT16" s="346">
        <f t="shared" si="8"/>
        <v>99.205461227343307</v>
      </c>
      <c r="BU16" s="346">
        <f t="shared" si="8"/>
        <v>28.960770188816397</v>
      </c>
      <c r="BV16" s="346">
        <f t="shared" si="8"/>
        <v>3.1480217970206676</v>
      </c>
      <c r="BW16" s="346">
        <f t="shared" si="8"/>
        <v>1.4391787459022238</v>
      </c>
      <c r="BX16" s="346">
        <f t="shared" si="8"/>
        <v>1.1305403108292287</v>
      </c>
      <c r="BY16" s="346">
        <f t="shared" si="8"/>
        <v>0.8453160163412945</v>
      </c>
      <c r="BZ16" s="346">
        <f t="shared" si="8"/>
        <v>0.63228493895823612</v>
      </c>
      <c r="CA16" s="346">
        <f t="shared" si="8"/>
        <v>0.56306263331575079</v>
      </c>
      <c r="CB16" s="346">
        <f t="shared" si="8"/>
        <v>0.43353628890572632</v>
      </c>
      <c r="CC16" s="346">
        <f t="shared" si="8"/>
        <v>0.20049101335398084</v>
      </c>
      <c r="CD16" s="346">
        <f t="shared" si="8"/>
        <v>1.3745228667991532E-2</v>
      </c>
      <c r="CE16" s="347">
        <f t="shared" si="8"/>
        <v>0</v>
      </c>
    </row>
    <row r="17" spans="1:83" s="53" customFormat="1" x14ac:dyDescent="0.35">
      <c r="B17" s="74" t="s">
        <v>681</v>
      </c>
      <c r="C17" s="203"/>
      <c r="D17" s="346" t="s">
        <v>447</v>
      </c>
      <c r="E17" s="346" t="s">
        <v>447</v>
      </c>
      <c r="F17" s="346" t="s">
        <v>447</v>
      </c>
      <c r="G17" s="346" t="s">
        <v>447</v>
      </c>
      <c r="H17" s="346" t="s">
        <v>447</v>
      </c>
      <c r="I17" s="346" t="s">
        <v>447</v>
      </c>
      <c r="J17" s="346" t="s">
        <v>447</v>
      </c>
      <c r="K17" s="346" t="s">
        <v>447</v>
      </c>
      <c r="L17" s="346" t="s">
        <v>447</v>
      </c>
      <c r="M17" s="346" t="s">
        <v>447</v>
      </c>
      <c r="N17" s="346" t="s">
        <v>447</v>
      </c>
      <c r="O17" s="346" t="s">
        <v>447</v>
      </c>
      <c r="P17" s="346" t="s">
        <v>447</v>
      </c>
      <c r="Q17" s="346" t="s">
        <v>447</v>
      </c>
      <c r="R17" s="346" t="s">
        <v>447</v>
      </c>
      <c r="S17" s="346" t="s">
        <v>447</v>
      </c>
      <c r="T17" s="346" t="s">
        <v>447</v>
      </c>
      <c r="U17" s="346" t="s">
        <v>447</v>
      </c>
      <c r="V17" s="346" t="s">
        <v>447</v>
      </c>
      <c r="W17" s="346" t="s">
        <v>447</v>
      </c>
      <c r="X17" s="346" t="s">
        <v>447</v>
      </c>
      <c r="Y17" s="346" t="s">
        <v>447</v>
      </c>
      <c r="Z17" s="346" t="s">
        <v>447</v>
      </c>
      <c r="AA17" s="346" t="s">
        <v>447</v>
      </c>
      <c r="AB17" s="346" t="s">
        <v>447</v>
      </c>
      <c r="AC17" s="346" t="s">
        <v>447</v>
      </c>
      <c r="AD17" s="346" t="s">
        <v>447</v>
      </c>
      <c r="AE17" s="346" t="s">
        <v>447</v>
      </c>
      <c r="AF17" s="346" t="s">
        <v>447</v>
      </c>
      <c r="AG17" s="346" t="s">
        <v>447</v>
      </c>
      <c r="AH17" s="346" t="s">
        <v>447</v>
      </c>
      <c r="AI17" s="346" t="s">
        <v>447</v>
      </c>
      <c r="AJ17" s="346" t="s">
        <v>447</v>
      </c>
      <c r="AK17" s="346" t="s">
        <v>447</v>
      </c>
      <c r="AL17" s="346" t="s">
        <v>447</v>
      </c>
      <c r="AM17" s="346" t="s">
        <v>447</v>
      </c>
      <c r="AN17" s="346" t="s">
        <v>447</v>
      </c>
      <c r="AO17" s="346" t="s">
        <v>447</v>
      </c>
      <c r="AP17" s="346" t="s">
        <v>447</v>
      </c>
      <c r="AQ17" s="346" t="s">
        <v>447</v>
      </c>
      <c r="AR17" s="346" t="s">
        <v>447</v>
      </c>
      <c r="AS17" s="346" t="s">
        <v>447</v>
      </c>
      <c r="AT17" s="346" t="s">
        <v>447</v>
      </c>
      <c r="AU17" s="346" t="s">
        <v>447</v>
      </c>
      <c r="AV17" s="346" t="s">
        <v>447</v>
      </c>
      <c r="AW17" s="346" t="s">
        <v>447</v>
      </c>
      <c r="AX17" s="346" t="s">
        <v>447</v>
      </c>
      <c r="AY17" s="346" t="s">
        <v>447</v>
      </c>
      <c r="AZ17" s="346" t="s">
        <v>447</v>
      </c>
      <c r="BA17" s="346" t="s">
        <v>447</v>
      </c>
      <c r="BB17" s="346" t="s">
        <v>447</v>
      </c>
      <c r="BC17" s="346" t="s">
        <v>447</v>
      </c>
      <c r="BD17" s="346" t="s">
        <v>447</v>
      </c>
      <c r="BE17" s="346" t="s">
        <v>447</v>
      </c>
      <c r="BF17" s="346" t="s">
        <v>447</v>
      </c>
      <c r="BG17" s="346" t="s">
        <v>447</v>
      </c>
      <c r="BH17" s="346">
        <f t="shared" ref="BH17:CE17" si="9">BH7-BH12</f>
        <v>2217.1601861909335</v>
      </c>
      <c r="BI17" s="346">
        <f t="shared" si="9"/>
        <v>2105.6454449380922</v>
      </c>
      <c r="BJ17" s="346">
        <f t="shared" si="9"/>
        <v>2116.3850352606423</v>
      </c>
      <c r="BK17" s="346">
        <f t="shared" si="9"/>
        <v>2145.6769502982315</v>
      </c>
      <c r="BL17" s="346">
        <f t="shared" si="9"/>
        <v>2042.0937964678544</v>
      </c>
      <c r="BM17" s="346">
        <f t="shared" si="9"/>
        <v>2268.9005564261188</v>
      </c>
      <c r="BN17" s="346">
        <f t="shared" si="9"/>
        <v>2200.6879547325525</v>
      </c>
      <c r="BO17" s="346">
        <f t="shared" si="9"/>
        <v>2046.557400271515</v>
      </c>
      <c r="BP17" s="346">
        <f t="shared" si="9"/>
        <v>1928.7480865398493</v>
      </c>
      <c r="BQ17" s="346">
        <f t="shared" si="9"/>
        <v>1730.1651089447923</v>
      </c>
      <c r="BR17" s="346">
        <f t="shared" si="9"/>
        <v>1605.1906213365639</v>
      </c>
      <c r="BS17" s="346">
        <f t="shared" si="9"/>
        <v>1495.4882819575969</v>
      </c>
      <c r="BT17" s="346">
        <f t="shared" si="9"/>
        <v>1351.1295209249047</v>
      </c>
      <c r="BU17" s="346">
        <f t="shared" si="9"/>
        <v>1311.174943642415</v>
      </c>
      <c r="BV17" s="346">
        <f t="shared" si="9"/>
        <v>1098.2113015943776</v>
      </c>
      <c r="BW17" s="346">
        <f t="shared" si="9"/>
        <v>704.12245497806555</v>
      </c>
      <c r="BX17" s="346">
        <f t="shared" si="9"/>
        <v>555.67491900009111</v>
      </c>
      <c r="BY17" s="346">
        <f t="shared" si="9"/>
        <v>351.5403782586626</v>
      </c>
      <c r="BZ17" s="346">
        <f t="shared" si="9"/>
        <v>256.03504588633456</v>
      </c>
      <c r="CA17" s="346">
        <f t="shared" si="9"/>
        <v>216.56014087029459</v>
      </c>
      <c r="CB17" s="346">
        <f t="shared" si="9"/>
        <v>156.87070758652646</v>
      </c>
      <c r="CC17" s="346">
        <f t="shared" si="9"/>
        <v>67.727326523876954</v>
      </c>
      <c r="CD17" s="346">
        <f t="shared" si="9"/>
        <v>4.4186655885808808</v>
      </c>
      <c r="CE17" s="347">
        <f t="shared" si="9"/>
        <v>0</v>
      </c>
    </row>
    <row r="18" spans="1:83" s="53" customFormat="1" x14ac:dyDescent="0.35">
      <c r="B18" s="295" t="s">
        <v>446</v>
      </c>
      <c r="C18" s="285"/>
      <c r="D18" s="346" t="s">
        <v>447</v>
      </c>
      <c r="E18" s="346" t="s">
        <v>447</v>
      </c>
      <c r="F18" s="346" t="s">
        <v>447</v>
      </c>
      <c r="G18" s="346" t="s">
        <v>447</v>
      </c>
      <c r="H18" s="346" t="s">
        <v>447</v>
      </c>
      <c r="I18" s="346" t="s">
        <v>447</v>
      </c>
      <c r="J18" s="346" t="s">
        <v>447</v>
      </c>
      <c r="K18" s="346" t="s">
        <v>447</v>
      </c>
      <c r="L18" s="346" t="s">
        <v>447</v>
      </c>
      <c r="M18" s="346" t="s">
        <v>447</v>
      </c>
      <c r="N18" s="346" t="s">
        <v>447</v>
      </c>
      <c r="O18" s="346" t="s">
        <v>447</v>
      </c>
      <c r="P18" s="346" t="s">
        <v>447</v>
      </c>
      <c r="Q18" s="346" t="s">
        <v>447</v>
      </c>
      <c r="R18" s="346" t="s">
        <v>447</v>
      </c>
      <c r="S18" s="346" t="s">
        <v>447</v>
      </c>
      <c r="T18" s="346" t="s">
        <v>447</v>
      </c>
      <c r="U18" s="346" t="s">
        <v>447</v>
      </c>
      <c r="V18" s="346" t="s">
        <v>447</v>
      </c>
      <c r="W18" s="346" t="s">
        <v>447</v>
      </c>
      <c r="X18" s="346" t="s">
        <v>447</v>
      </c>
      <c r="Y18" s="346" t="s">
        <v>447</v>
      </c>
      <c r="Z18" s="346" t="s">
        <v>447</v>
      </c>
      <c r="AA18" s="346" t="s">
        <v>447</v>
      </c>
      <c r="AB18" s="346" t="s">
        <v>447</v>
      </c>
      <c r="AC18" s="346" t="s">
        <v>447</v>
      </c>
      <c r="AD18" s="346" t="s">
        <v>447</v>
      </c>
      <c r="AE18" s="346" t="s">
        <v>447</v>
      </c>
      <c r="AF18" s="346" t="s">
        <v>447</v>
      </c>
      <c r="AG18" s="346" t="s">
        <v>447</v>
      </c>
      <c r="AH18" s="346" t="s">
        <v>447</v>
      </c>
      <c r="AI18" s="346" t="s">
        <v>447</v>
      </c>
      <c r="AJ18" s="346" t="s">
        <v>447</v>
      </c>
      <c r="AK18" s="346" t="s">
        <v>447</v>
      </c>
      <c r="AL18" s="346" t="s">
        <v>447</v>
      </c>
      <c r="AM18" s="346" t="s">
        <v>447</v>
      </c>
      <c r="AN18" s="346" t="s">
        <v>447</v>
      </c>
      <c r="AO18" s="346" t="s">
        <v>447</v>
      </c>
      <c r="AP18" s="346" t="s">
        <v>447</v>
      </c>
      <c r="AQ18" s="346" t="s">
        <v>447</v>
      </c>
      <c r="AR18" s="346" t="s">
        <v>447</v>
      </c>
      <c r="AS18" s="346" t="s">
        <v>447</v>
      </c>
      <c r="AT18" s="346" t="s">
        <v>447</v>
      </c>
      <c r="AU18" s="346" t="s">
        <v>447</v>
      </c>
      <c r="AV18" s="346" t="s">
        <v>447</v>
      </c>
      <c r="AW18" s="346" t="s">
        <v>447</v>
      </c>
      <c r="AX18" s="346" t="s">
        <v>447</v>
      </c>
      <c r="AY18" s="346" t="s">
        <v>447</v>
      </c>
      <c r="AZ18" s="346" t="s">
        <v>447</v>
      </c>
      <c r="BA18" s="346" t="s">
        <v>447</v>
      </c>
      <c r="BB18" s="346" t="s">
        <v>447</v>
      </c>
      <c r="BC18" s="346" t="s">
        <v>447</v>
      </c>
      <c r="BD18" s="346" t="s">
        <v>447</v>
      </c>
      <c r="BE18" s="346" t="s">
        <v>447</v>
      </c>
      <c r="BF18" s="346" t="s">
        <v>447</v>
      </c>
      <c r="BG18" s="346" t="s">
        <v>447</v>
      </c>
      <c r="BH18" s="346">
        <f t="shared" ref="BH18:CE18" si="10">BH8-BH13</f>
        <v>219.43185547506562</v>
      </c>
      <c r="BI18" s="346">
        <f t="shared" si="10"/>
        <v>211.47365936339611</v>
      </c>
      <c r="BJ18" s="346">
        <f t="shared" si="10"/>
        <v>220.24564364969797</v>
      </c>
      <c r="BK18" s="346">
        <f t="shared" si="10"/>
        <v>215.2442876571647</v>
      </c>
      <c r="BL18" s="346">
        <f t="shared" si="10"/>
        <v>217.12437521384268</v>
      </c>
      <c r="BM18" s="346">
        <f t="shared" si="10"/>
        <v>266.39427633286368</v>
      </c>
      <c r="BN18" s="346">
        <f t="shared" si="10"/>
        <v>353.35186463254763</v>
      </c>
      <c r="BO18" s="346">
        <f t="shared" si="10"/>
        <v>397.8425642598624</v>
      </c>
      <c r="BP18" s="346">
        <f t="shared" si="10"/>
        <v>478.81074815035748</v>
      </c>
      <c r="BQ18" s="346">
        <f t="shared" si="10"/>
        <v>533.98082063385175</v>
      </c>
      <c r="BR18" s="346">
        <f t="shared" si="10"/>
        <v>567.98082622905065</v>
      </c>
      <c r="BS18" s="346">
        <f t="shared" si="10"/>
        <v>608.57064719874325</v>
      </c>
      <c r="BT18" s="346">
        <f t="shared" si="10"/>
        <v>615.06802267742637</v>
      </c>
      <c r="BU18" s="346">
        <f t="shared" si="10"/>
        <v>666.15053409738573</v>
      </c>
      <c r="BV18" s="346">
        <f t="shared" si="10"/>
        <v>662.74609262807189</v>
      </c>
      <c r="BW18" s="346">
        <f t="shared" si="10"/>
        <v>634.37769423632778</v>
      </c>
      <c r="BX18" s="346">
        <f t="shared" si="10"/>
        <v>499.07185797430998</v>
      </c>
      <c r="BY18" s="346">
        <f t="shared" si="10"/>
        <v>400.22234530310629</v>
      </c>
      <c r="BZ18" s="346">
        <f t="shared" si="10"/>
        <v>357.88035211360608</v>
      </c>
      <c r="CA18" s="346">
        <f t="shared" si="10"/>
        <v>365.1206278773742</v>
      </c>
      <c r="CB18" s="346">
        <f t="shared" si="10"/>
        <v>319.90173075930903</v>
      </c>
      <c r="CC18" s="346">
        <f t="shared" si="10"/>
        <v>166.30460323920306</v>
      </c>
      <c r="CD18" s="346">
        <f t="shared" si="10"/>
        <v>12.708441551220986</v>
      </c>
      <c r="CE18" s="347">
        <f t="shared" si="10"/>
        <v>0</v>
      </c>
    </row>
    <row r="19" spans="1:83" s="53" customFormat="1" x14ac:dyDescent="0.35">
      <c r="B19" s="295" t="s">
        <v>678</v>
      </c>
      <c r="C19" s="285"/>
      <c r="D19" s="346" t="s">
        <v>447</v>
      </c>
      <c r="E19" s="346" t="s">
        <v>447</v>
      </c>
      <c r="F19" s="346" t="s">
        <v>447</v>
      </c>
      <c r="G19" s="346" t="s">
        <v>447</v>
      </c>
      <c r="H19" s="346" t="s">
        <v>447</v>
      </c>
      <c r="I19" s="346" t="s">
        <v>447</v>
      </c>
      <c r="J19" s="346" t="s">
        <v>447</v>
      </c>
      <c r="K19" s="346" t="s">
        <v>447</v>
      </c>
      <c r="L19" s="346" t="s">
        <v>447</v>
      </c>
      <c r="M19" s="346" t="s">
        <v>447</v>
      </c>
      <c r="N19" s="346" t="s">
        <v>447</v>
      </c>
      <c r="O19" s="346" t="s">
        <v>447</v>
      </c>
      <c r="P19" s="346" t="s">
        <v>447</v>
      </c>
      <c r="Q19" s="346" t="s">
        <v>447</v>
      </c>
      <c r="R19" s="346" t="s">
        <v>447</v>
      </c>
      <c r="S19" s="346" t="s">
        <v>447</v>
      </c>
      <c r="T19" s="346" t="s">
        <v>447</v>
      </c>
      <c r="U19" s="346" t="s">
        <v>447</v>
      </c>
      <c r="V19" s="346" t="s">
        <v>447</v>
      </c>
      <c r="W19" s="346" t="s">
        <v>447</v>
      </c>
      <c r="X19" s="346" t="s">
        <v>447</v>
      </c>
      <c r="Y19" s="346" t="s">
        <v>447</v>
      </c>
      <c r="Z19" s="346" t="s">
        <v>447</v>
      </c>
      <c r="AA19" s="346" t="s">
        <v>447</v>
      </c>
      <c r="AB19" s="346" t="s">
        <v>447</v>
      </c>
      <c r="AC19" s="346" t="s">
        <v>447</v>
      </c>
      <c r="AD19" s="346" t="s">
        <v>447</v>
      </c>
      <c r="AE19" s="346" t="s">
        <v>447</v>
      </c>
      <c r="AF19" s="346" t="s">
        <v>447</v>
      </c>
      <c r="AG19" s="346" t="s">
        <v>447</v>
      </c>
      <c r="AH19" s="346" t="s">
        <v>447</v>
      </c>
      <c r="AI19" s="346" t="s">
        <v>447</v>
      </c>
      <c r="AJ19" s="346" t="s">
        <v>447</v>
      </c>
      <c r="AK19" s="346" t="s">
        <v>447</v>
      </c>
      <c r="AL19" s="346" t="s">
        <v>447</v>
      </c>
      <c r="AM19" s="346" t="s">
        <v>447</v>
      </c>
      <c r="AN19" s="346" t="s">
        <v>447</v>
      </c>
      <c r="AO19" s="346" t="s">
        <v>447</v>
      </c>
      <c r="AP19" s="346" t="s">
        <v>447</v>
      </c>
      <c r="AQ19" s="346" t="s">
        <v>447</v>
      </c>
      <c r="AR19" s="346" t="s">
        <v>447</v>
      </c>
      <c r="AS19" s="346" t="s">
        <v>447</v>
      </c>
      <c r="AT19" s="346" t="s">
        <v>447</v>
      </c>
      <c r="AU19" s="346" t="s">
        <v>447</v>
      </c>
      <c r="AV19" s="346" t="s">
        <v>447</v>
      </c>
      <c r="AW19" s="346" t="s">
        <v>447</v>
      </c>
      <c r="AX19" s="346" t="s">
        <v>447</v>
      </c>
      <c r="AY19" s="346" t="s">
        <v>447</v>
      </c>
      <c r="AZ19" s="346" t="s">
        <v>447</v>
      </c>
      <c r="BA19" s="346" t="s">
        <v>447</v>
      </c>
      <c r="BB19" s="346" t="s">
        <v>447</v>
      </c>
      <c r="BC19" s="346" t="s">
        <v>447</v>
      </c>
      <c r="BD19" s="346" t="s">
        <v>447</v>
      </c>
      <c r="BE19" s="346" t="s">
        <v>447</v>
      </c>
      <c r="BF19" s="346" t="s">
        <v>447</v>
      </c>
      <c r="BG19" s="346" t="s">
        <v>447</v>
      </c>
      <c r="BH19" s="346">
        <f t="shared" ref="BH19:CE19" si="11">BH9-BH14</f>
        <v>360.53670510226539</v>
      </c>
      <c r="BI19" s="346">
        <f t="shared" si="11"/>
        <v>356.5351372501683</v>
      </c>
      <c r="BJ19" s="346">
        <f t="shared" si="11"/>
        <v>351.50633649400265</v>
      </c>
      <c r="BK19" s="346">
        <f t="shared" si="11"/>
        <v>286.64508744572544</v>
      </c>
      <c r="BL19" s="346">
        <f t="shared" si="11"/>
        <v>233.06423837568084</v>
      </c>
      <c r="BM19" s="346">
        <f t="shared" si="11"/>
        <v>234.03814122565032</v>
      </c>
      <c r="BN19" s="346">
        <f t="shared" si="11"/>
        <v>239.7291586945517</v>
      </c>
      <c r="BO19" s="346">
        <f t="shared" si="11"/>
        <v>214.37453471427136</v>
      </c>
      <c r="BP19" s="346">
        <f t="shared" si="11"/>
        <v>195.94074541719908</v>
      </c>
      <c r="BQ19" s="346">
        <f t="shared" si="11"/>
        <v>175.41756624165805</v>
      </c>
      <c r="BR19" s="346">
        <f t="shared" si="11"/>
        <v>147.11382963898342</v>
      </c>
      <c r="BS19" s="346">
        <f t="shared" si="11"/>
        <v>123.68852033478015</v>
      </c>
      <c r="BT19" s="346">
        <f t="shared" si="11"/>
        <v>107.29930463717282</v>
      </c>
      <c r="BU19" s="346">
        <f t="shared" si="11"/>
        <v>89.805994752085354</v>
      </c>
      <c r="BV19" s="346">
        <f t="shared" si="11"/>
        <v>42.570722877100984</v>
      </c>
      <c r="BW19" s="346">
        <f t="shared" si="11"/>
        <v>17.973596086895103</v>
      </c>
      <c r="BX19" s="346">
        <f t="shared" si="11"/>
        <v>13.91776302964719</v>
      </c>
      <c r="BY19" s="346">
        <f t="shared" si="11"/>
        <v>9.0979697914553661</v>
      </c>
      <c r="BZ19" s="346">
        <f t="shared" si="11"/>
        <v>5.1226410907521496</v>
      </c>
      <c r="CA19" s="346">
        <f t="shared" si="11"/>
        <v>2.9453672956021912</v>
      </c>
      <c r="CB19" s="346">
        <f t="shared" si="11"/>
        <v>-0.39144910768549285</v>
      </c>
      <c r="CC19" s="346">
        <f t="shared" si="11"/>
        <v>0</v>
      </c>
      <c r="CD19" s="346">
        <f t="shared" si="11"/>
        <v>0</v>
      </c>
      <c r="CE19" s="347">
        <f t="shared" si="11"/>
        <v>0</v>
      </c>
    </row>
    <row r="20" spans="1:83" ht="24.75" customHeight="1" x14ac:dyDescent="0.35">
      <c r="A20" s="359"/>
      <c r="B20" s="203" t="s">
        <v>682</v>
      </c>
      <c r="C20" s="53"/>
      <c r="D20" s="346">
        <f t="shared" ref="D20:AI20" si="12">SUM(D25,D26,D27,D28,D23)</f>
        <v>0</v>
      </c>
      <c r="E20" s="346">
        <f t="shared" si="12"/>
        <v>0</v>
      </c>
      <c r="F20" s="346">
        <f t="shared" si="12"/>
        <v>0</v>
      </c>
      <c r="G20" s="346">
        <f t="shared" si="12"/>
        <v>0</v>
      </c>
      <c r="H20" s="346">
        <f t="shared" si="12"/>
        <v>0</v>
      </c>
      <c r="I20" s="346">
        <f t="shared" si="12"/>
        <v>0</v>
      </c>
      <c r="J20" s="346">
        <f t="shared" si="12"/>
        <v>0</v>
      </c>
      <c r="K20" s="346">
        <f t="shared" si="12"/>
        <v>0</v>
      </c>
      <c r="L20" s="346">
        <f t="shared" si="12"/>
        <v>0</v>
      </c>
      <c r="M20" s="346">
        <f t="shared" si="12"/>
        <v>0</v>
      </c>
      <c r="N20" s="346">
        <f t="shared" si="12"/>
        <v>0</v>
      </c>
      <c r="O20" s="346">
        <f t="shared" si="12"/>
        <v>0</v>
      </c>
      <c r="P20" s="346">
        <f t="shared" si="12"/>
        <v>0</v>
      </c>
      <c r="Q20" s="346">
        <f t="shared" si="12"/>
        <v>0</v>
      </c>
      <c r="R20" s="346">
        <f t="shared" si="12"/>
        <v>0</v>
      </c>
      <c r="S20" s="346">
        <f t="shared" si="12"/>
        <v>0</v>
      </c>
      <c r="T20" s="346">
        <f t="shared" si="12"/>
        <v>0</v>
      </c>
      <c r="U20" s="346">
        <f t="shared" si="12"/>
        <v>0</v>
      </c>
      <c r="V20" s="346">
        <f t="shared" si="12"/>
        <v>0</v>
      </c>
      <c r="W20" s="346">
        <f t="shared" si="12"/>
        <v>0</v>
      </c>
      <c r="X20" s="346">
        <f t="shared" si="12"/>
        <v>0</v>
      </c>
      <c r="Y20" s="346">
        <f t="shared" si="12"/>
        <v>0</v>
      </c>
      <c r="Z20" s="346">
        <f t="shared" si="12"/>
        <v>0</v>
      </c>
      <c r="AA20" s="346">
        <f t="shared" si="12"/>
        <v>0</v>
      </c>
      <c r="AB20" s="346">
        <f t="shared" si="12"/>
        <v>0</v>
      </c>
      <c r="AC20" s="346">
        <f t="shared" si="12"/>
        <v>0</v>
      </c>
      <c r="AD20" s="346">
        <f t="shared" si="12"/>
        <v>0</v>
      </c>
      <c r="AE20" s="346">
        <f t="shared" si="12"/>
        <v>0</v>
      </c>
      <c r="AF20" s="346">
        <f t="shared" si="12"/>
        <v>0</v>
      </c>
      <c r="AG20" s="346">
        <f t="shared" si="12"/>
        <v>0</v>
      </c>
      <c r="AH20" s="346">
        <f t="shared" si="12"/>
        <v>1000</v>
      </c>
      <c r="AI20" s="346">
        <f t="shared" si="12"/>
        <v>1051</v>
      </c>
      <c r="AJ20" s="346">
        <f t="shared" ref="AJ20:BO20" si="13">SUM(AJ25,AJ26,AJ27,AJ28,AJ23)</f>
        <v>1436</v>
      </c>
      <c r="AK20" s="346">
        <f t="shared" si="13"/>
        <v>2320.92</v>
      </c>
      <c r="AL20" s="346">
        <f t="shared" si="13"/>
        <v>3671</v>
      </c>
      <c r="AM20" s="346">
        <f t="shared" si="13"/>
        <v>4607</v>
      </c>
      <c r="AN20" s="346">
        <f t="shared" si="13"/>
        <v>5281</v>
      </c>
      <c r="AO20" s="346">
        <f t="shared" si="13"/>
        <v>6075</v>
      </c>
      <c r="AP20" s="346">
        <f t="shared" si="13"/>
        <v>6507</v>
      </c>
      <c r="AQ20" s="346">
        <f t="shared" si="13"/>
        <v>6382</v>
      </c>
      <c r="AR20" s="346">
        <f t="shared" si="13"/>
        <v>5728</v>
      </c>
      <c r="AS20" s="346">
        <f t="shared" si="13"/>
        <v>5625</v>
      </c>
      <c r="AT20" s="346">
        <f t="shared" si="13"/>
        <v>6590</v>
      </c>
      <c r="AU20" s="346">
        <f t="shared" si="13"/>
        <v>8888.0228995117304</v>
      </c>
      <c r="AV20" s="346">
        <f t="shared" si="13"/>
        <v>11061.988000000001</v>
      </c>
      <c r="AW20" s="346">
        <f t="shared" si="13"/>
        <v>12170.623</v>
      </c>
      <c r="AX20" s="346">
        <f t="shared" si="13"/>
        <v>12418.047999999999</v>
      </c>
      <c r="AY20" s="346">
        <f t="shared" si="13"/>
        <v>12804.532999999999</v>
      </c>
      <c r="AZ20" s="346">
        <f t="shared" si="13"/>
        <v>10629.695</v>
      </c>
      <c r="BA20" s="346">
        <f t="shared" si="13"/>
        <v>8192.3170000000009</v>
      </c>
      <c r="BB20" s="346">
        <f t="shared" si="13"/>
        <v>8171.6899999999987</v>
      </c>
      <c r="BC20" s="346">
        <f t="shared" si="13"/>
        <v>8301.3220000000001</v>
      </c>
      <c r="BD20" s="346">
        <f t="shared" si="13"/>
        <v>9026.226999999999</v>
      </c>
      <c r="BE20" s="346">
        <f t="shared" si="13"/>
        <v>9614.9071194121716</v>
      </c>
      <c r="BF20" s="346">
        <f t="shared" si="13"/>
        <v>9753.3147109525999</v>
      </c>
      <c r="BG20" s="346">
        <f t="shared" si="13"/>
        <v>10343.93625241993</v>
      </c>
      <c r="BH20" s="346">
        <f t="shared" si="13"/>
        <v>9900.2150000000001</v>
      </c>
      <c r="BI20" s="346">
        <f t="shared" si="13"/>
        <v>9067.7110046050002</v>
      </c>
      <c r="BJ20" s="346">
        <f t="shared" si="13"/>
        <v>8752.58984891</v>
      </c>
      <c r="BK20" s="346">
        <f t="shared" si="13"/>
        <v>8939.9078692587664</v>
      </c>
      <c r="BL20" s="346">
        <f t="shared" si="13"/>
        <v>8594.5344093899985</v>
      </c>
      <c r="BM20" s="346">
        <f t="shared" si="13"/>
        <v>8277.5189778200001</v>
      </c>
      <c r="BN20" s="346">
        <f t="shared" si="13"/>
        <v>0</v>
      </c>
      <c r="BO20" s="346">
        <f t="shared" si="13"/>
        <v>0</v>
      </c>
      <c r="BP20" s="346">
        <f t="shared" ref="BP20:CE20" si="14">SUM(BP25,BP26,BP27,BP28,BP23)</f>
        <v>0</v>
      </c>
      <c r="BQ20" s="346">
        <f t="shared" si="14"/>
        <v>0</v>
      </c>
      <c r="BR20" s="346">
        <f t="shared" si="14"/>
        <v>0</v>
      </c>
      <c r="BS20" s="346">
        <f t="shared" si="14"/>
        <v>0</v>
      </c>
      <c r="BT20" s="346">
        <f t="shared" si="14"/>
        <v>0</v>
      </c>
      <c r="BU20" s="346">
        <f t="shared" si="14"/>
        <v>0</v>
      </c>
      <c r="BV20" s="346">
        <f t="shared" si="14"/>
        <v>0</v>
      </c>
      <c r="BW20" s="346">
        <f t="shared" si="14"/>
        <v>0</v>
      </c>
      <c r="BX20" s="346">
        <f t="shared" si="14"/>
        <v>0</v>
      </c>
      <c r="BY20" s="346">
        <f t="shared" si="14"/>
        <v>0</v>
      </c>
      <c r="BZ20" s="346">
        <f t="shared" si="14"/>
        <v>0</v>
      </c>
      <c r="CA20" s="346">
        <f t="shared" si="14"/>
        <v>0</v>
      </c>
      <c r="CB20" s="346">
        <f t="shared" si="14"/>
        <v>0</v>
      </c>
      <c r="CC20" s="346">
        <f t="shared" si="14"/>
        <v>0</v>
      </c>
      <c r="CD20" s="346">
        <f t="shared" si="14"/>
        <v>0</v>
      </c>
      <c r="CE20" s="347">
        <f t="shared" si="14"/>
        <v>0</v>
      </c>
    </row>
    <row r="21" spans="1:83" x14ac:dyDescent="0.35">
      <c r="A21" s="359"/>
      <c r="B21" s="203" t="s">
        <v>683</v>
      </c>
      <c r="C21" s="53"/>
      <c r="D21" s="346">
        <f t="shared" ref="D21:AI21" si="15">SUM(D7:D9)</f>
        <v>0</v>
      </c>
      <c r="E21" s="346">
        <f t="shared" si="15"/>
        <v>0</v>
      </c>
      <c r="F21" s="346">
        <f t="shared" si="15"/>
        <v>0</v>
      </c>
      <c r="G21" s="346">
        <f t="shared" si="15"/>
        <v>0</v>
      </c>
      <c r="H21" s="346">
        <f t="shared" si="15"/>
        <v>0</v>
      </c>
      <c r="I21" s="346">
        <f t="shared" si="15"/>
        <v>0</v>
      </c>
      <c r="J21" s="346">
        <f t="shared" si="15"/>
        <v>0</v>
      </c>
      <c r="K21" s="346">
        <f t="shared" si="15"/>
        <v>0</v>
      </c>
      <c r="L21" s="346">
        <f t="shared" si="15"/>
        <v>0</v>
      </c>
      <c r="M21" s="346">
        <f t="shared" si="15"/>
        <v>0</v>
      </c>
      <c r="N21" s="346">
        <f t="shared" si="15"/>
        <v>0</v>
      </c>
      <c r="O21" s="346">
        <f t="shared" si="15"/>
        <v>0</v>
      </c>
      <c r="P21" s="346">
        <f t="shared" si="15"/>
        <v>0</v>
      </c>
      <c r="Q21" s="346">
        <f t="shared" si="15"/>
        <v>0</v>
      </c>
      <c r="R21" s="346">
        <f t="shared" si="15"/>
        <v>0</v>
      </c>
      <c r="S21" s="346">
        <f t="shared" si="15"/>
        <v>0</v>
      </c>
      <c r="T21" s="346">
        <f t="shared" si="15"/>
        <v>0</v>
      </c>
      <c r="U21" s="346">
        <f t="shared" si="15"/>
        <v>0</v>
      </c>
      <c r="V21" s="346">
        <f t="shared" si="15"/>
        <v>0</v>
      </c>
      <c r="W21" s="346">
        <f t="shared" si="15"/>
        <v>0</v>
      </c>
      <c r="X21" s="346">
        <f t="shared" si="15"/>
        <v>0</v>
      </c>
      <c r="Y21" s="346">
        <f t="shared" si="15"/>
        <v>0</v>
      </c>
      <c r="Z21" s="346">
        <f t="shared" si="15"/>
        <v>0</v>
      </c>
      <c r="AA21" s="346">
        <f t="shared" si="15"/>
        <v>0</v>
      </c>
      <c r="AB21" s="346">
        <f t="shared" si="15"/>
        <v>0</v>
      </c>
      <c r="AC21" s="346">
        <f t="shared" si="15"/>
        <v>0</v>
      </c>
      <c r="AD21" s="346">
        <f t="shared" si="15"/>
        <v>0</v>
      </c>
      <c r="AE21" s="346">
        <f t="shared" si="15"/>
        <v>0</v>
      </c>
      <c r="AF21" s="346">
        <f t="shared" si="15"/>
        <v>0</v>
      </c>
      <c r="AG21" s="346">
        <f t="shared" si="15"/>
        <v>0</v>
      </c>
      <c r="AH21" s="346">
        <f t="shared" si="15"/>
        <v>0</v>
      </c>
      <c r="AI21" s="346">
        <f t="shared" si="15"/>
        <v>0</v>
      </c>
      <c r="AJ21" s="346">
        <f t="shared" ref="AJ21:BO21" si="16">SUM(AJ7:AJ9)</f>
        <v>0</v>
      </c>
      <c r="AK21" s="346">
        <f t="shared" si="16"/>
        <v>0</v>
      </c>
      <c r="AL21" s="346">
        <f t="shared" si="16"/>
        <v>0</v>
      </c>
      <c r="AM21" s="346">
        <f t="shared" si="16"/>
        <v>0</v>
      </c>
      <c r="AN21" s="346">
        <f t="shared" si="16"/>
        <v>0</v>
      </c>
      <c r="AO21" s="346">
        <f t="shared" si="16"/>
        <v>0</v>
      </c>
      <c r="AP21" s="346">
        <f t="shared" si="16"/>
        <v>0</v>
      </c>
      <c r="AQ21" s="346">
        <f t="shared" si="16"/>
        <v>0</v>
      </c>
      <c r="AR21" s="346">
        <f t="shared" si="16"/>
        <v>0</v>
      </c>
      <c r="AS21" s="346">
        <f t="shared" si="16"/>
        <v>0</v>
      </c>
      <c r="AT21" s="346">
        <f t="shared" si="16"/>
        <v>0</v>
      </c>
      <c r="AU21" s="346">
        <f t="shared" si="16"/>
        <v>0</v>
      </c>
      <c r="AV21" s="346">
        <f t="shared" si="16"/>
        <v>0</v>
      </c>
      <c r="AW21" s="346">
        <f t="shared" si="16"/>
        <v>0</v>
      </c>
      <c r="AX21" s="346">
        <f t="shared" si="16"/>
        <v>0</v>
      </c>
      <c r="AY21" s="346">
        <f t="shared" si="16"/>
        <v>0</v>
      </c>
      <c r="AZ21" s="346">
        <f t="shared" si="16"/>
        <v>0</v>
      </c>
      <c r="BA21" s="346">
        <f t="shared" si="16"/>
        <v>0</v>
      </c>
      <c r="BB21" s="346">
        <f t="shared" si="16"/>
        <v>0</v>
      </c>
      <c r="BC21" s="346">
        <f t="shared" si="16"/>
        <v>0</v>
      </c>
      <c r="BD21" s="346">
        <f t="shared" si="16"/>
        <v>8499.8219521636747</v>
      </c>
      <c r="BE21" s="346">
        <f t="shared" si="16"/>
        <v>9047.9931149081458</v>
      </c>
      <c r="BF21" s="346">
        <f t="shared" si="16"/>
        <v>9198.9147719497341</v>
      </c>
      <c r="BG21" s="346">
        <f t="shared" si="16"/>
        <v>7808.3209050030337</v>
      </c>
      <c r="BH21" s="346">
        <f t="shared" si="16"/>
        <v>5312.2739324006216</v>
      </c>
      <c r="BI21" s="346">
        <f t="shared" si="16"/>
        <v>4617.8059602399226</v>
      </c>
      <c r="BJ21" s="346">
        <f t="shared" si="16"/>
        <v>4264.519785839977</v>
      </c>
      <c r="BK21" s="346">
        <f t="shared" si="16"/>
        <v>3971.1274642835479</v>
      </c>
      <c r="BL21" s="346">
        <f t="shared" si="16"/>
        <v>3585.9817299078341</v>
      </c>
      <c r="BM21" s="346">
        <f t="shared" si="16"/>
        <v>3388.8399151846806</v>
      </c>
      <c r="BN21" s="346">
        <f t="shared" si="16"/>
        <v>3221.384148668883</v>
      </c>
      <c r="BO21" s="346">
        <f t="shared" si="16"/>
        <v>2954.9292049152909</v>
      </c>
      <c r="BP21" s="346">
        <f t="shared" ref="BP21:CE21" si="17">SUM(BP7:BP9)</f>
        <v>2819.5069618653429</v>
      </c>
      <c r="BQ21" s="346">
        <f t="shared" si="17"/>
        <v>2591.1762556306885</v>
      </c>
      <c r="BR21" s="346">
        <f t="shared" si="17"/>
        <v>2433.6331202843976</v>
      </c>
      <c r="BS21" s="346">
        <f t="shared" si="17"/>
        <v>2305.9175997355128</v>
      </c>
      <c r="BT21" s="346">
        <f t="shared" si="17"/>
        <v>2132.1474332201296</v>
      </c>
      <c r="BU21" s="346">
        <f t="shared" si="17"/>
        <v>2109.7392745111838</v>
      </c>
      <c r="BV21" s="346">
        <f t="shared" si="17"/>
        <v>1836.2095036229798</v>
      </c>
      <c r="BW21" s="346">
        <f t="shared" si="17"/>
        <v>1374.130836994098</v>
      </c>
      <c r="BX21" s="346">
        <f t="shared" si="17"/>
        <v>1079.44222216917</v>
      </c>
      <c r="BY21" s="346">
        <f t="shared" si="17"/>
        <v>767.41073723831721</v>
      </c>
      <c r="BZ21" s="346">
        <f t="shared" si="17"/>
        <v>622.95840268193524</v>
      </c>
      <c r="CA21" s="346">
        <f t="shared" si="17"/>
        <v>586.88834385304233</v>
      </c>
      <c r="CB21" s="346">
        <f t="shared" si="17"/>
        <v>477.70479333626383</v>
      </c>
      <c r="CC21" s="346">
        <f t="shared" si="17"/>
        <v>234.52948127769685</v>
      </c>
      <c r="CD21" s="346">
        <f t="shared" si="17"/>
        <v>17.127107139801865</v>
      </c>
      <c r="CE21" s="347">
        <f t="shared" si="17"/>
        <v>0</v>
      </c>
    </row>
    <row r="22" spans="1:83" ht="24.75" customHeight="1" x14ac:dyDescent="0.35">
      <c r="A22" s="53"/>
      <c r="B22" s="74" t="s">
        <v>684</v>
      </c>
      <c r="C22" s="53"/>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7"/>
    </row>
    <row r="23" spans="1:83" x14ac:dyDescent="0.35">
      <c r="A23" s="359"/>
      <c r="B23" s="203" t="s">
        <v>685</v>
      </c>
      <c r="C23" s="74"/>
      <c r="D23" s="346">
        <v>0</v>
      </c>
      <c r="E23" s="346">
        <v>0</v>
      </c>
      <c r="F23" s="346">
        <v>0</v>
      </c>
      <c r="G23" s="346">
        <v>0</v>
      </c>
      <c r="H23" s="346">
        <v>0</v>
      </c>
      <c r="I23" s="346">
        <v>0</v>
      </c>
      <c r="J23" s="346">
        <v>0</v>
      </c>
      <c r="K23" s="346">
        <v>0</v>
      </c>
      <c r="L23" s="346">
        <v>0</v>
      </c>
      <c r="M23" s="346">
        <v>0</v>
      </c>
      <c r="N23" s="346">
        <v>0</v>
      </c>
      <c r="O23" s="346">
        <v>0</v>
      </c>
      <c r="P23" s="346">
        <v>0</v>
      </c>
      <c r="Q23" s="346">
        <v>0</v>
      </c>
      <c r="R23" s="346">
        <v>0</v>
      </c>
      <c r="S23" s="346">
        <v>0</v>
      </c>
      <c r="T23" s="346">
        <v>0</v>
      </c>
      <c r="U23" s="346">
        <v>0</v>
      </c>
      <c r="V23" s="346">
        <v>0</v>
      </c>
      <c r="W23" s="346">
        <v>0</v>
      </c>
      <c r="X23" s="346">
        <v>0</v>
      </c>
      <c r="Y23" s="346">
        <v>0</v>
      </c>
      <c r="Z23" s="346">
        <v>0</v>
      </c>
      <c r="AA23" s="346">
        <v>0</v>
      </c>
      <c r="AB23" s="346">
        <v>0</v>
      </c>
      <c r="AC23" s="346">
        <v>0</v>
      </c>
      <c r="AD23" s="346">
        <v>0</v>
      </c>
      <c r="AE23" s="346">
        <v>0</v>
      </c>
      <c r="AF23" s="346">
        <v>0</v>
      </c>
      <c r="AG23" s="346">
        <v>0</v>
      </c>
      <c r="AH23" s="346">
        <v>515</v>
      </c>
      <c r="AI23" s="346">
        <v>523</v>
      </c>
      <c r="AJ23" s="346">
        <v>794</v>
      </c>
      <c r="AK23" s="346">
        <v>1512.04</v>
      </c>
      <c r="AL23" s="346">
        <v>2567</v>
      </c>
      <c r="AM23" s="346">
        <v>3257</v>
      </c>
      <c r="AN23" s="346">
        <v>3730</v>
      </c>
      <c r="AO23" s="346">
        <v>4214</v>
      </c>
      <c r="AP23" s="346">
        <v>4336</v>
      </c>
      <c r="AQ23" s="346">
        <v>3985</v>
      </c>
      <c r="AR23" s="346">
        <v>3045</v>
      </c>
      <c r="AS23" s="346">
        <v>2631</v>
      </c>
      <c r="AT23" s="346">
        <v>2940.4780000000001</v>
      </c>
      <c r="AU23" s="346">
        <v>4200</v>
      </c>
      <c r="AV23" s="346">
        <v>5379</v>
      </c>
      <c r="AW23" s="346">
        <v>5737</v>
      </c>
      <c r="AX23" s="346">
        <v>5183</v>
      </c>
      <c r="AY23" s="346">
        <v>4823</v>
      </c>
      <c r="AZ23" s="346">
        <v>2359</v>
      </c>
      <c r="BA23" s="346">
        <v>0</v>
      </c>
      <c r="BB23" s="346">
        <v>0</v>
      </c>
      <c r="BC23" s="346">
        <v>0</v>
      </c>
      <c r="BD23" s="346">
        <v>0</v>
      </c>
      <c r="BE23" s="346">
        <v>0</v>
      </c>
      <c r="BF23" s="346">
        <v>0</v>
      </c>
      <c r="BG23" s="346">
        <v>0</v>
      </c>
      <c r="BH23" s="346">
        <v>0</v>
      </c>
      <c r="BI23" s="346">
        <v>0</v>
      </c>
      <c r="BJ23" s="346">
        <v>0</v>
      </c>
      <c r="BK23" s="346">
        <v>0</v>
      </c>
      <c r="BL23" s="346">
        <v>0</v>
      </c>
      <c r="BM23" s="346">
        <v>0</v>
      </c>
      <c r="BN23" s="346">
        <v>0</v>
      </c>
      <c r="BO23" s="346">
        <v>0</v>
      </c>
      <c r="BP23" s="346">
        <v>0</v>
      </c>
      <c r="BQ23" s="346">
        <v>0</v>
      </c>
      <c r="BR23" s="346">
        <v>0</v>
      </c>
      <c r="BS23" s="346">
        <v>0</v>
      </c>
      <c r="BT23" s="346">
        <v>0</v>
      </c>
      <c r="BU23" s="346">
        <v>0</v>
      </c>
      <c r="BV23" s="346">
        <v>0</v>
      </c>
      <c r="BW23" s="346">
        <v>0</v>
      </c>
      <c r="BX23" s="346">
        <v>0</v>
      </c>
      <c r="BY23" s="346">
        <v>0</v>
      </c>
      <c r="BZ23" s="346">
        <v>0</v>
      </c>
      <c r="CA23" s="346">
        <v>0</v>
      </c>
      <c r="CB23" s="346">
        <v>0</v>
      </c>
      <c r="CC23" s="346">
        <v>0</v>
      </c>
      <c r="CD23" s="346">
        <v>0</v>
      </c>
      <c r="CE23" s="347">
        <v>0</v>
      </c>
    </row>
    <row r="24" spans="1:83" x14ac:dyDescent="0.35">
      <c r="A24" s="359"/>
      <c r="B24" s="203" t="s">
        <v>686</v>
      </c>
      <c r="C24" s="74"/>
      <c r="D24" s="346">
        <v>0</v>
      </c>
      <c r="E24" s="346">
        <v>0</v>
      </c>
      <c r="F24" s="346">
        <v>0</v>
      </c>
      <c r="G24" s="346">
        <v>0</v>
      </c>
      <c r="H24" s="346">
        <v>0</v>
      </c>
      <c r="I24" s="346">
        <v>0</v>
      </c>
      <c r="J24" s="346">
        <v>0</v>
      </c>
      <c r="K24" s="346">
        <v>0</v>
      </c>
      <c r="L24" s="346">
        <v>0</v>
      </c>
      <c r="M24" s="346">
        <v>0</v>
      </c>
      <c r="N24" s="346">
        <v>0</v>
      </c>
      <c r="O24" s="346">
        <v>0</v>
      </c>
      <c r="P24" s="346">
        <v>0</v>
      </c>
      <c r="Q24" s="346">
        <v>0</v>
      </c>
      <c r="R24" s="346">
        <v>0</v>
      </c>
      <c r="S24" s="346">
        <v>0</v>
      </c>
      <c r="T24" s="346">
        <v>0</v>
      </c>
      <c r="U24" s="346">
        <v>0</v>
      </c>
      <c r="V24" s="346">
        <v>0</v>
      </c>
      <c r="W24" s="346">
        <v>0</v>
      </c>
      <c r="X24" s="346">
        <v>0</v>
      </c>
      <c r="Y24" s="346">
        <v>0</v>
      </c>
      <c r="Z24" s="346">
        <v>0</v>
      </c>
      <c r="AA24" s="346">
        <v>0</v>
      </c>
      <c r="AB24" s="346">
        <v>0</v>
      </c>
      <c r="AC24" s="346">
        <v>0</v>
      </c>
      <c r="AD24" s="346">
        <v>0</v>
      </c>
      <c r="AE24" s="346">
        <v>0</v>
      </c>
      <c r="AF24" s="346">
        <v>0</v>
      </c>
      <c r="AG24" s="346">
        <v>0</v>
      </c>
      <c r="AH24" s="346">
        <v>561</v>
      </c>
      <c r="AI24" s="346">
        <v>624</v>
      </c>
      <c r="AJ24" s="346">
        <v>729</v>
      </c>
      <c r="AK24" s="346">
        <v>924.13</v>
      </c>
      <c r="AL24" s="346">
        <v>941</v>
      </c>
      <c r="AM24" s="346">
        <v>985</v>
      </c>
      <c r="AN24" s="346">
        <v>1189</v>
      </c>
      <c r="AO24" s="346">
        <v>1371</v>
      </c>
      <c r="AP24" s="346">
        <v>1458</v>
      </c>
      <c r="AQ24" s="346">
        <v>1574</v>
      </c>
      <c r="AR24" s="346">
        <v>1853.9770000000001</v>
      </c>
      <c r="AS24" s="346">
        <v>2050.058</v>
      </c>
      <c r="AT24" s="346">
        <v>2305.1849999999999</v>
      </c>
      <c r="AU24" s="346">
        <v>2758</v>
      </c>
      <c r="AV24" s="346">
        <v>3728</v>
      </c>
      <c r="AW24" s="346">
        <v>3939</v>
      </c>
      <c r="AX24" s="346">
        <v>3969</v>
      </c>
      <c r="AY24" s="346">
        <v>3888</v>
      </c>
      <c r="AZ24" s="346">
        <v>3815</v>
      </c>
      <c r="BA24" s="346">
        <v>3773</v>
      </c>
      <c r="BB24" s="346">
        <v>3619</v>
      </c>
      <c r="BC24" s="346">
        <v>3781</v>
      </c>
      <c r="BD24" s="346">
        <v>4095</v>
      </c>
      <c r="BE24" s="346">
        <v>4486</v>
      </c>
      <c r="BF24" s="346">
        <v>4484</v>
      </c>
      <c r="BG24" s="346">
        <v>2515.0819999999999</v>
      </c>
      <c r="BH24" s="346">
        <v>128.69800000000001</v>
      </c>
      <c r="BI24" s="346">
        <v>82.284999999999997</v>
      </c>
      <c r="BJ24" s="346">
        <v>86.180999999999997</v>
      </c>
      <c r="BK24" s="346">
        <v>88.078000000000003</v>
      </c>
      <c r="BL24" s="346">
        <v>90.198999999999998</v>
      </c>
      <c r="BM24" s="346">
        <v>96.241</v>
      </c>
      <c r="BN24" s="346">
        <v>0</v>
      </c>
      <c r="BO24" s="346">
        <v>0</v>
      </c>
      <c r="BP24" s="346">
        <v>0</v>
      </c>
      <c r="BQ24" s="346">
        <v>0</v>
      </c>
      <c r="BR24" s="346">
        <v>0</v>
      </c>
      <c r="BS24" s="346">
        <v>0</v>
      </c>
      <c r="BT24" s="346">
        <v>0</v>
      </c>
      <c r="BU24" s="346">
        <v>0</v>
      </c>
      <c r="BV24" s="346">
        <v>0</v>
      </c>
      <c r="BW24" s="346">
        <v>0</v>
      </c>
      <c r="BX24" s="346">
        <v>0</v>
      </c>
      <c r="BY24" s="346">
        <v>0</v>
      </c>
      <c r="BZ24" s="346">
        <v>0</v>
      </c>
      <c r="CA24" s="346">
        <v>0</v>
      </c>
      <c r="CB24" s="346">
        <v>0</v>
      </c>
      <c r="CC24" s="346">
        <v>0</v>
      </c>
      <c r="CD24" s="346">
        <v>0</v>
      </c>
      <c r="CE24" s="347">
        <v>0</v>
      </c>
    </row>
    <row r="25" spans="1:83" s="53" customFormat="1" x14ac:dyDescent="0.35">
      <c r="B25" s="203" t="s">
        <v>671</v>
      </c>
      <c r="C25" s="74"/>
      <c r="D25" s="346">
        <v>0</v>
      </c>
      <c r="E25" s="346">
        <v>0</v>
      </c>
      <c r="F25" s="346">
        <v>0</v>
      </c>
      <c r="G25" s="346">
        <v>0</v>
      </c>
      <c r="H25" s="346">
        <v>0</v>
      </c>
      <c r="I25" s="346">
        <v>0</v>
      </c>
      <c r="J25" s="346">
        <v>0</v>
      </c>
      <c r="K25" s="346">
        <v>0</v>
      </c>
      <c r="L25" s="346">
        <v>0</v>
      </c>
      <c r="M25" s="346">
        <v>0</v>
      </c>
      <c r="N25" s="346">
        <v>0</v>
      </c>
      <c r="O25" s="346">
        <v>0</v>
      </c>
      <c r="P25" s="346">
        <v>0</v>
      </c>
      <c r="Q25" s="346">
        <v>0</v>
      </c>
      <c r="R25" s="346">
        <v>0</v>
      </c>
      <c r="S25" s="346">
        <v>0</v>
      </c>
      <c r="T25" s="346">
        <v>0</v>
      </c>
      <c r="U25" s="346">
        <v>0</v>
      </c>
      <c r="V25" s="346">
        <v>0</v>
      </c>
      <c r="W25" s="346">
        <v>0</v>
      </c>
      <c r="X25" s="346">
        <v>0</v>
      </c>
      <c r="Y25" s="346">
        <v>0</v>
      </c>
      <c r="Z25" s="346">
        <v>0</v>
      </c>
      <c r="AA25" s="346">
        <v>0</v>
      </c>
      <c r="AB25" s="346">
        <v>0</v>
      </c>
      <c r="AC25" s="346">
        <v>0</v>
      </c>
      <c r="AD25" s="346">
        <v>0</v>
      </c>
      <c r="AE25" s="346">
        <v>0</v>
      </c>
      <c r="AF25" s="346">
        <v>0</v>
      </c>
      <c r="AG25" s="346">
        <v>0</v>
      </c>
      <c r="AH25" s="346">
        <v>99</v>
      </c>
      <c r="AI25" s="346">
        <v>112</v>
      </c>
      <c r="AJ25" s="346">
        <v>131</v>
      </c>
      <c r="AK25" s="346">
        <v>151</v>
      </c>
      <c r="AL25" s="346">
        <v>198</v>
      </c>
      <c r="AM25" s="346">
        <v>233</v>
      </c>
      <c r="AN25" s="346">
        <v>270</v>
      </c>
      <c r="AO25" s="346">
        <v>331</v>
      </c>
      <c r="AP25" s="346">
        <v>412</v>
      </c>
      <c r="AQ25" s="346">
        <v>449</v>
      </c>
      <c r="AR25" s="346">
        <v>590</v>
      </c>
      <c r="AS25" s="346">
        <v>704</v>
      </c>
      <c r="AT25" s="346">
        <v>918.399</v>
      </c>
      <c r="AU25" s="346">
        <v>1130</v>
      </c>
      <c r="AV25" s="346">
        <v>1632</v>
      </c>
      <c r="AW25" s="346">
        <v>2094</v>
      </c>
      <c r="AX25" s="346">
        <v>2473</v>
      </c>
      <c r="AY25" s="346">
        <v>2858</v>
      </c>
      <c r="AZ25" s="346">
        <v>3010</v>
      </c>
      <c r="BA25" s="346">
        <v>3163</v>
      </c>
      <c r="BB25" s="346">
        <v>3396</v>
      </c>
      <c r="BC25" s="346">
        <v>3604</v>
      </c>
      <c r="BD25" s="346">
        <v>3952</v>
      </c>
      <c r="BE25" s="346">
        <v>4332</v>
      </c>
      <c r="BF25" s="346">
        <v>4346</v>
      </c>
      <c r="BG25" s="346">
        <v>4567</v>
      </c>
      <c r="BH25" s="346">
        <v>4659</v>
      </c>
      <c r="BI25" s="346">
        <v>4720</v>
      </c>
      <c r="BJ25" s="346">
        <v>4790</v>
      </c>
      <c r="BK25" s="346">
        <v>5049</v>
      </c>
      <c r="BL25" s="346">
        <v>5055</v>
      </c>
      <c r="BM25" s="346">
        <v>5136</v>
      </c>
      <c r="BN25" s="346">
        <v>0</v>
      </c>
      <c r="BO25" s="346">
        <v>0</v>
      </c>
      <c r="BP25" s="346">
        <v>0</v>
      </c>
      <c r="BQ25" s="346">
        <v>0</v>
      </c>
      <c r="BR25" s="346">
        <v>0</v>
      </c>
      <c r="BS25" s="346">
        <v>0</v>
      </c>
      <c r="BT25" s="346">
        <v>0</v>
      </c>
      <c r="BU25" s="346">
        <v>0</v>
      </c>
      <c r="BV25" s="346">
        <v>0</v>
      </c>
      <c r="BW25" s="346">
        <v>0</v>
      </c>
      <c r="BX25" s="346">
        <v>0</v>
      </c>
      <c r="BY25" s="346">
        <v>0</v>
      </c>
      <c r="BZ25" s="346">
        <v>0</v>
      </c>
      <c r="CA25" s="346">
        <v>0</v>
      </c>
      <c r="CB25" s="346">
        <v>0</v>
      </c>
      <c r="CC25" s="346">
        <v>0</v>
      </c>
      <c r="CD25" s="346">
        <v>0</v>
      </c>
      <c r="CE25" s="347">
        <v>0</v>
      </c>
    </row>
    <row r="26" spans="1:83" s="53" customFormat="1" x14ac:dyDescent="0.35">
      <c r="B26" s="203" t="s">
        <v>687</v>
      </c>
      <c r="C26" s="74"/>
      <c r="D26" s="346">
        <v>0</v>
      </c>
      <c r="E26" s="346">
        <v>0</v>
      </c>
      <c r="F26" s="346">
        <v>0</v>
      </c>
      <c r="G26" s="346">
        <v>0</v>
      </c>
      <c r="H26" s="346">
        <v>0</v>
      </c>
      <c r="I26" s="346">
        <v>0</v>
      </c>
      <c r="J26" s="346">
        <v>0</v>
      </c>
      <c r="K26" s="346">
        <v>0</v>
      </c>
      <c r="L26" s="346">
        <v>0</v>
      </c>
      <c r="M26" s="346">
        <v>0</v>
      </c>
      <c r="N26" s="346">
        <v>0</v>
      </c>
      <c r="O26" s="346">
        <v>0</v>
      </c>
      <c r="P26" s="346">
        <v>0</v>
      </c>
      <c r="Q26" s="346">
        <v>0</v>
      </c>
      <c r="R26" s="346">
        <v>0</v>
      </c>
      <c r="S26" s="346">
        <v>0</v>
      </c>
      <c r="T26" s="346">
        <v>0</v>
      </c>
      <c r="U26" s="346">
        <v>0</v>
      </c>
      <c r="V26" s="346">
        <v>0</v>
      </c>
      <c r="W26" s="346">
        <v>0</v>
      </c>
      <c r="X26" s="346">
        <v>0</v>
      </c>
      <c r="Y26" s="346">
        <v>0</v>
      </c>
      <c r="Z26" s="346">
        <v>0</v>
      </c>
      <c r="AA26" s="346">
        <v>0</v>
      </c>
      <c r="AB26" s="346">
        <v>0</v>
      </c>
      <c r="AC26" s="346">
        <v>0</v>
      </c>
      <c r="AD26" s="346">
        <v>0</v>
      </c>
      <c r="AE26" s="346">
        <v>0</v>
      </c>
      <c r="AF26" s="346">
        <v>0</v>
      </c>
      <c r="AG26" s="346">
        <v>0</v>
      </c>
      <c r="AH26" s="346">
        <v>334</v>
      </c>
      <c r="AI26" s="346">
        <v>355</v>
      </c>
      <c r="AJ26" s="346">
        <v>436</v>
      </c>
      <c r="AK26" s="346">
        <v>564.62</v>
      </c>
      <c r="AL26" s="346">
        <v>780</v>
      </c>
      <c r="AM26" s="346">
        <v>956</v>
      </c>
      <c r="AN26" s="346">
        <v>1086</v>
      </c>
      <c r="AO26" s="346">
        <v>1313</v>
      </c>
      <c r="AP26" s="346">
        <v>1483</v>
      </c>
      <c r="AQ26" s="346">
        <v>1596</v>
      </c>
      <c r="AR26" s="346">
        <v>1762</v>
      </c>
      <c r="AS26" s="346">
        <v>1930</v>
      </c>
      <c r="AT26" s="346">
        <v>2286.4560000000001</v>
      </c>
      <c r="AU26" s="346">
        <v>2860</v>
      </c>
      <c r="AV26" s="346">
        <v>3448</v>
      </c>
      <c r="AW26" s="346">
        <v>3735</v>
      </c>
      <c r="AX26" s="346">
        <v>4051</v>
      </c>
      <c r="AY26" s="346">
        <v>4265</v>
      </c>
      <c r="AZ26" s="346">
        <v>4313</v>
      </c>
      <c r="BA26" s="346">
        <v>4106</v>
      </c>
      <c r="BB26" s="346">
        <v>3941</v>
      </c>
      <c r="BC26" s="346">
        <v>3963</v>
      </c>
      <c r="BD26" s="346">
        <v>4334</v>
      </c>
      <c r="BE26" s="346">
        <v>4520</v>
      </c>
      <c r="BF26" s="346">
        <v>4626</v>
      </c>
      <c r="BG26" s="346">
        <v>4854</v>
      </c>
      <c r="BH26" s="346">
        <v>4452</v>
      </c>
      <c r="BI26" s="346">
        <v>3786</v>
      </c>
      <c r="BJ26" s="346">
        <v>3415</v>
      </c>
      <c r="BK26" s="346">
        <v>3313</v>
      </c>
      <c r="BL26" s="346">
        <v>3060</v>
      </c>
      <c r="BM26" s="346">
        <v>2782</v>
      </c>
      <c r="BN26" s="346">
        <v>0</v>
      </c>
      <c r="BO26" s="346">
        <v>0</v>
      </c>
      <c r="BP26" s="346">
        <v>0</v>
      </c>
      <c r="BQ26" s="346">
        <v>0</v>
      </c>
      <c r="BR26" s="346">
        <v>0</v>
      </c>
      <c r="BS26" s="346">
        <v>0</v>
      </c>
      <c r="BT26" s="346">
        <v>0</v>
      </c>
      <c r="BU26" s="346">
        <v>0</v>
      </c>
      <c r="BV26" s="346">
        <v>0</v>
      </c>
      <c r="BW26" s="346">
        <v>0</v>
      </c>
      <c r="BX26" s="346">
        <v>0</v>
      </c>
      <c r="BY26" s="346">
        <v>0</v>
      </c>
      <c r="BZ26" s="346">
        <v>0</v>
      </c>
      <c r="CA26" s="346">
        <v>0</v>
      </c>
      <c r="CB26" s="346">
        <v>0</v>
      </c>
      <c r="CC26" s="346">
        <v>0</v>
      </c>
      <c r="CD26" s="346">
        <v>0</v>
      </c>
      <c r="CE26" s="347">
        <v>0</v>
      </c>
    </row>
    <row r="27" spans="1:83" s="53" customFormat="1" x14ac:dyDescent="0.35">
      <c r="B27" s="203" t="s">
        <v>688</v>
      </c>
      <c r="C27" s="74"/>
      <c r="D27" s="346">
        <v>0</v>
      </c>
      <c r="E27" s="346">
        <v>0</v>
      </c>
      <c r="F27" s="346">
        <v>0</v>
      </c>
      <c r="G27" s="346">
        <v>0</v>
      </c>
      <c r="H27" s="346">
        <v>0</v>
      </c>
      <c r="I27" s="346">
        <v>0</v>
      </c>
      <c r="J27" s="346">
        <v>0</v>
      </c>
      <c r="K27" s="346">
        <v>0</v>
      </c>
      <c r="L27" s="346">
        <v>0</v>
      </c>
      <c r="M27" s="346">
        <v>0</v>
      </c>
      <c r="N27" s="346">
        <v>0</v>
      </c>
      <c r="O27" s="346">
        <v>0</v>
      </c>
      <c r="P27" s="346">
        <v>0</v>
      </c>
      <c r="Q27" s="346">
        <v>0</v>
      </c>
      <c r="R27" s="346">
        <v>0</v>
      </c>
      <c r="S27" s="346">
        <v>0</v>
      </c>
      <c r="T27" s="346">
        <v>0</v>
      </c>
      <c r="U27" s="346">
        <v>0</v>
      </c>
      <c r="V27" s="346">
        <v>0</v>
      </c>
      <c r="W27" s="346">
        <v>0</v>
      </c>
      <c r="X27" s="346">
        <v>0</v>
      </c>
      <c r="Y27" s="346">
        <v>0</v>
      </c>
      <c r="Z27" s="346">
        <v>0</v>
      </c>
      <c r="AA27" s="346">
        <v>0</v>
      </c>
      <c r="AB27" s="346">
        <v>0</v>
      </c>
      <c r="AC27" s="346">
        <v>0</v>
      </c>
      <c r="AD27" s="346">
        <v>0</v>
      </c>
      <c r="AE27" s="346">
        <v>0</v>
      </c>
      <c r="AF27" s="346">
        <v>0</v>
      </c>
      <c r="AG27" s="346">
        <v>0</v>
      </c>
      <c r="AH27" s="346">
        <v>31</v>
      </c>
      <c r="AI27" s="346">
        <v>34</v>
      </c>
      <c r="AJ27" s="346">
        <v>41</v>
      </c>
      <c r="AK27" s="346">
        <v>47</v>
      </c>
      <c r="AL27" s="346">
        <v>61</v>
      </c>
      <c r="AM27" s="346">
        <v>72</v>
      </c>
      <c r="AN27" s="346">
        <v>83</v>
      </c>
      <c r="AO27" s="346">
        <v>101</v>
      </c>
      <c r="AP27" s="346">
        <v>127</v>
      </c>
      <c r="AQ27" s="346">
        <v>138</v>
      </c>
      <c r="AR27" s="346">
        <v>182</v>
      </c>
      <c r="AS27" s="346">
        <v>198</v>
      </c>
      <c r="AT27" s="346">
        <v>163.59299999999999</v>
      </c>
      <c r="AU27" s="346">
        <v>269</v>
      </c>
      <c r="AV27" s="346">
        <v>267</v>
      </c>
      <c r="AW27" s="346">
        <v>264</v>
      </c>
      <c r="AX27" s="346">
        <v>285</v>
      </c>
      <c r="AY27" s="346">
        <v>364</v>
      </c>
      <c r="AZ27" s="346">
        <v>497</v>
      </c>
      <c r="BA27" s="346">
        <v>516</v>
      </c>
      <c r="BB27" s="346">
        <v>452</v>
      </c>
      <c r="BC27" s="346">
        <v>447</v>
      </c>
      <c r="BD27" s="346">
        <v>448</v>
      </c>
      <c r="BE27" s="346">
        <v>437</v>
      </c>
      <c r="BF27" s="346">
        <v>427</v>
      </c>
      <c r="BG27" s="346">
        <v>438</v>
      </c>
      <c r="BH27" s="346">
        <v>407</v>
      </c>
      <c r="BI27" s="346">
        <v>308</v>
      </c>
      <c r="BJ27" s="346">
        <v>304</v>
      </c>
      <c r="BK27" s="346">
        <v>348</v>
      </c>
      <c r="BL27" s="346">
        <v>267</v>
      </c>
      <c r="BM27" s="346">
        <v>75</v>
      </c>
      <c r="BN27" s="346">
        <v>0</v>
      </c>
      <c r="BO27" s="346">
        <v>0</v>
      </c>
      <c r="BP27" s="346">
        <v>0</v>
      </c>
      <c r="BQ27" s="346">
        <v>0</v>
      </c>
      <c r="BR27" s="346">
        <v>0</v>
      </c>
      <c r="BS27" s="346">
        <v>0</v>
      </c>
      <c r="BT27" s="346">
        <v>0</v>
      </c>
      <c r="BU27" s="346">
        <v>0</v>
      </c>
      <c r="BV27" s="346">
        <v>0</v>
      </c>
      <c r="BW27" s="346">
        <v>0</v>
      </c>
      <c r="BX27" s="346">
        <v>0</v>
      </c>
      <c r="BY27" s="346">
        <v>0</v>
      </c>
      <c r="BZ27" s="346">
        <v>0</v>
      </c>
      <c r="CA27" s="346">
        <v>0</v>
      </c>
      <c r="CB27" s="346">
        <v>0</v>
      </c>
      <c r="CC27" s="346">
        <v>0</v>
      </c>
      <c r="CD27" s="346">
        <v>0</v>
      </c>
      <c r="CE27" s="347">
        <v>0</v>
      </c>
    </row>
    <row r="28" spans="1:83" s="53" customFormat="1" x14ac:dyDescent="0.35">
      <c r="B28" s="285" t="s">
        <v>689</v>
      </c>
      <c r="C28" s="391"/>
      <c r="D28" s="346">
        <v>0</v>
      </c>
      <c r="E28" s="346">
        <v>0</v>
      </c>
      <c r="F28" s="346">
        <v>0</v>
      </c>
      <c r="G28" s="346">
        <v>0</v>
      </c>
      <c r="H28" s="346">
        <v>0</v>
      </c>
      <c r="I28" s="346">
        <v>0</v>
      </c>
      <c r="J28" s="346">
        <v>0</v>
      </c>
      <c r="K28" s="346">
        <v>0</v>
      </c>
      <c r="L28" s="346">
        <v>0</v>
      </c>
      <c r="M28" s="346">
        <v>0</v>
      </c>
      <c r="N28" s="346">
        <v>0</v>
      </c>
      <c r="O28" s="346">
        <v>0</v>
      </c>
      <c r="P28" s="346">
        <v>0</v>
      </c>
      <c r="Q28" s="346">
        <v>0</v>
      </c>
      <c r="R28" s="346">
        <v>0</v>
      </c>
      <c r="S28" s="346">
        <v>0</v>
      </c>
      <c r="T28" s="346">
        <v>0</v>
      </c>
      <c r="U28" s="346">
        <v>0</v>
      </c>
      <c r="V28" s="346">
        <v>0</v>
      </c>
      <c r="W28" s="346">
        <v>0</v>
      </c>
      <c r="X28" s="346">
        <v>0</v>
      </c>
      <c r="Y28" s="346">
        <v>0</v>
      </c>
      <c r="Z28" s="346">
        <v>0</v>
      </c>
      <c r="AA28" s="346">
        <v>0</v>
      </c>
      <c r="AB28" s="346">
        <v>0</v>
      </c>
      <c r="AC28" s="346">
        <v>0</v>
      </c>
      <c r="AD28" s="346">
        <v>0</v>
      </c>
      <c r="AE28" s="346">
        <v>0</v>
      </c>
      <c r="AF28" s="346">
        <v>0</v>
      </c>
      <c r="AG28" s="346">
        <v>0</v>
      </c>
      <c r="AH28" s="346">
        <v>21</v>
      </c>
      <c r="AI28" s="346">
        <v>27</v>
      </c>
      <c r="AJ28" s="346">
        <v>34</v>
      </c>
      <c r="AK28" s="346">
        <v>46.26</v>
      </c>
      <c r="AL28" s="346">
        <v>65</v>
      </c>
      <c r="AM28" s="346">
        <v>89</v>
      </c>
      <c r="AN28" s="346">
        <v>112</v>
      </c>
      <c r="AO28" s="346">
        <v>116</v>
      </c>
      <c r="AP28" s="346">
        <v>149</v>
      </c>
      <c r="AQ28" s="346">
        <v>214</v>
      </c>
      <c r="AR28" s="346">
        <v>149</v>
      </c>
      <c r="AS28" s="346">
        <v>162</v>
      </c>
      <c r="AT28" s="346">
        <v>281.07400000000001</v>
      </c>
      <c r="AU28" s="346">
        <v>429.02289951173043</v>
      </c>
      <c r="AV28" s="346">
        <v>335.98800000000119</v>
      </c>
      <c r="AW28" s="346">
        <v>340.62299999999959</v>
      </c>
      <c r="AX28" s="346">
        <v>426.04799999999886</v>
      </c>
      <c r="AY28" s="346">
        <v>494.53299999999945</v>
      </c>
      <c r="AZ28" s="346">
        <v>450.69499999999999</v>
      </c>
      <c r="BA28" s="346">
        <v>407.31700000000092</v>
      </c>
      <c r="BB28" s="346">
        <v>382.68999999999869</v>
      </c>
      <c r="BC28" s="346">
        <v>287.32200000000012</v>
      </c>
      <c r="BD28" s="346">
        <v>292.22699999999895</v>
      </c>
      <c r="BE28" s="346">
        <v>325.9071194121716</v>
      </c>
      <c r="BF28" s="346">
        <v>354.31471095259985</v>
      </c>
      <c r="BG28" s="346">
        <v>484.93625241992959</v>
      </c>
      <c r="BH28" s="346">
        <v>382.21499999999997</v>
      </c>
      <c r="BI28" s="346">
        <v>253.7110046050002</v>
      </c>
      <c r="BJ28" s="346">
        <v>243.58984891</v>
      </c>
      <c r="BK28" s="346">
        <v>229.90786925876637</v>
      </c>
      <c r="BL28" s="346">
        <v>212.53440938999847</v>
      </c>
      <c r="BM28" s="346">
        <v>284.51897782000015</v>
      </c>
      <c r="BN28" s="346">
        <v>0</v>
      </c>
      <c r="BO28" s="346">
        <v>0</v>
      </c>
      <c r="BP28" s="346">
        <v>0</v>
      </c>
      <c r="BQ28" s="346">
        <v>0</v>
      </c>
      <c r="BR28" s="346">
        <v>0</v>
      </c>
      <c r="BS28" s="346">
        <v>0</v>
      </c>
      <c r="BT28" s="346">
        <v>0</v>
      </c>
      <c r="BU28" s="346">
        <v>0</v>
      </c>
      <c r="BV28" s="346">
        <v>0</v>
      </c>
      <c r="BW28" s="346">
        <v>0</v>
      </c>
      <c r="BX28" s="346">
        <v>0</v>
      </c>
      <c r="BY28" s="346">
        <v>0</v>
      </c>
      <c r="BZ28" s="346">
        <v>0</v>
      </c>
      <c r="CA28" s="346">
        <v>0</v>
      </c>
      <c r="CB28" s="346">
        <v>0</v>
      </c>
      <c r="CC28" s="346">
        <v>0</v>
      </c>
      <c r="CD28" s="346">
        <v>0</v>
      </c>
      <c r="CE28" s="347">
        <v>0</v>
      </c>
    </row>
    <row r="29" spans="1:83" s="53" customFormat="1" ht="25.5" customHeight="1" x14ac:dyDescent="0.35">
      <c r="B29" s="203" t="s">
        <v>679</v>
      </c>
      <c r="C29" s="76"/>
      <c r="D29" s="346">
        <f t="shared" ref="D29:AI29" si="18">SUM(D30:D35)</f>
        <v>0</v>
      </c>
      <c r="E29" s="346">
        <f t="shared" si="18"/>
        <v>0</v>
      </c>
      <c r="F29" s="346">
        <f t="shared" si="18"/>
        <v>0</v>
      </c>
      <c r="G29" s="346">
        <f t="shared" si="18"/>
        <v>0</v>
      </c>
      <c r="H29" s="346">
        <f t="shared" si="18"/>
        <v>0</v>
      </c>
      <c r="I29" s="346">
        <f t="shared" si="18"/>
        <v>0</v>
      </c>
      <c r="J29" s="346">
        <f t="shared" si="18"/>
        <v>0</v>
      </c>
      <c r="K29" s="346">
        <f t="shared" si="18"/>
        <v>0</v>
      </c>
      <c r="L29" s="346">
        <f t="shared" si="18"/>
        <v>0</v>
      </c>
      <c r="M29" s="346">
        <f t="shared" si="18"/>
        <v>0</v>
      </c>
      <c r="N29" s="346">
        <f t="shared" si="18"/>
        <v>0</v>
      </c>
      <c r="O29" s="346">
        <f t="shared" si="18"/>
        <v>0</v>
      </c>
      <c r="P29" s="346">
        <f t="shared" si="18"/>
        <v>0</v>
      </c>
      <c r="Q29" s="346">
        <f t="shared" si="18"/>
        <v>0</v>
      </c>
      <c r="R29" s="346">
        <f t="shared" si="18"/>
        <v>0</v>
      </c>
      <c r="S29" s="346">
        <f t="shared" si="18"/>
        <v>0</v>
      </c>
      <c r="T29" s="346">
        <f t="shared" si="18"/>
        <v>0</v>
      </c>
      <c r="U29" s="346">
        <f t="shared" si="18"/>
        <v>0</v>
      </c>
      <c r="V29" s="346">
        <f t="shared" si="18"/>
        <v>0</v>
      </c>
      <c r="W29" s="346">
        <f t="shared" si="18"/>
        <v>0</v>
      </c>
      <c r="X29" s="346">
        <f t="shared" si="18"/>
        <v>0</v>
      </c>
      <c r="Y29" s="346">
        <f t="shared" si="18"/>
        <v>0</v>
      </c>
      <c r="Z29" s="346">
        <f t="shared" si="18"/>
        <v>0</v>
      </c>
      <c r="AA29" s="346">
        <f t="shared" si="18"/>
        <v>0</v>
      </c>
      <c r="AB29" s="346">
        <f t="shared" si="18"/>
        <v>0</v>
      </c>
      <c r="AC29" s="346">
        <f t="shared" si="18"/>
        <v>0</v>
      </c>
      <c r="AD29" s="346">
        <f t="shared" si="18"/>
        <v>0</v>
      </c>
      <c r="AE29" s="346">
        <f t="shared" si="18"/>
        <v>0</v>
      </c>
      <c r="AF29" s="346">
        <f t="shared" si="18"/>
        <v>0</v>
      </c>
      <c r="AG29" s="346">
        <f t="shared" si="18"/>
        <v>0</v>
      </c>
      <c r="AH29" s="346">
        <f t="shared" si="18"/>
        <v>287.50626379634298</v>
      </c>
      <c r="AI29" s="346">
        <f t="shared" si="18"/>
        <v>302.08045600000003</v>
      </c>
      <c r="AJ29" s="346">
        <f t="shared" ref="AJ29:BO29" si="19">SUM(AJ30:AJ35)</f>
        <v>395.88564615384615</v>
      </c>
      <c r="AK29" s="346">
        <f t="shared" si="19"/>
        <v>564.3645305</v>
      </c>
      <c r="AL29" s="346">
        <f t="shared" si="19"/>
        <v>755.4666057500001</v>
      </c>
      <c r="AM29" s="346">
        <f t="shared" si="19"/>
        <v>882.96256549999987</v>
      </c>
      <c r="AN29" s="346">
        <f t="shared" si="19"/>
        <v>1020.7705977499999</v>
      </c>
      <c r="AO29" s="346">
        <f t="shared" si="19"/>
        <v>1172.1197127142857</v>
      </c>
      <c r="AP29" s="346">
        <f t="shared" si="19"/>
        <v>1245.5755610666668</v>
      </c>
      <c r="AQ29" s="346">
        <f t="shared" si="19"/>
        <v>1291.2906329999998</v>
      </c>
      <c r="AR29" s="346">
        <f t="shared" si="19"/>
        <v>1322.3629533333335</v>
      </c>
      <c r="AS29" s="346">
        <f t="shared" si="19"/>
        <v>1417.252283333333</v>
      </c>
      <c r="AT29" s="346">
        <f t="shared" si="19"/>
        <v>1601.3146243333333</v>
      </c>
      <c r="AU29" s="346">
        <f t="shared" si="19"/>
        <v>2084.0561549999998</v>
      </c>
      <c r="AV29" s="346">
        <f t="shared" si="19"/>
        <v>2588.9620103333332</v>
      </c>
      <c r="AW29" s="346">
        <f t="shared" si="19"/>
        <v>2871.8776219999995</v>
      </c>
      <c r="AX29" s="346">
        <f t="shared" si="19"/>
        <v>2785.9169999999999</v>
      </c>
      <c r="AY29" s="346">
        <f t="shared" si="19"/>
        <v>2744.35</v>
      </c>
      <c r="AZ29" s="346">
        <f t="shared" si="19"/>
        <v>2438.2424801734269</v>
      </c>
      <c r="BA29" s="346">
        <f t="shared" si="19"/>
        <v>2154.4810000000002</v>
      </c>
      <c r="BB29" s="346">
        <f t="shared" si="19"/>
        <v>2160.527</v>
      </c>
      <c r="BC29" s="346">
        <f t="shared" si="19"/>
        <v>2384.0059999999999</v>
      </c>
      <c r="BD29" s="346">
        <f t="shared" si="19"/>
        <v>2944.4639999999999</v>
      </c>
      <c r="BE29" s="346">
        <f t="shared" si="19"/>
        <v>3325.067</v>
      </c>
      <c r="BF29" s="346">
        <f t="shared" si="19"/>
        <v>3655.0069999999996</v>
      </c>
      <c r="BG29" s="346">
        <f t="shared" si="19"/>
        <v>3752.7889999999998</v>
      </c>
      <c r="BH29" s="346">
        <f t="shared" si="19"/>
        <v>3278.0000000000005</v>
      </c>
      <c r="BI29" s="346">
        <f t="shared" si="19"/>
        <v>2525.9999999999995</v>
      </c>
      <c r="BJ29" s="346">
        <f t="shared" si="19"/>
        <v>2050</v>
      </c>
      <c r="BK29" s="346">
        <f t="shared" si="19"/>
        <v>1737.5119804834528</v>
      </c>
      <c r="BL29" s="346">
        <f t="shared" si="19"/>
        <v>1455.6900798477316</v>
      </c>
      <c r="BM29" s="346">
        <f t="shared" si="19"/>
        <v>877.14850322825873</v>
      </c>
      <c r="BN29" s="346">
        <f t="shared" si="19"/>
        <v>0</v>
      </c>
      <c r="BO29" s="346">
        <f t="shared" si="19"/>
        <v>0</v>
      </c>
      <c r="BP29" s="346">
        <f t="shared" ref="BP29:CE29" si="20">SUM(BP30:BP35)</f>
        <v>0</v>
      </c>
      <c r="BQ29" s="346">
        <f t="shared" si="20"/>
        <v>0</v>
      </c>
      <c r="BR29" s="346">
        <f t="shared" si="20"/>
        <v>0</v>
      </c>
      <c r="BS29" s="346">
        <f t="shared" si="20"/>
        <v>0</v>
      </c>
      <c r="BT29" s="346">
        <f t="shared" si="20"/>
        <v>0</v>
      </c>
      <c r="BU29" s="346">
        <f t="shared" si="20"/>
        <v>0</v>
      </c>
      <c r="BV29" s="346">
        <f t="shared" si="20"/>
        <v>0</v>
      </c>
      <c r="BW29" s="346">
        <f t="shared" si="20"/>
        <v>0</v>
      </c>
      <c r="BX29" s="346">
        <f t="shared" si="20"/>
        <v>0</v>
      </c>
      <c r="BY29" s="346">
        <f t="shared" si="20"/>
        <v>0</v>
      </c>
      <c r="BZ29" s="346">
        <f t="shared" si="20"/>
        <v>0</v>
      </c>
      <c r="CA29" s="346">
        <f t="shared" si="20"/>
        <v>0</v>
      </c>
      <c r="CB29" s="346">
        <f t="shared" si="20"/>
        <v>0</v>
      </c>
      <c r="CC29" s="346">
        <f t="shared" si="20"/>
        <v>0</v>
      </c>
      <c r="CD29" s="346">
        <f t="shared" si="20"/>
        <v>0</v>
      </c>
      <c r="CE29" s="347">
        <f t="shared" si="20"/>
        <v>0</v>
      </c>
    </row>
    <row r="30" spans="1:83" s="53" customFormat="1" x14ac:dyDescent="0.35">
      <c r="B30" s="294" t="s">
        <v>685</v>
      </c>
      <c r="C30" s="74"/>
      <c r="D30" s="346">
        <v>0</v>
      </c>
      <c r="E30" s="346">
        <v>0</v>
      </c>
      <c r="F30" s="346">
        <v>0</v>
      </c>
      <c r="G30" s="346">
        <v>0</v>
      </c>
      <c r="H30" s="346">
        <v>0</v>
      </c>
      <c r="I30" s="346">
        <v>0</v>
      </c>
      <c r="J30" s="346">
        <v>0</v>
      </c>
      <c r="K30" s="346">
        <v>0</v>
      </c>
      <c r="L30" s="346">
        <v>0</v>
      </c>
      <c r="M30" s="346">
        <v>0</v>
      </c>
      <c r="N30" s="346">
        <v>0</v>
      </c>
      <c r="O30" s="346">
        <v>0</v>
      </c>
      <c r="P30" s="346">
        <v>0</v>
      </c>
      <c r="Q30" s="346">
        <v>0</v>
      </c>
      <c r="R30" s="346">
        <v>0</v>
      </c>
      <c r="S30" s="346">
        <v>0</v>
      </c>
      <c r="T30" s="346">
        <v>0</v>
      </c>
      <c r="U30" s="346">
        <v>0</v>
      </c>
      <c r="V30" s="346">
        <v>0</v>
      </c>
      <c r="W30" s="346">
        <v>0</v>
      </c>
      <c r="X30" s="346">
        <v>0</v>
      </c>
      <c r="Y30" s="346">
        <v>0</v>
      </c>
      <c r="Z30" s="346">
        <v>0</v>
      </c>
      <c r="AA30" s="346">
        <v>0</v>
      </c>
      <c r="AB30" s="346">
        <v>0</v>
      </c>
      <c r="AC30" s="346">
        <v>0</v>
      </c>
      <c r="AD30" s="346">
        <v>0</v>
      </c>
      <c r="AE30" s="346">
        <v>0</v>
      </c>
      <c r="AF30" s="346">
        <v>0</v>
      </c>
      <c r="AG30" s="346">
        <v>0</v>
      </c>
      <c r="AH30" s="346">
        <v>93.471266166347988</v>
      </c>
      <c r="AI30" s="346">
        <v>94.923246999999989</v>
      </c>
      <c r="AJ30" s="346">
        <v>133.38773399999999</v>
      </c>
      <c r="AK30" s="346">
        <v>247.07490900000002</v>
      </c>
      <c r="AL30" s="346">
        <v>357.58954</v>
      </c>
      <c r="AM30" s="346">
        <v>431.42880574999998</v>
      </c>
      <c r="AN30" s="346">
        <v>509.44051474999986</v>
      </c>
      <c r="AO30" s="346">
        <v>568.12316771428561</v>
      </c>
      <c r="AP30" s="346">
        <v>574.2704686666666</v>
      </c>
      <c r="AQ30" s="346">
        <v>536.17211133333342</v>
      </c>
      <c r="AR30" s="346">
        <v>433.57405600000004</v>
      </c>
      <c r="AS30" s="346">
        <v>354.685723</v>
      </c>
      <c r="AT30" s="346">
        <v>376.53609799999998</v>
      </c>
      <c r="AU30" s="346">
        <v>563.69445233333329</v>
      </c>
      <c r="AV30" s="346">
        <v>715.69305299999996</v>
      </c>
      <c r="AW30" s="346">
        <v>769.72457333333318</v>
      </c>
      <c r="AX30" s="346">
        <v>820</v>
      </c>
      <c r="AY30" s="346">
        <v>660</v>
      </c>
      <c r="AZ30" s="346">
        <v>275.71548017342661</v>
      </c>
      <c r="BA30" s="346">
        <v>0</v>
      </c>
      <c r="BB30" s="346">
        <v>0</v>
      </c>
      <c r="BC30" s="346">
        <v>0</v>
      </c>
      <c r="BD30" s="346">
        <v>0</v>
      </c>
      <c r="BE30" s="346">
        <v>0</v>
      </c>
      <c r="BF30" s="346">
        <v>0</v>
      </c>
      <c r="BG30" s="346">
        <v>0</v>
      </c>
      <c r="BH30" s="346">
        <v>0</v>
      </c>
      <c r="BI30" s="346">
        <v>0</v>
      </c>
      <c r="BJ30" s="346">
        <v>0</v>
      </c>
      <c r="BK30" s="346">
        <v>0</v>
      </c>
      <c r="BL30" s="346">
        <v>0</v>
      </c>
      <c r="BM30" s="346">
        <v>0</v>
      </c>
      <c r="BN30" s="346">
        <v>0</v>
      </c>
      <c r="BO30" s="346">
        <v>0</v>
      </c>
      <c r="BP30" s="346">
        <v>0</v>
      </c>
      <c r="BQ30" s="346">
        <v>0</v>
      </c>
      <c r="BR30" s="346">
        <v>0</v>
      </c>
      <c r="BS30" s="346">
        <v>0</v>
      </c>
      <c r="BT30" s="346">
        <v>0</v>
      </c>
      <c r="BU30" s="346">
        <v>0</v>
      </c>
      <c r="BV30" s="346">
        <v>0</v>
      </c>
      <c r="BW30" s="346">
        <v>0</v>
      </c>
      <c r="BX30" s="346">
        <v>0</v>
      </c>
      <c r="BY30" s="346">
        <v>0</v>
      </c>
      <c r="BZ30" s="346">
        <v>0</v>
      </c>
      <c r="CA30" s="346">
        <v>0</v>
      </c>
      <c r="CB30" s="346">
        <v>0</v>
      </c>
      <c r="CC30" s="346">
        <v>0</v>
      </c>
      <c r="CD30" s="346">
        <v>0</v>
      </c>
      <c r="CE30" s="347">
        <v>0</v>
      </c>
    </row>
    <row r="31" spans="1:83" s="53" customFormat="1" x14ac:dyDescent="0.35">
      <c r="B31" s="294" t="s">
        <v>686</v>
      </c>
      <c r="C31" s="74"/>
      <c r="D31" s="346">
        <v>0</v>
      </c>
      <c r="E31" s="346">
        <v>0</v>
      </c>
      <c r="F31" s="346">
        <v>0</v>
      </c>
      <c r="G31" s="346">
        <v>0</v>
      </c>
      <c r="H31" s="346">
        <v>0</v>
      </c>
      <c r="I31" s="346">
        <v>0</v>
      </c>
      <c r="J31" s="346">
        <v>0</v>
      </c>
      <c r="K31" s="346">
        <v>0</v>
      </c>
      <c r="L31" s="346">
        <v>0</v>
      </c>
      <c r="M31" s="346">
        <v>0</v>
      </c>
      <c r="N31" s="346">
        <v>0</v>
      </c>
      <c r="O31" s="346">
        <v>0</v>
      </c>
      <c r="P31" s="346">
        <v>0</v>
      </c>
      <c r="Q31" s="346">
        <v>0</v>
      </c>
      <c r="R31" s="346">
        <v>0</v>
      </c>
      <c r="S31" s="346">
        <v>0</v>
      </c>
      <c r="T31" s="346">
        <v>0</v>
      </c>
      <c r="U31" s="346">
        <v>0</v>
      </c>
      <c r="V31" s="346">
        <v>0</v>
      </c>
      <c r="W31" s="346">
        <v>0</v>
      </c>
      <c r="X31" s="346">
        <v>0</v>
      </c>
      <c r="Y31" s="346">
        <v>0</v>
      </c>
      <c r="Z31" s="346">
        <v>0</v>
      </c>
      <c r="AA31" s="346">
        <v>0</v>
      </c>
      <c r="AB31" s="346">
        <v>0</v>
      </c>
      <c r="AC31" s="346">
        <v>0</v>
      </c>
      <c r="AD31" s="346">
        <v>0</v>
      </c>
      <c r="AE31" s="346">
        <v>0</v>
      </c>
      <c r="AF31" s="346">
        <v>0</v>
      </c>
      <c r="AG31" s="346">
        <v>0</v>
      </c>
      <c r="AH31" s="346">
        <v>2.8029816586538465</v>
      </c>
      <c r="AI31" s="346">
        <v>3.1177550000000003</v>
      </c>
      <c r="AJ31" s="346">
        <v>4.417237692307693</v>
      </c>
      <c r="AK31" s="346">
        <v>3.0525300000000004</v>
      </c>
      <c r="AL31" s="346">
        <v>5.1579929999999994</v>
      </c>
      <c r="AM31" s="346">
        <v>4.8207797499999998</v>
      </c>
      <c r="AN31" s="346">
        <v>5.9772190000000007</v>
      </c>
      <c r="AO31" s="346">
        <v>6.0103905714285712</v>
      </c>
      <c r="AP31" s="346">
        <v>6.2181166666666661</v>
      </c>
      <c r="AQ31" s="346">
        <v>11.184782999999999</v>
      </c>
      <c r="AR31" s="346">
        <v>20.375420333333334</v>
      </c>
      <c r="AS31" s="346">
        <v>23.223578666666668</v>
      </c>
      <c r="AT31" s="346">
        <v>27.424068666666663</v>
      </c>
      <c r="AU31" s="346">
        <v>33.173434999999991</v>
      </c>
      <c r="AV31" s="346">
        <v>38.794090666666669</v>
      </c>
      <c r="AW31" s="346">
        <v>43.345056333333332</v>
      </c>
      <c r="AX31" s="346">
        <v>43.463999999999999</v>
      </c>
      <c r="AY31" s="346">
        <v>46.861000000000004</v>
      </c>
      <c r="AZ31" s="346">
        <v>50.704000000000001</v>
      </c>
      <c r="BA31" s="346">
        <v>51.632000000000005</v>
      </c>
      <c r="BB31" s="346">
        <v>53.134</v>
      </c>
      <c r="BC31" s="346">
        <v>55.036000000000001</v>
      </c>
      <c r="BD31" s="346">
        <v>63.141999999999996</v>
      </c>
      <c r="BE31" s="346">
        <v>69.936000000000007</v>
      </c>
      <c r="BF31" s="346">
        <v>78.903000000000006</v>
      </c>
      <c r="BG31" s="346">
        <v>44.26</v>
      </c>
      <c r="BH31" s="346">
        <v>0</v>
      </c>
      <c r="BI31" s="346">
        <v>0</v>
      </c>
      <c r="BJ31" s="346">
        <v>0</v>
      </c>
      <c r="BK31" s="346">
        <v>0</v>
      </c>
      <c r="BL31" s="346">
        <v>0</v>
      </c>
      <c r="BM31" s="346">
        <v>0</v>
      </c>
      <c r="BN31" s="346">
        <v>0</v>
      </c>
      <c r="BO31" s="346">
        <v>0</v>
      </c>
      <c r="BP31" s="346">
        <v>0</v>
      </c>
      <c r="BQ31" s="346">
        <v>0</v>
      </c>
      <c r="BR31" s="346">
        <v>0</v>
      </c>
      <c r="BS31" s="346">
        <v>0</v>
      </c>
      <c r="BT31" s="346">
        <v>0</v>
      </c>
      <c r="BU31" s="346">
        <v>0</v>
      </c>
      <c r="BV31" s="346">
        <v>0</v>
      </c>
      <c r="BW31" s="346">
        <v>0</v>
      </c>
      <c r="BX31" s="346">
        <v>0</v>
      </c>
      <c r="BY31" s="346">
        <v>0</v>
      </c>
      <c r="BZ31" s="346">
        <v>0</v>
      </c>
      <c r="CA31" s="346">
        <v>0</v>
      </c>
      <c r="CB31" s="346">
        <v>0</v>
      </c>
      <c r="CC31" s="346">
        <v>0</v>
      </c>
      <c r="CD31" s="346">
        <v>0</v>
      </c>
      <c r="CE31" s="347">
        <v>0</v>
      </c>
    </row>
    <row r="32" spans="1:83" s="53" customFormat="1" x14ac:dyDescent="0.35">
      <c r="B32" s="294" t="s">
        <v>671</v>
      </c>
      <c r="C32" s="74"/>
      <c r="D32" s="346">
        <v>0</v>
      </c>
      <c r="E32" s="346">
        <v>0</v>
      </c>
      <c r="F32" s="346">
        <v>0</v>
      </c>
      <c r="G32" s="346">
        <v>0</v>
      </c>
      <c r="H32" s="346">
        <v>0</v>
      </c>
      <c r="I32" s="346">
        <v>0</v>
      </c>
      <c r="J32" s="346">
        <v>0</v>
      </c>
      <c r="K32" s="346">
        <v>0</v>
      </c>
      <c r="L32" s="346">
        <v>0</v>
      </c>
      <c r="M32" s="346">
        <v>0</v>
      </c>
      <c r="N32" s="346">
        <v>0</v>
      </c>
      <c r="O32" s="346">
        <v>0</v>
      </c>
      <c r="P32" s="346">
        <v>0</v>
      </c>
      <c r="Q32" s="346">
        <v>0</v>
      </c>
      <c r="R32" s="346">
        <v>0</v>
      </c>
      <c r="S32" s="346">
        <v>0</v>
      </c>
      <c r="T32" s="346">
        <v>0</v>
      </c>
      <c r="U32" s="346">
        <v>0</v>
      </c>
      <c r="V32" s="346">
        <v>0</v>
      </c>
      <c r="W32" s="346">
        <v>0</v>
      </c>
      <c r="X32" s="346">
        <v>0</v>
      </c>
      <c r="Y32" s="346">
        <v>0</v>
      </c>
      <c r="Z32" s="346">
        <v>0</v>
      </c>
      <c r="AA32" s="346">
        <v>0</v>
      </c>
      <c r="AB32" s="346">
        <v>0</v>
      </c>
      <c r="AC32" s="346">
        <v>0</v>
      </c>
      <c r="AD32" s="346">
        <v>0</v>
      </c>
      <c r="AE32" s="346">
        <v>0</v>
      </c>
      <c r="AF32" s="346">
        <v>0</v>
      </c>
      <c r="AG32" s="346">
        <v>0</v>
      </c>
      <c r="AH32" s="346">
        <v>5.1934940357142851</v>
      </c>
      <c r="AI32" s="346">
        <v>5.8754679999999997</v>
      </c>
      <c r="AJ32" s="346">
        <v>6.4494479999999994</v>
      </c>
      <c r="AK32" s="346">
        <v>7.7735155000000002</v>
      </c>
      <c r="AL32" s="346">
        <v>8.1048584999999989</v>
      </c>
      <c r="AM32" s="346">
        <v>11.847468999999998</v>
      </c>
      <c r="AN32" s="346">
        <v>12.584511500000001</v>
      </c>
      <c r="AO32" s="346">
        <v>15.318929857142857</v>
      </c>
      <c r="AP32" s="346">
        <v>21.204908400000001</v>
      </c>
      <c r="AQ32" s="346">
        <v>26.817910999999995</v>
      </c>
      <c r="AR32" s="346">
        <v>31.576727000000005</v>
      </c>
      <c r="AS32" s="346">
        <v>44.142540666666669</v>
      </c>
      <c r="AT32" s="346">
        <v>70.518660999999994</v>
      </c>
      <c r="AU32" s="346">
        <v>130.53000933333331</v>
      </c>
      <c r="AV32" s="346">
        <v>189.23076999999998</v>
      </c>
      <c r="AW32" s="346">
        <v>255.07671199999996</v>
      </c>
      <c r="AX32" s="346">
        <v>255.15199999999999</v>
      </c>
      <c r="AY32" s="346">
        <v>297.05799999999999</v>
      </c>
      <c r="AZ32" s="346">
        <v>327.88400000000001</v>
      </c>
      <c r="BA32" s="346">
        <v>354.95100000000002</v>
      </c>
      <c r="BB32" s="346">
        <v>382.50900000000001</v>
      </c>
      <c r="BC32" s="346">
        <v>453.77700000000004</v>
      </c>
      <c r="BD32" s="346">
        <v>582.23099999999999</v>
      </c>
      <c r="BE32" s="346">
        <v>697.84500000000003</v>
      </c>
      <c r="BF32" s="346">
        <v>800.66499999999996</v>
      </c>
      <c r="BG32" s="346">
        <v>866.86699999999996</v>
      </c>
      <c r="BH32" s="346">
        <v>824.20128892350272</v>
      </c>
      <c r="BI32" s="346">
        <v>660.22746358750726</v>
      </c>
      <c r="BJ32" s="346">
        <v>551.92517870773702</v>
      </c>
      <c r="BK32" s="346">
        <v>473.66156547405154</v>
      </c>
      <c r="BL32" s="346">
        <v>417.08510670184251</v>
      </c>
      <c r="BM32" s="346">
        <v>302.41702124496578</v>
      </c>
      <c r="BN32" s="346">
        <v>0</v>
      </c>
      <c r="BO32" s="346">
        <v>0</v>
      </c>
      <c r="BP32" s="346">
        <v>0</v>
      </c>
      <c r="BQ32" s="346">
        <v>0</v>
      </c>
      <c r="BR32" s="346">
        <v>0</v>
      </c>
      <c r="BS32" s="346">
        <v>0</v>
      </c>
      <c r="BT32" s="346">
        <v>0</v>
      </c>
      <c r="BU32" s="346">
        <v>0</v>
      </c>
      <c r="BV32" s="346">
        <v>0</v>
      </c>
      <c r="BW32" s="346">
        <v>0</v>
      </c>
      <c r="BX32" s="346">
        <v>0</v>
      </c>
      <c r="BY32" s="346">
        <v>0</v>
      </c>
      <c r="BZ32" s="346">
        <v>0</v>
      </c>
      <c r="CA32" s="346">
        <v>0</v>
      </c>
      <c r="CB32" s="346">
        <v>0</v>
      </c>
      <c r="CC32" s="346">
        <v>0</v>
      </c>
      <c r="CD32" s="346">
        <v>0</v>
      </c>
      <c r="CE32" s="347">
        <v>0</v>
      </c>
    </row>
    <row r="33" spans="1:83" s="53" customFormat="1" x14ac:dyDescent="0.35">
      <c r="B33" s="294" t="s">
        <v>687</v>
      </c>
      <c r="C33" s="74"/>
      <c r="D33" s="346">
        <v>0</v>
      </c>
      <c r="E33" s="346">
        <v>0</v>
      </c>
      <c r="F33" s="346">
        <v>0</v>
      </c>
      <c r="G33" s="346">
        <v>0</v>
      </c>
      <c r="H33" s="346">
        <v>0</v>
      </c>
      <c r="I33" s="346">
        <v>0</v>
      </c>
      <c r="J33" s="346">
        <v>0</v>
      </c>
      <c r="K33" s="346">
        <v>0</v>
      </c>
      <c r="L33" s="346">
        <v>0</v>
      </c>
      <c r="M33" s="346">
        <v>0</v>
      </c>
      <c r="N33" s="346">
        <v>0</v>
      </c>
      <c r="O33" s="346">
        <v>0</v>
      </c>
      <c r="P33" s="346">
        <v>0</v>
      </c>
      <c r="Q33" s="346">
        <v>0</v>
      </c>
      <c r="R33" s="346">
        <v>0</v>
      </c>
      <c r="S33" s="346">
        <v>0</v>
      </c>
      <c r="T33" s="346">
        <v>0</v>
      </c>
      <c r="U33" s="346">
        <v>0</v>
      </c>
      <c r="V33" s="346">
        <v>0</v>
      </c>
      <c r="W33" s="346">
        <v>0</v>
      </c>
      <c r="X33" s="346">
        <v>0</v>
      </c>
      <c r="Y33" s="346">
        <v>0</v>
      </c>
      <c r="Z33" s="346">
        <v>0</v>
      </c>
      <c r="AA33" s="346">
        <v>0</v>
      </c>
      <c r="AB33" s="346">
        <v>0</v>
      </c>
      <c r="AC33" s="346">
        <v>0</v>
      </c>
      <c r="AD33" s="346">
        <v>0</v>
      </c>
      <c r="AE33" s="346">
        <v>0</v>
      </c>
      <c r="AF33" s="346">
        <v>0</v>
      </c>
      <c r="AG33" s="346">
        <v>0</v>
      </c>
      <c r="AH33" s="346">
        <v>182.15085531267607</v>
      </c>
      <c r="AI33" s="346">
        <v>193.603454</v>
      </c>
      <c r="AJ33" s="346">
        <v>246.08449246153847</v>
      </c>
      <c r="AK33" s="346">
        <v>298.00780700000001</v>
      </c>
      <c r="AL33" s="346">
        <v>372.96242025000004</v>
      </c>
      <c r="AM33" s="346">
        <v>418.66883899999999</v>
      </c>
      <c r="AN33" s="346">
        <v>472.97908750000005</v>
      </c>
      <c r="AO33" s="346">
        <v>559.46277857142854</v>
      </c>
      <c r="AP33" s="346">
        <v>619.10317680000003</v>
      </c>
      <c r="AQ33" s="346">
        <v>687.23668999999995</v>
      </c>
      <c r="AR33" s="346">
        <v>786.62654500000008</v>
      </c>
      <c r="AS33" s="346">
        <v>914.84584999999981</v>
      </c>
      <c r="AT33" s="346">
        <v>1031.7429646666667</v>
      </c>
      <c r="AU33" s="346">
        <v>1238.1339973333331</v>
      </c>
      <c r="AV33" s="346">
        <v>1496.1980143333333</v>
      </c>
      <c r="AW33" s="346">
        <v>1640.7096546666664</v>
      </c>
      <c r="AX33" s="346">
        <v>1565.194</v>
      </c>
      <c r="AY33" s="346">
        <v>1620.7080000000001</v>
      </c>
      <c r="AZ33" s="346">
        <v>1655.7110000000002</v>
      </c>
      <c r="BA33" s="346">
        <v>1620.1309999999999</v>
      </c>
      <c r="BB33" s="346">
        <v>1603.6470000000002</v>
      </c>
      <c r="BC33" s="346">
        <v>1767.1590000000001</v>
      </c>
      <c r="BD33" s="346">
        <v>2165.7539999999999</v>
      </c>
      <c r="BE33" s="346">
        <v>2410.0329999999999</v>
      </c>
      <c r="BF33" s="346">
        <v>2614.94</v>
      </c>
      <c r="BG33" s="346">
        <v>2692.2280000000001</v>
      </c>
      <c r="BH33" s="346">
        <v>2340.126238103408</v>
      </c>
      <c r="BI33" s="346">
        <v>1796.9867403600622</v>
      </c>
      <c r="BJ33" s="346">
        <v>1440.1638339966985</v>
      </c>
      <c r="BK33" s="346">
        <v>1213.3319089372128</v>
      </c>
      <c r="BL33" s="346">
        <v>1007.6875486858021</v>
      </c>
      <c r="BM33" s="346">
        <v>545.2825045729727</v>
      </c>
      <c r="BN33" s="346">
        <v>0</v>
      </c>
      <c r="BO33" s="346">
        <v>0</v>
      </c>
      <c r="BP33" s="346">
        <v>0</v>
      </c>
      <c r="BQ33" s="346">
        <v>0</v>
      </c>
      <c r="BR33" s="346">
        <v>0</v>
      </c>
      <c r="BS33" s="346">
        <v>0</v>
      </c>
      <c r="BT33" s="346">
        <v>0</v>
      </c>
      <c r="BU33" s="346">
        <v>0</v>
      </c>
      <c r="BV33" s="346">
        <v>0</v>
      </c>
      <c r="BW33" s="346">
        <v>0</v>
      </c>
      <c r="BX33" s="346">
        <v>0</v>
      </c>
      <c r="BY33" s="346">
        <v>0</v>
      </c>
      <c r="BZ33" s="346">
        <v>0</v>
      </c>
      <c r="CA33" s="346">
        <v>0</v>
      </c>
      <c r="CB33" s="346">
        <v>0</v>
      </c>
      <c r="CC33" s="346">
        <v>0</v>
      </c>
      <c r="CD33" s="346">
        <v>0</v>
      </c>
      <c r="CE33" s="347">
        <v>0</v>
      </c>
    </row>
    <row r="34" spans="1:83" s="53" customFormat="1" x14ac:dyDescent="0.35">
      <c r="B34" s="294" t="s">
        <v>688</v>
      </c>
      <c r="C34" s="74"/>
      <c r="D34" s="346">
        <v>0</v>
      </c>
      <c r="E34" s="346">
        <v>0</v>
      </c>
      <c r="F34" s="346">
        <v>0</v>
      </c>
      <c r="G34" s="346">
        <v>0</v>
      </c>
      <c r="H34" s="346">
        <v>0</v>
      </c>
      <c r="I34" s="346">
        <v>0</v>
      </c>
      <c r="J34" s="346">
        <v>0</v>
      </c>
      <c r="K34" s="346">
        <v>0</v>
      </c>
      <c r="L34" s="346">
        <v>0</v>
      </c>
      <c r="M34" s="346">
        <v>0</v>
      </c>
      <c r="N34" s="346">
        <v>0</v>
      </c>
      <c r="O34" s="346">
        <v>0</v>
      </c>
      <c r="P34" s="346">
        <v>0</v>
      </c>
      <c r="Q34" s="346">
        <v>0</v>
      </c>
      <c r="R34" s="346">
        <v>0</v>
      </c>
      <c r="S34" s="346">
        <v>0</v>
      </c>
      <c r="T34" s="346">
        <v>0</v>
      </c>
      <c r="U34" s="346">
        <v>0</v>
      </c>
      <c r="V34" s="346">
        <v>0</v>
      </c>
      <c r="W34" s="346">
        <v>0</v>
      </c>
      <c r="X34" s="346">
        <v>0</v>
      </c>
      <c r="Y34" s="346">
        <v>0</v>
      </c>
      <c r="Z34" s="346">
        <v>0</v>
      </c>
      <c r="AA34" s="346">
        <v>0</v>
      </c>
      <c r="AB34" s="346">
        <v>0</v>
      </c>
      <c r="AC34" s="346">
        <v>0</v>
      </c>
      <c r="AD34" s="346">
        <v>0</v>
      </c>
      <c r="AE34" s="346">
        <v>0</v>
      </c>
      <c r="AF34" s="346">
        <v>0</v>
      </c>
      <c r="AG34" s="346">
        <v>0</v>
      </c>
      <c r="AH34" s="346">
        <v>2.3176474098360655</v>
      </c>
      <c r="AI34" s="346">
        <v>2.5419358688524589</v>
      </c>
      <c r="AJ34" s="346">
        <v>3.032214586666667</v>
      </c>
      <c r="AK34" s="346">
        <v>4.2614319429551788</v>
      </c>
      <c r="AL34" s="346">
        <v>5.6409478888888893</v>
      </c>
      <c r="AM34" s="346">
        <v>7.2432321987577657</v>
      </c>
      <c r="AN34" s="346">
        <v>8.4231230512820527</v>
      </c>
      <c r="AO34" s="346">
        <v>10.800226018433181</v>
      </c>
      <c r="AP34" s="346">
        <v>11.40188078888889</v>
      </c>
      <c r="AQ34" s="346">
        <v>11.713980107954544</v>
      </c>
      <c r="AR34" s="346">
        <v>27.608028126888218</v>
      </c>
      <c r="AS34" s="346">
        <v>44.195025049999991</v>
      </c>
      <c r="AT34" s="346">
        <v>34.984655181014098</v>
      </c>
      <c r="AU34" s="346">
        <v>45.762173703336863</v>
      </c>
      <c r="AV34" s="346">
        <v>66.131657658259329</v>
      </c>
      <c r="AW34" s="346">
        <v>71.191566821895719</v>
      </c>
      <c r="AX34" s="346">
        <v>45.959000000000003</v>
      </c>
      <c r="AY34" s="346">
        <v>52.497</v>
      </c>
      <c r="AZ34" s="346">
        <v>55.951000000000001</v>
      </c>
      <c r="BA34" s="346">
        <v>55.793000000000006</v>
      </c>
      <c r="BB34" s="346">
        <v>48.305</v>
      </c>
      <c r="BC34" s="346">
        <v>50.900999999999996</v>
      </c>
      <c r="BD34" s="346">
        <v>63.215000000000003</v>
      </c>
      <c r="BE34" s="346">
        <v>64.663000000000011</v>
      </c>
      <c r="BF34" s="346">
        <v>67.364999999999995</v>
      </c>
      <c r="BG34" s="346">
        <v>55.756</v>
      </c>
      <c r="BH34" s="346">
        <v>32.408347331744444</v>
      </c>
      <c r="BI34" s="346">
        <v>13.401102736940748</v>
      </c>
      <c r="BJ34" s="346">
        <v>12.776731585820285</v>
      </c>
      <c r="BK34" s="346">
        <v>2.5333533332640377</v>
      </c>
      <c r="BL34" s="346">
        <v>0</v>
      </c>
      <c r="BM34" s="346">
        <v>0</v>
      </c>
      <c r="BN34" s="346">
        <v>0</v>
      </c>
      <c r="BO34" s="346">
        <v>0</v>
      </c>
      <c r="BP34" s="346">
        <v>0</v>
      </c>
      <c r="BQ34" s="346">
        <v>0</v>
      </c>
      <c r="BR34" s="346">
        <v>0</v>
      </c>
      <c r="BS34" s="346">
        <v>0</v>
      </c>
      <c r="BT34" s="346">
        <v>0</v>
      </c>
      <c r="BU34" s="346">
        <v>0</v>
      </c>
      <c r="BV34" s="346">
        <v>0</v>
      </c>
      <c r="BW34" s="346">
        <v>0</v>
      </c>
      <c r="BX34" s="346">
        <v>0</v>
      </c>
      <c r="BY34" s="346">
        <v>0</v>
      </c>
      <c r="BZ34" s="346">
        <v>0</v>
      </c>
      <c r="CA34" s="346">
        <v>0</v>
      </c>
      <c r="CB34" s="346">
        <v>0</v>
      </c>
      <c r="CC34" s="346">
        <v>0</v>
      </c>
      <c r="CD34" s="346">
        <v>0</v>
      </c>
      <c r="CE34" s="347">
        <v>0</v>
      </c>
    </row>
    <row r="35" spans="1:83" s="53" customFormat="1" x14ac:dyDescent="0.35">
      <c r="B35" s="295" t="s">
        <v>689</v>
      </c>
      <c r="C35" s="391"/>
      <c r="D35" s="346">
        <v>0</v>
      </c>
      <c r="E35" s="346">
        <v>0</v>
      </c>
      <c r="F35" s="346">
        <v>0</v>
      </c>
      <c r="G35" s="346">
        <v>0</v>
      </c>
      <c r="H35" s="346">
        <v>0</v>
      </c>
      <c r="I35" s="346">
        <v>0</v>
      </c>
      <c r="J35" s="346">
        <v>0</v>
      </c>
      <c r="K35" s="346">
        <v>0</v>
      </c>
      <c r="L35" s="346">
        <v>0</v>
      </c>
      <c r="M35" s="346">
        <v>0</v>
      </c>
      <c r="N35" s="346">
        <v>0</v>
      </c>
      <c r="O35" s="346">
        <v>0</v>
      </c>
      <c r="P35" s="346">
        <v>0</v>
      </c>
      <c r="Q35" s="346">
        <v>0</v>
      </c>
      <c r="R35" s="346">
        <v>0</v>
      </c>
      <c r="S35" s="346">
        <v>0</v>
      </c>
      <c r="T35" s="346">
        <v>0</v>
      </c>
      <c r="U35" s="346">
        <v>0</v>
      </c>
      <c r="V35" s="346">
        <v>0</v>
      </c>
      <c r="W35" s="346">
        <v>0</v>
      </c>
      <c r="X35" s="346">
        <v>0</v>
      </c>
      <c r="Y35" s="346">
        <v>0</v>
      </c>
      <c r="Z35" s="346">
        <v>0</v>
      </c>
      <c r="AA35" s="346">
        <v>0</v>
      </c>
      <c r="AB35" s="346">
        <v>0</v>
      </c>
      <c r="AC35" s="346">
        <v>0</v>
      </c>
      <c r="AD35" s="346">
        <v>0</v>
      </c>
      <c r="AE35" s="346">
        <v>0</v>
      </c>
      <c r="AF35" s="346">
        <v>0</v>
      </c>
      <c r="AG35" s="346">
        <v>0</v>
      </c>
      <c r="AH35" s="346">
        <v>1.5700192131147541</v>
      </c>
      <c r="AI35" s="346">
        <v>2.0185961311475409</v>
      </c>
      <c r="AJ35" s="346">
        <v>2.5145194133333337</v>
      </c>
      <c r="AK35" s="346">
        <v>4.1943370570448213</v>
      </c>
      <c r="AL35" s="346">
        <v>6.0108461111111113</v>
      </c>
      <c r="AM35" s="346">
        <v>8.9534398012422383</v>
      </c>
      <c r="AN35" s="346">
        <v>11.366141948717949</v>
      </c>
      <c r="AO35" s="346">
        <v>12.40421998156682</v>
      </c>
      <c r="AP35" s="346">
        <v>13.377009744444447</v>
      </c>
      <c r="AQ35" s="346">
        <v>18.165157558712117</v>
      </c>
      <c r="AR35" s="346">
        <v>22.602176873111784</v>
      </c>
      <c r="AS35" s="346">
        <v>36.159565949999994</v>
      </c>
      <c r="AT35" s="346">
        <v>60.108176818985882</v>
      </c>
      <c r="AU35" s="346">
        <v>72.762087296663097</v>
      </c>
      <c r="AV35" s="346">
        <v>82.914424675073988</v>
      </c>
      <c r="AW35" s="346">
        <v>91.830058844770917</v>
      </c>
      <c r="AX35" s="346">
        <v>56.148000000000003</v>
      </c>
      <c r="AY35" s="346">
        <v>67.225999999999999</v>
      </c>
      <c r="AZ35" s="346">
        <v>72.277000000000001</v>
      </c>
      <c r="BA35" s="346">
        <v>71.974000000000004</v>
      </c>
      <c r="BB35" s="346">
        <v>72.932000000000002</v>
      </c>
      <c r="BC35" s="346">
        <v>57.133000000000003</v>
      </c>
      <c r="BD35" s="346">
        <v>70.122000000000014</v>
      </c>
      <c r="BE35" s="346">
        <v>82.59</v>
      </c>
      <c r="BF35" s="346">
        <v>93.134</v>
      </c>
      <c r="BG35" s="346">
        <v>93.677999999999997</v>
      </c>
      <c r="BH35" s="346">
        <v>81.264125641345288</v>
      </c>
      <c r="BI35" s="346">
        <v>55.384693315489791</v>
      </c>
      <c r="BJ35" s="346">
        <v>45.134255709744181</v>
      </c>
      <c r="BK35" s="346">
        <v>47.98515273892432</v>
      </c>
      <c r="BL35" s="346">
        <v>30.917424460086963</v>
      </c>
      <c r="BM35" s="346">
        <v>29.448977410320264</v>
      </c>
      <c r="BN35" s="346">
        <v>0</v>
      </c>
      <c r="BO35" s="346">
        <v>0</v>
      </c>
      <c r="BP35" s="346">
        <v>0</v>
      </c>
      <c r="BQ35" s="346">
        <v>0</v>
      </c>
      <c r="BR35" s="346">
        <v>0</v>
      </c>
      <c r="BS35" s="346">
        <v>0</v>
      </c>
      <c r="BT35" s="346">
        <v>0</v>
      </c>
      <c r="BU35" s="346">
        <v>0</v>
      </c>
      <c r="BV35" s="346">
        <v>0</v>
      </c>
      <c r="BW35" s="346">
        <v>0</v>
      </c>
      <c r="BX35" s="346">
        <v>0</v>
      </c>
      <c r="BY35" s="346">
        <v>0</v>
      </c>
      <c r="BZ35" s="346">
        <v>0</v>
      </c>
      <c r="CA35" s="346">
        <v>0</v>
      </c>
      <c r="CB35" s="346">
        <v>0</v>
      </c>
      <c r="CC35" s="346">
        <v>0</v>
      </c>
      <c r="CD35" s="346">
        <v>0</v>
      </c>
      <c r="CE35" s="347">
        <v>0</v>
      </c>
    </row>
    <row r="36" spans="1:83" s="53" customFormat="1" ht="25.5" customHeight="1" x14ac:dyDescent="0.35">
      <c r="B36" s="285" t="s">
        <v>690</v>
      </c>
      <c r="C36" s="391"/>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6"/>
      <c r="BV36" s="346"/>
      <c r="BW36" s="346"/>
      <c r="BX36" s="346"/>
      <c r="BY36" s="346"/>
      <c r="BZ36" s="346"/>
      <c r="CA36" s="346"/>
      <c r="CB36" s="346"/>
      <c r="CC36" s="346"/>
      <c r="CD36" s="346"/>
      <c r="CE36" s="347"/>
    </row>
    <row r="37" spans="1:83" s="53" customFormat="1" x14ac:dyDescent="0.35">
      <c r="B37" s="295" t="s">
        <v>691</v>
      </c>
      <c r="C37" s="391"/>
      <c r="D37" s="346">
        <v>0</v>
      </c>
      <c r="E37" s="346">
        <v>0</v>
      </c>
      <c r="F37" s="346">
        <v>0</v>
      </c>
      <c r="G37" s="346">
        <v>0</v>
      </c>
      <c r="H37" s="346">
        <v>0</v>
      </c>
      <c r="I37" s="346">
        <v>0</v>
      </c>
      <c r="J37" s="346">
        <v>0</v>
      </c>
      <c r="K37" s="346">
        <v>0</v>
      </c>
      <c r="L37" s="346">
        <v>0</v>
      </c>
      <c r="M37" s="346">
        <v>0</v>
      </c>
      <c r="N37" s="346">
        <v>0</v>
      </c>
      <c r="O37" s="346">
        <v>0</v>
      </c>
      <c r="P37" s="346">
        <v>0</v>
      </c>
      <c r="Q37" s="346">
        <v>0</v>
      </c>
      <c r="R37" s="346">
        <v>0</v>
      </c>
      <c r="S37" s="346">
        <v>0</v>
      </c>
      <c r="T37" s="346">
        <v>0</v>
      </c>
      <c r="U37" s="346">
        <v>0</v>
      </c>
      <c r="V37" s="346">
        <v>0</v>
      </c>
      <c r="W37" s="346">
        <v>0</v>
      </c>
      <c r="X37" s="346">
        <v>0</v>
      </c>
      <c r="Y37" s="346">
        <v>0</v>
      </c>
      <c r="Z37" s="346">
        <v>0</v>
      </c>
      <c r="AA37" s="346">
        <v>0</v>
      </c>
      <c r="AB37" s="346">
        <v>0</v>
      </c>
      <c r="AC37" s="346">
        <v>0</v>
      </c>
      <c r="AD37" s="346">
        <v>0</v>
      </c>
      <c r="AE37" s="346">
        <v>0</v>
      </c>
      <c r="AF37" s="346">
        <v>0</v>
      </c>
      <c r="AG37" s="346">
        <v>0</v>
      </c>
      <c r="AH37" s="346">
        <v>0</v>
      </c>
      <c r="AI37" s="346">
        <v>7.9208541951414011</v>
      </c>
      <c r="AJ37" s="346">
        <v>14.257537551254522</v>
      </c>
      <c r="AK37" s="346">
        <v>18.217964648825223</v>
      </c>
      <c r="AL37" s="346">
        <v>30.891331361051463</v>
      </c>
      <c r="AM37" s="346">
        <v>82.376883629470569</v>
      </c>
      <c r="AN37" s="346">
        <v>158.41708390282801</v>
      </c>
      <c r="AO37" s="346">
        <v>275.64572599092071</v>
      </c>
      <c r="AP37" s="346">
        <v>396.04270975706999</v>
      </c>
      <c r="AQ37" s="346">
        <v>531.48931649398799</v>
      </c>
      <c r="AR37" s="346">
        <v>695.45099833341499</v>
      </c>
      <c r="AS37" s="346">
        <v>875.25438856312473</v>
      </c>
      <c r="AT37" s="346">
        <v>1012.7680845889809</v>
      </c>
      <c r="AU37" s="346">
        <v>1284.9325956024427</v>
      </c>
      <c r="AV37" s="346">
        <v>1549.3917064717893</v>
      </c>
      <c r="AW37" s="346">
        <v>1694.465297394725</v>
      </c>
      <c r="AX37" s="346">
        <v>1703.4202564991706</v>
      </c>
      <c r="AY37" s="346">
        <v>1500.1314740626374</v>
      </c>
      <c r="AZ37" s="346">
        <v>1421.519831098472</v>
      </c>
      <c r="BA37" s="346">
        <v>1299.9456455967315</v>
      </c>
      <c r="BB37" s="346">
        <v>1181.8139462800841</v>
      </c>
      <c r="BC37" s="346">
        <v>1112.7124440704331</v>
      </c>
      <c r="BD37" s="346">
        <v>1077.816952234662</v>
      </c>
      <c r="BE37" s="346">
        <v>1056.9938777475572</v>
      </c>
      <c r="BF37" s="346">
        <v>607.92077511202979</v>
      </c>
      <c r="BG37" s="346">
        <v>239.26332801532695</v>
      </c>
      <c r="BH37" s="346">
        <v>0</v>
      </c>
      <c r="BI37" s="346">
        <v>0</v>
      </c>
      <c r="BJ37" s="346">
        <v>0</v>
      </c>
      <c r="BK37" s="346">
        <v>0</v>
      </c>
      <c r="BL37" s="346">
        <v>0</v>
      </c>
      <c r="BM37" s="346">
        <v>0</v>
      </c>
      <c r="BN37" s="346">
        <v>0</v>
      </c>
      <c r="BO37" s="346">
        <v>0</v>
      </c>
      <c r="BP37" s="346">
        <v>0</v>
      </c>
      <c r="BQ37" s="346">
        <v>0</v>
      </c>
      <c r="BR37" s="346">
        <v>0</v>
      </c>
      <c r="BS37" s="346">
        <v>0</v>
      </c>
      <c r="BT37" s="346">
        <v>0</v>
      </c>
      <c r="BU37" s="346">
        <v>0</v>
      </c>
      <c r="BV37" s="346">
        <v>0</v>
      </c>
      <c r="BW37" s="346">
        <v>0</v>
      </c>
      <c r="BX37" s="346">
        <v>0</v>
      </c>
      <c r="BY37" s="346">
        <v>0</v>
      </c>
      <c r="BZ37" s="346">
        <v>0</v>
      </c>
      <c r="CA37" s="346">
        <v>0</v>
      </c>
      <c r="CB37" s="346">
        <v>0</v>
      </c>
      <c r="CC37" s="346">
        <v>0</v>
      </c>
      <c r="CD37" s="346">
        <v>0</v>
      </c>
      <c r="CE37" s="347">
        <v>0</v>
      </c>
    </row>
    <row r="38" spans="1:83" s="53" customFormat="1" x14ac:dyDescent="0.35">
      <c r="B38" s="295" t="s">
        <v>692</v>
      </c>
      <c r="C38" s="391"/>
      <c r="D38" s="346">
        <v>0</v>
      </c>
      <c r="E38" s="346">
        <v>0</v>
      </c>
      <c r="F38" s="346">
        <v>0</v>
      </c>
      <c r="G38" s="346">
        <v>0</v>
      </c>
      <c r="H38" s="346">
        <v>0</v>
      </c>
      <c r="I38" s="346">
        <v>0</v>
      </c>
      <c r="J38" s="346">
        <v>0</v>
      </c>
      <c r="K38" s="346">
        <v>0</v>
      </c>
      <c r="L38" s="346">
        <v>0</v>
      </c>
      <c r="M38" s="346">
        <v>0</v>
      </c>
      <c r="N38" s="346">
        <v>0</v>
      </c>
      <c r="O38" s="346">
        <v>0</v>
      </c>
      <c r="P38" s="346">
        <v>0</v>
      </c>
      <c r="Q38" s="346">
        <v>0</v>
      </c>
      <c r="R38" s="346">
        <v>0</v>
      </c>
      <c r="S38" s="346">
        <v>0</v>
      </c>
      <c r="T38" s="346">
        <v>0</v>
      </c>
      <c r="U38" s="346">
        <v>0</v>
      </c>
      <c r="V38" s="346">
        <v>0</v>
      </c>
      <c r="W38" s="346">
        <v>0</v>
      </c>
      <c r="X38" s="346">
        <v>0</v>
      </c>
      <c r="Y38" s="346">
        <v>0</v>
      </c>
      <c r="Z38" s="346">
        <v>0</v>
      </c>
      <c r="AA38" s="346">
        <v>0</v>
      </c>
      <c r="AB38" s="346">
        <v>0</v>
      </c>
      <c r="AC38" s="346">
        <v>0</v>
      </c>
      <c r="AD38" s="346">
        <v>0</v>
      </c>
      <c r="AE38" s="346">
        <v>0</v>
      </c>
      <c r="AF38" s="346">
        <v>0</v>
      </c>
      <c r="AG38" s="346">
        <v>0</v>
      </c>
      <c r="AH38" s="346">
        <v>0</v>
      </c>
      <c r="AI38" s="346">
        <v>2.0791458048585989</v>
      </c>
      <c r="AJ38" s="346">
        <v>3.7424624487454778</v>
      </c>
      <c r="AK38" s="346">
        <v>4.7820353511747768</v>
      </c>
      <c r="AL38" s="346">
        <v>8.1086686389485365</v>
      </c>
      <c r="AM38" s="346">
        <v>21.623116370529431</v>
      </c>
      <c r="AN38" s="346">
        <v>41.582916097171989</v>
      </c>
      <c r="AO38" s="346">
        <v>72.35427400907929</v>
      </c>
      <c r="AP38" s="346">
        <v>103.95729024293001</v>
      </c>
      <c r="AQ38" s="346">
        <v>139.51068350601201</v>
      </c>
      <c r="AR38" s="346">
        <v>182.54900166658501</v>
      </c>
      <c r="AS38" s="346">
        <v>229.74561143687527</v>
      </c>
      <c r="AT38" s="346">
        <v>251.9138825897187</v>
      </c>
      <c r="AU38" s="346">
        <v>322.46952062524298</v>
      </c>
      <c r="AV38" s="346">
        <v>389.73388162224228</v>
      </c>
      <c r="AW38" s="346">
        <v>462.72661970850959</v>
      </c>
      <c r="AX38" s="346">
        <v>478.80049192921024</v>
      </c>
      <c r="AY38" s="346">
        <v>480.76420050781519</v>
      </c>
      <c r="AZ38" s="346">
        <v>487.18098724935635</v>
      </c>
      <c r="BA38" s="346">
        <v>493.93324999863</v>
      </c>
      <c r="BB38" s="346">
        <v>496.25659195105163</v>
      </c>
      <c r="BC38" s="346">
        <v>496.5127764741809</v>
      </c>
      <c r="BD38" s="346">
        <v>485.25471579187501</v>
      </c>
      <c r="BE38" s="346">
        <v>489.04849039406668</v>
      </c>
      <c r="BF38" s="346">
        <v>147.12428187369665</v>
      </c>
      <c r="BG38" s="346">
        <v>64.975747559198723</v>
      </c>
      <c r="BH38" s="346">
        <v>0</v>
      </c>
      <c r="BI38" s="346">
        <v>0</v>
      </c>
      <c r="BJ38" s="346">
        <v>0</v>
      </c>
      <c r="BK38" s="346">
        <v>0</v>
      </c>
      <c r="BL38" s="346">
        <v>0</v>
      </c>
      <c r="BM38" s="346">
        <v>0</v>
      </c>
      <c r="BN38" s="346">
        <v>0</v>
      </c>
      <c r="BO38" s="346">
        <v>0</v>
      </c>
      <c r="BP38" s="346">
        <v>0</v>
      </c>
      <c r="BQ38" s="346">
        <v>0</v>
      </c>
      <c r="BR38" s="346">
        <v>0</v>
      </c>
      <c r="BS38" s="346">
        <v>0</v>
      </c>
      <c r="BT38" s="346">
        <v>0</v>
      </c>
      <c r="BU38" s="346">
        <v>0</v>
      </c>
      <c r="BV38" s="346">
        <v>0</v>
      </c>
      <c r="BW38" s="346">
        <v>0</v>
      </c>
      <c r="BX38" s="346">
        <v>0</v>
      </c>
      <c r="BY38" s="346">
        <v>0</v>
      </c>
      <c r="BZ38" s="346">
        <v>0</v>
      </c>
      <c r="CA38" s="346">
        <v>0</v>
      </c>
      <c r="CB38" s="346">
        <v>0</v>
      </c>
      <c r="CC38" s="346">
        <v>0</v>
      </c>
      <c r="CD38" s="346">
        <v>0</v>
      </c>
      <c r="CE38" s="347">
        <v>0</v>
      </c>
    </row>
    <row r="39" spans="1:83" s="53" customFormat="1" ht="40.75" customHeight="1" x14ac:dyDescent="0.35">
      <c r="B39" s="451" t="s">
        <v>693</v>
      </c>
      <c r="C39" s="76"/>
      <c r="D39" s="346">
        <f t="shared" ref="D39:AI39" si="21">SUM(D40:D45)</f>
        <v>0</v>
      </c>
      <c r="E39" s="346">
        <f t="shared" si="21"/>
        <v>0</v>
      </c>
      <c r="F39" s="346">
        <f t="shared" si="21"/>
        <v>0</v>
      </c>
      <c r="G39" s="346">
        <f t="shared" si="21"/>
        <v>0</v>
      </c>
      <c r="H39" s="346">
        <f t="shared" si="21"/>
        <v>0</v>
      </c>
      <c r="I39" s="346">
        <f t="shared" si="21"/>
        <v>0</v>
      </c>
      <c r="J39" s="346">
        <f t="shared" si="21"/>
        <v>0</v>
      </c>
      <c r="K39" s="346">
        <f t="shared" si="21"/>
        <v>0</v>
      </c>
      <c r="L39" s="346">
        <f t="shared" si="21"/>
        <v>0</v>
      </c>
      <c r="M39" s="346">
        <f t="shared" si="21"/>
        <v>0</v>
      </c>
      <c r="N39" s="346">
        <f t="shared" si="21"/>
        <v>0</v>
      </c>
      <c r="O39" s="346">
        <f t="shared" si="21"/>
        <v>0</v>
      </c>
      <c r="P39" s="346">
        <f t="shared" si="21"/>
        <v>0</v>
      </c>
      <c r="Q39" s="346">
        <f t="shared" si="21"/>
        <v>0</v>
      </c>
      <c r="R39" s="346">
        <f t="shared" si="21"/>
        <v>0</v>
      </c>
      <c r="S39" s="346">
        <f t="shared" si="21"/>
        <v>0</v>
      </c>
      <c r="T39" s="346">
        <f t="shared" si="21"/>
        <v>0</v>
      </c>
      <c r="U39" s="346">
        <f t="shared" si="21"/>
        <v>0</v>
      </c>
      <c r="V39" s="346">
        <f t="shared" si="21"/>
        <v>0</v>
      </c>
      <c r="W39" s="346">
        <f t="shared" si="21"/>
        <v>0</v>
      </c>
      <c r="X39" s="346">
        <f t="shared" si="21"/>
        <v>0</v>
      </c>
      <c r="Y39" s="346">
        <f t="shared" si="21"/>
        <v>0</v>
      </c>
      <c r="Z39" s="346">
        <f t="shared" si="21"/>
        <v>0</v>
      </c>
      <c r="AA39" s="346">
        <f t="shared" si="21"/>
        <v>0</v>
      </c>
      <c r="AB39" s="346">
        <f t="shared" si="21"/>
        <v>0</v>
      </c>
      <c r="AC39" s="346">
        <f t="shared" si="21"/>
        <v>0</v>
      </c>
      <c r="AD39" s="346">
        <f t="shared" si="21"/>
        <v>0</v>
      </c>
      <c r="AE39" s="346">
        <f t="shared" si="21"/>
        <v>0</v>
      </c>
      <c r="AF39" s="346">
        <f t="shared" si="21"/>
        <v>0</v>
      </c>
      <c r="AG39" s="346">
        <f t="shared" si="21"/>
        <v>0</v>
      </c>
      <c r="AH39" s="346">
        <f t="shared" si="21"/>
        <v>1273.4937362036569</v>
      </c>
      <c r="AI39" s="346">
        <f t="shared" si="21"/>
        <v>1362.9195440000001</v>
      </c>
      <c r="AJ39" s="346">
        <f t="shared" ref="AJ39:BO39" si="22">SUM(AJ40:AJ45)</f>
        <v>1751.1143538461538</v>
      </c>
      <c r="AK39" s="346">
        <f t="shared" si="22"/>
        <v>2657.6854694999993</v>
      </c>
      <c r="AL39" s="346">
        <f t="shared" si="22"/>
        <v>3817.5333942499997</v>
      </c>
      <c r="AM39" s="346">
        <f t="shared" si="22"/>
        <v>4605.0374345</v>
      </c>
      <c r="AN39" s="346">
        <f t="shared" si="22"/>
        <v>5249.22940225</v>
      </c>
      <c r="AO39" s="346">
        <f t="shared" si="22"/>
        <v>5925.880287285715</v>
      </c>
      <c r="AP39" s="346">
        <f t="shared" si="22"/>
        <v>6219.4244389333326</v>
      </c>
      <c r="AQ39" s="346">
        <f t="shared" si="22"/>
        <v>5993.7093669999995</v>
      </c>
      <c r="AR39" s="346">
        <f t="shared" si="22"/>
        <v>5381.6140466666675</v>
      </c>
      <c r="AS39" s="346">
        <f t="shared" si="22"/>
        <v>5152.8057166666667</v>
      </c>
      <c r="AT39" s="346">
        <f t="shared" si="22"/>
        <v>6029.1884084879675</v>
      </c>
      <c r="AU39" s="346">
        <f t="shared" si="22"/>
        <v>7954.5646282840453</v>
      </c>
      <c r="AV39" s="346">
        <f t="shared" si="22"/>
        <v>10261.900401572635</v>
      </c>
      <c r="AW39" s="346">
        <f t="shared" si="22"/>
        <v>11080.553460896766</v>
      </c>
      <c r="AX39" s="346">
        <f t="shared" si="22"/>
        <v>11418.910251571619</v>
      </c>
      <c r="AY39" s="346">
        <f t="shared" si="22"/>
        <v>11967.287325429546</v>
      </c>
      <c r="AZ39" s="346">
        <f t="shared" si="22"/>
        <v>10097.751701478743</v>
      </c>
      <c r="BA39" s="346">
        <f t="shared" si="22"/>
        <v>8016.9571044046406</v>
      </c>
      <c r="BB39" s="346">
        <f t="shared" si="22"/>
        <v>7952.0924617688634</v>
      </c>
      <c r="BC39" s="346">
        <f t="shared" si="22"/>
        <v>8089.0907794553859</v>
      </c>
      <c r="BD39" s="346">
        <f t="shared" si="22"/>
        <v>8613.6913319734631</v>
      </c>
      <c r="BE39" s="346">
        <f t="shared" si="22"/>
        <v>9229.7977512705475</v>
      </c>
      <c r="BF39" s="346">
        <f t="shared" si="22"/>
        <v>9827.2626539668727</v>
      </c>
      <c r="BG39" s="346">
        <f t="shared" si="22"/>
        <v>8801.9901768454038</v>
      </c>
      <c r="BH39" s="346">
        <f t="shared" si="22"/>
        <v>6750.9129999999996</v>
      </c>
      <c r="BI39" s="346">
        <f t="shared" si="22"/>
        <v>6623.9960046050001</v>
      </c>
      <c r="BJ39" s="346">
        <f t="shared" si="22"/>
        <v>6788.7708489099996</v>
      </c>
      <c r="BK39" s="346">
        <f t="shared" si="22"/>
        <v>7290.4738887753138</v>
      </c>
      <c r="BL39" s="346">
        <f t="shared" si="22"/>
        <v>7229.0433295422663</v>
      </c>
      <c r="BM39" s="346">
        <f t="shared" si="22"/>
        <v>7496.6114745917403</v>
      </c>
      <c r="BN39" s="346">
        <f t="shared" si="22"/>
        <v>0</v>
      </c>
      <c r="BO39" s="346">
        <f t="shared" si="22"/>
        <v>0</v>
      </c>
      <c r="BP39" s="346">
        <f t="shared" ref="BP39:CE39" si="23">SUM(BP40:BP45)</f>
        <v>0</v>
      </c>
      <c r="BQ39" s="346">
        <f t="shared" si="23"/>
        <v>0</v>
      </c>
      <c r="BR39" s="346">
        <f t="shared" si="23"/>
        <v>0</v>
      </c>
      <c r="BS39" s="346">
        <f t="shared" si="23"/>
        <v>0</v>
      </c>
      <c r="BT39" s="346">
        <f t="shared" si="23"/>
        <v>0</v>
      </c>
      <c r="BU39" s="346">
        <f t="shared" si="23"/>
        <v>0</v>
      </c>
      <c r="BV39" s="346">
        <f t="shared" si="23"/>
        <v>0</v>
      </c>
      <c r="BW39" s="346">
        <f t="shared" si="23"/>
        <v>0</v>
      </c>
      <c r="BX39" s="346">
        <f t="shared" si="23"/>
        <v>0</v>
      </c>
      <c r="BY39" s="346">
        <f t="shared" si="23"/>
        <v>0</v>
      </c>
      <c r="BZ39" s="346">
        <f t="shared" si="23"/>
        <v>0</v>
      </c>
      <c r="CA39" s="346">
        <f t="shared" si="23"/>
        <v>0</v>
      </c>
      <c r="CB39" s="346">
        <f t="shared" si="23"/>
        <v>0</v>
      </c>
      <c r="CC39" s="346">
        <f t="shared" si="23"/>
        <v>0</v>
      </c>
      <c r="CD39" s="346">
        <f t="shared" si="23"/>
        <v>0</v>
      </c>
      <c r="CE39" s="347">
        <f t="shared" si="23"/>
        <v>0</v>
      </c>
    </row>
    <row r="40" spans="1:83" s="53" customFormat="1" x14ac:dyDescent="0.35">
      <c r="B40" s="203" t="s">
        <v>685</v>
      </c>
      <c r="C40" s="74"/>
      <c r="D40" s="346">
        <f t="shared" ref="D40:AI40" si="24">D23-D30</f>
        <v>0</v>
      </c>
      <c r="E40" s="346">
        <f t="shared" si="24"/>
        <v>0</v>
      </c>
      <c r="F40" s="346">
        <f t="shared" si="24"/>
        <v>0</v>
      </c>
      <c r="G40" s="346">
        <f t="shared" si="24"/>
        <v>0</v>
      </c>
      <c r="H40" s="346">
        <f t="shared" si="24"/>
        <v>0</v>
      </c>
      <c r="I40" s="346">
        <f t="shared" si="24"/>
        <v>0</v>
      </c>
      <c r="J40" s="346">
        <f t="shared" si="24"/>
        <v>0</v>
      </c>
      <c r="K40" s="346">
        <f t="shared" si="24"/>
        <v>0</v>
      </c>
      <c r="L40" s="346">
        <f t="shared" si="24"/>
        <v>0</v>
      </c>
      <c r="M40" s="346">
        <f t="shared" si="24"/>
        <v>0</v>
      </c>
      <c r="N40" s="346">
        <f t="shared" si="24"/>
        <v>0</v>
      </c>
      <c r="O40" s="346">
        <f t="shared" si="24"/>
        <v>0</v>
      </c>
      <c r="P40" s="346">
        <f t="shared" si="24"/>
        <v>0</v>
      </c>
      <c r="Q40" s="346">
        <f t="shared" si="24"/>
        <v>0</v>
      </c>
      <c r="R40" s="346">
        <f t="shared" si="24"/>
        <v>0</v>
      </c>
      <c r="S40" s="346">
        <f t="shared" si="24"/>
        <v>0</v>
      </c>
      <c r="T40" s="346">
        <f t="shared" si="24"/>
        <v>0</v>
      </c>
      <c r="U40" s="346">
        <f t="shared" si="24"/>
        <v>0</v>
      </c>
      <c r="V40" s="346">
        <f t="shared" si="24"/>
        <v>0</v>
      </c>
      <c r="W40" s="346">
        <f t="shared" si="24"/>
        <v>0</v>
      </c>
      <c r="X40" s="346">
        <f t="shared" si="24"/>
        <v>0</v>
      </c>
      <c r="Y40" s="346">
        <f t="shared" si="24"/>
        <v>0</v>
      </c>
      <c r="Z40" s="346">
        <f t="shared" si="24"/>
        <v>0</v>
      </c>
      <c r="AA40" s="346">
        <f t="shared" si="24"/>
        <v>0</v>
      </c>
      <c r="AB40" s="346">
        <f t="shared" si="24"/>
        <v>0</v>
      </c>
      <c r="AC40" s="346">
        <f t="shared" si="24"/>
        <v>0</v>
      </c>
      <c r="AD40" s="346">
        <f t="shared" si="24"/>
        <v>0</v>
      </c>
      <c r="AE40" s="346">
        <f t="shared" si="24"/>
        <v>0</v>
      </c>
      <c r="AF40" s="346">
        <f t="shared" si="24"/>
        <v>0</v>
      </c>
      <c r="AG40" s="346">
        <f t="shared" si="24"/>
        <v>0</v>
      </c>
      <c r="AH40" s="346">
        <f t="shared" si="24"/>
        <v>421.52873383365204</v>
      </c>
      <c r="AI40" s="346">
        <f t="shared" si="24"/>
        <v>428.076753</v>
      </c>
      <c r="AJ40" s="346">
        <f t="shared" ref="AJ40:BM40" si="25">AJ23-AJ30</f>
        <v>660.61226599999998</v>
      </c>
      <c r="AK40" s="346">
        <f t="shared" si="25"/>
        <v>1264.965091</v>
      </c>
      <c r="AL40" s="346">
        <f t="shared" si="25"/>
        <v>2209.4104600000001</v>
      </c>
      <c r="AM40" s="346">
        <f t="shared" si="25"/>
        <v>2825.5711942500002</v>
      </c>
      <c r="AN40" s="346">
        <f t="shared" si="25"/>
        <v>3220.5594852500003</v>
      </c>
      <c r="AO40" s="346">
        <f t="shared" si="25"/>
        <v>3645.8768322857145</v>
      </c>
      <c r="AP40" s="346">
        <f t="shared" si="25"/>
        <v>3761.7295313333334</v>
      </c>
      <c r="AQ40" s="346">
        <f t="shared" si="25"/>
        <v>3448.8278886666667</v>
      </c>
      <c r="AR40" s="346">
        <f t="shared" si="25"/>
        <v>2611.4259440000001</v>
      </c>
      <c r="AS40" s="346">
        <f t="shared" si="25"/>
        <v>2276.3142769999999</v>
      </c>
      <c r="AT40" s="346">
        <f t="shared" si="25"/>
        <v>2563.941902</v>
      </c>
      <c r="AU40" s="346">
        <f t="shared" si="25"/>
        <v>3636.3055476666668</v>
      </c>
      <c r="AV40" s="346">
        <f t="shared" si="25"/>
        <v>4663.306947</v>
      </c>
      <c r="AW40" s="346">
        <f t="shared" si="25"/>
        <v>4967.275426666667</v>
      </c>
      <c r="AX40" s="346">
        <f t="shared" si="25"/>
        <v>4363</v>
      </c>
      <c r="AY40" s="346">
        <f t="shared" si="25"/>
        <v>4163</v>
      </c>
      <c r="AZ40" s="346">
        <f t="shared" si="25"/>
        <v>2083.2845198265732</v>
      </c>
      <c r="BA40" s="346">
        <f t="shared" si="25"/>
        <v>0</v>
      </c>
      <c r="BB40" s="346">
        <f t="shared" si="25"/>
        <v>0</v>
      </c>
      <c r="BC40" s="346">
        <f t="shared" si="25"/>
        <v>0</v>
      </c>
      <c r="BD40" s="346">
        <f t="shared" si="25"/>
        <v>0</v>
      </c>
      <c r="BE40" s="346">
        <f t="shared" si="25"/>
        <v>0</v>
      </c>
      <c r="BF40" s="346">
        <f t="shared" si="25"/>
        <v>0</v>
      </c>
      <c r="BG40" s="346">
        <f t="shared" si="25"/>
        <v>0</v>
      </c>
      <c r="BH40" s="346">
        <f t="shared" si="25"/>
        <v>0</v>
      </c>
      <c r="BI40" s="346">
        <f t="shared" si="25"/>
        <v>0</v>
      </c>
      <c r="BJ40" s="346">
        <f t="shared" si="25"/>
        <v>0</v>
      </c>
      <c r="BK40" s="346">
        <f t="shared" si="25"/>
        <v>0</v>
      </c>
      <c r="BL40" s="346">
        <f t="shared" si="25"/>
        <v>0</v>
      </c>
      <c r="BM40" s="346">
        <f t="shared" si="25"/>
        <v>0</v>
      </c>
      <c r="BN40" s="346"/>
      <c r="BO40" s="346"/>
      <c r="BP40" s="346"/>
      <c r="BQ40" s="346"/>
      <c r="BR40" s="346"/>
      <c r="BS40" s="346"/>
      <c r="BT40" s="346"/>
      <c r="BU40" s="346"/>
      <c r="BV40" s="346"/>
      <c r="BW40" s="346"/>
      <c r="BX40" s="346"/>
      <c r="BY40" s="346"/>
      <c r="BZ40" s="346"/>
      <c r="CA40" s="346"/>
      <c r="CB40" s="346"/>
      <c r="CC40" s="346"/>
      <c r="CD40" s="346"/>
      <c r="CE40" s="347"/>
    </row>
    <row r="41" spans="1:83" s="53" customFormat="1" x14ac:dyDescent="0.35">
      <c r="B41" s="203" t="s">
        <v>686</v>
      </c>
      <c r="C41" s="74"/>
      <c r="D41" s="346">
        <f t="shared" ref="D41:AI41" si="26">D24-D31-D37</f>
        <v>0</v>
      </c>
      <c r="E41" s="346">
        <f t="shared" si="26"/>
        <v>0</v>
      </c>
      <c r="F41" s="346">
        <f t="shared" si="26"/>
        <v>0</v>
      </c>
      <c r="G41" s="346">
        <f t="shared" si="26"/>
        <v>0</v>
      </c>
      <c r="H41" s="346">
        <f t="shared" si="26"/>
        <v>0</v>
      </c>
      <c r="I41" s="346">
        <f t="shared" si="26"/>
        <v>0</v>
      </c>
      <c r="J41" s="346">
        <f t="shared" si="26"/>
        <v>0</v>
      </c>
      <c r="K41" s="346">
        <f t="shared" si="26"/>
        <v>0</v>
      </c>
      <c r="L41" s="346">
        <f t="shared" si="26"/>
        <v>0</v>
      </c>
      <c r="M41" s="346">
        <f t="shared" si="26"/>
        <v>0</v>
      </c>
      <c r="N41" s="346">
        <f t="shared" si="26"/>
        <v>0</v>
      </c>
      <c r="O41" s="346">
        <f t="shared" si="26"/>
        <v>0</v>
      </c>
      <c r="P41" s="346">
        <f t="shared" si="26"/>
        <v>0</v>
      </c>
      <c r="Q41" s="346">
        <f t="shared" si="26"/>
        <v>0</v>
      </c>
      <c r="R41" s="346">
        <f t="shared" si="26"/>
        <v>0</v>
      </c>
      <c r="S41" s="346">
        <f t="shared" si="26"/>
        <v>0</v>
      </c>
      <c r="T41" s="346">
        <f t="shared" si="26"/>
        <v>0</v>
      </c>
      <c r="U41" s="346">
        <f t="shared" si="26"/>
        <v>0</v>
      </c>
      <c r="V41" s="346">
        <f t="shared" si="26"/>
        <v>0</v>
      </c>
      <c r="W41" s="346">
        <f t="shared" si="26"/>
        <v>0</v>
      </c>
      <c r="X41" s="346">
        <f t="shared" si="26"/>
        <v>0</v>
      </c>
      <c r="Y41" s="346">
        <f t="shared" si="26"/>
        <v>0</v>
      </c>
      <c r="Z41" s="346">
        <f t="shared" si="26"/>
        <v>0</v>
      </c>
      <c r="AA41" s="346">
        <f t="shared" si="26"/>
        <v>0</v>
      </c>
      <c r="AB41" s="346">
        <f t="shared" si="26"/>
        <v>0</v>
      </c>
      <c r="AC41" s="346">
        <f t="shared" si="26"/>
        <v>0</v>
      </c>
      <c r="AD41" s="346">
        <f t="shared" si="26"/>
        <v>0</v>
      </c>
      <c r="AE41" s="346">
        <f t="shared" si="26"/>
        <v>0</v>
      </c>
      <c r="AF41" s="346">
        <f t="shared" si="26"/>
        <v>0</v>
      </c>
      <c r="AG41" s="346">
        <f t="shared" si="26"/>
        <v>0</v>
      </c>
      <c r="AH41" s="346">
        <f t="shared" si="26"/>
        <v>558.19701834134617</v>
      </c>
      <c r="AI41" s="346">
        <f t="shared" si="26"/>
        <v>612.96139080485864</v>
      </c>
      <c r="AJ41" s="346">
        <f t="shared" ref="AJ41:BM41" si="27">AJ24-AJ31-AJ37</f>
        <v>710.32522475643782</v>
      </c>
      <c r="AK41" s="346">
        <f t="shared" si="27"/>
        <v>902.85950535117468</v>
      </c>
      <c r="AL41" s="346">
        <f t="shared" si="27"/>
        <v>904.9506756389485</v>
      </c>
      <c r="AM41" s="346">
        <f t="shared" si="27"/>
        <v>897.80233662052933</v>
      </c>
      <c r="AN41" s="346">
        <f t="shared" si="27"/>
        <v>1024.605697097172</v>
      </c>
      <c r="AO41" s="346">
        <f t="shared" si="27"/>
        <v>1089.3438834376507</v>
      </c>
      <c r="AP41" s="346">
        <f t="shared" si="27"/>
        <v>1055.7391735762633</v>
      </c>
      <c r="AQ41" s="346">
        <f t="shared" si="27"/>
        <v>1031.3259005060122</v>
      </c>
      <c r="AR41" s="346">
        <f t="shared" si="27"/>
        <v>1138.1505813332519</v>
      </c>
      <c r="AS41" s="346">
        <f t="shared" si="27"/>
        <v>1151.5800327702086</v>
      </c>
      <c r="AT41" s="346">
        <f t="shared" si="27"/>
        <v>1264.9928467443524</v>
      </c>
      <c r="AU41" s="346">
        <f t="shared" si="27"/>
        <v>1439.8939693975572</v>
      </c>
      <c r="AV41" s="346">
        <f t="shared" si="27"/>
        <v>2139.8142028615439</v>
      </c>
      <c r="AW41" s="346">
        <f t="shared" si="27"/>
        <v>2201.1896462719415</v>
      </c>
      <c r="AX41" s="346">
        <f t="shared" si="27"/>
        <v>2222.1157435008295</v>
      </c>
      <c r="AY41" s="346">
        <f t="shared" si="27"/>
        <v>2341.0075259373625</v>
      </c>
      <c r="AZ41" s="346">
        <f t="shared" si="27"/>
        <v>2342.7761689015279</v>
      </c>
      <c r="BA41" s="346">
        <f t="shared" si="27"/>
        <v>2421.4223544032684</v>
      </c>
      <c r="BB41" s="346">
        <f t="shared" si="27"/>
        <v>2384.0520537199159</v>
      </c>
      <c r="BC41" s="346">
        <f t="shared" si="27"/>
        <v>2613.2515559295671</v>
      </c>
      <c r="BD41" s="346">
        <f t="shared" si="27"/>
        <v>2954.0410477653381</v>
      </c>
      <c r="BE41" s="346">
        <f t="shared" si="27"/>
        <v>3359.0701222524431</v>
      </c>
      <c r="BF41" s="346">
        <f t="shared" si="27"/>
        <v>3797.17622488797</v>
      </c>
      <c r="BG41" s="346">
        <f t="shared" si="27"/>
        <v>2231.5586719846729</v>
      </c>
      <c r="BH41" s="346">
        <f t="shared" si="27"/>
        <v>128.69800000000001</v>
      </c>
      <c r="BI41" s="346">
        <f t="shared" si="27"/>
        <v>82.284999999999997</v>
      </c>
      <c r="BJ41" s="346">
        <f t="shared" si="27"/>
        <v>86.180999999999997</v>
      </c>
      <c r="BK41" s="346">
        <f t="shared" si="27"/>
        <v>88.078000000000003</v>
      </c>
      <c r="BL41" s="346">
        <f t="shared" si="27"/>
        <v>90.198999999999998</v>
      </c>
      <c r="BM41" s="346">
        <f t="shared" si="27"/>
        <v>96.241</v>
      </c>
      <c r="BN41" s="346"/>
      <c r="BO41" s="346"/>
      <c r="BP41" s="346"/>
      <c r="BQ41" s="346"/>
      <c r="BR41" s="346"/>
      <c r="BS41" s="346"/>
      <c r="BT41" s="346"/>
      <c r="BU41" s="346"/>
      <c r="BV41" s="346"/>
      <c r="BW41" s="346"/>
      <c r="BX41" s="346"/>
      <c r="BY41" s="346"/>
      <c r="BZ41" s="346"/>
      <c r="CA41" s="346"/>
      <c r="CB41" s="346"/>
      <c r="CC41" s="346"/>
      <c r="CD41" s="346"/>
      <c r="CE41" s="347"/>
    </row>
    <row r="42" spans="1:83" s="53" customFormat="1" x14ac:dyDescent="0.35">
      <c r="B42" s="203" t="s">
        <v>671</v>
      </c>
      <c r="C42" s="74"/>
      <c r="D42" s="346">
        <f t="shared" ref="D42:AI42" si="28">D25-D32-D38</f>
        <v>0</v>
      </c>
      <c r="E42" s="346">
        <f t="shared" si="28"/>
        <v>0</v>
      </c>
      <c r="F42" s="346">
        <f t="shared" si="28"/>
        <v>0</v>
      </c>
      <c r="G42" s="346">
        <f t="shared" si="28"/>
        <v>0</v>
      </c>
      <c r="H42" s="346">
        <f t="shared" si="28"/>
        <v>0</v>
      </c>
      <c r="I42" s="346">
        <f t="shared" si="28"/>
        <v>0</v>
      </c>
      <c r="J42" s="346">
        <f t="shared" si="28"/>
        <v>0</v>
      </c>
      <c r="K42" s="346">
        <f t="shared" si="28"/>
        <v>0</v>
      </c>
      <c r="L42" s="346">
        <f t="shared" si="28"/>
        <v>0</v>
      </c>
      <c r="M42" s="346">
        <f t="shared" si="28"/>
        <v>0</v>
      </c>
      <c r="N42" s="346">
        <f t="shared" si="28"/>
        <v>0</v>
      </c>
      <c r="O42" s="346">
        <f t="shared" si="28"/>
        <v>0</v>
      </c>
      <c r="P42" s="346">
        <f t="shared" si="28"/>
        <v>0</v>
      </c>
      <c r="Q42" s="346">
        <f t="shared" si="28"/>
        <v>0</v>
      </c>
      <c r="R42" s="346">
        <f t="shared" si="28"/>
        <v>0</v>
      </c>
      <c r="S42" s="346">
        <f t="shared" si="28"/>
        <v>0</v>
      </c>
      <c r="T42" s="346">
        <f t="shared" si="28"/>
        <v>0</v>
      </c>
      <c r="U42" s="346">
        <f t="shared" si="28"/>
        <v>0</v>
      </c>
      <c r="V42" s="346">
        <f t="shared" si="28"/>
        <v>0</v>
      </c>
      <c r="W42" s="346">
        <f t="shared" si="28"/>
        <v>0</v>
      </c>
      <c r="X42" s="346">
        <f t="shared" si="28"/>
        <v>0</v>
      </c>
      <c r="Y42" s="346">
        <f t="shared" si="28"/>
        <v>0</v>
      </c>
      <c r="Z42" s="346">
        <f t="shared" si="28"/>
        <v>0</v>
      </c>
      <c r="AA42" s="346">
        <f t="shared" si="28"/>
        <v>0</v>
      </c>
      <c r="AB42" s="346">
        <f t="shared" si="28"/>
        <v>0</v>
      </c>
      <c r="AC42" s="346">
        <f t="shared" si="28"/>
        <v>0</v>
      </c>
      <c r="AD42" s="346">
        <f t="shared" si="28"/>
        <v>0</v>
      </c>
      <c r="AE42" s="346">
        <f t="shared" si="28"/>
        <v>0</v>
      </c>
      <c r="AF42" s="346">
        <f t="shared" si="28"/>
        <v>0</v>
      </c>
      <c r="AG42" s="346">
        <f t="shared" si="28"/>
        <v>0</v>
      </c>
      <c r="AH42" s="346">
        <f t="shared" si="28"/>
        <v>93.806505964285719</v>
      </c>
      <c r="AI42" s="346">
        <f t="shared" si="28"/>
        <v>104.0453861951414</v>
      </c>
      <c r="AJ42" s="346">
        <f t="shared" ref="AJ42:BM42" si="29">AJ25-AJ32-AJ38</f>
        <v>120.80808955125451</v>
      </c>
      <c r="AK42" s="346">
        <f t="shared" si="29"/>
        <v>138.44444914882521</v>
      </c>
      <c r="AL42" s="346">
        <f t="shared" si="29"/>
        <v>181.78647286105146</v>
      </c>
      <c r="AM42" s="346">
        <f t="shared" si="29"/>
        <v>199.52941462947058</v>
      </c>
      <c r="AN42" s="346">
        <f t="shared" si="29"/>
        <v>215.83257240282799</v>
      </c>
      <c r="AO42" s="346">
        <f t="shared" si="29"/>
        <v>243.32679613377786</v>
      </c>
      <c r="AP42" s="346">
        <f t="shared" si="29"/>
        <v>286.83780135706996</v>
      </c>
      <c r="AQ42" s="346">
        <f t="shared" si="29"/>
        <v>282.671405493988</v>
      </c>
      <c r="AR42" s="346">
        <f t="shared" si="29"/>
        <v>375.87427133341498</v>
      </c>
      <c r="AS42" s="346">
        <f t="shared" si="29"/>
        <v>430.11184789645802</v>
      </c>
      <c r="AT42" s="346">
        <f t="shared" si="29"/>
        <v>595.96645641028135</v>
      </c>
      <c r="AU42" s="346">
        <f t="shared" si="29"/>
        <v>677.0004700414238</v>
      </c>
      <c r="AV42" s="346">
        <f t="shared" si="29"/>
        <v>1053.0353483777578</v>
      </c>
      <c r="AW42" s="346">
        <f t="shared" si="29"/>
        <v>1376.1966682914904</v>
      </c>
      <c r="AX42" s="346">
        <f t="shared" si="29"/>
        <v>1739.0475080707897</v>
      </c>
      <c r="AY42" s="346">
        <f t="shared" si="29"/>
        <v>2080.1777994921849</v>
      </c>
      <c r="AZ42" s="346">
        <f t="shared" si="29"/>
        <v>2194.9350127506436</v>
      </c>
      <c r="BA42" s="346">
        <f t="shared" si="29"/>
        <v>2314.1157500013701</v>
      </c>
      <c r="BB42" s="346">
        <f t="shared" si="29"/>
        <v>2517.2344080489484</v>
      </c>
      <c r="BC42" s="346">
        <f t="shared" si="29"/>
        <v>2653.7102235258189</v>
      </c>
      <c r="BD42" s="346">
        <f t="shared" si="29"/>
        <v>2884.514284208125</v>
      </c>
      <c r="BE42" s="346">
        <f t="shared" si="29"/>
        <v>3145.1065096059328</v>
      </c>
      <c r="BF42" s="346">
        <f t="shared" si="29"/>
        <v>3398.2107181263036</v>
      </c>
      <c r="BG42" s="346">
        <f t="shared" si="29"/>
        <v>3635.1572524408011</v>
      </c>
      <c r="BH42" s="346">
        <f t="shared" si="29"/>
        <v>3834.7987110764971</v>
      </c>
      <c r="BI42" s="346">
        <f t="shared" si="29"/>
        <v>4059.7725364124926</v>
      </c>
      <c r="BJ42" s="346">
        <f t="shared" si="29"/>
        <v>4238.0748212922626</v>
      </c>
      <c r="BK42" s="346">
        <f t="shared" si="29"/>
        <v>4575.3384345259483</v>
      </c>
      <c r="BL42" s="346">
        <f t="shared" si="29"/>
        <v>4637.914893298157</v>
      </c>
      <c r="BM42" s="346">
        <f t="shared" si="29"/>
        <v>4833.5829787550338</v>
      </c>
      <c r="BN42" s="346">
        <f t="shared" ref="BN42:CE42" si="30">BN32</f>
        <v>0</v>
      </c>
      <c r="BO42" s="346">
        <f t="shared" si="30"/>
        <v>0</v>
      </c>
      <c r="BP42" s="346">
        <f t="shared" si="30"/>
        <v>0</v>
      </c>
      <c r="BQ42" s="346">
        <f t="shared" si="30"/>
        <v>0</v>
      </c>
      <c r="BR42" s="346">
        <f t="shared" si="30"/>
        <v>0</v>
      </c>
      <c r="BS42" s="346">
        <f t="shared" si="30"/>
        <v>0</v>
      </c>
      <c r="BT42" s="346">
        <f t="shared" si="30"/>
        <v>0</v>
      </c>
      <c r="BU42" s="346">
        <f t="shared" si="30"/>
        <v>0</v>
      </c>
      <c r="BV42" s="346">
        <f t="shared" si="30"/>
        <v>0</v>
      </c>
      <c r="BW42" s="346">
        <f t="shared" si="30"/>
        <v>0</v>
      </c>
      <c r="BX42" s="346">
        <f t="shared" si="30"/>
        <v>0</v>
      </c>
      <c r="BY42" s="346">
        <f t="shared" si="30"/>
        <v>0</v>
      </c>
      <c r="BZ42" s="346">
        <f t="shared" si="30"/>
        <v>0</v>
      </c>
      <c r="CA42" s="346">
        <f t="shared" si="30"/>
        <v>0</v>
      </c>
      <c r="CB42" s="346">
        <f t="shared" si="30"/>
        <v>0</v>
      </c>
      <c r="CC42" s="346">
        <f t="shared" si="30"/>
        <v>0</v>
      </c>
      <c r="CD42" s="346">
        <f t="shared" si="30"/>
        <v>0</v>
      </c>
      <c r="CE42" s="347">
        <f t="shared" si="30"/>
        <v>0</v>
      </c>
    </row>
    <row r="43" spans="1:83" s="53" customFormat="1" x14ac:dyDescent="0.35">
      <c r="B43" s="203" t="s">
        <v>687</v>
      </c>
      <c r="C43" s="74"/>
      <c r="D43" s="346">
        <f t="shared" ref="D43:AI43" si="31">D26-D33</f>
        <v>0</v>
      </c>
      <c r="E43" s="346">
        <f t="shared" si="31"/>
        <v>0</v>
      </c>
      <c r="F43" s="346">
        <f t="shared" si="31"/>
        <v>0</v>
      </c>
      <c r="G43" s="346">
        <f t="shared" si="31"/>
        <v>0</v>
      </c>
      <c r="H43" s="346">
        <f t="shared" si="31"/>
        <v>0</v>
      </c>
      <c r="I43" s="346">
        <f t="shared" si="31"/>
        <v>0</v>
      </c>
      <c r="J43" s="346">
        <f t="shared" si="31"/>
        <v>0</v>
      </c>
      <c r="K43" s="346">
        <f t="shared" si="31"/>
        <v>0</v>
      </c>
      <c r="L43" s="346">
        <f t="shared" si="31"/>
        <v>0</v>
      </c>
      <c r="M43" s="346">
        <f t="shared" si="31"/>
        <v>0</v>
      </c>
      <c r="N43" s="346">
        <f t="shared" si="31"/>
        <v>0</v>
      </c>
      <c r="O43" s="346">
        <f t="shared" si="31"/>
        <v>0</v>
      </c>
      <c r="P43" s="346">
        <f t="shared" si="31"/>
        <v>0</v>
      </c>
      <c r="Q43" s="346">
        <f t="shared" si="31"/>
        <v>0</v>
      </c>
      <c r="R43" s="346">
        <f t="shared" si="31"/>
        <v>0</v>
      </c>
      <c r="S43" s="346">
        <f t="shared" si="31"/>
        <v>0</v>
      </c>
      <c r="T43" s="346">
        <f t="shared" si="31"/>
        <v>0</v>
      </c>
      <c r="U43" s="346">
        <f t="shared" si="31"/>
        <v>0</v>
      </c>
      <c r="V43" s="346">
        <f t="shared" si="31"/>
        <v>0</v>
      </c>
      <c r="W43" s="346">
        <f t="shared" si="31"/>
        <v>0</v>
      </c>
      <c r="X43" s="346">
        <f t="shared" si="31"/>
        <v>0</v>
      </c>
      <c r="Y43" s="346">
        <f t="shared" si="31"/>
        <v>0</v>
      </c>
      <c r="Z43" s="346">
        <f t="shared" si="31"/>
        <v>0</v>
      </c>
      <c r="AA43" s="346">
        <f t="shared" si="31"/>
        <v>0</v>
      </c>
      <c r="AB43" s="346">
        <f t="shared" si="31"/>
        <v>0</v>
      </c>
      <c r="AC43" s="346">
        <f t="shared" si="31"/>
        <v>0</v>
      </c>
      <c r="AD43" s="346">
        <f t="shared" si="31"/>
        <v>0</v>
      </c>
      <c r="AE43" s="346">
        <f t="shared" si="31"/>
        <v>0</v>
      </c>
      <c r="AF43" s="346">
        <f t="shared" si="31"/>
        <v>0</v>
      </c>
      <c r="AG43" s="346">
        <f t="shared" si="31"/>
        <v>0</v>
      </c>
      <c r="AH43" s="346">
        <f t="shared" si="31"/>
        <v>151.84914468732393</v>
      </c>
      <c r="AI43" s="346">
        <f t="shared" si="31"/>
        <v>161.396546</v>
      </c>
      <c r="AJ43" s="346">
        <f t="shared" ref="AJ43:BM43" si="32">AJ26-AJ33</f>
        <v>189.91550753846153</v>
      </c>
      <c r="AK43" s="346">
        <f t="shared" si="32"/>
        <v>266.61219299999999</v>
      </c>
      <c r="AL43" s="346">
        <f t="shared" si="32"/>
        <v>407.03757974999996</v>
      </c>
      <c r="AM43" s="346">
        <f t="shared" si="32"/>
        <v>537.33116100000007</v>
      </c>
      <c r="AN43" s="346">
        <f t="shared" si="32"/>
        <v>613.02091249999989</v>
      </c>
      <c r="AO43" s="346">
        <f t="shared" si="32"/>
        <v>753.53722142857146</v>
      </c>
      <c r="AP43" s="346">
        <f t="shared" si="32"/>
        <v>863.89682319999997</v>
      </c>
      <c r="AQ43" s="346">
        <f t="shared" si="32"/>
        <v>908.76331000000005</v>
      </c>
      <c r="AR43" s="346">
        <f t="shared" si="32"/>
        <v>975.37345499999992</v>
      </c>
      <c r="AS43" s="346">
        <f t="shared" si="32"/>
        <v>1015.1541500000002</v>
      </c>
      <c r="AT43" s="346">
        <f t="shared" si="32"/>
        <v>1254.7130353333334</v>
      </c>
      <c r="AU43" s="346">
        <f t="shared" si="32"/>
        <v>1621.8660026666669</v>
      </c>
      <c r="AV43" s="346">
        <f t="shared" si="32"/>
        <v>1951.8019856666667</v>
      </c>
      <c r="AW43" s="346">
        <f t="shared" si="32"/>
        <v>2094.2903453333338</v>
      </c>
      <c r="AX43" s="346">
        <f t="shared" si="32"/>
        <v>2485.806</v>
      </c>
      <c r="AY43" s="346">
        <f t="shared" si="32"/>
        <v>2644.2919999999999</v>
      </c>
      <c r="AZ43" s="346">
        <f t="shared" si="32"/>
        <v>2657.2889999999998</v>
      </c>
      <c r="BA43" s="346">
        <f t="shared" si="32"/>
        <v>2485.8690000000001</v>
      </c>
      <c r="BB43" s="346">
        <f t="shared" si="32"/>
        <v>2337.3530000000001</v>
      </c>
      <c r="BC43" s="346">
        <f t="shared" si="32"/>
        <v>2195.8409999999999</v>
      </c>
      <c r="BD43" s="346">
        <f t="shared" si="32"/>
        <v>2168.2460000000001</v>
      </c>
      <c r="BE43" s="346">
        <f t="shared" si="32"/>
        <v>2109.9670000000001</v>
      </c>
      <c r="BF43" s="346">
        <f t="shared" si="32"/>
        <v>2011.06</v>
      </c>
      <c r="BG43" s="346">
        <f t="shared" si="32"/>
        <v>2161.7719999999999</v>
      </c>
      <c r="BH43" s="346">
        <f t="shared" si="32"/>
        <v>2111.873761896592</v>
      </c>
      <c r="BI43" s="346">
        <f t="shared" si="32"/>
        <v>1989.0132596399378</v>
      </c>
      <c r="BJ43" s="346">
        <f t="shared" si="32"/>
        <v>1974.8361660033015</v>
      </c>
      <c r="BK43" s="346">
        <f t="shared" si="32"/>
        <v>2099.6680910627874</v>
      </c>
      <c r="BL43" s="346">
        <f t="shared" si="32"/>
        <v>2052.3124513141979</v>
      </c>
      <c r="BM43" s="346">
        <f t="shared" si="32"/>
        <v>2236.7174954270272</v>
      </c>
      <c r="BN43" s="346">
        <f t="shared" ref="BN43:CE43" si="33">BN33</f>
        <v>0</v>
      </c>
      <c r="BO43" s="346">
        <f t="shared" si="33"/>
        <v>0</v>
      </c>
      <c r="BP43" s="346">
        <f t="shared" si="33"/>
        <v>0</v>
      </c>
      <c r="BQ43" s="346">
        <f t="shared" si="33"/>
        <v>0</v>
      </c>
      <c r="BR43" s="346">
        <f t="shared" si="33"/>
        <v>0</v>
      </c>
      <c r="BS43" s="346">
        <f t="shared" si="33"/>
        <v>0</v>
      </c>
      <c r="BT43" s="346">
        <f t="shared" si="33"/>
        <v>0</v>
      </c>
      <c r="BU43" s="346">
        <f t="shared" si="33"/>
        <v>0</v>
      </c>
      <c r="BV43" s="346">
        <f t="shared" si="33"/>
        <v>0</v>
      </c>
      <c r="BW43" s="346">
        <f t="shared" si="33"/>
        <v>0</v>
      </c>
      <c r="BX43" s="346">
        <f t="shared" si="33"/>
        <v>0</v>
      </c>
      <c r="BY43" s="346">
        <f t="shared" si="33"/>
        <v>0</v>
      </c>
      <c r="BZ43" s="346">
        <f t="shared" si="33"/>
        <v>0</v>
      </c>
      <c r="CA43" s="346">
        <f t="shared" si="33"/>
        <v>0</v>
      </c>
      <c r="CB43" s="346">
        <f t="shared" si="33"/>
        <v>0</v>
      </c>
      <c r="CC43" s="346">
        <f t="shared" si="33"/>
        <v>0</v>
      </c>
      <c r="CD43" s="346">
        <f t="shared" si="33"/>
        <v>0</v>
      </c>
      <c r="CE43" s="347">
        <f t="shared" si="33"/>
        <v>0</v>
      </c>
    </row>
    <row r="44" spans="1:83" s="53" customFormat="1" x14ac:dyDescent="0.35">
      <c r="B44" s="203" t="s">
        <v>688</v>
      </c>
      <c r="C44" s="74"/>
      <c r="D44" s="346">
        <f t="shared" ref="D44:AI44" si="34">D27-D34</f>
        <v>0</v>
      </c>
      <c r="E44" s="346">
        <f t="shared" si="34"/>
        <v>0</v>
      </c>
      <c r="F44" s="346">
        <f t="shared" si="34"/>
        <v>0</v>
      </c>
      <c r="G44" s="346">
        <f t="shared" si="34"/>
        <v>0</v>
      </c>
      <c r="H44" s="346">
        <f t="shared" si="34"/>
        <v>0</v>
      </c>
      <c r="I44" s="346">
        <f t="shared" si="34"/>
        <v>0</v>
      </c>
      <c r="J44" s="346">
        <f t="shared" si="34"/>
        <v>0</v>
      </c>
      <c r="K44" s="346">
        <f t="shared" si="34"/>
        <v>0</v>
      </c>
      <c r="L44" s="346">
        <f t="shared" si="34"/>
        <v>0</v>
      </c>
      <c r="M44" s="346">
        <f t="shared" si="34"/>
        <v>0</v>
      </c>
      <c r="N44" s="346">
        <f t="shared" si="34"/>
        <v>0</v>
      </c>
      <c r="O44" s="346">
        <f t="shared" si="34"/>
        <v>0</v>
      </c>
      <c r="P44" s="346">
        <f t="shared" si="34"/>
        <v>0</v>
      </c>
      <c r="Q44" s="346">
        <f t="shared" si="34"/>
        <v>0</v>
      </c>
      <c r="R44" s="346">
        <f t="shared" si="34"/>
        <v>0</v>
      </c>
      <c r="S44" s="346">
        <f t="shared" si="34"/>
        <v>0</v>
      </c>
      <c r="T44" s="346">
        <f t="shared" si="34"/>
        <v>0</v>
      </c>
      <c r="U44" s="346">
        <f t="shared" si="34"/>
        <v>0</v>
      </c>
      <c r="V44" s="346">
        <f t="shared" si="34"/>
        <v>0</v>
      </c>
      <c r="W44" s="346">
        <f t="shared" si="34"/>
        <v>0</v>
      </c>
      <c r="X44" s="346">
        <f t="shared" si="34"/>
        <v>0</v>
      </c>
      <c r="Y44" s="346">
        <f t="shared" si="34"/>
        <v>0</v>
      </c>
      <c r="Z44" s="346">
        <f t="shared" si="34"/>
        <v>0</v>
      </c>
      <c r="AA44" s="346">
        <f t="shared" si="34"/>
        <v>0</v>
      </c>
      <c r="AB44" s="346">
        <f t="shared" si="34"/>
        <v>0</v>
      </c>
      <c r="AC44" s="346">
        <f t="shared" si="34"/>
        <v>0</v>
      </c>
      <c r="AD44" s="346">
        <f t="shared" si="34"/>
        <v>0</v>
      </c>
      <c r="AE44" s="346">
        <f t="shared" si="34"/>
        <v>0</v>
      </c>
      <c r="AF44" s="346">
        <f t="shared" si="34"/>
        <v>0</v>
      </c>
      <c r="AG44" s="346">
        <f t="shared" si="34"/>
        <v>0</v>
      </c>
      <c r="AH44" s="346">
        <f t="shared" si="34"/>
        <v>28.682352590163934</v>
      </c>
      <c r="AI44" s="346">
        <f t="shared" si="34"/>
        <v>31.458064131147541</v>
      </c>
      <c r="AJ44" s="346">
        <f t="shared" ref="AJ44:BM44" si="35">AJ27-AJ34</f>
        <v>37.967785413333331</v>
      </c>
      <c r="AK44" s="346">
        <f t="shared" si="35"/>
        <v>42.738568057044823</v>
      </c>
      <c r="AL44" s="346">
        <f t="shared" si="35"/>
        <v>55.359052111111112</v>
      </c>
      <c r="AM44" s="346">
        <f t="shared" si="35"/>
        <v>64.756767801242233</v>
      </c>
      <c r="AN44" s="346">
        <f t="shared" si="35"/>
        <v>74.576876948717953</v>
      </c>
      <c r="AO44" s="346">
        <f t="shared" si="35"/>
        <v>90.199773981566821</v>
      </c>
      <c r="AP44" s="346">
        <f t="shared" si="35"/>
        <v>115.59811921111111</v>
      </c>
      <c r="AQ44" s="346">
        <f t="shared" si="35"/>
        <v>126.28601989204546</v>
      </c>
      <c r="AR44" s="346">
        <f t="shared" si="35"/>
        <v>154.39197187311177</v>
      </c>
      <c r="AS44" s="346">
        <f t="shared" si="35"/>
        <v>153.80497495</v>
      </c>
      <c r="AT44" s="346">
        <f t="shared" si="35"/>
        <v>128.6083448189859</v>
      </c>
      <c r="AU44" s="346">
        <f t="shared" si="35"/>
        <v>223.23782629666314</v>
      </c>
      <c r="AV44" s="346">
        <f t="shared" si="35"/>
        <v>200.86834234174069</v>
      </c>
      <c r="AW44" s="346">
        <f t="shared" si="35"/>
        <v>192.80843317810428</v>
      </c>
      <c r="AX44" s="346">
        <f t="shared" si="35"/>
        <v>239.041</v>
      </c>
      <c r="AY44" s="346">
        <f t="shared" si="35"/>
        <v>311.50299999999999</v>
      </c>
      <c r="AZ44" s="346">
        <f t="shared" si="35"/>
        <v>441.04899999999998</v>
      </c>
      <c r="BA44" s="346">
        <f t="shared" si="35"/>
        <v>460.20699999999999</v>
      </c>
      <c r="BB44" s="346">
        <f t="shared" si="35"/>
        <v>403.69499999999999</v>
      </c>
      <c r="BC44" s="346">
        <f t="shared" si="35"/>
        <v>396.09899999999999</v>
      </c>
      <c r="BD44" s="346">
        <f t="shared" si="35"/>
        <v>384.78499999999997</v>
      </c>
      <c r="BE44" s="346">
        <f t="shared" si="35"/>
        <v>372.33699999999999</v>
      </c>
      <c r="BF44" s="346">
        <f t="shared" si="35"/>
        <v>359.63499999999999</v>
      </c>
      <c r="BG44" s="346">
        <f t="shared" si="35"/>
        <v>382.24400000000003</v>
      </c>
      <c r="BH44" s="346">
        <f t="shared" si="35"/>
        <v>374.59165266825556</v>
      </c>
      <c r="BI44" s="346">
        <f t="shared" si="35"/>
        <v>294.59889726305926</v>
      </c>
      <c r="BJ44" s="346">
        <f t="shared" si="35"/>
        <v>291.2232684141797</v>
      </c>
      <c r="BK44" s="346">
        <f t="shared" si="35"/>
        <v>345.46664666673598</v>
      </c>
      <c r="BL44" s="346">
        <f t="shared" si="35"/>
        <v>267</v>
      </c>
      <c r="BM44" s="346">
        <f t="shared" si="35"/>
        <v>75</v>
      </c>
      <c r="BN44" s="346">
        <f t="shared" ref="BN44:CE44" si="36">BN34</f>
        <v>0</v>
      </c>
      <c r="BO44" s="346">
        <f t="shared" si="36"/>
        <v>0</v>
      </c>
      <c r="BP44" s="346">
        <f t="shared" si="36"/>
        <v>0</v>
      </c>
      <c r="BQ44" s="346">
        <f t="shared" si="36"/>
        <v>0</v>
      </c>
      <c r="BR44" s="346">
        <f t="shared" si="36"/>
        <v>0</v>
      </c>
      <c r="BS44" s="346">
        <f t="shared" si="36"/>
        <v>0</v>
      </c>
      <c r="BT44" s="346">
        <f t="shared" si="36"/>
        <v>0</v>
      </c>
      <c r="BU44" s="346">
        <f t="shared" si="36"/>
        <v>0</v>
      </c>
      <c r="BV44" s="346">
        <f t="shared" si="36"/>
        <v>0</v>
      </c>
      <c r="BW44" s="346">
        <f t="shared" si="36"/>
        <v>0</v>
      </c>
      <c r="BX44" s="346">
        <f t="shared" si="36"/>
        <v>0</v>
      </c>
      <c r="BY44" s="346">
        <f t="shared" si="36"/>
        <v>0</v>
      </c>
      <c r="BZ44" s="346">
        <f t="shared" si="36"/>
        <v>0</v>
      </c>
      <c r="CA44" s="346">
        <f t="shared" si="36"/>
        <v>0</v>
      </c>
      <c r="CB44" s="346">
        <f t="shared" si="36"/>
        <v>0</v>
      </c>
      <c r="CC44" s="346">
        <f t="shared" si="36"/>
        <v>0</v>
      </c>
      <c r="CD44" s="346">
        <f t="shared" si="36"/>
        <v>0</v>
      </c>
      <c r="CE44" s="347">
        <f t="shared" si="36"/>
        <v>0</v>
      </c>
    </row>
    <row r="45" spans="1:83" s="28" customFormat="1" ht="27" customHeight="1" thickBot="1" x14ac:dyDescent="0.3">
      <c r="B45" s="452" t="s">
        <v>689</v>
      </c>
      <c r="C45" s="453"/>
      <c r="D45" s="454">
        <f t="shared" ref="D45:AI45" si="37">D28-D35</f>
        <v>0</v>
      </c>
      <c r="E45" s="454">
        <f t="shared" si="37"/>
        <v>0</v>
      </c>
      <c r="F45" s="454">
        <f t="shared" si="37"/>
        <v>0</v>
      </c>
      <c r="G45" s="454">
        <f t="shared" si="37"/>
        <v>0</v>
      </c>
      <c r="H45" s="454">
        <f t="shared" si="37"/>
        <v>0</v>
      </c>
      <c r="I45" s="454">
        <f t="shared" si="37"/>
        <v>0</v>
      </c>
      <c r="J45" s="454">
        <f t="shared" si="37"/>
        <v>0</v>
      </c>
      <c r="K45" s="454">
        <f t="shared" si="37"/>
        <v>0</v>
      </c>
      <c r="L45" s="454">
        <f t="shared" si="37"/>
        <v>0</v>
      </c>
      <c r="M45" s="454">
        <f t="shared" si="37"/>
        <v>0</v>
      </c>
      <c r="N45" s="454">
        <f t="shared" si="37"/>
        <v>0</v>
      </c>
      <c r="O45" s="454">
        <f t="shared" si="37"/>
        <v>0</v>
      </c>
      <c r="P45" s="454">
        <f t="shared" si="37"/>
        <v>0</v>
      </c>
      <c r="Q45" s="454">
        <f t="shared" si="37"/>
        <v>0</v>
      </c>
      <c r="R45" s="454">
        <f t="shared" si="37"/>
        <v>0</v>
      </c>
      <c r="S45" s="454">
        <f t="shared" si="37"/>
        <v>0</v>
      </c>
      <c r="T45" s="454">
        <f t="shared" si="37"/>
        <v>0</v>
      </c>
      <c r="U45" s="454">
        <f t="shared" si="37"/>
        <v>0</v>
      </c>
      <c r="V45" s="454">
        <f t="shared" si="37"/>
        <v>0</v>
      </c>
      <c r="W45" s="454">
        <f t="shared" si="37"/>
        <v>0</v>
      </c>
      <c r="X45" s="454">
        <f t="shared" si="37"/>
        <v>0</v>
      </c>
      <c r="Y45" s="454">
        <f t="shared" si="37"/>
        <v>0</v>
      </c>
      <c r="Z45" s="454">
        <f t="shared" si="37"/>
        <v>0</v>
      </c>
      <c r="AA45" s="454">
        <f t="shared" si="37"/>
        <v>0</v>
      </c>
      <c r="AB45" s="454">
        <f t="shared" si="37"/>
        <v>0</v>
      </c>
      <c r="AC45" s="454">
        <f t="shared" si="37"/>
        <v>0</v>
      </c>
      <c r="AD45" s="454">
        <f t="shared" si="37"/>
        <v>0</v>
      </c>
      <c r="AE45" s="454">
        <f t="shared" si="37"/>
        <v>0</v>
      </c>
      <c r="AF45" s="454">
        <f t="shared" si="37"/>
        <v>0</v>
      </c>
      <c r="AG45" s="454">
        <f t="shared" si="37"/>
        <v>0</v>
      </c>
      <c r="AH45" s="454">
        <f t="shared" si="37"/>
        <v>19.429980786885245</v>
      </c>
      <c r="AI45" s="454">
        <f t="shared" si="37"/>
        <v>24.98140386885246</v>
      </c>
      <c r="AJ45" s="454">
        <f t="shared" ref="AJ45:BM45" si="38">AJ28-AJ35</f>
        <v>31.485480586666668</v>
      </c>
      <c r="AK45" s="454">
        <f t="shared" si="38"/>
        <v>42.065662942955178</v>
      </c>
      <c r="AL45" s="454">
        <f t="shared" si="38"/>
        <v>58.989153888888886</v>
      </c>
      <c r="AM45" s="454">
        <f t="shared" si="38"/>
        <v>80.04656019875776</v>
      </c>
      <c r="AN45" s="454">
        <f t="shared" si="38"/>
        <v>100.63385805128205</v>
      </c>
      <c r="AO45" s="454">
        <f t="shared" si="38"/>
        <v>103.59578001843317</v>
      </c>
      <c r="AP45" s="454">
        <f t="shared" si="38"/>
        <v>135.62299025555555</v>
      </c>
      <c r="AQ45" s="454">
        <f t="shared" si="38"/>
        <v>195.83484244128789</v>
      </c>
      <c r="AR45" s="454">
        <f t="shared" si="38"/>
        <v>126.39782312688821</v>
      </c>
      <c r="AS45" s="454">
        <f t="shared" si="38"/>
        <v>125.84043405</v>
      </c>
      <c r="AT45" s="454">
        <f t="shared" si="38"/>
        <v>220.96582318101412</v>
      </c>
      <c r="AU45" s="454">
        <f t="shared" si="38"/>
        <v>356.26081221506735</v>
      </c>
      <c r="AV45" s="454">
        <f t="shared" si="38"/>
        <v>253.07357532492722</v>
      </c>
      <c r="AW45" s="454">
        <f t="shared" si="38"/>
        <v>248.79294115522868</v>
      </c>
      <c r="AX45" s="454">
        <f t="shared" si="38"/>
        <v>369.89999999999884</v>
      </c>
      <c r="AY45" s="454">
        <f t="shared" si="38"/>
        <v>427.30699999999945</v>
      </c>
      <c r="AZ45" s="454">
        <f t="shared" si="38"/>
        <v>378.41800000000001</v>
      </c>
      <c r="BA45" s="454">
        <f t="shared" si="38"/>
        <v>335.34300000000093</v>
      </c>
      <c r="BB45" s="454">
        <f t="shared" si="38"/>
        <v>309.75799999999867</v>
      </c>
      <c r="BC45" s="454">
        <f t="shared" si="38"/>
        <v>230.18900000000011</v>
      </c>
      <c r="BD45" s="454">
        <f t="shared" si="38"/>
        <v>222.10499999999894</v>
      </c>
      <c r="BE45" s="454">
        <f t="shared" si="38"/>
        <v>243.31711941217159</v>
      </c>
      <c r="BF45" s="454">
        <f t="shared" si="38"/>
        <v>261.18071095259984</v>
      </c>
      <c r="BG45" s="454">
        <f t="shared" si="38"/>
        <v>391.25825241992959</v>
      </c>
      <c r="BH45" s="454">
        <f t="shared" si="38"/>
        <v>300.95087435865469</v>
      </c>
      <c r="BI45" s="454">
        <f t="shared" si="38"/>
        <v>198.32631128951041</v>
      </c>
      <c r="BJ45" s="454">
        <f t="shared" si="38"/>
        <v>198.45559320025581</v>
      </c>
      <c r="BK45" s="454">
        <f t="shared" si="38"/>
        <v>181.92271651984206</v>
      </c>
      <c r="BL45" s="454">
        <f t="shared" si="38"/>
        <v>181.6169849299115</v>
      </c>
      <c r="BM45" s="454">
        <f t="shared" si="38"/>
        <v>255.07000040967989</v>
      </c>
      <c r="BN45" s="454">
        <f t="shared" ref="BN45:CE45" si="39">BN35</f>
        <v>0</v>
      </c>
      <c r="BO45" s="454">
        <f t="shared" si="39"/>
        <v>0</v>
      </c>
      <c r="BP45" s="454">
        <f t="shared" si="39"/>
        <v>0</v>
      </c>
      <c r="BQ45" s="454">
        <f t="shared" si="39"/>
        <v>0</v>
      </c>
      <c r="BR45" s="454">
        <f t="shared" si="39"/>
        <v>0</v>
      </c>
      <c r="BS45" s="454">
        <f t="shared" si="39"/>
        <v>0</v>
      </c>
      <c r="BT45" s="454">
        <f t="shared" si="39"/>
        <v>0</v>
      </c>
      <c r="BU45" s="454">
        <f t="shared" si="39"/>
        <v>0</v>
      </c>
      <c r="BV45" s="454">
        <f t="shared" si="39"/>
        <v>0</v>
      </c>
      <c r="BW45" s="454">
        <f t="shared" si="39"/>
        <v>0</v>
      </c>
      <c r="BX45" s="454">
        <f t="shared" si="39"/>
        <v>0</v>
      </c>
      <c r="BY45" s="454">
        <f t="shared" si="39"/>
        <v>0</v>
      </c>
      <c r="BZ45" s="454">
        <f t="shared" si="39"/>
        <v>0</v>
      </c>
      <c r="CA45" s="454">
        <f t="shared" si="39"/>
        <v>0</v>
      </c>
      <c r="CB45" s="454">
        <f t="shared" si="39"/>
        <v>0</v>
      </c>
      <c r="CC45" s="454">
        <f t="shared" si="39"/>
        <v>0</v>
      </c>
      <c r="CD45" s="454">
        <f t="shared" si="39"/>
        <v>0</v>
      </c>
      <c r="CE45" s="455">
        <f t="shared" si="39"/>
        <v>0</v>
      </c>
    </row>
    <row r="46" spans="1:83" ht="26.25" customHeight="1" x14ac:dyDescent="0.35">
      <c r="A46" s="351"/>
      <c r="B46" s="176" t="s">
        <v>694</v>
      </c>
      <c r="C46" s="387"/>
      <c r="D46" s="51" t="s">
        <v>145</v>
      </c>
      <c r="E46" s="51" t="s">
        <v>146</v>
      </c>
      <c r="F46" s="51" t="s">
        <v>147</v>
      </c>
      <c r="G46" s="51" t="s">
        <v>148</v>
      </c>
      <c r="H46" s="51" t="s">
        <v>149</v>
      </c>
      <c r="I46" s="51" t="s">
        <v>150</v>
      </c>
      <c r="J46" s="51" t="s">
        <v>151</v>
      </c>
      <c r="K46" s="51" t="s">
        <v>152</v>
      </c>
      <c r="L46" s="51" t="s">
        <v>153</v>
      </c>
      <c r="M46" s="51" t="s">
        <v>154</v>
      </c>
      <c r="N46" s="51" t="s">
        <v>155</v>
      </c>
      <c r="O46" s="51" t="s">
        <v>156</v>
      </c>
      <c r="P46" s="51" t="s">
        <v>157</v>
      </c>
      <c r="Q46" s="51" t="s">
        <v>158</v>
      </c>
      <c r="R46" s="51" t="s">
        <v>159</v>
      </c>
      <c r="S46" s="51" t="s">
        <v>160</v>
      </c>
      <c r="T46" s="51" t="s">
        <v>161</v>
      </c>
      <c r="U46" s="51" t="s">
        <v>162</v>
      </c>
      <c r="V46" s="51" t="s">
        <v>163</v>
      </c>
      <c r="W46" s="51" t="s">
        <v>164</v>
      </c>
      <c r="X46" s="51" t="s">
        <v>165</v>
      </c>
      <c r="Y46" s="51" t="s">
        <v>166</v>
      </c>
      <c r="Z46" s="51" t="s">
        <v>167</v>
      </c>
      <c r="AA46" s="51" t="s">
        <v>168</v>
      </c>
      <c r="AB46" s="51" t="s">
        <v>169</v>
      </c>
      <c r="AC46" s="51" t="s">
        <v>170</v>
      </c>
      <c r="AD46" s="51" t="s">
        <v>171</v>
      </c>
      <c r="AE46" s="51" t="s">
        <v>172</v>
      </c>
      <c r="AF46" s="51" t="s">
        <v>173</v>
      </c>
      <c r="AG46" s="51" t="s">
        <v>174</v>
      </c>
      <c r="AH46" s="51" t="s">
        <v>175</v>
      </c>
      <c r="AI46" s="51" t="s">
        <v>176</v>
      </c>
      <c r="AJ46" s="51" t="s">
        <v>177</v>
      </c>
      <c r="AK46" s="51" t="s">
        <v>178</v>
      </c>
      <c r="AL46" s="51" t="s">
        <v>179</v>
      </c>
      <c r="AM46" s="51" t="s">
        <v>180</v>
      </c>
      <c r="AN46" s="51" t="s">
        <v>181</v>
      </c>
      <c r="AO46" s="51" t="s">
        <v>182</v>
      </c>
      <c r="AP46" s="51" t="s">
        <v>183</v>
      </c>
      <c r="AQ46" s="51" t="s">
        <v>184</v>
      </c>
      <c r="AR46" s="51" t="s">
        <v>185</v>
      </c>
      <c r="AS46" s="51" t="s">
        <v>186</v>
      </c>
      <c r="AT46" s="51" t="s">
        <v>187</v>
      </c>
      <c r="AU46" s="51" t="s">
        <v>188</v>
      </c>
      <c r="AV46" s="51" t="s">
        <v>189</v>
      </c>
      <c r="AW46" s="51" t="s">
        <v>190</v>
      </c>
      <c r="AX46" s="51" t="s">
        <v>191</v>
      </c>
      <c r="AY46" s="51" t="s">
        <v>90</v>
      </c>
      <c r="AZ46" s="51" t="s">
        <v>91</v>
      </c>
      <c r="BA46" s="51" t="s">
        <v>92</v>
      </c>
      <c r="BB46" s="51" t="s">
        <v>93</v>
      </c>
      <c r="BC46" s="51" t="s">
        <v>94</v>
      </c>
      <c r="BD46" s="51" t="s">
        <v>95</v>
      </c>
      <c r="BE46" s="51" t="s">
        <v>96</v>
      </c>
      <c r="BF46" s="51" t="s">
        <v>97</v>
      </c>
      <c r="BG46" s="51" t="s">
        <v>98</v>
      </c>
      <c r="BH46" s="51" t="s">
        <v>99</v>
      </c>
      <c r="BI46" s="51" t="s">
        <v>100</v>
      </c>
      <c r="BJ46" s="51" t="s">
        <v>101</v>
      </c>
      <c r="BK46" s="51" t="s">
        <v>102</v>
      </c>
      <c r="BL46" s="51" t="s">
        <v>103</v>
      </c>
      <c r="BM46" s="51" t="s">
        <v>104</v>
      </c>
      <c r="BN46" s="51" t="s">
        <v>105</v>
      </c>
      <c r="BO46" s="51" t="s">
        <v>106</v>
      </c>
      <c r="BP46" s="51" t="s">
        <v>107</v>
      </c>
      <c r="BQ46" s="51" t="s">
        <v>108</v>
      </c>
      <c r="BR46" s="51" t="s">
        <v>109</v>
      </c>
      <c r="BS46" s="51" t="s">
        <v>110</v>
      </c>
      <c r="BT46" s="51" t="s">
        <v>111</v>
      </c>
      <c r="BU46" s="51" t="s">
        <v>112</v>
      </c>
      <c r="BV46" s="51" t="s">
        <v>113</v>
      </c>
      <c r="BW46" s="51" t="s">
        <v>114</v>
      </c>
      <c r="BX46" s="51" t="s">
        <v>115</v>
      </c>
      <c r="BY46" s="51" t="s">
        <v>116</v>
      </c>
      <c r="BZ46" s="51" t="s">
        <v>117</v>
      </c>
      <c r="CA46" s="51" t="s">
        <v>118</v>
      </c>
      <c r="CB46" s="51" t="s">
        <v>119</v>
      </c>
      <c r="CC46" s="51" t="s">
        <v>120</v>
      </c>
      <c r="CD46" s="51" t="s">
        <v>121</v>
      </c>
      <c r="CE46" s="52" t="s">
        <v>122</v>
      </c>
    </row>
    <row r="47" spans="1:83" ht="15" customHeight="1" x14ac:dyDescent="0.35">
      <c r="A47" s="351"/>
      <c r="B47" s="331" t="s">
        <v>305</v>
      </c>
      <c r="C47" s="352"/>
      <c r="D47" s="278" t="s">
        <v>124</v>
      </c>
      <c r="E47" s="278" t="s">
        <v>124</v>
      </c>
      <c r="F47" s="278" t="s">
        <v>124</v>
      </c>
      <c r="G47" s="278" t="s">
        <v>124</v>
      </c>
      <c r="H47" s="278" t="s">
        <v>124</v>
      </c>
      <c r="I47" s="278" t="s">
        <v>124</v>
      </c>
      <c r="J47" s="278" t="s">
        <v>124</v>
      </c>
      <c r="K47" s="278" t="s">
        <v>124</v>
      </c>
      <c r="L47" s="278" t="s">
        <v>124</v>
      </c>
      <c r="M47" s="278" t="s">
        <v>124</v>
      </c>
      <c r="N47" s="278" t="s">
        <v>124</v>
      </c>
      <c r="O47" s="278" t="s">
        <v>124</v>
      </c>
      <c r="P47" s="278" t="s">
        <v>124</v>
      </c>
      <c r="Q47" s="278" t="s">
        <v>124</v>
      </c>
      <c r="R47" s="278" t="s">
        <v>124</v>
      </c>
      <c r="S47" s="278" t="s">
        <v>124</v>
      </c>
      <c r="T47" s="278" t="s">
        <v>124</v>
      </c>
      <c r="U47" s="278" t="s">
        <v>124</v>
      </c>
      <c r="V47" s="278" t="s">
        <v>124</v>
      </c>
      <c r="W47" s="278" t="s">
        <v>124</v>
      </c>
      <c r="X47" s="278" t="s">
        <v>124</v>
      </c>
      <c r="Y47" s="278" t="s">
        <v>124</v>
      </c>
      <c r="Z47" s="278" t="s">
        <v>124</v>
      </c>
      <c r="AA47" s="278" t="s">
        <v>124</v>
      </c>
      <c r="AB47" s="278" t="s">
        <v>124</v>
      </c>
      <c r="AC47" s="278" t="s">
        <v>124</v>
      </c>
      <c r="AD47" s="278" t="s">
        <v>124</v>
      </c>
      <c r="AE47" s="278" t="s">
        <v>124</v>
      </c>
      <c r="AF47" s="278" t="s">
        <v>124</v>
      </c>
      <c r="AG47" s="278" t="s">
        <v>124</v>
      </c>
      <c r="AH47" s="278" t="s">
        <v>124</v>
      </c>
      <c r="AI47" s="278" t="s">
        <v>124</v>
      </c>
      <c r="AJ47" s="278" t="s">
        <v>124</v>
      </c>
      <c r="AK47" s="278" t="s">
        <v>124</v>
      </c>
      <c r="AL47" s="278" t="s">
        <v>124</v>
      </c>
      <c r="AM47" s="278" t="s">
        <v>124</v>
      </c>
      <c r="AN47" s="278" t="s">
        <v>124</v>
      </c>
      <c r="AO47" s="278" t="s">
        <v>124</v>
      </c>
      <c r="AP47" s="278" t="s">
        <v>124</v>
      </c>
      <c r="AQ47" s="278" t="s">
        <v>124</v>
      </c>
      <c r="AR47" s="278" t="s">
        <v>124</v>
      </c>
      <c r="AS47" s="278" t="s">
        <v>124</v>
      </c>
      <c r="AT47" s="278" t="s">
        <v>124</v>
      </c>
      <c r="AU47" s="278" t="s">
        <v>124</v>
      </c>
      <c r="AV47" s="278" t="s">
        <v>124</v>
      </c>
      <c r="AW47" s="278" t="s">
        <v>124</v>
      </c>
      <c r="AX47" s="278" t="s">
        <v>124</v>
      </c>
      <c r="AY47" s="278" t="s">
        <v>124</v>
      </c>
      <c r="AZ47" s="278" t="s">
        <v>124</v>
      </c>
      <c r="BA47" s="278" t="s">
        <v>124</v>
      </c>
      <c r="BB47" s="278" t="s">
        <v>124</v>
      </c>
      <c r="BC47" s="278" t="s">
        <v>124</v>
      </c>
      <c r="BD47" s="278" t="s">
        <v>124</v>
      </c>
      <c r="BE47" s="278" t="s">
        <v>124</v>
      </c>
      <c r="BF47" s="278" t="s">
        <v>124</v>
      </c>
      <c r="BG47" s="278" t="s">
        <v>124</v>
      </c>
      <c r="BH47" s="278" t="s">
        <v>124</v>
      </c>
      <c r="BI47" s="278" t="s">
        <v>124</v>
      </c>
      <c r="BJ47" s="278" t="s">
        <v>124</v>
      </c>
      <c r="BK47" s="278" t="s">
        <v>124</v>
      </c>
      <c r="BL47" s="278" t="s">
        <v>124</v>
      </c>
      <c r="BM47" s="278" t="s">
        <v>124</v>
      </c>
      <c r="BN47" s="278" t="s">
        <v>124</v>
      </c>
      <c r="BO47" s="278" t="s">
        <v>124</v>
      </c>
      <c r="BP47" s="278" t="s">
        <v>124</v>
      </c>
      <c r="BQ47" s="278" t="s">
        <v>124</v>
      </c>
      <c r="BR47" s="278" t="s">
        <v>124</v>
      </c>
      <c r="BS47" s="278" t="s">
        <v>124</v>
      </c>
      <c r="BT47" s="278" t="s">
        <v>124</v>
      </c>
      <c r="BU47" s="278" t="s">
        <v>124</v>
      </c>
      <c r="BV47" s="278" t="s">
        <v>124</v>
      </c>
      <c r="BW47" s="278" t="s">
        <v>124</v>
      </c>
      <c r="BX47" s="278" t="s">
        <v>124</v>
      </c>
      <c r="BY47" s="278" t="s">
        <v>124</v>
      </c>
      <c r="BZ47" s="278" t="s">
        <v>125</v>
      </c>
      <c r="CA47" s="278" t="s">
        <v>125</v>
      </c>
      <c r="CB47" s="278" t="s">
        <v>125</v>
      </c>
      <c r="CC47" s="278" t="s">
        <v>125</v>
      </c>
      <c r="CD47" s="278" t="s">
        <v>125</v>
      </c>
      <c r="CE47" s="279" t="s">
        <v>125</v>
      </c>
    </row>
    <row r="48" spans="1:83" s="244" customFormat="1" ht="24" customHeight="1" x14ac:dyDescent="0.35">
      <c r="A48" s="345"/>
      <c r="B48" s="109" t="s">
        <v>137</v>
      </c>
      <c r="C48" s="109"/>
      <c r="D48" s="343">
        <v>2507.6131833384889</v>
      </c>
      <c r="E48" s="343">
        <v>2941.7311776380475</v>
      </c>
      <c r="F48" s="343">
        <v>3224.9128763676053</v>
      </c>
      <c r="G48" s="343">
        <v>3364.2138467669151</v>
      </c>
      <c r="H48" s="343">
        <v>3866.2380060712808</v>
      </c>
      <c r="I48" s="343">
        <v>3841.622456251162</v>
      </c>
      <c r="J48" s="343">
        <v>3924.394571019267</v>
      </c>
      <c r="K48" s="343">
        <v>3433.4239706270573</v>
      </c>
      <c r="L48" s="343">
        <v>3432.3060804863585</v>
      </c>
      <c r="M48" s="343">
        <v>3234.9306046230818</v>
      </c>
      <c r="N48" s="343">
        <v>3480.2606608304454</v>
      </c>
      <c r="O48" s="343">
        <v>4162.3360664365773</v>
      </c>
      <c r="P48" s="343">
        <v>4619.4115710980514</v>
      </c>
      <c r="Q48" s="343">
        <v>4246.895752939965</v>
      </c>
      <c r="R48" s="343">
        <v>4806.7956024336163</v>
      </c>
      <c r="S48" s="343">
        <v>5144.7582886379723</v>
      </c>
      <c r="T48" s="343">
        <v>5045.7040419086788</v>
      </c>
      <c r="U48" s="343">
        <v>5272.7732241355952</v>
      </c>
      <c r="V48" s="343">
        <v>6067.3055831117308</v>
      </c>
      <c r="W48" s="343">
        <v>7657.5760334462502</v>
      </c>
      <c r="X48" s="343">
        <v>8090.0449262453503</v>
      </c>
      <c r="Y48" s="343">
        <v>8303.159079373685</v>
      </c>
      <c r="Z48" s="343">
        <v>8410.0706840968232</v>
      </c>
      <c r="AA48" s="343">
        <v>9572.2852874855816</v>
      </c>
      <c r="AB48" s="343">
        <v>9676.9761500633631</v>
      </c>
      <c r="AC48" s="343">
        <v>8895.7707459682442</v>
      </c>
      <c r="AD48" s="343">
        <v>10083.70163174331</v>
      </c>
      <c r="AE48" s="343">
        <v>11044.669925945171</v>
      </c>
      <c r="AF48" s="343">
        <v>12711.504983049703</v>
      </c>
      <c r="AG48" s="343">
        <v>9311.8949945495388</v>
      </c>
      <c r="AH48" s="343">
        <f t="shared" ref="AH48:BB48" si="40">SUM(AH67:AH72)</f>
        <v>9116.9352005535475</v>
      </c>
      <c r="AI48" s="343">
        <f t="shared" si="40"/>
        <v>8357.1758117673908</v>
      </c>
      <c r="AJ48" s="343">
        <f t="shared" si="40"/>
        <v>9051.9625659904523</v>
      </c>
      <c r="AK48" s="343">
        <f t="shared" si="40"/>
        <v>12240.639056049482</v>
      </c>
      <c r="AL48" s="343">
        <f t="shared" si="40"/>
        <v>16167.966030078951</v>
      </c>
      <c r="AM48" s="343">
        <f t="shared" si="40"/>
        <v>18644.686256658148</v>
      </c>
      <c r="AN48" s="343">
        <f t="shared" si="40"/>
        <v>20348.093612527802</v>
      </c>
      <c r="AO48" s="343">
        <f t="shared" si="40"/>
        <v>22103.526625839721</v>
      </c>
      <c r="AP48" s="343">
        <f t="shared" si="40"/>
        <v>22573.223906638763</v>
      </c>
      <c r="AQ48" s="343">
        <f t="shared" si="40"/>
        <v>21310.873720153038</v>
      </c>
      <c r="AR48" s="343">
        <f t="shared" si="40"/>
        <v>18957.763930095985</v>
      </c>
      <c r="AS48" s="343">
        <f t="shared" si="40"/>
        <v>17728.743692117187</v>
      </c>
      <c r="AT48" s="343">
        <f t="shared" si="40"/>
        <v>18939.643883168741</v>
      </c>
      <c r="AU48" s="343">
        <f t="shared" si="40"/>
        <v>23337.170522824625</v>
      </c>
      <c r="AV48" s="343">
        <f t="shared" si="40"/>
        <v>28763.627078694259</v>
      </c>
      <c r="AW48" s="343">
        <f t="shared" si="40"/>
        <v>30450.502872281078</v>
      </c>
      <c r="AX48" s="343">
        <f t="shared" si="40"/>
        <v>30461.914944984572</v>
      </c>
      <c r="AY48" s="343">
        <f t="shared" si="40"/>
        <v>29973.342335703837</v>
      </c>
      <c r="AZ48" s="343">
        <f t="shared" si="40"/>
        <v>24905.312580690101</v>
      </c>
      <c r="BA48" s="343">
        <f t="shared" si="40"/>
        <v>20614.646823220261</v>
      </c>
      <c r="BB48" s="343">
        <f t="shared" si="40"/>
        <v>19961.286498124777</v>
      </c>
      <c r="BC48" s="343">
        <f>SUM(BC68:BC72)</f>
        <v>20200.748798745692</v>
      </c>
      <c r="BD48" s="343">
        <f t="shared" ref="BD48:CE48" si="41">SUM(BD50:BD53)</f>
        <v>21665.681111104386</v>
      </c>
      <c r="BE48" s="343">
        <f t="shared" si="41"/>
        <v>22814.460640142941</v>
      </c>
      <c r="BF48" s="343">
        <f t="shared" si="41"/>
        <v>22520.027071074841</v>
      </c>
      <c r="BG48" s="343">
        <f t="shared" si="41"/>
        <v>19855.900226467809</v>
      </c>
      <c r="BH48" s="343">
        <f t="shared" si="41"/>
        <v>15030.928115351491</v>
      </c>
      <c r="BI48" s="343">
        <f t="shared" si="41"/>
        <v>13345.629608715361</v>
      </c>
      <c r="BJ48" s="343">
        <f t="shared" si="41"/>
        <v>12516.987077409241</v>
      </c>
      <c r="BK48" s="343">
        <f t="shared" si="41"/>
        <v>12489.824995555507</v>
      </c>
      <c r="BL48" s="343">
        <f t="shared" si="41"/>
        <v>11596.028589662716</v>
      </c>
      <c r="BM48" s="343">
        <f t="shared" si="41"/>
        <v>11033.197308266745</v>
      </c>
      <c r="BN48" s="343">
        <f t="shared" si="41"/>
        <v>10181.687484138358</v>
      </c>
      <c r="BO48" s="343">
        <f t="shared" si="41"/>
        <v>8910.283166387735</v>
      </c>
      <c r="BP48" s="343">
        <f t="shared" si="41"/>
        <v>6645.2572661471077</v>
      </c>
      <c r="BQ48" s="343">
        <f t="shared" si="41"/>
        <v>4393.3436563646064</v>
      </c>
      <c r="BR48" s="343">
        <f t="shared" si="41"/>
        <v>3509.4132727705228</v>
      </c>
      <c r="BS48" s="343">
        <f t="shared" si="41"/>
        <v>3055.2835884449191</v>
      </c>
      <c r="BT48" s="343">
        <f t="shared" si="41"/>
        <v>2631.5640746726567</v>
      </c>
      <c r="BU48" s="343">
        <f t="shared" si="41"/>
        <v>2480.3376960411342</v>
      </c>
      <c r="BV48" s="343">
        <f t="shared" si="41"/>
        <v>2095.7372793195441</v>
      </c>
      <c r="BW48" s="343">
        <f t="shared" si="41"/>
        <v>1527.5794693028145</v>
      </c>
      <c r="BX48" s="343">
        <f t="shared" si="41"/>
        <v>1127.7170887894654</v>
      </c>
      <c r="BY48" s="343">
        <f t="shared" si="41"/>
        <v>805.58834925736915</v>
      </c>
      <c r="BZ48" s="343">
        <f t="shared" si="41"/>
        <v>623.5906876208935</v>
      </c>
      <c r="CA48" s="343">
        <f t="shared" si="41"/>
        <v>569.05648768171136</v>
      </c>
      <c r="CB48" s="343">
        <f t="shared" si="41"/>
        <v>457.15312289670749</v>
      </c>
      <c r="CC48" s="343">
        <f t="shared" si="41"/>
        <v>223.24031692598544</v>
      </c>
      <c r="CD48" s="343">
        <f t="shared" si="41"/>
        <v>16.1060234076668</v>
      </c>
      <c r="CE48" s="344">
        <f t="shared" si="41"/>
        <v>0</v>
      </c>
    </row>
    <row r="49" spans="1:83" s="53" customFormat="1" ht="24.75" customHeight="1" x14ac:dyDescent="0.35">
      <c r="B49" s="74" t="s">
        <v>675</v>
      </c>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7"/>
    </row>
    <row r="50" spans="1:83" s="53" customFormat="1" x14ac:dyDescent="0.35">
      <c r="A50" s="359"/>
      <c r="B50" s="285" t="s">
        <v>676</v>
      </c>
      <c r="C50" s="391"/>
      <c r="D50" s="346">
        <v>0</v>
      </c>
      <c r="E50" s="346">
        <v>0</v>
      </c>
      <c r="F50" s="346">
        <v>0</v>
      </c>
      <c r="G50" s="346">
        <v>0</v>
      </c>
      <c r="H50" s="346">
        <v>0</v>
      </c>
      <c r="I50" s="346">
        <v>0</v>
      </c>
      <c r="J50" s="346">
        <v>0</v>
      </c>
      <c r="K50" s="346">
        <v>0</v>
      </c>
      <c r="L50" s="346">
        <v>0</v>
      </c>
      <c r="M50" s="346">
        <v>0</v>
      </c>
      <c r="N50" s="346">
        <v>0</v>
      </c>
      <c r="O50" s="346">
        <v>0</v>
      </c>
      <c r="P50" s="346">
        <v>0</v>
      </c>
      <c r="Q50" s="346">
        <v>0</v>
      </c>
      <c r="R50" s="346">
        <v>0</v>
      </c>
      <c r="S50" s="346">
        <v>0</v>
      </c>
      <c r="T50" s="346">
        <v>0</v>
      </c>
      <c r="U50" s="346">
        <v>0</v>
      </c>
      <c r="V50" s="346">
        <v>0</v>
      </c>
      <c r="W50" s="346">
        <v>0</v>
      </c>
      <c r="X50" s="346">
        <v>0</v>
      </c>
      <c r="Y50" s="346">
        <v>0</v>
      </c>
      <c r="Z50" s="346">
        <v>0</v>
      </c>
      <c r="AA50" s="346">
        <v>0</v>
      </c>
      <c r="AB50" s="346">
        <v>0</v>
      </c>
      <c r="AC50" s="346">
        <v>0</v>
      </c>
      <c r="AD50" s="346">
        <v>0</v>
      </c>
      <c r="AE50" s="346">
        <v>0</v>
      </c>
      <c r="AF50" s="346">
        <v>0</v>
      </c>
      <c r="AG50" s="346">
        <v>0</v>
      </c>
      <c r="AH50" s="346">
        <v>0</v>
      </c>
      <c r="AI50" s="346">
        <v>0</v>
      </c>
      <c r="AJ50" s="346">
        <v>0</v>
      </c>
      <c r="AK50" s="346">
        <v>0</v>
      </c>
      <c r="AL50" s="346">
        <v>0</v>
      </c>
      <c r="AM50" s="346">
        <v>0</v>
      </c>
      <c r="AN50" s="346">
        <v>0</v>
      </c>
      <c r="AO50" s="346">
        <v>0</v>
      </c>
      <c r="AP50" s="346">
        <v>0</v>
      </c>
      <c r="AQ50" s="346">
        <v>0</v>
      </c>
      <c r="AR50" s="346">
        <v>0</v>
      </c>
      <c r="AS50" s="346">
        <v>0</v>
      </c>
      <c r="AT50" s="346">
        <v>0</v>
      </c>
      <c r="AU50" s="346">
        <v>0</v>
      </c>
      <c r="AV50" s="346">
        <v>0</v>
      </c>
      <c r="AW50" s="346">
        <v>0</v>
      </c>
      <c r="AX50" s="346">
        <v>0</v>
      </c>
      <c r="AY50" s="346">
        <v>0</v>
      </c>
      <c r="AZ50" s="346">
        <v>0</v>
      </c>
      <c r="BA50" s="346">
        <v>0</v>
      </c>
      <c r="BB50" s="346">
        <v>0</v>
      </c>
      <c r="BC50" s="346">
        <v>0</v>
      </c>
      <c r="BD50" s="346">
        <v>7630.8326996911137</v>
      </c>
      <c r="BE50" s="346">
        <v>8175.3256508642171</v>
      </c>
      <c r="BF50" s="346">
        <v>7969.5437886162035</v>
      </c>
      <c r="BG50" s="346">
        <v>7798.8957349463853</v>
      </c>
      <c r="BH50" s="346">
        <v>7069.1073669843126</v>
      </c>
      <c r="BI50" s="346">
        <v>6610.377711417882</v>
      </c>
      <c r="BJ50" s="346">
        <v>6477.8058424643705</v>
      </c>
      <c r="BK50" s="346">
        <v>6995.9432170256678</v>
      </c>
      <c r="BL50" s="346">
        <v>6807.9545404282981</v>
      </c>
      <c r="BM50" s="346">
        <v>6568.0896947933925</v>
      </c>
      <c r="BN50" s="346">
        <v>6006.8563474468428</v>
      </c>
      <c r="BO50" s="346">
        <v>5147.4640608862601</v>
      </c>
      <c r="BP50" s="346">
        <v>3116.0360535479067</v>
      </c>
      <c r="BQ50" s="346">
        <v>1215.9837444904492</v>
      </c>
      <c r="BR50" s="346">
        <v>557.73059742879354</v>
      </c>
      <c r="BS50" s="346">
        <v>280.59991186024843</v>
      </c>
      <c r="BT50" s="346">
        <v>117.5888891295602</v>
      </c>
      <c r="BU50" s="346">
        <v>33.586986722947266</v>
      </c>
      <c r="BV50" s="346">
        <v>3.5868103644615013</v>
      </c>
      <c r="BW50" s="346">
        <v>1.598217378789351</v>
      </c>
      <c r="BX50" s="346">
        <v>1.1798646721035349</v>
      </c>
      <c r="BY50" s="346">
        <v>0.88639293022201693</v>
      </c>
      <c r="BZ50" s="346">
        <v>0.63228493895823612</v>
      </c>
      <c r="CA50" s="346">
        <v>0.54543140236215815</v>
      </c>
      <c r="CB50" s="346">
        <v>0.41450863920002501</v>
      </c>
      <c r="CC50" s="346">
        <v>0.19067730006996242</v>
      </c>
      <c r="CD50" s="346">
        <v>1.2915400582857174E-2</v>
      </c>
      <c r="CE50" s="347">
        <v>0</v>
      </c>
    </row>
    <row r="51" spans="1:83" s="53" customFormat="1" x14ac:dyDescent="0.35">
      <c r="B51" s="203" t="s">
        <v>677</v>
      </c>
      <c r="C51" s="74"/>
      <c r="D51" s="346">
        <v>0</v>
      </c>
      <c r="E51" s="346">
        <v>0</v>
      </c>
      <c r="F51" s="346">
        <v>0</v>
      </c>
      <c r="G51" s="346">
        <v>0</v>
      </c>
      <c r="H51" s="346">
        <v>0</v>
      </c>
      <c r="I51" s="346">
        <v>0</v>
      </c>
      <c r="J51" s="346">
        <v>0</v>
      </c>
      <c r="K51" s="346">
        <v>0</v>
      </c>
      <c r="L51" s="346">
        <v>0</v>
      </c>
      <c r="M51" s="346">
        <v>0</v>
      </c>
      <c r="N51" s="346">
        <v>0</v>
      </c>
      <c r="O51" s="346">
        <v>0</v>
      </c>
      <c r="P51" s="346">
        <v>0</v>
      </c>
      <c r="Q51" s="346">
        <v>0</v>
      </c>
      <c r="R51" s="346">
        <v>0</v>
      </c>
      <c r="S51" s="346">
        <v>0</v>
      </c>
      <c r="T51" s="346">
        <v>0</v>
      </c>
      <c r="U51" s="346">
        <v>0</v>
      </c>
      <c r="V51" s="346">
        <v>0</v>
      </c>
      <c r="W51" s="346">
        <v>0</v>
      </c>
      <c r="X51" s="346">
        <v>0</v>
      </c>
      <c r="Y51" s="346">
        <v>0</v>
      </c>
      <c r="Z51" s="346">
        <v>0</v>
      </c>
      <c r="AA51" s="346">
        <v>0</v>
      </c>
      <c r="AB51" s="346">
        <v>0</v>
      </c>
      <c r="AC51" s="346">
        <v>0</v>
      </c>
      <c r="AD51" s="346">
        <v>0</v>
      </c>
      <c r="AE51" s="346">
        <v>0</v>
      </c>
      <c r="AF51" s="346">
        <v>0</v>
      </c>
      <c r="AG51" s="346">
        <v>0</v>
      </c>
      <c r="AH51" s="346">
        <v>0</v>
      </c>
      <c r="AI51" s="346">
        <v>0</v>
      </c>
      <c r="AJ51" s="346">
        <v>0</v>
      </c>
      <c r="AK51" s="346">
        <v>0</v>
      </c>
      <c r="AL51" s="346">
        <v>0</v>
      </c>
      <c r="AM51" s="346">
        <v>0</v>
      </c>
      <c r="AN51" s="346">
        <v>0</v>
      </c>
      <c r="AO51" s="346">
        <v>0</v>
      </c>
      <c r="AP51" s="346">
        <v>0</v>
      </c>
      <c r="AQ51" s="346">
        <v>0</v>
      </c>
      <c r="AR51" s="346">
        <v>0</v>
      </c>
      <c r="AS51" s="346">
        <v>0</v>
      </c>
      <c r="AT51" s="346">
        <v>0</v>
      </c>
      <c r="AU51" s="346">
        <v>0</v>
      </c>
      <c r="AV51" s="346">
        <v>0</v>
      </c>
      <c r="AW51" s="346">
        <v>0</v>
      </c>
      <c r="AX51" s="346">
        <v>0</v>
      </c>
      <c r="AY51" s="346">
        <v>0</v>
      </c>
      <c r="AZ51" s="346">
        <v>0</v>
      </c>
      <c r="BA51" s="346">
        <v>0</v>
      </c>
      <c r="BB51" s="346">
        <v>0</v>
      </c>
      <c r="BC51" s="346">
        <v>0</v>
      </c>
      <c r="BD51" s="346">
        <v>7337.6909782019839</v>
      </c>
      <c r="BE51" s="346">
        <v>7479.9419225130714</v>
      </c>
      <c r="BF51" s="346">
        <v>7572.518534446448</v>
      </c>
      <c r="BG51" s="346">
        <v>7547.0666737512638</v>
      </c>
      <c r="BH51" s="346">
        <v>6889.4265416092549</v>
      </c>
      <c r="BI51" s="346">
        <v>5751.0332819921969</v>
      </c>
      <c r="BJ51" s="346">
        <v>5104.4493315969266</v>
      </c>
      <c r="BK51" s="346">
        <v>4684.0401734885063</v>
      </c>
      <c r="BL51" s="346">
        <v>4087.5400010457492</v>
      </c>
      <c r="BM51" s="346">
        <v>3745.0243280408286</v>
      </c>
      <c r="BN51" s="346">
        <v>3351.7431723986183</v>
      </c>
      <c r="BO51" s="346">
        <v>2934.4164856039874</v>
      </c>
      <c r="BP51" s="346">
        <v>2641.7388605439724</v>
      </c>
      <c r="BQ51" s="346">
        <v>2276.5206828990617</v>
      </c>
      <c r="BR51" s="346">
        <v>2060.4839909821071</v>
      </c>
      <c r="BS51" s="346">
        <v>1875.0917547712211</v>
      </c>
      <c r="BT51" s="346">
        <v>1647.6204542136156</v>
      </c>
      <c r="BU51" s="346">
        <v>1559.2007751259405</v>
      </c>
      <c r="BV51" s="346">
        <v>1280.1095318505547</v>
      </c>
      <c r="BW51" s="346">
        <v>797.44964020984332</v>
      </c>
      <c r="BX51" s="346">
        <v>588.7075630337514</v>
      </c>
      <c r="BY51" s="346">
        <v>374.06349345354869</v>
      </c>
      <c r="BZ51" s="346">
        <v>259.1484005232698</v>
      </c>
      <c r="CA51" s="346">
        <v>211.51365479619193</v>
      </c>
      <c r="CB51" s="346">
        <v>151.05106412695022</v>
      </c>
      <c r="CC51" s="346">
        <v>64.823966471324837</v>
      </c>
      <c r="CD51" s="346">
        <v>4.1519015431954545</v>
      </c>
      <c r="CE51" s="347">
        <v>0</v>
      </c>
    </row>
    <row r="52" spans="1:83" s="53" customFormat="1" x14ac:dyDescent="0.35">
      <c r="B52" s="285" t="s">
        <v>446</v>
      </c>
      <c r="C52" s="391"/>
      <c r="D52" s="346">
        <v>0</v>
      </c>
      <c r="E52" s="346">
        <v>0</v>
      </c>
      <c r="F52" s="346">
        <v>0</v>
      </c>
      <c r="G52" s="346">
        <v>0</v>
      </c>
      <c r="H52" s="346">
        <v>0</v>
      </c>
      <c r="I52" s="346">
        <v>0</v>
      </c>
      <c r="J52" s="346">
        <v>0</v>
      </c>
      <c r="K52" s="346">
        <v>0</v>
      </c>
      <c r="L52" s="346">
        <v>0</v>
      </c>
      <c r="M52" s="346">
        <v>0</v>
      </c>
      <c r="N52" s="346">
        <v>0</v>
      </c>
      <c r="O52" s="346">
        <v>0</v>
      </c>
      <c r="P52" s="346">
        <v>0</v>
      </c>
      <c r="Q52" s="346">
        <v>0</v>
      </c>
      <c r="R52" s="346">
        <v>0</v>
      </c>
      <c r="S52" s="346">
        <v>0</v>
      </c>
      <c r="T52" s="346">
        <v>0</v>
      </c>
      <c r="U52" s="346">
        <v>0</v>
      </c>
      <c r="V52" s="346">
        <v>0</v>
      </c>
      <c r="W52" s="346">
        <v>0</v>
      </c>
      <c r="X52" s="346">
        <v>0</v>
      </c>
      <c r="Y52" s="346">
        <v>0</v>
      </c>
      <c r="Z52" s="346">
        <v>0</v>
      </c>
      <c r="AA52" s="346">
        <v>0</v>
      </c>
      <c r="AB52" s="346">
        <v>0</v>
      </c>
      <c r="AC52" s="346">
        <v>0</v>
      </c>
      <c r="AD52" s="346">
        <v>0</v>
      </c>
      <c r="AE52" s="346">
        <v>0</v>
      </c>
      <c r="AF52" s="346">
        <v>0</v>
      </c>
      <c r="AG52" s="346">
        <v>0</v>
      </c>
      <c r="AH52" s="346">
        <v>0</v>
      </c>
      <c r="AI52" s="346">
        <v>0</v>
      </c>
      <c r="AJ52" s="346">
        <v>0</v>
      </c>
      <c r="AK52" s="346">
        <v>0</v>
      </c>
      <c r="AL52" s="346">
        <v>0</v>
      </c>
      <c r="AM52" s="346">
        <v>0</v>
      </c>
      <c r="AN52" s="346">
        <v>0</v>
      </c>
      <c r="AO52" s="346">
        <v>0</v>
      </c>
      <c r="AP52" s="346">
        <v>0</v>
      </c>
      <c r="AQ52" s="346">
        <v>0</v>
      </c>
      <c r="AR52" s="346">
        <v>0</v>
      </c>
      <c r="AS52" s="346">
        <v>0</v>
      </c>
      <c r="AT52" s="346">
        <v>0</v>
      </c>
      <c r="AU52" s="346">
        <v>0</v>
      </c>
      <c r="AV52" s="346">
        <v>0</v>
      </c>
      <c r="AW52" s="346">
        <v>0</v>
      </c>
      <c r="AX52" s="346">
        <v>0</v>
      </c>
      <c r="AY52" s="346">
        <v>0</v>
      </c>
      <c r="AZ52" s="346">
        <v>0</v>
      </c>
      <c r="BA52" s="346">
        <v>0</v>
      </c>
      <c r="BB52" s="346">
        <v>0</v>
      </c>
      <c r="BC52" s="346">
        <v>0</v>
      </c>
      <c r="BD52" s="346">
        <v>417.50520136099692</v>
      </c>
      <c r="BE52" s="346">
        <v>541.06418809712272</v>
      </c>
      <c r="BF52" s="346">
        <v>595.24215968113776</v>
      </c>
      <c r="BG52" s="346">
        <v>583.02747569708504</v>
      </c>
      <c r="BH52" s="346">
        <v>491.99741449727418</v>
      </c>
      <c r="BI52" s="346">
        <v>432.17359609736542</v>
      </c>
      <c r="BJ52" s="346">
        <v>411.36976501871857</v>
      </c>
      <c r="BK52" s="346">
        <v>392.51685404729943</v>
      </c>
      <c r="BL52" s="346">
        <v>369.7890109623259</v>
      </c>
      <c r="BM52" s="346">
        <v>400.92361160855666</v>
      </c>
      <c r="BN52" s="346">
        <v>503.15495658598974</v>
      </c>
      <c r="BO52" s="346">
        <v>548.43672783521947</v>
      </c>
      <c r="BP52" s="346">
        <v>636.14432313136354</v>
      </c>
      <c r="BQ52" s="346">
        <v>684.02586662025737</v>
      </c>
      <c r="BR52" s="346">
        <v>710.13565624296461</v>
      </c>
      <c r="BS52" s="346">
        <v>748.5999377398266</v>
      </c>
      <c r="BT52" s="346">
        <v>738.4845712096743</v>
      </c>
      <c r="BU52" s="346">
        <v>782.38463807032952</v>
      </c>
      <c r="BV52" s="346">
        <v>763.04120949662661</v>
      </c>
      <c r="BW52" s="346">
        <v>708.31899331853765</v>
      </c>
      <c r="BX52" s="346">
        <v>522.9079397381729</v>
      </c>
      <c r="BY52" s="346">
        <v>420.69031223840528</v>
      </c>
      <c r="BZ52" s="346">
        <v>358.29591196022778</v>
      </c>
      <c r="CA52" s="346">
        <v>353.76507111246184</v>
      </c>
      <c r="CB52" s="346">
        <v>305.68755013055727</v>
      </c>
      <c r="CC52" s="346">
        <v>158.22567315459062</v>
      </c>
      <c r="CD52" s="346">
        <v>11.94120646388849</v>
      </c>
      <c r="CE52" s="347">
        <v>0</v>
      </c>
    </row>
    <row r="53" spans="1:83" s="53" customFormat="1" x14ac:dyDescent="0.35">
      <c r="B53" s="285" t="s">
        <v>678</v>
      </c>
      <c r="C53" s="391"/>
      <c r="D53" s="346">
        <v>0</v>
      </c>
      <c r="E53" s="346">
        <v>0</v>
      </c>
      <c r="F53" s="346">
        <v>0</v>
      </c>
      <c r="G53" s="346">
        <v>0</v>
      </c>
      <c r="H53" s="346">
        <v>0</v>
      </c>
      <c r="I53" s="346">
        <v>0</v>
      </c>
      <c r="J53" s="346">
        <v>0</v>
      </c>
      <c r="K53" s="346">
        <v>0</v>
      </c>
      <c r="L53" s="346">
        <v>0</v>
      </c>
      <c r="M53" s="346">
        <v>0</v>
      </c>
      <c r="N53" s="346">
        <v>0</v>
      </c>
      <c r="O53" s="346">
        <v>0</v>
      </c>
      <c r="P53" s="346">
        <v>0</v>
      </c>
      <c r="Q53" s="346">
        <v>0</v>
      </c>
      <c r="R53" s="346">
        <v>0</v>
      </c>
      <c r="S53" s="346">
        <v>0</v>
      </c>
      <c r="T53" s="346">
        <v>0</v>
      </c>
      <c r="U53" s="346">
        <v>0</v>
      </c>
      <c r="V53" s="346">
        <v>0</v>
      </c>
      <c r="W53" s="346">
        <v>0</v>
      </c>
      <c r="X53" s="346">
        <v>0</v>
      </c>
      <c r="Y53" s="346">
        <v>0</v>
      </c>
      <c r="Z53" s="346">
        <v>0</v>
      </c>
      <c r="AA53" s="346">
        <v>0</v>
      </c>
      <c r="AB53" s="346">
        <v>0</v>
      </c>
      <c r="AC53" s="346">
        <v>0</v>
      </c>
      <c r="AD53" s="346">
        <v>0</v>
      </c>
      <c r="AE53" s="346">
        <v>0</v>
      </c>
      <c r="AF53" s="346">
        <v>0</v>
      </c>
      <c r="AG53" s="346">
        <v>0</v>
      </c>
      <c r="AH53" s="346">
        <v>0</v>
      </c>
      <c r="AI53" s="346">
        <v>0</v>
      </c>
      <c r="AJ53" s="346">
        <v>0</v>
      </c>
      <c r="AK53" s="346">
        <v>0</v>
      </c>
      <c r="AL53" s="346">
        <v>0</v>
      </c>
      <c r="AM53" s="346">
        <v>0</v>
      </c>
      <c r="AN53" s="346">
        <v>0</v>
      </c>
      <c r="AO53" s="346">
        <v>0</v>
      </c>
      <c r="AP53" s="346">
        <v>0</v>
      </c>
      <c r="AQ53" s="346">
        <v>0</v>
      </c>
      <c r="AR53" s="346">
        <v>0</v>
      </c>
      <c r="AS53" s="346">
        <v>0</v>
      </c>
      <c r="AT53" s="346">
        <v>0</v>
      </c>
      <c r="AU53" s="346">
        <v>0</v>
      </c>
      <c r="AV53" s="346">
        <v>0</v>
      </c>
      <c r="AW53" s="346">
        <v>0</v>
      </c>
      <c r="AX53" s="346">
        <v>0</v>
      </c>
      <c r="AY53" s="346">
        <v>0</v>
      </c>
      <c r="AZ53" s="346">
        <v>0</v>
      </c>
      <c r="BA53" s="346">
        <v>0</v>
      </c>
      <c r="BB53" s="346">
        <v>0</v>
      </c>
      <c r="BC53" s="346">
        <v>0</v>
      </c>
      <c r="BD53" s="346">
        <v>6279.652231850293</v>
      </c>
      <c r="BE53" s="346">
        <v>6618.1288786685291</v>
      </c>
      <c r="BF53" s="346">
        <v>6382.7225883310521</v>
      </c>
      <c r="BG53" s="346">
        <v>3926.9103420730758</v>
      </c>
      <c r="BH53" s="346">
        <v>580.39679226064993</v>
      </c>
      <c r="BI53" s="346">
        <v>552.04501920791631</v>
      </c>
      <c r="BJ53" s="346">
        <v>523.36213832922476</v>
      </c>
      <c r="BK53" s="346">
        <v>417.32475099403331</v>
      </c>
      <c r="BL53" s="346">
        <v>330.74503722634284</v>
      </c>
      <c r="BM53" s="346">
        <v>319.1596738239669</v>
      </c>
      <c r="BN53" s="346">
        <v>319.93300770690547</v>
      </c>
      <c r="BO53" s="346">
        <v>279.96589206226736</v>
      </c>
      <c r="BP53" s="346">
        <v>251.33802892386583</v>
      </c>
      <c r="BQ53" s="346">
        <v>216.81336235483792</v>
      </c>
      <c r="BR53" s="346">
        <v>181.0630281166579</v>
      </c>
      <c r="BS53" s="346">
        <v>150.99198407362272</v>
      </c>
      <c r="BT53" s="346">
        <v>127.87016011980695</v>
      </c>
      <c r="BU53" s="346">
        <v>105.16529612191687</v>
      </c>
      <c r="BV53" s="346">
        <v>48.9997276079012</v>
      </c>
      <c r="BW53" s="346">
        <v>20.212618395644167</v>
      </c>
      <c r="BX53" s="346">
        <v>14.921721345437724</v>
      </c>
      <c r="BY53" s="346">
        <v>9.9481506351930555</v>
      </c>
      <c r="BZ53" s="346">
        <v>5.5140901984376427</v>
      </c>
      <c r="CA53" s="346">
        <v>3.2323303706954452</v>
      </c>
      <c r="CB53" s="346">
        <v>0</v>
      </c>
      <c r="CC53" s="346">
        <v>0</v>
      </c>
      <c r="CD53" s="346">
        <v>0</v>
      </c>
      <c r="CE53" s="347">
        <v>0</v>
      </c>
    </row>
    <row r="54" spans="1:83" s="53" customFormat="1" ht="24.75" customHeight="1" x14ac:dyDescent="0.35">
      <c r="B54" s="203" t="s">
        <v>679</v>
      </c>
      <c r="C54" s="74"/>
      <c r="D54" s="346">
        <v>0</v>
      </c>
      <c r="E54" s="346">
        <v>0</v>
      </c>
      <c r="F54" s="346">
        <v>0</v>
      </c>
      <c r="G54" s="346">
        <v>0</v>
      </c>
      <c r="H54" s="346">
        <v>0</v>
      </c>
      <c r="I54" s="346">
        <v>0</v>
      </c>
      <c r="J54" s="346">
        <v>0</v>
      </c>
      <c r="K54" s="346">
        <v>0</v>
      </c>
      <c r="L54" s="346">
        <v>0</v>
      </c>
      <c r="M54" s="346">
        <v>0</v>
      </c>
      <c r="N54" s="346">
        <v>0</v>
      </c>
      <c r="O54" s="346">
        <v>0</v>
      </c>
      <c r="P54" s="346">
        <v>0</v>
      </c>
      <c r="Q54" s="346">
        <v>0</v>
      </c>
      <c r="R54" s="346">
        <v>0</v>
      </c>
      <c r="S54" s="346">
        <v>0</v>
      </c>
      <c r="T54" s="346">
        <v>0</v>
      </c>
      <c r="U54" s="346">
        <v>0</v>
      </c>
      <c r="V54" s="346">
        <v>0</v>
      </c>
      <c r="W54" s="346">
        <v>0</v>
      </c>
      <c r="X54" s="346">
        <v>0</v>
      </c>
      <c r="Y54" s="346">
        <v>0</v>
      </c>
      <c r="Z54" s="346">
        <v>0</v>
      </c>
      <c r="AA54" s="346">
        <v>0</v>
      </c>
      <c r="AB54" s="346">
        <v>0</v>
      </c>
      <c r="AC54" s="346">
        <v>0</v>
      </c>
      <c r="AD54" s="346">
        <v>0</v>
      </c>
      <c r="AE54" s="346">
        <v>0</v>
      </c>
      <c r="AF54" s="346">
        <v>0</v>
      </c>
      <c r="AG54" s="346">
        <v>0</v>
      </c>
      <c r="AH54" s="346">
        <v>0</v>
      </c>
      <c r="AI54" s="346">
        <v>0</v>
      </c>
      <c r="AJ54" s="346">
        <v>0</v>
      </c>
      <c r="AK54" s="346">
        <v>0</v>
      </c>
      <c r="AL54" s="346">
        <v>0</v>
      </c>
      <c r="AM54" s="346">
        <v>0</v>
      </c>
      <c r="AN54" s="346">
        <v>0</v>
      </c>
      <c r="AO54" s="346">
        <v>0</v>
      </c>
      <c r="AP54" s="346">
        <v>0</v>
      </c>
      <c r="AQ54" s="346">
        <v>0</v>
      </c>
      <c r="AR54" s="346">
        <v>0</v>
      </c>
      <c r="AS54" s="346">
        <v>0</v>
      </c>
      <c r="AT54" s="346">
        <v>0</v>
      </c>
      <c r="AU54" s="346">
        <v>0</v>
      </c>
      <c r="AV54" s="346">
        <v>0</v>
      </c>
      <c r="AW54" s="346">
        <v>0</v>
      </c>
      <c r="AX54" s="346">
        <v>0</v>
      </c>
      <c r="AY54" s="346">
        <v>0</v>
      </c>
      <c r="AZ54" s="346">
        <v>0</v>
      </c>
      <c r="BA54" s="346">
        <v>0</v>
      </c>
      <c r="BB54" s="346">
        <v>0</v>
      </c>
      <c r="BC54" s="346">
        <v>0</v>
      </c>
      <c r="BD54" s="346">
        <v>0</v>
      </c>
      <c r="BE54" s="346">
        <v>0</v>
      </c>
      <c r="BF54" s="346">
        <v>0</v>
      </c>
      <c r="BG54" s="346">
        <v>0</v>
      </c>
      <c r="BH54" s="346">
        <v>4912.9334716655922</v>
      </c>
      <c r="BI54" s="346">
        <v>3684.2705040143114</v>
      </c>
      <c r="BJ54" s="346">
        <v>2903.0986261911426</v>
      </c>
      <c r="BK54" s="346">
        <v>2403.7721013514542</v>
      </c>
      <c r="BL54" s="346">
        <v>1943.6663151170158</v>
      </c>
      <c r="BM54" s="346">
        <v>1155.4916640701765</v>
      </c>
      <c r="BN54" s="346">
        <v>820.63648935350466</v>
      </c>
      <c r="BO54" s="346">
        <v>574.37876460261111</v>
      </c>
      <c r="BP54" s="346">
        <v>365.84550846023382</v>
      </c>
      <c r="BQ54" s="346">
        <v>211.12456821841943</v>
      </c>
      <c r="BR54" s="346">
        <v>144.9276564447691</v>
      </c>
      <c r="BS54" s="346">
        <v>96.533567235201616</v>
      </c>
      <c r="BT54" s="346">
        <v>69.77139257725095</v>
      </c>
      <c r="BU54" s="346">
        <v>49.414006305286335</v>
      </c>
      <c r="BV54" s="346">
        <v>37.236697667770102</v>
      </c>
      <c r="BW54" s="346">
        <v>19.608315424804371</v>
      </c>
      <c r="BX54" s="346">
        <v>11.247901832408376</v>
      </c>
      <c r="BY54" s="346">
        <v>6.8683338303698021</v>
      </c>
      <c r="BZ54" s="346">
        <v>3.9203635912424146</v>
      </c>
      <c r="CA54" s="346">
        <v>2.1913710928607961</v>
      </c>
      <c r="CB54" s="346">
        <v>1.2657031240950984</v>
      </c>
      <c r="CC54" s="346">
        <v>0.47319716662487998</v>
      </c>
      <c r="CD54" s="346">
        <v>0</v>
      </c>
      <c r="CE54" s="347">
        <v>0</v>
      </c>
    </row>
    <row r="55" spans="1:83" s="53" customFormat="1" x14ac:dyDescent="0.35">
      <c r="B55" s="295" t="s">
        <v>676</v>
      </c>
      <c r="C55" s="285"/>
      <c r="D55" s="346">
        <v>0</v>
      </c>
      <c r="E55" s="346">
        <v>0</v>
      </c>
      <c r="F55" s="346">
        <v>0</v>
      </c>
      <c r="G55" s="346">
        <v>0</v>
      </c>
      <c r="H55" s="346">
        <v>0</v>
      </c>
      <c r="I55" s="346">
        <v>0</v>
      </c>
      <c r="J55" s="346">
        <v>0</v>
      </c>
      <c r="K55" s="346">
        <v>0</v>
      </c>
      <c r="L55" s="346">
        <v>0</v>
      </c>
      <c r="M55" s="346">
        <v>0</v>
      </c>
      <c r="N55" s="346">
        <v>0</v>
      </c>
      <c r="O55" s="346">
        <v>0</v>
      </c>
      <c r="P55" s="346">
        <v>0</v>
      </c>
      <c r="Q55" s="346">
        <v>0</v>
      </c>
      <c r="R55" s="346">
        <v>0</v>
      </c>
      <c r="S55" s="346">
        <v>0</v>
      </c>
      <c r="T55" s="346">
        <v>0</v>
      </c>
      <c r="U55" s="346">
        <v>0</v>
      </c>
      <c r="V55" s="346">
        <v>0</v>
      </c>
      <c r="W55" s="346">
        <v>0</v>
      </c>
      <c r="X55" s="346">
        <v>0</v>
      </c>
      <c r="Y55" s="346">
        <v>0</v>
      </c>
      <c r="Z55" s="346">
        <v>0</v>
      </c>
      <c r="AA55" s="346">
        <v>0</v>
      </c>
      <c r="AB55" s="346">
        <v>0</v>
      </c>
      <c r="AC55" s="346">
        <v>0</v>
      </c>
      <c r="AD55" s="346">
        <v>0</v>
      </c>
      <c r="AE55" s="346">
        <v>0</v>
      </c>
      <c r="AF55" s="346">
        <v>0</v>
      </c>
      <c r="AG55" s="346">
        <v>0</v>
      </c>
      <c r="AH55" s="346">
        <v>0</v>
      </c>
      <c r="AI55" s="346">
        <v>0</v>
      </c>
      <c r="AJ55" s="346">
        <v>0</v>
      </c>
      <c r="AK55" s="346">
        <v>0</v>
      </c>
      <c r="AL55" s="346">
        <v>0</v>
      </c>
      <c r="AM55" s="346">
        <v>0</v>
      </c>
      <c r="AN55" s="346">
        <v>0</v>
      </c>
      <c r="AO55" s="346">
        <v>0</v>
      </c>
      <c r="AP55" s="346">
        <v>0</v>
      </c>
      <c r="AQ55" s="346">
        <v>0</v>
      </c>
      <c r="AR55" s="346">
        <v>0</v>
      </c>
      <c r="AS55" s="346">
        <v>0</v>
      </c>
      <c r="AT55" s="346">
        <v>0</v>
      </c>
      <c r="AU55" s="346">
        <v>0</v>
      </c>
      <c r="AV55" s="346">
        <v>0</v>
      </c>
      <c r="AW55" s="346">
        <v>0</v>
      </c>
      <c r="AX55" s="346">
        <v>0</v>
      </c>
      <c r="AY55" s="346">
        <v>0</v>
      </c>
      <c r="AZ55" s="346">
        <v>0</v>
      </c>
      <c r="BA55" s="346">
        <v>0</v>
      </c>
      <c r="BB55" s="346">
        <v>0</v>
      </c>
      <c r="BC55" s="346">
        <v>0</v>
      </c>
      <c r="BD55" s="346" t="s">
        <v>447</v>
      </c>
      <c r="BE55" s="346" t="s">
        <v>447</v>
      </c>
      <c r="BF55" s="346" t="s">
        <v>447</v>
      </c>
      <c r="BG55" s="346" t="s">
        <v>447</v>
      </c>
      <c r="BH55" s="346">
        <v>1143.3358607468072</v>
      </c>
      <c r="BI55" s="346">
        <v>848.64863841973272</v>
      </c>
      <c r="BJ55" s="346">
        <v>670.71098950671524</v>
      </c>
      <c r="BK55" s="346">
        <v>572.68294869232409</v>
      </c>
      <c r="BL55" s="346">
        <v>483.33725449575735</v>
      </c>
      <c r="BM55" s="346">
        <v>339.23441115087638</v>
      </c>
      <c r="BN55" s="346">
        <v>266.45820871636022</v>
      </c>
      <c r="BO55" s="346">
        <v>197.25413406181258</v>
      </c>
      <c r="BP55" s="346">
        <v>95.465671102508736</v>
      </c>
      <c r="BQ55" s="346">
        <v>25.213515620851233</v>
      </c>
      <c r="BR55" s="346">
        <v>7.4513614694200481</v>
      </c>
      <c r="BS55" s="346">
        <v>2.4723397636889053</v>
      </c>
      <c r="BT55" s="346">
        <v>0.61758409216129406</v>
      </c>
      <c r="BU55" s="346">
        <v>0</v>
      </c>
      <c r="BV55" s="346">
        <v>0</v>
      </c>
      <c r="BW55" s="346">
        <v>0</v>
      </c>
      <c r="BX55" s="346">
        <v>0</v>
      </c>
      <c r="BY55" s="346">
        <v>0</v>
      </c>
      <c r="BZ55" s="346">
        <v>0</v>
      </c>
      <c r="CA55" s="346">
        <v>0</v>
      </c>
      <c r="CB55" s="346">
        <v>0</v>
      </c>
      <c r="CC55" s="346">
        <v>0</v>
      </c>
      <c r="CD55" s="346">
        <v>0</v>
      </c>
      <c r="CE55" s="347">
        <v>0</v>
      </c>
    </row>
    <row r="56" spans="1:83" s="53" customFormat="1" x14ac:dyDescent="0.35">
      <c r="B56" s="294" t="s">
        <v>677</v>
      </c>
      <c r="C56" s="203"/>
      <c r="D56" s="346">
        <v>0</v>
      </c>
      <c r="E56" s="346">
        <v>0</v>
      </c>
      <c r="F56" s="346">
        <v>0</v>
      </c>
      <c r="G56" s="346">
        <v>0</v>
      </c>
      <c r="H56" s="346">
        <v>0</v>
      </c>
      <c r="I56" s="346">
        <v>0</v>
      </c>
      <c r="J56" s="346">
        <v>0</v>
      </c>
      <c r="K56" s="346">
        <v>0</v>
      </c>
      <c r="L56" s="346">
        <v>0</v>
      </c>
      <c r="M56" s="346">
        <v>0</v>
      </c>
      <c r="N56" s="346">
        <v>0</v>
      </c>
      <c r="O56" s="346">
        <v>0</v>
      </c>
      <c r="P56" s="346">
        <v>0</v>
      </c>
      <c r="Q56" s="346">
        <v>0</v>
      </c>
      <c r="R56" s="346">
        <v>0</v>
      </c>
      <c r="S56" s="346">
        <v>0</v>
      </c>
      <c r="T56" s="346">
        <v>0</v>
      </c>
      <c r="U56" s="346">
        <v>0</v>
      </c>
      <c r="V56" s="346">
        <v>0</v>
      </c>
      <c r="W56" s="346">
        <v>0</v>
      </c>
      <c r="X56" s="346">
        <v>0</v>
      </c>
      <c r="Y56" s="346">
        <v>0</v>
      </c>
      <c r="Z56" s="346">
        <v>0</v>
      </c>
      <c r="AA56" s="346">
        <v>0</v>
      </c>
      <c r="AB56" s="346">
        <v>0</v>
      </c>
      <c r="AC56" s="346">
        <v>0</v>
      </c>
      <c r="AD56" s="346">
        <v>0</v>
      </c>
      <c r="AE56" s="346">
        <v>0</v>
      </c>
      <c r="AF56" s="346">
        <v>0</v>
      </c>
      <c r="AG56" s="346">
        <v>0</v>
      </c>
      <c r="AH56" s="346">
        <v>0</v>
      </c>
      <c r="AI56" s="346">
        <v>0</v>
      </c>
      <c r="AJ56" s="346">
        <v>0</v>
      </c>
      <c r="AK56" s="346">
        <v>0</v>
      </c>
      <c r="AL56" s="346">
        <v>0</v>
      </c>
      <c r="AM56" s="346">
        <v>0</v>
      </c>
      <c r="AN56" s="346">
        <v>0</v>
      </c>
      <c r="AO56" s="346">
        <v>0</v>
      </c>
      <c r="AP56" s="346">
        <v>0</v>
      </c>
      <c r="AQ56" s="346">
        <v>0</v>
      </c>
      <c r="AR56" s="346">
        <v>0</v>
      </c>
      <c r="AS56" s="346">
        <v>0</v>
      </c>
      <c r="AT56" s="346">
        <v>0</v>
      </c>
      <c r="AU56" s="346">
        <v>0</v>
      </c>
      <c r="AV56" s="346">
        <v>0</v>
      </c>
      <c r="AW56" s="346">
        <v>0</v>
      </c>
      <c r="AX56" s="346">
        <v>0</v>
      </c>
      <c r="AY56" s="346">
        <v>0</v>
      </c>
      <c r="AZ56" s="346">
        <v>0</v>
      </c>
      <c r="BA56" s="346">
        <v>0</v>
      </c>
      <c r="BB56" s="346">
        <v>0</v>
      </c>
      <c r="BC56" s="346">
        <v>0</v>
      </c>
      <c r="BD56" s="346" t="s">
        <v>447</v>
      </c>
      <c r="BE56" s="346" t="s">
        <v>447</v>
      </c>
      <c r="BF56" s="346" t="s">
        <v>447</v>
      </c>
      <c r="BG56" s="346" t="s">
        <v>447</v>
      </c>
      <c r="BH56" s="346">
        <v>3566.4367640675364</v>
      </c>
      <c r="BI56" s="346">
        <v>2679.8664551127413</v>
      </c>
      <c r="BJ56" s="346">
        <v>2107.3398250814803</v>
      </c>
      <c r="BK56" s="346">
        <v>1715.5896249031355</v>
      </c>
      <c r="BL56" s="346">
        <v>1360.8957932902265</v>
      </c>
      <c r="BM56" s="346">
        <v>755.53960693676663</v>
      </c>
      <c r="BN56" s="346">
        <v>499.70809320577644</v>
      </c>
      <c r="BO56" s="346">
        <v>328.32180372891185</v>
      </c>
      <c r="BP56" s="346">
        <v>227.49454306473356</v>
      </c>
      <c r="BQ56" s="346">
        <v>154.95243907980131</v>
      </c>
      <c r="BR56" s="346">
        <v>113.5950749295214</v>
      </c>
      <c r="BS56" s="346">
        <v>75.588197078030646</v>
      </c>
      <c r="BT56" s="346">
        <v>54.528890686049856</v>
      </c>
      <c r="BU56" s="346">
        <v>38.577699963907726</v>
      </c>
      <c r="BV56" s="346">
        <v>28.823507511248931</v>
      </c>
      <c r="BW56" s="346">
        <v>15.517064047256603</v>
      </c>
      <c r="BX56" s="346">
        <v>8.7890941192589107</v>
      </c>
      <c r="BY56" s="346">
        <v>5.440517013642773</v>
      </c>
      <c r="BZ56" s="346">
        <v>3.1133546369352243</v>
      </c>
      <c r="CA56" s="346">
        <v>1.7346811231273274</v>
      </c>
      <c r="CB56" s="346">
        <v>1.065318536514009</v>
      </c>
      <c r="CC56" s="346">
        <v>0.41178386776379416</v>
      </c>
      <c r="CD56" s="346">
        <v>0</v>
      </c>
      <c r="CE56" s="347">
        <v>0</v>
      </c>
    </row>
    <row r="57" spans="1:83" s="53" customFormat="1" x14ac:dyDescent="0.35">
      <c r="B57" s="295" t="s">
        <v>446</v>
      </c>
      <c r="C57" s="285"/>
      <c r="D57" s="346">
        <v>0</v>
      </c>
      <c r="E57" s="346">
        <v>0</v>
      </c>
      <c r="F57" s="346">
        <v>0</v>
      </c>
      <c r="G57" s="346">
        <v>0</v>
      </c>
      <c r="H57" s="346">
        <v>0</v>
      </c>
      <c r="I57" s="346">
        <v>0</v>
      </c>
      <c r="J57" s="346">
        <v>0</v>
      </c>
      <c r="K57" s="346">
        <v>0</v>
      </c>
      <c r="L57" s="346">
        <v>0</v>
      </c>
      <c r="M57" s="346">
        <v>0</v>
      </c>
      <c r="N57" s="346">
        <v>0</v>
      </c>
      <c r="O57" s="346">
        <v>0</v>
      </c>
      <c r="P57" s="346">
        <v>0</v>
      </c>
      <c r="Q57" s="346">
        <v>0</v>
      </c>
      <c r="R57" s="346">
        <v>0</v>
      </c>
      <c r="S57" s="346">
        <v>0</v>
      </c>
      <c r="T57" s="346">
        <v>0</v>
      </c>
      <c r="U57" s="346">
        <v>0</v>
      </c>
      <c r="V57" s="346">
        <v>0</v>
      </c>
      <c r="W57" s="346">
        <v>0</v>
      </c>
      <c r="X57" s="346">
        <v>0</v>
      </c>
      <c r="Y57" s="346">
        <v>0</v>
      </c>
      <c r="Z57" s="346">
        <v>0</v>
      </c>
      <c r="AA57" s="346">
        <v>0</v>
      </c>
      <c r="AB57" s="346">
        <v>0</v>
      </c>
      <c r="AC57" s="346">
        <v>0</v>
      </c>
      <c r="AD57" s="346">
        <v>0</v>
      </c>
      <c r="AE57" s="346">
        <v>0</v>
      </c>
      <c r="AF57" s="346">
        <v>0</v>
      </c>
      <c r="AG57" s="346">
        <v>0</v>
      </c>
      <c r="AH57" s="346">
        <v>0</v>
      </c>
      <c r="AI57" s="346">
        <v>0</v>
      </c>
      <c r="AJ57" s="346">
        <v>0</v>
      </c>
      <c r="AK57" s="346">
        <v>0</v>
      </c>
      <c r="AL57" s="346">
        <v>0</v>
      </c>
      <c r="AM57" s="346">
        <v>0</v>
      </c>
      <c r="AN57" s="346">
        <v>0</v>
      </c>
      <c r="AO57" s="346">
        <v>0</v>
      </c>
      <c r="AP57" s="346">
        <v>0</v>
      </c>
      <c r="AQ57" s="346">
        <v>0</v>
      </c>
      <c r="AR57" s="346">
        <v>0</v>
      </c>
      <c r="AS57" s="346">
        <v>0</v>
      </c>
      <c r="AT57" s="346">
        <v>0</v>
      </c>
      <c r="AU57" s="346">
        <v>0</v>
      </c>
      <c r="AV57" s="346">
        <v>0</v>
      </c>
      <c r="AW57" s="346">
        <v>0</v>
      </c>
      <c r="AX57" s="346">
        <v>0</v>
      </c>
      <c r="AY57" s="346">
        <v>0</v>
      </c>
      <c r="AZ57" s="346">
        <v>0</v>
      </c>
      <c r="BA57" s="346">
        <v>0</v>
      </c>
      <c r="BB57" s="346">
        <v>0</v>
      </c>
      <c r="BC57" s="346">
        <v>0</v>
      </c>
      <c r="BD57" s="346" t="s">
        <v>447</v>
      </c>
      <c r="BE57" s="346" t="s">
        <v>447</v>
      </c>
      <c r="BF57" s="346" t="s">
        <v>447</v>
      </c>
      <c r="BG57" s="346" t="s">
        <v>447</v>
      </c>
      <c r="BH57" s="346">
        <v>163.12184783676884</v>
      </c>
      <c r="BI57" s="346">
        <v>123.7309335603384</v>
      </c>
      <c r="BJ57" s="346">
        <v>99.46985013870777</v>
      </c>
      <c r="BK57" s="346">
        <v>94.735762775861659</v>
      </c>
      <c r="BL57" s="346">
        <v>79.880231520675878</v>
      </c>
      <c r="BM57" s="346">
        <v>49.924703070626798</v>
      </c>
      <c r="BN57" s="346">
        <v>45.220013531920962</v>
      </c>
      <c r="BO57" s="346">
        <v>41.822356401700389</v>
      </c>
      <c r="BP57" s="346">
        <v>36.809378388127087</v>
      </c>
      <c r="BQ57" s="346">
        <v>29.246304826726124</v>
      </c>
      <c r="BR57" s="346">
        <v>21.248267781283754</v>
      </c>
      <c r="BS57" s="346">
        <v>16.313996115285661</v>
      </c>
      <c r="BT57" s="346">
        <v>13.269362195341927</v>
      </c>
      <c r="BU57" s="346">
        <v>9.8226862181944536</v>
      </c>
      <c r="BV57" s="346">
        <v>7.9179265846425464</v>
      </c>
      <c r="BW57" s="346">
        <v>3.8384285995131573</v>
      </c>
      <c r="BX57" s="346">
        <v>2.0620677028264978</v>
      </c>
      <c r="BY57" s="346">
        <v>1.0197387066279973</v>
      </c>
      <c r="BZ57" s="346">
        <v>0.41555984662169743</v>
      </c>
      <c r="CA57" s="346">
        <v>7.7498343215813503E-2</v>
      </c>
      <c r="CB57" s="346">
        <v>-0.17388405173473323</v>
      </c>
      <c r="CC57" s="346">
        <v>6.1413298861085826E-2</v>
      </c>
      <c r="CD57" s="346">
        <v>0</v>
      </c>
      <c r="CE57" s="347">
        <v>0</v>
      </c>
    </row>
    <row r="58" spans="1:83" s="53" customFormat="1" x14ac:dyDescent="0.35">
      <c r="B58" s="295" t="s">
        <v>678</v>
      </c>
      <c r="C58" s="285"/>
      <c r="D58" s="346">
        <v>0</v>
      </c>
      <c r="E58" s="346">
        <v>0</v>
      </c>
      <c r="F58" s="346">
        <v>0</v>
      </c>
      <c r="G58" s="346">
        <v>0</v>
      </c>
      <c r="H58" s="346">
        <v>0</v>
      </c>
      <c r="I58" s="346">
        <v>0</v>
      </c>
      <c r="J58" s="346">
        <v>0</v>
      </c>
      <c r="K58" s="346">
        <v>0</v>
      </c>
      <c r="L58" s="346">
        <v>0</v>
      </c>
      <c r="M58" s="346">
        <v>0</v>
      </c>
      <c r="N58" s="346">
        <v>0</v>
      </c>
      <c r="O58" s="346">
        <v>0</v>
      </c>
      <c r="P58" s="346">
        <v>0</v>
      </c>
      <c r="Q58" s="346">
        <v>0</v>
      </c>
      <c r="R58" s="346">
        <v>0</v>
      </c>
      <c r="S58" s="346">
        <v>0</v>
      </c>
      <c r="T58" s="346">
        <v>0</v>
      </c>
      <c r="U58" s="346">
        <v>0</v>
      </c>
      <c r="V58" s="346">
        <v>0</v>
      </c>
      <c r="W58" s="346">
        <v>0</v>
      </c>
      <c r="X58" s="346">
        <v>0</v>
      </c>
      <c r="Y58" s="346">
        <v>0</v>
      </c>
      <c r="Z58" s="346">
        <v>0</v>
      </c>
      <c r="AA58" s="346">
        <v>0</v>
      </c>
      <c r="AB58" s="346">
        <v>0</v>
      </c>
      <c r="AC58" s="346">
        <v>0</v>
      </c>
      <c r="AD58" s="346">
        <v>0</v>
      </c>
      <c r="AE58" s="346">
        <v>0</v>
      </c>
      <c r="AF58" s="346">
        <v>0</v>
      </c>
      <c r="AG58" s="346">
        <v>0</v>
      </c>
      <c r="AH58" s="346">
        <v>0</v>
      </c>
      <c r="AI58" s="346">
        <v>0</v>
      </c>
      <c r="AJ58" s="346">
        <v>0</v>
      </c>
      <c r="AK58" s="346">
        <v>0</v>
      </c>
      <c r="AL58" s="346">
        <v>0</v>
      </c>
      <c r="AM58" s="346">
        <v>0</v>
      </c>
      <c r="AN58" s="346">
        <v>0</v>
      </c>
      <c r="AO58" s="346">
        <v>0</v>
      </c>
      <c r="AP58" s="346">
        <v>0</v>
      </c>
      <c r="AQ58" s="346">
        <v>0</v>
      </c>
      <c r="AR58" s="346">
        <v>0</v>
      </c>
      <c r="AS58" s="346">
        <v>0</v>
      </c>
      <c r="AT58" s="346">
        <v>0</v>
      </c>
      <c r="AU58" s="346">
        <v>0</v>
      </c>
      <c r="AV58" s="346">
        <v>0</v>
      </c>
      <c r="AW58" s="346">
        <v>0</v>
      </c>
      <c r="AX58" s="346">
        <v>0</v>
      </c>
      <c r="AY58" s="346">
        <v>0</v>
      </c>
      <c r="AZ58" s="346">
        <v>0</v>
      </c>
      <c r="BA58" s="346">
        <v>0</v>
      </c>
      <c r="BB58" s="346">
        <v>0</v>
      </c>
      <c r="BC58" s="346">
        <v>0</v>
      </c>
      <c r="BD58" s="346" t="s">
        <v>447</v>
      </c>
      <c r="BE58" s="346" t="s">
        <v>447</v>
      </c>
      <c r="BF58" s="346" t="s">
        <v>447</v>
      </c>
      <c r="BG58" s="346" t="s">
        <v>447</v>
      </c>
      <c r="BH58" s="346">
        <v>40.038999014479622</v>
      </c>
      <c r="BI58" s="346">
        <v>32.02447692149935</v>
      </c>
      <c r="BJ58" s="346">
        <v>25.577961464239138</v>
      </c>
      <c r="BK58" s="346">
        <v>20.763764980132951</v>
      </c>
      <c r="BL58" s="346">
        <v>19.553035810355922</v>
      </c>
      <c r="BM58" s="346">
        <v>10.792942911906863</v>
      </c>
      <c r="BN58" s="346">
        <v>9.2501738994470557</v>
      </c>
      <c r="BO58" s="346">
        <v>6.9804704101862987</v>
      </c>
      <c r="BP58" s="346">
        <v>6.0759159048644849</v>
      </c>
      <c r="BQ58" s="346">
        <v>1.7123086910407745</v>
      </c>
      <c r="BR58" s="346">
        <v>2.6329522645439001</v>
      </c>
      <c r="BS58" s="346">
        <v>2.1590342781963994</v>
      </c>
      <c r="BT58" s="346">
        <v>1.3555556036978602</v>
      </c>
      <c r="BU58" s="346">
        <v>1.0136201231841571</v>
      </c>
      <c r="BV58" s="346">
        <v>0.49526357187862019</v>
      </c>
      <c r="BW58" s="346">
        <v>0.25282277803461206</v>
      </c>
      <c r="BX58" s="346">
        <v>0.3967400103229673</v>
      </c>
      <c r="BY58" s="346">
        <v>0.40807811009903078</v>
      </c>
      <c r="BZ58" s="346">
        <v>0.39144910768549285</v>
      </c>
      <c r="CA58" s="346">
        <v>0.37919162651765559</v>
      </c>
      <c r="CB58" s="346">
        <v>0.37426863931582288</v>
      </c>
      <c r="CC58" s="346">
        <v>0</v>
      </c>
      <c r="CD58" s="346">
        <v>0</v>
      </c>
      <c r="CE58" s="347">
        <v>0</v>
      </c>
    </row>
    <row r="59" spans="1:83" s="53" customFormat="1" ht="24.75" customHeight="1" x14ac:dyDescent="0.35">
      <c r="B59" s="74" t="s">
        <v>680</v>
      </c>
      <c r="C59" s="74"/>
      <c r="D59" s="346">
        <v>0</v>
      </c>
      <c r="E59" s="346">
        <v>0</v>
      </c>
      <c r="F59" s="346">
        <v>0</v>
      </c>
      <c r="G59" s="346">
        <v>0</v>
      </c>
      <c r="H59" s="346">
        <v>0</v>
      </c>
      <c r="I59" s="346">
        <v>0</v>
      </c>
      <c r="J59" s="346">
        <v>0</v>
      </c>
      <c r="K59" s="346">
        <v>0</v>
      </c>
      <c r="L59" s="346">
        <v>0</v>
      </c>
      <c r="M59" s="346">
        <v>0</v>
      </c>
      <c r="N59" s="346">
        <v>0</v>
      </c>
      <c r="O59" s="346">
        <v>0</v>
      </c>
      <c r="P59" s="346">
        <v>0</v>
      </c>
      <c r="Q59" s="346">
        <v>0</v>
      </c>
      <c r="R59" s="346">
        <v>0</v>
      </c>
      <c r="S59" s="346">
        <v>0</v>
      </c>
      <c r="T59" s="346">
        <v>0</v>
      </c>
      <c r="U59" s="346">
        <v>0</v>
      </c>
      <c r="V59" s="346">
        <v>0</v>
      </c>
      <c r="W59" s="346">
        <v>0</v>
      </c>
      <c r="X59" s="346">
        <v>0</v>
      </c>
      <c r="Y59" s="346">
        <v>0</v>
      </c>
      <c r="Z59" s="346">
        <v>0</v>
      </c>
      <c r="AA59" s="346">
        <v>0</v>
      </c>
      <c r="AB59" s="346">
        <v>0</v>
      </c>
      <c r="AC59" s="346">
        <v>0</v>
      </c>
      <c r="AD59" s="346">
        <v>0</v>
      </c>
      <c r="AE59" s="346">
        <v>0</v>
      </c>
      <c r="AF59" s="346">
        <v>0</v>
      </c>
      <c r="AG59" s="346">
        <v>0</v>
      </c>
      <c r="AH59" s="346">
        <v>0</v>
      </c>
      <c r="AI59" s="346">
        <v>0</v>
      </c>
      <c r="AJ59" s="346">
        <v>0</v>
      </c>
      <c r="AK59" s="346">
        <v>0</v>
      </c>
      <c r="AL59" s="346">
        <v>0</v>
      </c>
      <c r="AM59" s="346">
        <v>0</v>
      </c>
      <c r="AN59" s="346">
        <v>0</v>
      </c>
      <c r="AO59" s="346">
        <v>0</v>
      </c>
      <c r="AP59" s="346">
        <v>0</v>
      </c>
      <c r="AQ59" s="346">
        <v>0</v>
      </c>
      <c r="AR59" s="346">
        <v>0</v>
      </c>
      <c r="AS59" s="346">
        <v>0</v>
      </c>
      <c r="AT59" s="346">
        <v>0</v>
      </c>
      <c r="AU59" s="346">
        <v>0</v>
      </c>
      <c r="AV59" s="346">
        <v>0</v>
      </c>
      <c r="AW59" s="346">
        <v>0</v>
      </c>
      <c r="AX59" s="346">
        <v>0</v>
      </c>
      <c r="AY59" s="346">
        <v>0</v>
      </c>
      <c r="AZ59" s="346">
        <v>0</v>
      </c>
      <c r="BA59" s="346">
        <v>0</v>
      </c>
      <c r="BB59" s="346">
        <v>0</v>
      </c>
      <c r="BC59" s="346">
        <v>0</v>
      </c>
      <c r="BD59" s="346">
        <v>0</v>
      </c>
      <c r="BE59" s="346">
        <v>0</v>
      </c>
      <c r="BF59" s="346">
        <v>0</v>
      </c>
      <c r="BG59" s="346">
        <v>0</v>
      </c>
      <c r="BH59" s="346">
        <v>10117.994643685899</v>
      </c>
      <c r="BI59" s="346">
        <v>9661.3591047010486</v>
      </c>
      <c r="BJ59" s="346">
        <v>9613.8884512180957</v>
      </c>
      <c r="BK59" s="346">
        <v>10086.052894204053</v>
      </c>
      <c r="BL59" s="346">
        <v>9652.3622745456996</v>
      </c>
      <c r="BM59" s="346">
        <v>9877.7056441965669</v>
      </c>
      <c r="BN59" s="346">
        <v>9361.0509947848532</v>
      </c>
      <c r="BO59" s="346">
        <v>8335.9044017851229</v>
      </c>
      <c r="BP59" s="346">
        <v>6279.411757686873</v>
      </c>
      <c r="BQ59" s="346">
        <v>4182.2190881461866</v>
      </c>
      <c r="BR59" s="346">
        <v>3364.4856163257541</v>
      </c>
      <c r="BS59" s="346">
        <v>2958.7500212097166</v>
      </c>
      <c r="BT59" s="346">
        <v>2561.7926820954067</v>
      </c>
      <c r="BU59" s="346">
        <v>2430.9236897358483</v>
      </c>
      <c r="BV59" s="346">
        <v>2058.5005816517742</v>
      </c>
      <c r="BW59" s="346">
        <v>1507.9711538780102</v>
      </c>
      <c r="BX59" s="346">
        <v>1116.4691869570572</v>
      </c>
      <c r="BY59" s="346">
        <v>798.72001542699934</v>
      </c>
      <c r="BZ59" s="346">
        <v>619.67032402965106</v>
      </c>
      <c r="CA59" s="346">
        <v>566.86511658885058</v>
      </c>
      <c r="CB59" s="346">
        <v>455.88741977261242</v>
      </c>
      <c r="CC59" s="346">
        <v>222.76711975936055</v>
      </c>
      <c r="CD59" s="346">
        <v>16.1060234076668</v>
      </c>
      <c r="CE59" s="347">
        <v>0</v>
      </c>
    </row>
    <row r="60" spans="1:83" s="53" customFormat="1" x14ac:dyDescent="0.35">
      <c r="B60" s="285" t="s">
        <v>676</v>
      </c>
      <c r="C60" s="285"/>
      <c r="D60" s="346" t="s">
        <v>447</v>
      </c>
      <c r="E60" s="346" t="s">
        <v>447</v>
      </c>
      <c r="F60" s="346" t="s">
        <v>447</v>
      </c>
      <c r="G60" s="346" t="s">
        <v>447</v>
      </c>
      <c r="H60" s="346" t="s">
        <v>447</v>
      </c>
      <c r="I60" s="346" t="s">
        <v>447</v>
      </c>
      <c r="J60" s="346" t="s">
        <v>447</v>
      </c>
      <c r="K60" s="346" t="s">
        <v>447</v>
      </c>
      <c r="L60" s="346" t="s">
        <v>447</v>
      </c>
      <c r="M60" s="346" t="s">
        <v>447</v>
      </c>
      <c r="N60" s="346" t="s">
        <v>447</v>
      </c>
      <c r="O60" s="346" t="s">
        <v>447</v>
      </c>
      <c r="P60" s="346" t="s">
        <v>447</v>
      </c>
      <c r="Q60" s="346" t="s">
        <v>447</v>
      </c>
      <c r="R60" s="346" t="s">
        <v>447</v>
      </c>
      <c r="S60" s="346" t="s">
        <v>447</v>
      </c>
      <c r="T60" s="346" t="s">
        <v>447</v>
      </c>
      <c r="U60" s="346" t="s">
        <v>447</v>
      </c>
      <c r="V60" s="346" t="s">
        <v>447</v>
      </c>
      <c r="W60" s="346" t="s">
        <v>447</v>
      </c>
      <c r="X60" s="346" t="s">
        <v>447</v>
      </c>
      <c r="Y60" s="346" t="s">
        <v>447</v>
      </c>
      <c r="Z60" s="346" t="s">
        <v>447</v>
      </c>
      <c r="AA60" s="346" t="s">
        <v>447</v>
      </c>
      <c r="AB60" s="346" t="s">
        <v>447</v>
      </c>
      <c r="AC60" s="346" t="s">
        <v>447</v>
      </c>
      <c r="AD60" s="346" t="s">
        <v>447</v>
      </c>
      <c r="AE60" s="346" t="s">
        <v>447</v>
      </c>
      <c r="AF60" s="346" t="s">
        <v>447</v>
      </c>
      <c r="AG60" s="346" t="s">
        <v>447</v>
      </c>
      <c r="AH60" s="346" t="s">
        <v>447</v>
      </c>
      <c r="AI60" s="346" t="s">
        <v>447</v>
      </c>
      <c r="AJ60" s="346" t="s">
        <v>447</v>
      </c>
      <c r="AK60" s="346" t="s">
        <v>447</v>
      </c>
      <c r="AL60" s="346" t="s">
        <v>447</v>
      </c>
      <c r="AM60" s="346" t="s">
        <v>447</v>
      </c>
      <c r="AN60" s="346" t="s">
        <v>447</v>
      </c>
      <c r="AO60" s="346" t="s">
        <v>447</v>
      </c>
      <c r="AP60" s="346" t="s">
        <v>447</v>
      </c>
      <c r="AQ60" s="346" t="s">
        <v>447</v>
      </c>
      <c r="AR60" s="346" t="s">
        <v>447</v>
      </c>
      <c r="AS60" s="346" t="s">
        <v>447</v>
      </c>
      <c r="AT60" s="346" t="s">
        <v>447</v>
      </c>
      <c r="AU60" s="346" t="s">
        <v>447</v>
      </c>
      <c r="AV60" s="346" t="s">
        <v>447</v>
      </c>
      <c r="AW60" s="346" t="s">
        <v>447</v>
      </c>
      <c r="AX60" s="346" t="s">
        <v>447</v>
      </c>
      <c r="AY60" s="346" t="s">
        <v>447</v>
      </c>
      <c r="AZ60" s="346" t="s">
        <v>447</v>
      </c>
      <c r="BA60" s="346" t="s">
        <v>447</v>
      </c>
      <c r="BB60" s="346" t="s">
        <v>447</v>
      </c>
      <c r="BC60" s="346" t="s">
        <v>447</v>
      </c>
      <c r="BD60" s="346" t="s">
        <v>447</v>
      </c>
      <c r="BE60" s="346" t="s">
        <v>447</v>
      </c>
      <c r="BF60" s="346" t="s">
        <v>447</v>
      </c>
      <c r="BG60" s="346" t="s">
        <v>447</v>
      </c>
      <c r="BH60" s="346">
        <v>5925.7715062375055</v>
      </c>
      <c r="BI60" s="346">
        <v>5761.7290729981496</v>
      </c>
      <c r="BJ60" s="346">
        <v>5807.0948529576544</v>
      </c>
      <c r="BK60" s="346">
        <v>6423.2602683333444</v>
      </c>
      <c r="BL60" s="346">
        <v>6324.6172859325397</v>
      </c>
      <c r="BM60" s="346">
        <v>6228.855283642516</v>
      </c>
      <c r="BN60" s="346">
        <v>5740.398138730483</v>
      </c>
      <c r="BO60" s="346">
        <v>4950.2099268244474</v>
      </c>
      <c r="BP60" s="346">
        <v>3020.5703824453976</v>
      </c>
      <c r="BQ60" s="346">
        <v>1190.770228869598</v>
      </c>
      <c r="BR60" s="346">
        <v>550.27923595937352</v>
      </c>
      <c r="BS60" s="346">
        <v>278.1275720965595</v>
      </c>
      <c r="BT60" s="346">
        <v>116.97130503739891</v>
      </c>
      <c r="BU60" s="346">
        <v>33.586986722947266</v>
      </c>
      <c r="BV60" s="346">
        <v>3.5868103644615013</v>
      </c>
      <c r="BW60" s="346">
        <v>1.598217378789351</v>
      </c>
      <c r="BX60" s="346">
        <v>1.1798646721035349</v>
      </c>
      <c r="BY60" s="346">
        <v>0.88639293022201693</v>
      </c>
      <c r="BZ60" s="346">
        <v>0.63228493895823612</v>
      </c>
      <c r="CA60" s="346">
        <v>0.54543140236215815</v>
      </c>
      <c r="CB60" s="346">
        <v>0.41450863920002501</v>
      </c>
      <c r="CC60" s="346">
        <v>0.19067730006996242</v>
      </c>
      <c r="CD60" s="346">
        <v>1.2915400582857174E-2</v>
      </c>
      <c r="CE60" s="347">
        <v>0</v>
      </c>
    </row>
    <row r="61" spans="1:83" s="53" customFormat="1" x14ac:dyDescent="0.35">
      <c r="B61" s="203" t="s">
        <v>677</v>
      </c>
      <c r="C61" s="203"/>
      <c r="D61" s="346" t="s">
        <v>447</v>
      </c>
      <c r="E61" s="346" t="s">
        <v>447</v>
      </c>
      <c r="F61" s="346" t="s">
        <v>447</v>
      </c>
      <c r="G61" s="346" t="s">
        <v>447</v>
      </c>
      <c r="H61" s="346" t="s">
        <v>447</v>
      </c>
      <c r="I61" s="346" t="s">
        <v>447</v>
      </c>
      <c r="J61" s="346" t="s">
        <v>447</v>
      </c>
      <c r="K61" s="346" t="s">
        <v>447</v>
      </c>
      <c r="L61" s="346" t="s">
        <v>447</v>
      </c>
      <c r="M61" s="346" t="s">
        <v>447</v>
      </c>
      <c r="N61" s="346" t="s">
        <v>447</v>
      </c>
      <c r="O61" s="346" t="s">
        <v>447</v>
      </c>
      <c r="P61" s="346" t="s">
        <v>447</v>
      </c>
      <c r="Q61" s="346" t="s">
        <v>447</v>
      </c>
      <c r="R61" s="346" t="s">
        <v>447</v>
      </c>
      <c r="S61" s="346" t="s">
        <v>447</v>
      </c>
      <c r="T61" s="346" t="s">
        <v>447</v>
      </c>
      <c r="U61" s="346" t="s">
        <v>447</v>
      </c>
      <c r="V61" s="346" t="s">
        <v>447</v>
      </c>
      <c r="W61" s="346" t="s">
        <v>447</v>
      </c>
      <c r="X61" s="346" t="s">
        <v>447</v>
      </c>
      <c r="Y61" s="346" t="s">
        <v>447</v>
      </c>
      <c r="Z61" s="346" t="s">
        <v>447</v>
      </c>
      <c r="AA61" s="346" t="s">
        <v>447</v>
      </c>
      <c r="AB61" s="346" t="s">
        <v>447</v>
      </c>
      <c r="AC61" s="346" t="s">
        <v>447</v>
      </c>
      <c r="AD61" s="346" t="s">
        <v>447</v>
      </c>
      <c r="AE61" s="346" t="s">
        <v>447</v>
      </c>
      <c r="AF61" s="346" t="s">
        <v>447</v>
      </c>
      <c r="AG61" s="346" t="s">
        <v>447</v>
      </c>
      <c r="AH61" s="346" t="s">
        <v>447</v>
      </c>
      <c r="AI61" s="346" t="s">
        <v>447</v>
      </c>
      <c r="AJ61" s="346" t="s">
        <v>447</v>
      </c>
      <c r="AK61" s="346" t="s">
        <v>447</v>
      </c>
      <c r="AL61" s="346" t="s">
        <v>447</v>
      </c>
      <c r="AM61" s="346" t="s">
        <v>447</v>
      </c>
      <c r="AN61" s="346" t="s">
        <v>447</v>
      </c>
      <c r="AO61" s="346" t="s">
        <v>447</v>
      </c>
      <c r="AP61" s="346" t="s">
        <v>447</v>
      </c>
      <c r="AQ61" s="346" t="s">
        <v>447</v>
      </c>
      <c r="AR61" s="346" t="s">
        <v>447</v>
      </c>
      <c r="AS61" s="346" t="s">
        <v>447</v>
      </c>
      <c r="AT61" s="346" t="s">
        <v>447</v>
      </c>
      <c r="AU61" s="346" t="s">
        <v>447</v>
      </c>
      <c r="AV61" s="346" t="s">
        <v>447</v>
      </c>
      <c r="AW61" s="346" t="s">
        <v>447</v>
      </c>
      <c r="AX61" s="346" t="s">
        <v>447</v>
      </c>
      <c r="AY61" s="346" t="s">
        <v>447</v>
      </c>
      <c r="AZ61" s="346" t="s">
        <v>447</v>
      </c>
      <c r="BA61" s="346" t="s">
        <v>447</v>
      </c>
      <c r="BB61" s="346" t="s">
        <v>447</v>
      </c>
      <c r="BC61" s="346" t="s">
        <v>447</v>
      </c>
      <c r="BD61" s="346" t="s">
        <v>447</v>
      </c>
      <c r="BE61" s="346" t="s">
        <v>447</v>
      </c>
      <c r="BF61" s="346" t="s">
        <v>447</v>
      </c>
      <c r="BG61" s="346" t="s">
        <v>447</v>
      </c>
      <c r="BH61" s="346">
        <v>3322.9897775417185</v>
      </c>
      <c r="BI61" s="346">
        <v>3071.1668268794556</v>
      </c>
      <c r="BJ61" s="346">
        <v>2997.1095065154459</v>
      </c>
      <c r="BK61" s="346">
        <v>2968.4505485853706</v>
      </c>
      <c r="BL61" s="346">
        <v>2726.644207755523</v>
      </c>
      <c r="BM61" s="346">
        <v>2989.4847211040619</v>
      </c>
      <c r="BN61" s="346">
        <v>2852.0350791928422</v>
      </c>
      <c r="BO61" s="346">
        <v>2606.0946818750754</v>
      </c>
      <c r="BP61" s="346">
        <v>2414.2443174792388</v>
      </c>
      <c r="BQ61" s="346">
        <v>2121.5682438192603</v>
      </c>
      <c r="BR61" s="346">
        <v>1946.8889160525855</v>
      </c>
      <c r="BS61" s="346">
        <v>1799.5035576931903</v>
      </c>
      <c r="BT61" s="346">
        <v>1593.091563527566</v>
      </c>
      <c r="BU61" s="346">
        <v>1520.6230751620328</v>
      </c>
      <c r="BV61" s="346">
        <v>1251.2860243393061</v>
      </c>
      <c r="BW61" s="346">
        <v>781.93257616258677</v>
      </c>
      <c r="BX61" s="346">
        <v>579.91846891449256</v>
      </c>
      <c r="BY61" s="346">
        <v>368.62297643990593</v>
      </c>
      <c r="BZ61" s="346">
        <v>256.03504588633456</v>
      </c>
      <c r="CA61" s="346">
        <v>209.77897367306457</v>
      </c>
      <c r="CB61" s="346">
        <v>149.98574559043621</v>
      </c>
      <c r="CC61" s="346">
        <v>64.41218260356105</v>
      </c>
      <c r="CD61" s="346">
        <v>4.1519015431954545</v>
      </c>
      <c r="CE61" s="347">
        <v>0</v>
      </c>
    </row>
    <row r="62" spans="1:83" s="53" customFormat="1" x14ac:dyDescent="0.35">
      <c r="B62" s="285" t="s">
        <v>446</v>
      </c>
      <c r="C62" s="285"/>
      <c r="D62" s="346" t="s">
        <v>447</v>
      </c>
      <c r="E62" s="346" t="s">
        <v>447</v>
      </c>
      <c r="F62" s="346" t="s">
        <v>447</v>
      </c>
      <c r="G62" s="346" t="s">
        <v>447</v>
      </c>
      <c r="H62" s="346" t="s">
        <v>447</v>
      </c>
      <c r="I62" s="346" t="s">
        <v>447</v>
      </c>
      <c r="J62" s="346" t="s">
        <v>447</v>
      </c>
      <c r="K62" s="346" t="s">
        <v>447</v>
      </c>
      <c r="L62" s="346" t="s">
        <v>447</v>
      </c>
      <c r="M62" s="346" t="s">
        <v>447</v>
      </c>
      <c r="N62" s="346" t="s">
        <v>447</v>
      </c>
      <c r="O62" s="346" t="s">
        <v>447</v>
      </c>
      <c r="P62" s="346" t="s">
        <v>447</v>
      </c>
      <c r="Q62" s="346" t="s">
        <v>447</v>
      </c>
      <c r="R62" s="346" t="s">
        <v>447</v>
      </c>
      <c r="S62" s="346" t="s">
        <v>447</v>
      </c>
      <c r="T62" s="346" t="s">
        <v>447</v>
      </c>
      <c r="U62" s="346" t="s">
        <v>447</v>
      </c>
      <c r="V62" s="346" t="s">
        <v>447</v>
      </c>
      <c r="W62" s="346" t="s">
        <v>447</v>
      </c>
      <c r="X62" s="346" t="s">
        <v>447</v>
      </c>
      <c r="Y62" s="346" t="s">
        <v>447</v>
      </c>
      <c r="Z62" s="346" t="s">
        <v>447</v>
      </c>
      <c r="AA62" s="346" t="s">
        <v>447</v>
      </c>
      <c r="AB62" s="346" t="s">
        <v>447</v>
      </c>
      <c r="AC62" s="346" t="s">
        <v>447</v>
      </c>
      <c r="AD62" s="346" t="s">
        <v>447</v>
      </c>
      <c r="AE62" s="346" t="s">
        <v>447</v>
      </c>
      <c r="AF62" s="346" t="s">
        <v>447</v>
      </c>
      <c r="AG62" s="346" t="s">
        <v>447</v>
      </c>
      <c r="AH62" s="346" t="s">
        <v>447</v>
      </c>
      <c r="AI62" s="346" t="s">
        <v>447</v>
      </c>
      <c r="AJ62" s="346" t="s">
        <v>447</v>
      </c>
      <c r="AK62" s="346" t="s">
        <v>447</v>
      </c>
      <c r="AL62" s="346" t="s">
        <v>447</v>
      </c>
      <c r="AM62" s="346" t="s">
        <v>447</v>
      </c>
      <c r="AN62" s="346" t="s">
        <v>447</v>
      </c>
      <c r="AO62" s="346" t="s">
        <v>447</v>
      </c>
      <c r="AP62" s="346" t="s">
        <v>447</v>
      </c>
      <c r="AQ62" s="346" t="s">
        <v>447</v>
      </c>
      <c r="AR62" s="346" t="s">
        <v>447</v>
      </c>
      <c r="AS62" s="346" t="s">
        <v>447</v>
      </c>
      <c r="AT62" s="346" t="s">
        <v>447</v>
      </c>
      <c r="AU62" s="346" t="s">
        <v>447</v>
      </c>
      <c r="AV62" s="346" t="s">
        <v>447</v>
      </c>
      <c r="AW62" s="346" t="s">
        <v>447</v>
      </c>
      <c r="AX62" s="346" t="s">
        <v>447</v>
      </c>
      <c r="AY62" s="346" t="s">
        <v>447</v>
      </c>
      <c r="AZ62" s="346" t="s">
        <v>447</v>
      </c>
      <c r="BA62" s="346" t="s">
        <v>447</v>
      </c>
      <c r="BB62" s="346" t="s">
        <v>447</v>
      </c>
      <c r="BC62" s="346" t="s">
        <v>447</v>
      </c>
      <c r="BD62" s="346" t="s">
        <v>447</v>
      </c>
      <c r="BE62" s="346" t="s">
        <v>447</v>
      </c>
      <c r="BF62" s="346" t="s">
        <v>447</v>
      </c>
      <c r="BG62" s="346" t="s">
        <v>447</v>
      </c>
      <c r="BH62" s="346">
        <v>328.87556666050534</v>
      </c>
      <c r="BI62" s="346">
        <v>308.44266253702699</v>
      </c>
      <c r="BJ62" s="346">
        <v>311.89991488001078</v>
      </c>
      <c r="BK62" s="346">
        <v>297.78109127143779</v>
      </c>
      <c r="BL62" s="346">
        <v>289.90877944165004</v>
      </c>
      <c r="BM62" s="346">
        <v>350.99890853792982</v>
      </c>
      <c r="BN62" s="346">
        <v>457.93494305406875</v>
      </c>
      <c r="BO62" s="346">
        <v>506.61437143351907</v>
      </c>
      <c r="BP62" s="346">
        <v>599.33494474323641</v>
      </c>
      <c r="BQ62" s="346">
        <v>654.77956179353123</v>
      </c>
      <c r="BR62" s="346">
        <v>688.88738846168087</v>
      </c>
      <c r="BS62" s="346">
        <v>732.2859416245409</v>
      </c>
      <c r="BT62" s="346">
        <v>725.21520901433246</v>
      </c>
      <c r="BU62" s="346">
        <v>772.56195185213505</v>
      </c>
      <c r="BV62" s="346">
        <v>755.12328291198412</v>
      </c>
      <c r="BW62" s="346">
        <v>704.48056471902453</v>
      </c>
      <c r="BX62" s="346">
        <v>520.84587203534636</v>
      </c>
      <c r="BY62" s="346">
        <v>419.67057353177728</v>
      </c>
      <c r="BZ62" s="346">
        <v>357.88035211360608</v>
      </c>
      <c r="CA62" s="346">
        <v>353.68757276924606</v>
      </c>
      <c r="CB62" s="346">
        <v>305.86143418229204</v>
      </c>
      <c r="CC62" s="346">
        <v>158.16425985572954</v>
      </c>
      <c r="CD62" s="346">
        <v>11.94120646388849</v>
      </c>
      <c r="CE62" s="347">
        <v>0</v>
      </c>
    </row>
    <row r="63" spans="1:83" s="53" customFormat="1" x14ac:dyDescent="0.35">
      <c r="B63" s="285" t="s">
        <v>678</v>
      </c>
      <c r="C63" s="285"/>
      <c r="D63" s="346" t="s">
        <v>447</v>
      </c>
      <c r="E63" s="346" t="s">
        <v>447</v>
      </c>
      <c r="F63" s="346" t="s">
        <v>447</v>
      </c>
      <c r="G63" s="346" t="s">
        <v>447</v>
      </c>
      <c r="H63" s="346" t="s">
        <v>447</v>
      </c>
      <c r="I63" s="346" t="s">
        <v>447</v>
      </c>
      <c r="J63" s="346" t="s">
        <v>447</v>
      </c>
      <c r="K63" s="346" t="s">
        <v>447</v>
      </c>
      <c r="L63" s="346" t="s">
        <v>447</v>
      </c>
      <c r="M63" s="346" t="s">
        <v>447</v>
      </c>
      <c r="N63" s="346" t="s">
        <v>447</v>
      </c>
      <c r="O63" s="346" t="s">
        <v>447</v>
      </c>
      <c r="P63" s="346" t="s">
        <v>447</v>
      </c>
      <c r="Q63" s="346" t="s">
        <v>447</v>
      </c>
      <c r="R63" s="346" t="s">
        <v>447</v>
      </c>
      <c r="S63" s="346" t="s">
        <v>447</v>
      </c>
      <c r="T63" s="346" t="s">
        <v>447</v>
      </c>
      <c r="U63" s="346" t="s">
        <v>447</v>
      </c>
      <c r="V63" s="346" t="s">
        <v>447</v>
      </c>
      <c r="W63" s="346" t="s">
        <v>447</v>
      </c>
      <c r="X63" s="346" t="s">
        <v>447</v>
      </c>
      <c r="Y63" s="346" t="s">
        <v>447</v>
      </c>
      <c r="Z63" s="346" t="s">
        <v>447</v>
      </c>
      <c r="AA63" s="346" t="s">
        <v>447</v>
      </c>
      <c r="AB63" s="346" t="s">
        <v>447</v>
      </c>
      <c r="AC63" s="346" t="s">
        <v>447</v>
      </c>
      <c r="AD63" s="346" t="s">
        <v>447</v>
      </c>
      <c r="AE63" s="346" t="s">
        <v>447</v>
      </c>
      <c r="AF63" s="346" t="s">
        <v>447</v>
      </c>
      <c r="AG63" s="346" t="s">
        <v>447</v>
      </c>
      <c r="AH63" s="346" t="s">
        <v>447</v>
      </c>
      <c r="AI63" s="346" t="s">
        <v>447</v>
      </c>
      <c r="AJ63" s="346" t="s">
        <v>447</v>
      </c>
      <c r="AK63" s="346" t="s">
        <v>447</v>
      </c>
      <c r="AL63" s="346" t="s">
        <v>447</v>
      </c>
      <c r="AM63" s="346" t="s">
        <v>447</v>
      </c>
      <c r="AN63" s="346" t="s">
        <v>447</v>
      </c>
      <c r="AO63" s="346" t="s">
        <v>447</v>
      </c>
      <c r="AP63" s="346" t="s">
        <v>447</v>
      </c>
      <c r="AQ63" s="346" t="s">
        <v>447</v>
      </c>
      <c r="AR63" s="346" t="s">
        <v>447</v>
      </c>
      <c r="AS63" s="346" t="s">
        <v>447</v>
      </c>
      <c r="AT63" s="346" t="s">
        <v>447</v>
      </c>
      <c r="AU63" s="346" t="s">
        <v>447</v>
      </c>
      <c r="AV63" s="346" t="s">
        <v>447</v>
      </c>
      <c r="AW63" s="346" t="s">
        <v>447</v>
      </c>
      <c r="AX63" s="346" t="s">
        <v>447</v>
      </c>
      <c r="AY63" s="346" t="s">
        <v>447</v>
      </c>
      <c r="AZ63" s="346" t="s">
        <v>447</v>
      </c>
      <c r="BA63" s="346" t="s">
        <v>447</v>
      </c>
      <c r="BB63" s="346" t="s">
        <v>447</v>
      </c>
      <c r="BC63" s="346" t="s">
        <v>447</v>
      </c>
      <c r="BD63" s="346" t="s">
        <v>447</v>
      </c>
      <c r="BE63" s="346" t="s">
        <v>447</v>
      </c>
      <c r="BF63" s="346" t="s">
        <v>447</v>
      </c>
      <c r="BG63" s="346" t="s">
        <v>447</v>
      </c>
      <c r="BH63" s="346">
        <v>540.35779324617033</v>
      </c>
      <c r="BI63" s="346">
        <v>520.02054228641703</v>
      </c>
      <c r="BJ63" s="346">
        <v>497.78417686498568</v>
      </c>
      <c r="BK63" s="346">
        <v>396.56098601390028</v>
      </c>
      <c r="BL63" s="346">
        <v>311.19200141598691</v>
      </c>
      <c r="BM63" s="346">
        <v>308.36673091206006</v>
      </c>
      <c r="BN63" s="346">
        <v>310.68283380745845</v>
      </c>
      <c r="BO63" s="346">
        <v>272.98542165208107</v>
      </c>
      <c r="BP63" s="346">
        <v>245.26211301900133</v>
      </c>
      <c r="BQ63" s="346">
        <v>215.10105366379716</v>
      </c>
      <c r="BR63" s="346">
        <v>178.43007585211404</v>
      </c>
      <c r="BS63" s="346">
        <v>148.83294979542634</v>
      </c>
      <c r="BT63" s="346">
        <v>126.51460451610909</v>
      </c>
      <c r="BU63" s="346">
        <v>104.1516759987327</v>
      </c>
      <c r="BV63" s="346">
        <v>48.504464036022576</v>
      </c>
      <c r="BW63" s="346">
        <v>19.959795617609558</v>
      </c>
      <c r="BX63" s="346">
        <v>14.524981335114758</v>
      </c>
      <c r="BY63" s="346">
        <v>9.5400725250940237</v>
      </c>
      <c r="BZ63" s="346">
        <v>5.1226410907521496</v>
      </c>
      <c r="CA63" s="346">
        <v>2.8531387441777896</v>
      </c>
      <c r="CB63" s="346">
        <v>-0.37426863931582288</v>
      </c>
      <c r="CC63" s="346">
        <v>0</v>
      </c>
      <c r="CD63" s="346">
        <v>0</v>
      </c>
      <c r="CE63" s="347">
        <v>0</v>
      </c>
    </row>
    <row r="64" spans="1:83" ht="24.75" customHeight="1" x14ac:dyDescent="0.35">
      <c r="A64" s="359"/>
      <c r="B64" s="74" t="s">
        <v>682</v>
      </c>
      <c r="C64" s="53"/>
      <c r="D64" s="346">
        <v>0</v>
      </c>
      <c r="E64" s="346">
        <v>0</v>
      </c>
      <c r="F64" s="346">
        <v>0</v>
      </c>
      <c r="G64" s="346">
        <v>0</v>
      </c>
      <c r="H64" s="346">
        <v>0</v>
      </c>
      <c r="I64" s="346">
        <v>0</v>
      </c>
      <c r="J64" s="346">
        <v>0</v>
      </c>
      <c r="K64" s="346">
        <v>0</v>
      </c>
      <c r="L64" s="346">
        <v>0</v>
      </c>
      <c r="M64" s="346">
        <v>0</v>
      </c>
      <c r="N64" s="346">
        <v>0</v>
      </c>
      <c r="O64" s="346">
        <v>0</v>
      </c>
      <c r="P64" s="346">
        <v>0</v>
      </c>
      <c r="Q64" s="346">
        <v>0</v>
      </c>
      <c r="R64" s="346">
        <v>0</v>
      </c>
      <c r="S64" s="346">
        <v>0</v>
      </c>
      <c r="T64" s="346">
        <v>0</v>
      </c>
      <c r="U64" s="346">
        <v>0</v>
      </c>
      <c r="V64" s="346">
        <v>0</v>
      </c>
      <c r="W64" s="346">
        <v>0</v>
      </c>
      <c r="X64" s="346">
        <v>0</v>
      </c>
      <c r="Y64" s="346">
        <v>0</v>
      </c>
      <c r="Z64" s="346">
        <v>0</v>
      </c>
      <c r="AA64" s="346">
        <v>0</v>
      </c>
      <c r="AB64" s="346">
        <v>0</v>
      </c>
      <c r="AC64" s="346">
        <v>0</v>
      </c>
      <c r="AD64" s="346">
        <v>0</v>
      </c>
      <c r="AE64" s="346">
        <v>0</v>
      </c>
      <c r="AF64" s="346">
        <v>0</v>
      </c>
      <c r="AG64" s="346">
        <v>0</v>
      </c>
      <c r="AH64" s="346">
        <v>5840.4453558959303</v>
      </c>
      <c r="AI64" s="346">
        <v>5243.8159869656874</v>
      </c>
      <c r="AJ64" s="346">
        <v>6003.980713516069</v>
      </c>
      <c r="AK64" s="346">
        <v>8754.7322839297904</v>
      </c>
      <c r="AL64" s="346">
        <v>12869.168104167353</v>
      </c>
      <c r="AM64" s="346">
        <v>15360.527465025763</v>
      </c>
      <c r="AN64" s="346">
        <v>16608.698974924162</v>
      </c>
      <c r="AO64" s="346">
        <v>18033.699201178661</v>
      </c>
      <c r="AP64" s="346">
        <v>18441.17614067777</v>
      </c>
      <c r="AQ64" s="346">
        <v>17094.770749373642</v>
      </c>
      <c r="AR64" s="346">
        <v>14322.13152210694</v>
      </c>
      <c r="AS64" s="346">
        <v>12993.280737182593</v>
      </c>
      <c r="AT64" s="346">
        <v>14031.439839652801</v>
      </c>
      <c r="AU64" s="346">
        <v>17810.484128909942</v>
      </c>
      <c r="AV64" s="346">
        <v>21513.39795414242</v>
      </c>
      <c r="AW64" s="346">
        <v>23004.98221584392</v>
      </c>
      <c r="AX64" s="346">
        <v>23083.933235487915</v>
      </c>
      <c r="AY64" s="346">
        <v>22991.995945601357</v>
      </c>
      <c r="AZ64" s="346">
        <v>18327.550468348316</v>
      </c>
      <c r="BA64" s="346">
        <v>14114.270572092935</v>
      </c>
      <c r="BB64" s="346">
        <v>13834.427439264477</v>
      </c>
      <c r="BC64" s="346">
        <v>13879.196434220274</v>
      </c>
      <c r="BD64" s="346">
        <v>14904.044859405327</v>
      </c>
      <c r="BE64" s="346">
        <v>15556.369400694526</v>
      </c>
      <c r="BF64" s="346">
        <v>15427.411403246904</v>
      </c>
      <c r="BG64" s="346">
        <v>15972.305361518684</v>
      </c>
      <c r="BH64" s="346">
        <v>14838.040771868753</v>
      </c>
      <c r="BI64" s="346">
        <v>13225.61369485043</v>
      </c>
      <c r="BJ64" s="346">
        <v>12394.942227309835</v>
      </c>
      <c r="BK64" s="346">
        <v>12367.972921140499</v>
      </c>
      <c r="BL64" s="346">
        <v>11475.593092860005</v>
      </c>
      <c r="BM64" s="346">
        <v>10906.390957839045</v>
      </c>
      <c r="BN64" s="346">
        <v>0</v>
      </c>
      <c r="BO64" s="346">
        <v>0</v>
      </c>
      <c r="BP64" s="346">
        <v>0</v>
      </c>
      <c r="BQ64" s="346">
        <v>0</v>
      </c>
      <c r="BR64" s="346">
        <v>0</v>
      </c>
      <c r="BS64" s="346">
        <v>0</v>
      </c>
      <c r="BT64" s="346">
        <v>0</v>
      </c>
      <c r="BU64" s="346">
        <v>0</v>
      </c>
      <c r="BV64" s="346">
        <v>0</v>
      </c>
      <c r="BW64" s="346">
        <v>0</v>
      </c>
      <c r="BX64" s="346">
        <v>0</v>
      </c>
      <c r="BY64" s="346">
        <v>0</v>
      </c>
      <c r="BZ64" s="346">
        <v>0</v>
      </c>
      <c r="CA64" s="346">
        <v>0</v>
      </c>
      <c r="CB64" s="346">
        <v>0</v>
      </c>
      <c r="CC64" s="346">
        <v>0</v>
      </c>
      <c r="CD64" s="346">
        <v>0</v>
      </c>
      <c r="CE64" s="347">
        <v>0</v>
      </c>
    </row>
    <row r="65" spans="1:83" x14ac:dyDescent="0.35">
      <c r="A65" s="359"/>
      <c r="B65" s="74" t="s">
        <v>683</v>
      </c>
      <c r="C65" s="53"/>
      <c r="D65" s="346">
        <v>0</v>
      </c>
      <c r="E65" s="346">
        <v>0</v>
      </c>
      <c r="F65" s="346">
        <v>0</v>
      </c>
      <c r="G65" s="346">
        <v>0</v>
      </c>
      <c r="H65" s="346">
        <v>0</v>
      </c>
      <c r="I65" s="346">
        <v>0</v>
      </c>
      <c r="J65" s="346">
        <v>0</v>
      </c>
      <c r="K65" s="346">
        <v>0</v>
      </c>
      <c r="L65" s="346">
        <v>0</v>
      </c>
      <c r="M65" s="346">
        <v>0</v>
      </c>
      <c r="N65" s="346">
        <v>0</v>
      </c>
      <c r="O65" s="346">
        <v>0</v>
      </c>
      <c r="P65" s="346">
        <v>0</v>
      </c>
      <c r="Q65" s="346">
        <v>0</v>
      </c>
      <c r="R65" s="346">
        <v>0</v>
      </c>
      <c r="S65" s="346">
        <v>0</v>
      </c>
      <c r="T65" s="346">
        <v>0</v>
      </c>
      <c r="U65" s="346">
        <v>0</v>
      </c>
      <c r="V65" s="346">
        <v>0</v>
      </c>
      <c r="W65" s="346">
        <v>0</v>
      </c>
      <c r="X65" s="346">
        <v>0</v>
      </c>
      <c r="Y65" s="346">
        <v>0</v>
      </c>
      <c r="Z65" s="346">
        <v>0</v>
      </c>
      <c r="AA65" s="346">
        <v>0</v>
      </c>
      <c r="AB65" s="346">
        <v>0</v>
      </c>
      <c r="AC65" s="346">
        <v>0</v>
      </c>
      <c r="AD65" s="346">
        <v>0</v>
      </c>
      <c r="AE65" s="346">
        <v>0</v>
      </c>
      <c r="AF65" s="346">
        <v>0</v>
      </c>
      <c r="AG65" s="346">
        <v>0</v>
      </c>
      <c r="AH65" s="346">
        <v>0</v>
      </c>
      <c r="AI65" s="346">
        <v>0</v>
      </c>
      <c r="AJ65" s="346">
        <v>0</v>
      </c>
      <c r="AK65" s="346">
        <v>0</v>
      </c>
      <c r="AL65" s="346">
        <v>0</v>
      </c>
      <c r="AM65" s="346">
        <v>0</v>
      </c>
      <c r="AN65" s="346">
        <v>0</v>
      </c>
      <c r="AO65" s="346">
        <v>0</v>
      </c>
      <c r="AP65" s="346">
        <v>0</v>
      </c>
      <c r="AQ65" s="346">
        <v>0</v>
      </c>
      <c r="AR65" s="346">
        <v>0</v>
      </c>
      <c r="AS65" s="346">
        <v>0</v>
      </c>
      <c r="AT65" s="346">
        <v>0</v>
      </c>
      <c r="AU65" s="346">
        <v>0</v>
      </c>
      <c r="AV65" s="346">
        <v>0</v>
      </c>
      <c r="AW65" s="346">
        <v>0</v>
      </c>
      <c r="AX65" s="346">
        <v>0</v>
      </c>
      <c r="AY65" s="346">
        <v>0</v>
      </c>
      <c r="AZ65" s="346">
        <v>0</v>
      </c>
      <c r="BA65" s="346">
        <v>0</v>
      </c>
      <c r="BB65" s="346">
        <v>0</v>
      </c>
      <c r="BC65" s="346">
        <v>0</v>
      </c>
      <c r="BD65" s="346">
        <v>14034.848411413272</v>
      </c>
      <c r="BE65" s="346">
        <v>14639.134989278726</v>
      </c>
      <c r="BF65" s="346">
        <v>14550.483282458639</v>
      </c>
      <c r="BG65" s="346">
        <v>12057.004491521424</v>
      </c>
      <c r="BH65" s="346">
        <v>7961.8207483671786</v>
      </c>
      <c r="BI65" s="346">
        <v>6735.2518972974785</v>
      </c>
      <c r="BJ65" s="346">
        <v>6039.1812349448701</v>
      </c>
      <c r="BK65" s="346">
        <v>5493.8817785298397</v>
      </c>
      <c r="BL65" s="346">
        <v>4788.0740492344185</v>
      </c>
      <c r="BM65" s="346">
        <v>4465.1076134733521</v>
      </c>
      <c r="BN65" s="346">
        <v>4174.8311366915132</v>
      </c>
      <c r="BO65" s="346">
        <v>3762.8191055014745</v>
      </c>
      <c r="BP65" s="346">
        <v>3529.2212125992019</v>
      </c>
      <c r="BQ65" s="346">
        <v>3177.3599118741572</v>
      </c>
      <c r="BR65" s="346">
        <v>2951.6826753417295</v>
      </c>
      <c r="BS65" s="346">
        <v>2774.6836765846706</v>
      </c>
      <c r="BT65" s="346">
        <v>2513.9751855430968</v>
      </c>
      <c r="BU65" s="346">
        <v>2446.7507093181871</v>
      </c>
      <c r="BV65" s="346">
        <v>2092.1504689550829</v>
      </c>
      <c r="BW65" s="346">
        <v>1525.9812519240252</v>
      </c>
      <c r="BX65" s="346">
        <v>1126.537224117362</v>
      </c>
      <c r="BY65" s="346">
        <v>804.70195632714706</v>
      </c>
      <c r="BZ65" s="346">
        <v>622.95840268193524</v>
      </c>
      <c r="CA65" s="346">
        <v>568.51105627934919</v>
      </c>
      <c r="CB65" s="346">
        <v>456.73861425750755</v>
      </c>
      <c r="CC65" s="346">
        <v>223.04963962591549</v>
      </c>
      <c r="CD65" s="346">
        <v>16.093108007083941</v>
      </c>
      <c r="CE65" s="347">
        <v>0</v>
      </c>
    </row>
    <row r="66" spans="1:83" ht="24.75" customHeight="1" x14ac:dyDescent="0.35">
      <c r="A66" s="53"/>
      <c r="B66" s="74" t="s">
        <v>684</v>
      </c>
      <c r="C66" s="53"/>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46"/>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c r="CE66" s="347"/>
    </row>
    <row r="67" spans="1:83" x14ac:dyDescent="0.35">
      <c r="A67" s="359"/>
      <c r="B67" s="203" t="s">
        <v>685</v>
      </c>
      <c r="C67" s="74"/>
      <c r="D67" s="346">
        <v>0</v>
      </c>
      <c r="E67" s="346">
        <v>0</v>
      </c>
      <c r="F67" s="346">
        <v>0</v>
      </c>
      <c r="G67" s="346">
        <v>0</v>
      </c>
      <c r="H67" s="346">
        <v>0</v>
      </c>
      <c r="I67" s="346">
        <v>0</v>
      </c>
      <c r="J67" s="346">
        <v>0</v>
      </c>
      <c r="K67" s="346">
        <v>0</v>
      </c>
      <c r="L67" s="346">
        <v>0</v>
      </c>
      <c r="M67" s="346">
        <v>0</v>
      </c>
      <c r="N67" s="346">
        <v>0</v>
      </c>
      <c r="O67" s="346">
        <v>0</v>
      </c>
      <c r="P67" s="346">
        <v>0</v>
      </c>
      <c r="Q67" s="346">
        <v>0</v>
      </c>
      <c r="R67" s="346">
        <v>0</v>
      </c>
      <c r="S67" s="346">
        <v>0</v>
      </c>
      <c r="T67" s="346">
        <v>0</v>
      </c>
      <c r="U67" s="346">
        <v>0</v>
      </c>
      <c r="V67" s="346">
        <v>0</v>
      </c>
      <c r="W67" s="346">
        <v>0</v>
      </c>
      <c r="X67" s="346">
        <v>0</v>
      </c>
      <c r="Y67" s="346">
        <v>0</v>
      </c>
      <c r="Z67" s="346">
        <v>0</v>
      </c>
      <c r="AA67" s="346">
        <v>0</v>
      </c>
      <c r="AB67" s="346">
        <v>0</v>
      </c>
      <c r="AC67" s="346">
        <v>0</v>
      </c>
      <c r="AD67" s="346">
        <v>0</v>
      </c>
      <c r="AE67" s="346">
        <v>0</v>
      </c>
      <c r="AF67" s="346">
        <v>0</v>
      </c>
      <c r="AG67" s="346">
        <v>0</v>
      </c>
      <c r="AH67" s="346">
        <v>3007.8293582864039</v>
      </c>
      <c r="AI67" s="346">
        <v>2609.4345967488625</v>
      </c>
      <c r="AJ67" s="346">
        <v>3319.7497817073531</v>
      </c>
      <c r="AK67" s="346">
        <v>5703.5595378527478</v>
      </c>
      <c r="AL67" s="346">
        <v>8998.9524716419492</v>
      </c>
      <c r="AM67" s="346">
        <v>10859.396126240268</v>
      </c>
      <c r="AN67" s="346">
        <v>11730.817492230095</v>
      </c>
      <c r="AO67" s="346">
        <v>12509.301799797016</v>
      </c>
      <c r="AP67" s="346">
        <v>12288.449323187153</v>
      </c>
      <c r="AQ67" s="346">
        <v>10674.187000353175</v>
      </c>
      <c r="AR67" s="346">
        <v>7613.6331153658575</v>
      </c>
      <c r="AS67" s="346">
        <v>6077.3905101382052</v>
      </c>
      <c r="AT67" s="346">
        <v>6260.8710404890126</v>
      </c>
      <c r="AU67" s="346">
        <v>8416.273696316779</v>
      </c>
      <c r="AV67" s="346">
        <v>10461.100445537644</v>
      </c>
      <c r="AW67" s="346">
        <v>10844.110689510026</v>
      </c>
      <c r="AX67" s="346">
        <v>9634.688637017176</v>
      </c>
      <c r="AY67" s="346">
        <v>8660.2452776399841</v>
      </c>
      <c r="AZ67" s="346">
        <v>4067.3501502003287</v>
      </c>
      <c r="BA67" s="346">
        <v>0</v>
      </c>
      <c r="BB67" s="346">
        <v>0</v>
      </c>
      <c r="BC67" s="346">
        <v>0</v>
      </c>
      <c r="BD67" s="346">
        <v>0</v>
      </c>
      <c r="BE67" s="346">
        <v>0</v>
      </c>
      <c r="BF67" s="346">
        <v>0</v>
      </c>
      <c r="BG67" s="346">
        <v>0</v>
      </c>
      <c r="BH67" s="346">
        <v>0</v>
      </c>
      <c r="BI67" s="346">
        <v>0</v>
      </c>
      <c r="BJ67" s="346">
        <v>0</v>
      </c>
      <c r="BK67" s="346">
        <v>0</v>
      </c>
      <c r="BL67" s="346">
        <v>0</v>
      </c>
      <c r="BM67" s="346">
        <v>0</v>
      </c>
      <c r="BN67" s="346">
        <v>0</v>
      </c>
      <c r="BO67" s="346">
        <v>0</v>
      </c>
      <c r="BP67" s="346">
        <v>0</v>
      </c>
      <c r="BQ67" s="346">
        <v>0</v>
      </c>
      <c r="BR67" s="346">
        <v>0</v>
      </c>
      <c r="BS67" s="346">
        <v>0</v>
      </c>
      <c r="BT67" s="346">
        <v>0</v>
      </c>
      <c r="BU67" s="346">
        <v>0</v>
      </c>
      <c r="BV67" s="346">
        <v>0</v>
      </c>
      <c r="BW67" s="346">
        <v>0</v>
      </c>
      <c r="BX67" s="346">
        <v>0</v>
      </c>
      <c r="BY67" s="346">
        <v>0</v>
      </c>
      <c r="BZ67" s="346">
        <v>0</v>
      </c>
      <c r="CA67" s="346">
        <v>0</v>
      </c>
      <c r="CB67" s="346">
        <v>0</v>
      </c>
      <c r="CC67" s="346">
        <v>0</v>
      </c>
      <c r="CD67" s="346">
        <v>0</v>
      </c>
      <c r="CE67" s="347">
        <v>0</v>
      </c>
    </row>
    <row r="68" spans="1:83" x14ac:dyDescent="0.35">
      <c r="A68" s="359"/>
      <c r="B68" s="203" t="s">
        <v>686</v>
      </c>
      <c r="C68" s="74"/>
      <c r="D68" s="346">
        <v>0</v>
      </c>
      <c r="E68" s="346">
        <v>0</v>
      </c>
      <c r="F68" s="346">
        <v>0</v>
      </c>
      <c r="G68" s="346">
        <v>0</v>
      </c>
      <c r="H68" s="346">
        <v>0</v>
      </c>
      <c r="I68" s="346">
        <v>0</v>
      </c>
      <c r="J68" s="346">
        <v>0</v>
      </c>
      <c r="K68" s="346">
        <v>0</v>
      </c>
      <c r="L68" s="346">
        <v>0</v>
      </c>
      <c r="M68" s="346">
        <v>0</v>
      </c>
      <c r="N68" s="346">
        <v>0</v>
      </c>
      <c r="O68" s="346">
        <v>0</v>
      </c>
      <c r="P68" s="346">
        <v>0</v>
      </c>
      <c r="Q68" s="346">
        <v>0</v>
      </c>
      <c r="R68" s="346">
        <v>0</v>
      </c>
      <c r="S68" s="346">
        <v>0</v>
      </c>
      <c r="T68" s="346">
        <v>0</v>
      </c>
      <c r="U68" s="346">
        <v>0</v>
      </c>
      <c r="V68" s="346">
        <v>0</v>
      </c>
      <c r="W68" s="346">
        <v>0</v>
      </c>
      <c r="X68" s="346">
        <v>0</v>
      </c>
      <c r="Y68" s="346">
        <v>0</v>
      </c>
      <c r="Z68" s="346">
        <v>0</v>
      </c>
      <c r="AA68" s="346">
        <v>0</v>
      </c>
      <c r="AB68" s="346">
        <v>0</v>
      </c>
      <c r="AC68" s="346">
        <v>0</v>
      </c>
      <c r="AD68" s="346">
        <v>0</v>
      </c>
      <c r="AE68" s="346">
        <v>0</v>
      </c>
      <c r="AF68" s="346">
        <v>0</v>
      </c>
      <c r="AG68" s="346">
        <v>0</v>
      </c>
      <c r="AH68" s="346">
        <v>3276.4898446576167</v>
      </c>
      <c r="AI68" s="346">
        <v>3113.359824801702</v>
      </c>
      <c r="AJ68" s="346">
        <v>3047.9818524743832</v>
      </c>
      <c r="AK68" s="346">
        <v>3485.9067721196925</v>
      </c>
      <c r="AL68" s="346">
        <v>3298.7979259115987</v>
      </c>
      <c r="AM68" s="346">
        <v>3284.1587916323806</v>
      </c>
      <c r="AN68" s="346">
        <v>3739.3946376036411</v>
      </c>
      <c r="AO68" s="346">
        <v>4069.8274246610608</v>
      </c>
      <c r="AP68" s="346">
        <v>4132.0477659609942</v>
      </c>
      <c r="AQ68" s="346">
        <v>4216.1029707793978</v>
      </c>
      <c r="AR68" s="346">
        <v>4635.6324079890464</v>
      </c>
      <c r="AS68" s="346">
        <v>4735.4629549345909</v>
      </c>
      <c r="AT68" s="346">
        <v>4908.2040435159397</v>
      </c>
      <c r="AU68" s="346">
        <v>5526.6863939146842</v>
      </c>
      <c r="AV68" s="346">
        <v>7250.2291245518381</v>
      </c>
      <c r="AW68" s="346">
        <v>7445.5206564371611</v>
      </c>
      <c r="AX68" s="346">
        <v>7377.9817094966565</v>
      </c>
      <c r="AY68" s="346">
        <v>6981.3463901024797</v>
      </c>
      <c r="AZ68" s="346">
        <v>6577.7621123417775</v>
      </c>
      <c r="BA68" s="346">
        <v>6500.3762511273235</v>
      </c>
      <c r="BB68" s="346">
        <v>6126.8590588603029</v>
      </c>
      <c r="BC68" s="346">
        <v>6321.5523645254161</v>
      </c>
      <c r="BD68" s="346">
        <v>6761.6362516990566</v>
      </c>
      <c r="BE68" s="346">
        <v>7258.0912394484121</v>
      </c>
      <c r="BF68" s="346">
        <v>7092.6156678279376</v>
      </c>
      <c r="BG68" s="346">
        <v>3883.5948649491247</v>
      </c>
      <c r="BH68" s="346">
        <v>192.887343482739</v>
      </c>
      <c r="BI68" s="346">
        <v>120.01591386493176</v>
      </c>
      <c r="BJ68" s="346">
        <v>122.04485009940433</v>
      </c>
      <c r="BK68" s="346">
        <v>121.85207441500556</v>
      </c>
      <c r="BL68" s="346">
        <v>120.43549680271107</v>
      </c>
      <c r="BM68" s="346">
        <v>126.80635042770091</v>
      </c>
      <c r="BN68" s="346">
        <v>0</v>
      </c>
      <c r="BO68" s="346">
        <v>0</v>
      </c>
      <c r="BP68" s="346">
        <v>0</v>
      </c>
      <c r="BQ68" s="346">
        <v>0</v>
      </c>
      <c r="BR68" s="346">
        <v>0</v>
      </c>
      <c r="BS68" s="346">
        <v>0</v>
      </c>
      <c r="BT68" s="346">
        <v>0</v>
      </c>
      <c r="BU68" s="346">
        <v>0</v>
      </c>
      <c r="BV68" s="346">
        <v>0</v>
      </c>
      <c r="BW68" s="346">
        <v>0</v>
      </c>
      <c r="BX68" s="346">
        <v>0</v>
      </c>
      <c r="BY68" s="346">
        <v>0</v>
      </c>
      <c r="BZ68" s="346">
        <v>0</v>
      </c>
      <c r="CA68" s="346">
        <v>0</v>
      </c>
      <c r="CB68" s="346">
        <v>0</v>
      </c>
      <c r="CC68" s="346">
        <v>0</v>
      </c>
      <c r="CD68" s="346">
        <v>0</v>
      </c>
      <c r="CE68" s="347">
        <v>0</v>
      </c>
    </row>
    <row r="69" spans="1:83" s="53" customFormat="1" x14ac:dyDescent="0.35">
      <c r="B69" s="203" t="s">
        <v>671</v>
      </c>
      <c r="C69" s="74"/>
      <c r="D69" s="346">
        <v>0</v>
      </c>
      <c r="E69" s="346">
        <v>0</v>
      </c>
      <c r="F69" s="346">
        <v>0</v>
      </c>
      <c r="G69" s="346">
        <v>0</v>
      </c>
      <c r="H69" s="346">
        <v>0</v>
      </c>
      <c r="I69" s="346">
        <v>0</v>
      </c>
      <c r="J69" s="346">
        <v>0</v>
      </c>
      <c r="K69" s="346">
        <v>0</v>
      </c>
      <c r="L69" s="346">
        <v>0</v>
      </c>
      <c r="M69" s="346">
        <v>0</v>
      </c>
      <c r="N69" s="346">
        <v>0</v>
      </c>
      <c r="O69" s="346">
        <v>0</v>
      </c>
      <c r="P69" s="346">
        <v>0</v>
      </c>
      <c r="Q69" s="346">
        <v>0</v>
      </c>
      <c r="R69" s="346">
        <v>0</v>
      </c>
      <c r="S69" s="346">
        <v>0</v>
      </c>
      <c r="T69" s="346">
        <v>0</v>
      </c>
      <c r="U69" s="346">
        <v>0</v>
      </c>
      <c r="V69" s="346">
        <v>0</v>
      </c>
      <c r="W69" s="346">
        <v>0</v>
      </c>
      <c r="X69" s="346">
        <v>0</v>
      </c>
      <c r="Y69" s="346">
        <v>0</v>
      </c>
      <c r="Z69" s="346">
        <v>0</v>
      </c>
      <c r="AA69" s="346">
        <v>0</v>
      </c>
      <c r="AB69" s="346">
        <v>0</v>
      </c>
      <c r="AC69" s="346">
        <v>0</v>
      </c>
      <c r="AD69" s="346">
        <v>0</v>
      </c>
      <c r="AE69" s="346">
        <v>0</v>
      </c>
      <c r="AF69" s="346">
        <v>0</v>
      </c>
      <c r="AG69" s="346">
        <v>0</v>
      </c>
      <c r="AH69" s="346">
        <v>578.20409023369712</v>
      </c>
      <c r="AI69" s="346">
        <v>558.80817368235682</v>
      </c>
      <c r="AJ69" s="346">
        <v>547.71690353106203</v>
      </c>
      <c r="AK69" s="346">
        <v>569.58644626846171</v>
      </c>
      <c r="AL69" s="346">
        <v>694.11476018118663</v>
      </c>
      <c r="AM69" s="346">
        <v>776.861927360756</v>
      </c>
      <c r="AN69" s="346">
        <v>849.14764689065021</v>
      </c>
      <c r="AO69" s="346">
        <v>982.57686182553698</v>
      </c>
      <c r="AP69" s="346">
        <v>1167.629409860034</v>
      </c>
      <c r="AQ69" s="346">
        <v>1202.6875691740468</v>
      </c>
      <c r="AR69" s="346">
        <v>1475.2195527309871</v>
      </c>
      <c r="AS69" s="346">
        <v>1626.181269151386</v>
      </c>
      <c r="AT69" s="346">
        <v>1955.4568008038382</v>
      </c>
      <c r="AU69" s="346">
        <v>2264.3783992471331</v>
      </c>
      <c r="AV69" s="346">
        <v>3173.9200459411477</v>
      </c>
      <c r="AW69" s="346">
        <v>3958.0909506421463</v>
      </c>
      <c r="AX69" s="346">
        <v>4597.064441316511</v>
      </c>
      <c r="AY69" s="346">
        <v>5131.8641931360307</v>
      </c>
      <c r="AZ69" s="346">
        <v>5189.7939601962653</v>
      </c>
      <c r="BA69" s="346">
        <v>5449.4275330812943</v>
      </c>
      <c r="BB69" s="346">
        <v>5749.3267101104138</v>
      </c>
      <c r="BC69" s="346">
        <v>6025.621455104364</v>
      </c>
      <c r="BD69" s="346">
        <v>6525.5156206873435</v>
      </c>
      <c r="BE69" s="346">
        <v>7008.9280537874547</v>
      </c>
      <c r="BF69" s="346">
        <v>6874.3326700223497</v>
      </c>
      <c r="BG69" s="346">
        <v>7052.0077469532425</v>
      </c>
      <c r="BH69" s="346">
        <v>6982.7202698261117</v>
      </c>
      <c r="BI69" s="346">
        <v>6884.3059299079778</v>
      </c>
      <c r="BJ69" s="346">
        <v>6783.3377655880849</v>
      </c>
      <c r="BK69" s="346">
        <v>6985.0714562247449</v>
      </c>
      <c r="BL69" s="346">
        <v>6749.5364287597922</v>
      </c>
      <c r="BM69" s="346">
        <v>6767.1513782761185</v>
      </c>
      <c r="BN69" s="346">
        <v>0</v>
      </c>
      <c r="BO69" s="346">
        <v>0</v>
      </c>
      <c r="BP69" s="346">
        <v>0</v>
      </c>
      <c r="BQ69" s="346">
        <v>0</v>
      </c>
      <c r="BR69" s="346">
        <v>0</v>
      </c>
      <c r="BS69" s="346">
        <v>0</v>
      </c>
      <c r="BT69" s="346">
        <v>0</v>
      </c>
      <c r="BU69" s="346">
        <v>0</v>
      </c>
      <c r="BV69" s="346">
        <v>0</v>
      </c>
      <c r="BW69" s="346">
        <v>0</v>
      </c>
      <c r="BX69" s="346">
        <v>0</v>
      </c>
      <c r="BY69" s="346">
        <v>0</v>
      </c>
      <c r="BZ69" s="346">
        <v>0</v>
      </c>
      <c r="CA69" s="346">
        <v>0</v>
      </c>
      <c r="CB69" s="346">
        <v>0</v>
      </c>
      <c r="CC69" s="346">
        <v>0</v>
      </c>
      <c r="CD69" s="346">
        <v>0</v>
      </c>
      <c r="CE69" s="347">
        <v>0</v>
      </c>
    </row>
    <row r="70" spans="1:83" s="53" customFormat="1" x14ac:dyDescent="0.35">
      <c r="B70" s="203" t="s">
        <v>687</v>
      </c>
      <c r="C70" s="74"/>
      <c r="D70" s="346">
        <v>0</v>
      </c>
      <c r="E70" s="346">
        <v>0</v>
      </c>
      <c r="F70" s="346">
        <v>0</v>
      </c>
      <c r="G70" s="346">
        <v>0</v>
      </c>
      <c r="H70" s="346">
        <v>0</v>
      </c>
      <c r="I70" s="346">
        <v>0</v>
      </c>
      <c r="J70" s="346">
        <v>0</v>
      </c>
      <c r="K70" s="346">
        <v>0</v>
      </c>
      <c r="L70" s="346">
        <v>0</v>
      </c>
      <c r="M70" s="346">
        <v>0</v>
      </c>
      <c r="N70" s="346">
        <v>0</v>
      </c>
      <c r="O70" s="346">
        <v>0</v>
      </c>
      <c r="P70" s="346">
        <v>0</v>
      </c>
      <c r="Q70" s="346">
        <v>0</v>
      </c>
      <c r="R70" s="346">
        <v>0</v>
      </c>
      <c r="S70" s="346">
        <v>0</v>
      </c>
      <c r="T70" s="346">
        <v>0</v>
      </c>
      <c r="U70" s="346">
        <v>0</v>
      </c>
      <c r="V70" s="346">
        <v>0</v>
      </c>
      <c r="W70" s="346">
        <v>0</v>
      </c>
      <c r="X70" s="346">
        <v>0</v>
      </c>
      <c r="Y70" s="346">
        <v>0</v>
      </c>
      <c r="Z70" s="346">
        <v>0</v>
      </c>
      <c r="AA70" s="346">
        <v>0</v>
      </c>
      <c r="AB70" s="346">
        <v>0</v>
      </c>
      <c r="AC70" s="346">
        <v>0</v>
      </c>
      <c r="AD70" s="346">
        <v>0</v>
      </c>
      <c r="AE70" s="346">
        <v>0</v>
      </c>
      <c r="AF70" s="346">
        <v>0</v>
      </c>
      <c r="AG70" s="346">
        <v>0</v>
      </c>
      <c r="AH70" s="346">
        <v>1950.7087488692407</v>
      </c>
      <c r="AI70" s="346">
        <v>1771.2223362253274</v>
      </c>
      <c r="AJ70" s="346">
        <v>1822.9356483934582</v>
      </c>
      <c r="AK70" s="346">
        <v>2129.8006575635686</v>
      </c>
      <c r="AL70" s="346">
        <v>2734.391479501644</v>
      </c>
      <c r="AM70" s="346">
        <v>3187.4678221325439</v>
      </c>
      <c r="AN70" s="346">
        <v>3415.460535271282</v>
      </c>
      <c r="AO70" s="346">
        <v>3897.6538355798489</v>
      </c>
      <c r="AP70" s="346">
        <v>4202.8990651029862</v>
      </c>
      <c r="AQ70" s="346">
        <v>4275.0319830774579</v>
      </c>
      <c r="AR70" s="346">
        <v>4405.6556812067784</v>
      </c>
      <c r="AS70" s="346">
        <v>4458.1389907133162</v>
      </c>
      <c r="AT70" s="346">
        <v>4868.3262230672517</v>
      </c>
      <c r="AU70" s="346">
        <v>5731.0816122538063</v>
      </c>
      <c r="AV70" s="346">
        <v>6705.6840186305626</v>
      </c>
      <c r="AW70" s="346">
        <v>7059.91867270698</v>
      </c>
      <c r="AX70" s="346">
        <v>7530.4116667097396</v>
      </c>
      <c r="AY70" s="346">
        <v>7658.2927864678695</v>
      </c>
      <c r="AZ70" s="346">
        <v>7436.4057642280704</v>
      </c>
      <c r="BA70" s="346">
        <v>7074.0908791754018</v>
      </c>
      <c r="BB70" s="346">
        <v>6671.9954548130572</v>
      </c>
      <c r="BC70" s="346">
        <v>6625.842904156103</v>
      </c>
      <c r="BD70" s="346">
        <v>7156.2714322011507</v>
      </c>
      <c r="BE70" s="346">
        <v>7313.1012934255068</v>
      </c>
      <c r="BF70" s="346">
        <v>7317.2257090481799</v>
      </c>
      <c r="BG70" s="346">
        <v>7495.1709226431003</v>
      </c>
      <c r="BH70" s="346">
        <v>6672.4770640192846</v>
      </c>
      <c r="BI70" s="346">
        <v>5522.0301378456788</v>
      </c>
      <c r="BJ70" s="346">
        <v>4836.1374675330499</v>
      </c>
      <c r="BK70" s="346">
        <v>4583.3911139775355</v>
      </c>
      <c r="BL70" s="346">
        <v>4085.772793670616</v>
      </c>
      <c r="BM70" s="346">
        <v>3665.5403298995639</v>
      </c>
      <c r="BN70" s="346">
        <v>0</v>
      </c>
      <c r="BO70" s="346">
        <v>0</v>
      </c>
      <c r="BP70" s="346">
        <v>0</v>
      </c>
      <c r="BQ70" s="346">
        <v>0</v>
      </c>
      <c r="BR70" s="346">
        <v>0</v>
      </c>
      <c r="BS70" s="346">
        <v>0</v>
      </c>
      <c r="BT70" s="346">
        <v>0</v>
      </c>
      <c r="BU70" s="346">
        <v>0</v>
      </c>
      <c r="BV70" s="346">
        <v>0</v>
      </c>
      <c r="BW70" s="346">
        <v>0</v>
      </c>
      <c r="BX70" s="346">
        <v>0</v>
      </c>
      <c r="BY70" s="346">
        <v>0</v>
      </c>
      <c r="BZ70" s="346">
        <v>0</v>
      </c>
      <c r="CA70" s="346">
        <v>0</v>
      </c>
      <c r="CB70" s="346">
        <v>0</v>
      </c>
      <c r="CC70" s="346">
        <v>0</v>
      </c>
      <c r="CD70" s="346">
        <v>0</v>
      </c>
      <c r="CE70" s="347">
        <v>0</v>
      </c>
    </row>
    <row r="71" spans="1:83" s="53" customFormat="1" x14ac:dyDescent="0.35">
      <c r="B71" s="203" t="s">
        <v>688</v>
      </c>
      <c r="C71" s="74"/>
      <c r="D71" s="346">
        <v>0</v>
      </c>
      <c r="E71" s="346">
        <v>0</v>
      </c>
      <c r="F71" s="346">
        <v>0</v>
      </c>
      <c r="G71" s="346">
        <v>0</v>
      </c>
      <c r="H71" s="346">
        <v>0</v>
      </c>
      <c r="I71" s="346">
        <v>0</v>
      </c>
      <c r="J71" s="346">
        <v>0</v>
      </c>
      <c r="K71" s="346">
        <v>0</v>
      </c>
      <c r="L71" s="346">
        <v>0</v>
      </c>
      <c r="M71" s="346">
        <v>0</v>
      </c>
      <c r="N71" s="346">
        <v>0</v>
      </c>
      <c r="O71" s="346">
        <v>0</v>
      </c>
      <c r="P71" s="346">
        <v>0</v>
      </c>
      <c r="Q71" s="346">
        <v>0</v>
      </c>
      <c r="R71" s="346">
        <v>0</v>
      </c>
      <c r="S71" s="346">
        <v>0</v>
      </c>
      <c r="T71" s="346">
        <v>0</v>
      </c>
      <c r="U71" s="346">
        <v>0</v>
      </c>
      <c r="V71" s="346">
        <v>0</v>
      </c>
      <c r="W71" s="346">
        <v>0</v>
      </c>
      <c r="X71" s="346">
        <v>0</v>
      </c>
      <c r="Y71" s="346">
        <v>0</v>
      </c>
      <c r="Z71" s="346">
        <v>0</v>
      </c>
      <c r="AA71" s="346">
        <v>0</v>
      </c>
      <c r="AB71" s="346">
        <v>0</v>
      </c>
      <c r="AC71" s="346">
        <v>0</v>
      </c>
      <c r="AD71" s="346">
        <v>0</v>
      </c>
      <c r="AE71" s="346">
        <v>0</v>
      </c>
      <c r="AF71" s="346">
        <v>0</v>
      </c>
      <c r="AG71" s="346">
        <v>0</v>
      </c>
      <c r="AH71" s="346">
        <v>181.05380603277385</v>
      </c>
      <c r="AI71" s="346">
        <v>169.63819558214402</v>
      </c>
      <c r="AJ71" s="346">
        <v>171.42284767002704</v>
      </c>
      <c r="AK71" s="346">
        <v>177.28849652064704</v>
      </c>
      <c r="AL71" s="346">
        <v>213.84343621743628</v>
      </c>
      <c r="AM71" s="346">
        <v>240.06033806855979</v>
      </c>
      <c r="AN71" s="346">
        <v>261.03427663675546</v>
      </c>
      <c r="AO71" s="346">
        <v>299.8195258138345</v>
      </c>
      <c r="AP71" s="346">
        <v>359.92459964132115</v>
      </c>
      <c r="AQ71" s="346">
        <v>369.64562259692303</v>
      </c>
      <c r="AR71" s="346">
        <v>455.06772643566046</v>
      </c>
      <c r="AS71" s="346">
        <v>457.36348194882731</v>
      </c>
      <c r="AT71" s="346">
        <v>348.32250951264348</v>
      </c>
      <c r="AU71" s="346">
        <v>539.04229150219362</v>
      </c>
      <c r="AV71" s="346">
        <v>519.26265457493048</v>
      </c>
      <c r="AW71" s="346">
        <v>499.01433188611588</v>
      </c>
      <c r="AX71" s="346">
        <v>529.78704641132458</v>
      </c>
      <c r="AY71" s="346">
        <v>653.60341718037614</v>
      </c>
      <c r="AZ71" s="346">
        <v>856.91946784636002</v>
      </c>
      <c r="BA71" s="346">
        <v>888.99924346188675</v>
      </c>
      <c r="BB71" s="346">
        <v>765.2225185423755</v>
      </c>
      <c r="BC71" s="346">
        <v>747.35094074130154</v>
      </c>
      <c r="BD71" s="346">
        <v>739.73456428844383</v>
      </c>
      <c r="BE71" s="346">
        <v>707.04098788206772</v>
      </c>
      <c r="BF71" s="346">
        <v>675.41188451439098</v>
      </c>
      <c r="BG71" s="346">
        <v>676.32568276013137</v>
      </c>
      <c r="BH71" s="346">
        <v>609.99509547525804</v>
      </c>
      <c r="BI71" s="346">
        <v>449.2301327143341</v>
      </c>
      <c r="BJ71" s="346">
        <v>430.50828407907676</v>
      </c>
      <c r="BK71" s="346">
        <v>481.44283358411786</v>
      </c>
      <c r="BL71" s="346">
        <v>356.50370454576944</v>
      </c>
      <c r="BM71" s="346">
        <v>98.819383444452654</v>
      </c>
      <c r="BN71" s="346">
        <v>0</v>
      </c>
      <c r="BO71" s="346">
        <v>0</v>
      </c>
      <c r="BP71" s="346">
        <v>0</v>
      </c>
      <c r="BQ71" s="346">
        <v>0</v>
      </c>
      <c r="BR71" s="346">
        <v>0</v>
      </c>
      <c r="BS71" s="346">
        <v>0</v>
      </c>
      <c r="BT71" s="346">
        <v>0</v>
      </c>
      <c r="BU71" s="346">
        <v>0</v>
      </c>
      <c r="BV71" s="346">
        <v>0</v>
      </c>
      <c r="BW71" s="346">
        <v>0</v>
      </c>
      <c r="BX71" s="346">
        <v>0</v>
      </c>
      <c r="BY71" s="346">
        <v>0</v>
      </c>
      <c r="BZ71" s="346">
        <v>0</v>
      </c>
      <c r="CA71" s="346">
        <v>0</v>
      </c>
      <c r="CB71" s="346">
        <v>0</v>
      </c>
      <c r="CC71" s="346">
        <v>0</v>
      </c>
      <c r="CD71" s="346">
        <v>0</v>
      </c>
      <c r="CE71" s="347">
        <v>0</v>
      </c>
    </row>
    <row r="72" spans="1:83" s="53" customFormat="1" x14ac:dyDescent="0.35">
      <c r="B72" s="285" t="s">
        <v>689</v>
      </c>
      <c r="C72" s="391"/>
      <c r="D72" s="346">
        <v>0</v>
      </c>
      <c r="E72" s="346">
        <v>0</v>
      </c>
      <c r="F72" s="346">
        <v>0</v>
      </c>
      <c r="G72" s="346">
        <v>0</v>
      </c>
      <c r="H72" s="346">
        <v>0</v>
      </c>
      <c r="I72" s="346">
        <v>0</v>
      </c>
      <c r="J72" s="346">
        <v>0</v>
      </c>
      <c r="K72" s="346">
        <v>0</v>
      </c>
      <c r="L72" s="346">
        <v>0</v>
      </c>
      <c r="M72" s="346">
        <v>0</v>
      </c>
      <c r="N72" s="346">
        <v>0</v>
      </c>
      <c r="O72" s="346">
        <v>0</v>
      </c>
      <c r="P72" s="346">
        <v>0</v>
      </c>
      <c r="Q72" s="346">
        <v>0</v>
      </c>
      <c r="R72" s="346">
        <v>0</v>
      </c>
      <c r="S72" s="346">
        <v>0</v>
      </c>
      <c r="T72" s="346">
        <v>0</v>
      </c>
      <c r="U72" s="346">
        <v>0</v>
      </c>
      <c r="V72" s="346">
        <v>0</v>
      </c>
      <c r="W72" s="346">
        <v>0</v>
      </c>
      <c r="X72" s="346">
        <v>0</v>
      </c>
      <c r="Y72" s="346">
        <v>0</v>
      </c>
      <c r="Z72" s="346">
        <v>0</v>
      </c>
      <c r="AA72" s="346">
        <v>0</v>
      </c>
      <c r="AB72" s="346">
        <v>0</v>
      </c>
      <c r="AC72" s="346">
        <v>0</v>
      </c>
      <c r="AD72" s="346">
        <v>0</v>
      </c>
      <c r="AE72" s="346">
        <v>0</v>
      </c>
      <c r="AF72" s="346">
        <v>0</v>
      </c>
      <c r="AG72" s="346">
        <v>0</v>
      </c>
      <c r="AH72" s="346">
        <v>122.64935247381453</v>
      </c>
      <c r="AI72" s="346">
        <v>134.71268472699674</v>
      </c>
      <c r="AJ72" s="346">
        <v>142.15553221416877</v>
      </c>
      <c r="AK72" s="346">
        <v>174.49714572436449</v>
      </c>
      <c r="AL72" s="346">
        <v>227.86595662513702</v>
      </c>
      <c r="AM72" s="346">
        <v>296.74125122363643</v>
      </c>
      <c r="AN72" s="346">
        <v>352.23902389538085</v>
      </c>
      <c r="AO72" s="346">
        <v>344.3471781624238</v>
      </c>
      <c r="AP72" s="346">
        <v>422.27374288627442</v>
      </c>
      <c r="AQ72" s="346">
        <v>573.21857417204001</v>
      </c>
      <c r="AR72" s="346">
        <v>372.55544636765609</v>
      </c>
      <c r="AS72" s="346">
        <v>374.20648523085868</v>
      </c>
      <c r="AT72" s="346">
        <v>598.46326578005642</v>
      </c>
      <c r="AU72" s="346">
        <v>859.70812959003172</v>
      </c>
      <c r="AV72" s="346">
        <v>653.43078945813613</v>
      </c>
      <c r="AW72" s="346">
        <v>643.84757109865245</v>
      </c>
      <c r="AX72" s="346">
        <v>791.9814440331628</v>
      </c>
      <c r="AY72" s="346">
        <v>887.99027117709511</v>
      </c>
      <c r="AZ72" s="346">
        <v>777.0811258772942</v>
      </c>
      <c r="BA72" s="346">
        <v>701.75291637435305</v>
      </c>
      <c r="BB72" s="346">
        <v>647.88275579862977</v>
      </c>
      <c r="BC72" s="346">
        <v>480.3811342185063</v>
      </c>
      <c r="BD72" s="346">
        <v>482.52324222838905</v>
      </c>
      <c r="BE72" s="346">
        <v>527.29906559949848</v>
      </c>
      <c r="BF72" s="346">
        <v>560.44113966198404</v>
      </c>
      <c r="BG72" s="346">
        <v>748.80100916221068</v>
      </c>
      <c r="BH72" s="346">
        <v>572.84834254809766</v>
      </c>
      <c r="BI72" s="346">
        <v>370.0474943824392</v>
      </c>
      <c r="BJ72" s="346">
        <v>344.95871010962389</v>
      </c>
      <c r="BK72" s="346">
        <v>318.06751735410165</v>
      </c>
      <c r="BL72" s="346">
        <v>283.78016588382633</v>
      </c>
      <c r="BM72" s="346">
        <v>374.87986621891088</v>
      </c>
      <c r="BN72" s="346">
        <v>0</v>
      </c>
      <c r="BO72" s="346">
        <v>0</v>
      </c>
      <c r="BP72" s="346">
        <v>0</v>
      </c>
      <c r="BQ72" s="346">
        <v>0</v>
      </c>
      <c r="BR72" s="346">
        <v>0</v>
      </c>
      <c r="BS72" s="346">
        <v>0</v>
      </c>
      <c r="BT72" s="346">
        <v>0</v>
      </c>
      <c r="BU72" s="346">
        <v>0</v>
      </c>
      <c r="BV72" s="346">
        <v>0</v>
      </c>
      <c r="BW72" s="346">
        <v>0</v>
      </c>
      <c r="BX72" s="346">
        <v>0</v>
      </c>
      <c r="BY72" s="346">
        <v>0</v>
      </c>
      <c r="BZ72" s="346">
        <v>0</v>
      </c>
      <c r="CA72" s="346">
        <v>0</v>
      </c>
      <c r="CB72" s="346">
        <v>0</v>
      </c>
      <c r="CC72" s="346">
        <v>0</v>
      </c>
      <c r="CD72" s="346">
        <v>0</v>
      </c>
      <c r="CE72" s="347">
        <v>0</v>
      </c>
    </row>
    <row r="73" spans="1:83" s="53" customFormat="1" ht="24.75" customHeight="1" x14ac:dyDescent="0.35">
      <c r="B73" s="74" t="s">
        <v>679</v>
      </c>
      <c r="C73" s="76"/>
      <c r="D73" s="346">
        <v>0</v>
      </c>
      <c r="E73" s="346">
        <v>0</v>
      </c>
      <c r="F73" s="346">
        <v>0</v>
      </c>
      <c r="G73" s="346">
        <v>0</v>
      </c>
      <c r="H73" s="346">
        <v>0</v>
      </c>
      <c r="I73" s="346">
        <v>0</v>
      </c>
      <c r="J73" s="346">
        <v>0</v>
      </c>
      <c r="K73" s="346">
        <v>0</v>
      </c>
      <c r="L73" s="346">
        <v>0</v>
      </c>
      <c r="M73" s="346">
        <v>0</v>
      </c>
      <c r="N73" s="346">
        <v>0</v>
      </c>
      <c r="O73" s="346">
        <v>0</v>
      </c>
      <c r="P73" s="346">
        <v>0</v>
      </c>
      <c r="Q73" s="346">
        <v>0</v>
      </c>
      <c r="R73" s="346">
        <v>0</v>
      </c>
      <c r="S73" s="346">
        <v>0</v>
      </c>
      <c r="T73" s="346">
        <v>0</v>
      </c>
      <c r="U73" s="346">
        <v>0</v>
      </c>
      <c r="V73" s="346">
        <v>0</v>
      </c>
      <c r="W73" s="346">
        <v>0</v>
      </c>
      <c r="X73" s="346">
        <v>0</v>
      </c>
      <c r="Y73" s="346">
        <v>0</v>
      </c>
      <c r="Z73" s="346">
        <v>0</v>
      </c>
      <c r="AA73" s="346">
        <v>0</v>
      </c>
      <c r="AB73" s="346">
        <v>0</v>
      </c>
      <c r="AC73" s="346">
        <v>0</v>
      </c>
      <c r="AD73" s="346">
        <v>0</v>
      </c>
      <c r="AE73" s="346">
        <v>0</v>
      </c>
      <c r="AF73" s="346">
        <v>0</v>
      </c>
      <c r="AG73" s="346">
        <v>0</v>
      </c>
      <c r="AH73" s="346">
        <v>1679.1646231803416</v>
      </c>
      <c r="AI73" s="346">
        <v>1507.1877493079783</v>
      </c>
      <c r="AJ73" s="346">
        <v>1655.2157272044146</v>
      </c>
      <c r="AK73" s="346">
        <v>2128.8370021686351</v>
      </c>
      <c r="AL73" s="346">
        <v>2648.3864741164462</v>
      </c>
      <c r="AM73" s="346">
        <v>2943.9484996640672</v>
      </c>
      <c r="AN73" s="346">
        <v>3210.3146336836107</v>
      </c>
      <c r="AO73" s="346">
        <v>3479.4492719113377</v>
      </c>
      <c r="AP73" s="346">
        <v>3530.0258672435743</v>
      </c>
      <c r="AQ73" s="346">
        <v>3458.8400723830418</v>
      </c>
      <c r="AR73" s="346">
        <v>3306.3994653634363</v>
      </c>
      <c r="AS73" s="346">
        <v>3273.7345409356521</v>
      </c>
      <c r="AT73" s="346">
        <v>3409.5219750666756</v>
      </c>
      <c r="AU73" s="346">
        <v>4176.1873807079955</v>
      </c>
      <c r="AV73" s="346">
        <v>5035.0235433682965</v>
      </c>
      <c r="AW73" s="346">
        <v>5428.4397454583977</v>
      </c>
      <c r="AX73" s="346">
        <v>5178.7464525512214</v>
      </c>
      <c r="AY73" s="346">
        <v>4927.7926866455091</v>
      </c>
      <c r="AZ73" s="346">
        <v>4203.9787698000046</v>
      </c>
      <c r="BA73" s="346">
        <v>3711.8836803352897</v>
      </c>
      <c r="BB73" s="346">
        <v>3657.7077706168207</v>
      </c>
      <c r="BC73" s="346">
        <v>3985.8817155098595</v>
      </c>
      <c r="BD73" s="346">
        <v>4861.8790046942149</v>
      </c>
      <c r="BE73" s="346">
        <v>5379.7680925722279</v>
      </c>
      <c r="BF73" s="346">
        <v>5781.3469924667224</v>
      </c>
      <c r="BG73" s="346">
        <v>5794.7661705016226</v>
      </c>
      <c r="BH73" s="346">
        <v>4912.9334716655931</v>
      </c>
      <c r="BI73" s="346">
        <v>3684.270504014311</v>
      </c>
      <c r="BJ73" s="346">
        <v>2903.0986261911426</v>
      </c>
      <c r="BK73" s="346">
        <v>2403.7721013514542</v>
      </c>
      <c r="BL73" s="346">
        <v>1943.6663151170158</v>
      </c>
      <c r="BM73" s="346">
        <v>1155.7236570432135</v>
      </c>
      <c r="BN73" s="346">
        <v>0</v>
      </c>
      <c r="BO73" s="346">
        <v>0</v>
      </c>
      <c r="BP73" s="346">
        <v>0</v>
      </c>
      <c r="BQ73" s="346">
        <v>0</v>
      </c>
      <c r="BR73" s="346">
        <v>0</v>
      </c>
      <c r="BS73" s="346">
        <v>0</v>
      </c>
      <c r="BT73" s="346">
        <v>0</v>
      </c>
      <c r="BU73" s="346">
        <v>0</v>
      </c>
      <c r="BV73" s="346">
        <v>0</v>
      </c>
      <c r="BW73" s="346">
        <v>0</v>
      </c>
      <c r="BX73" s="346">
        <v>0</v>
      </c>
      <c r="BY73" s="346">
        <v>0</v>
      </c>
      <c r="BZ73" s="346">
        <v>0</v>
      </c>
      <c r="CA73" s="346">
        <v>0</v>
      </c>
      <c r="CB73" s="346">
        <v>0</v>
      </c>
      <c r="CC73" s="346">
        <v>0</v>
      </c>
      <c r="CD73" s="346">
        <v>0</v>
      </c>
      <c r="CE73" s="347">
        <v>0</v>
      </c>
    </row>
    <row r="74" spans="1:83" s="53" customFormat="1" x14ac:dyDescent="0.35">
      <c r="B74" s="203" t="s">
        <v>685</v>
      </c>
      <c r="C74" s="74"/>
      <c r="D74" s="346">
        <v>0</v>
      </c>
      <c r="E74" s="346">
        <v>0</v>
      </c>
      <c r="F74" s="346">
        <v>0</v>
      </c>
      <c r="G74" s="346">
        <v>0</v>
      </c>
      <c r="H74" s="346">
        <v>0</v>
      </c>
      <c r="I74" s="346">
        <v>0</v>
      </c>
      <c r="J74" s="346">
        <v>0</v>
      </c>
      <c r="K74" s="346">
        <v>0</v>
      </c>
      <c r="L74" s="346">
        <v>0</v>
      </c>
      <c r="M74" s="346">
        <v>0</v>
      </c>
      <c r="N74" s="346">
        <v>0</v>
      </c>
      <c r="O74" s="346">
        <v>0</v>
      </c>
      <c r="P74" s="346">
        <v>0</v>
      </c>
      <c r="Q74" s="346">
        <v>0</v>
      </c>
      <c r="R74" s="346">
        <v>0</v>
      </c>
      <c r="S74" s="346">
        <v>0</v>
      </c>
      <c r="T74" s="346">
        <v>0</v>
      </c>
      <c r="U74" s="346">
        <v>0</v>
      </c>
      <c r="V74" s="346">
        <v>0</v>
      </c>
      <c r="W74" s="346">
        <v>0</v>
      </c>
      <c r="X74" s="346">
        <v>0</v>
      </c>
      <c r="Y74" s="346">
        <v>0</v>
      </c>
      <c r="Z74" s="346">
        <v>0</v>
      </c>
      <c r="AA74" s="346">
        <v>0</v>
      </c>
      <c r="AB74" s="346">
        <v>0</v>
      </c>
      <c r="AC74" s="346">
        <v>0</v>
      </c>
      <c r="AD74" s="346">
        <v>0</v>
      </c>
      <c r="AE74" s="346">
        <v>0</v>
      </c>
      <c r="AF74" s="346">
        <v>0</v>
      </c>
      <c r="AG74" s="346">
        <v>0</v>
      </c>
      <c r="AH74" s="346">
        <v>545.91382239095947</v>
      </c>
      <c r="AI74" s="346">
        <v>473.60612764347542</v>
      </c>
      <c r="AJ74" s="346">
        <v>557.7001269885875</v>
      </c>
      <c r="AK74" s="346">
        <v>931.99019456565293</v>
      </c>
      <c r="AL74" s="346">
        <v>1253.5766555575799</v>
      </c>
      <c r="AM74" s="346">
        <v>1438.4575689008334</v>
      </c>
      <c r="AN74" s="346">
        <v>1602.1859790026815</v>
      </c>
      <c r="AO74" s="346">
        <v>1686.4793935440664</v>
      </c>
      <c r="AP74" s="346">
        <v>1627.5123505565655</v>
      </c>
      <c r="AQ74" s="346">
        <v>1436.1860428472228</v>
      </c>
      <c r="AR74" s="346">
        <v>1084.0964829967459</v>
      </c>
      <c r="AS74" s="346">
        <v>819.29443065059218</v>
      </c>
      <c r="AT74" s="346">
        <v>801.7213363497134</v>
      </c>
      <c r="AU74" s="346">
        <v>1129.5730456982678</v>
      </c>
      <c r="AV74" s="346">
        <v>1391.8826762607355</v>
      </c>
      <c r="AW74" s="346">
        <v>1454.9378549176472</v>
      </c>
      <c r="AX74" s="346">
        <v>1524.2995721308287</v>
      </c>
      <c r="AY74" s="346">
        <v>1185.1050970852975</v>
      </c>
      <c r="AZ74" s="346">
        <v>475.38423047729651</v>
      </c>
      <c r="BA74" s="346">
        <v>0</v>
      </c>
      <c r="BB74" s="346">
        <v>0</v>
      </c>
      <c r="BC74" s="346">
        <v>0</v>
      </c>
      <c r="BD74" s="346">
        <v>0</v>
      </c>
      <c r="BE74" s="346">
        <v>0</v>
      </c>
      <c r="BF74" s="346">
        <v>0</v>
      </c>
      <c r="BG74" s="346">
        <v>0</v>
      </c>
      <c r="BH74" s="346">
        <v>0</v>
      </c>
      <c r="BI74" s="346">
        <v>0</v>
      </c>
      <c r="BJ74" s="346">
        <v>0</v>
      </c>
      <c r="BK74" s="346">
        <v>0</v>
      </c>
      <c r="BL74" s="346">
        <v>0</v>
      </c>
      <c r="BM74" s="346">
        <v>0</v>
      </c>
      <c r="BN74" s="346">
        <v>0</v>
      </c>
      <c r="BO74" s="346">
        <v>0</v>
      </c>
      <c r="BP74" s="346">
        <v>0</v>
      </c>
      <c r="BQ74" s="346">
        <v>0</v>
      </c>
      <c r="BR74" s="346">
        <v>0</v>
      </c>
      <c r="BS74" s="346">
        <v>0</v>
      </c>
      <c r="BT74" s="346">
        <v>0</v>
      </c>
      <c r="BU74" s="346">
        <v>0</v>
      </c>
      <c r="BV74" s="346">
        <v>0</v>
      </c>
      <c r="BW74" s="346">
        <v>0</v>
      </c>
      <c r="BX74" s="346">
        <v>0</v>
      </c>
      <c r="BY74" s="346">
        <v>0</v>
      </c>
      <c r="BZ74" s="346">
        <v>0</v>
      </c>
      <c r="CA74" s="346">
        <v>0</v>
      </c>
      <c r="CB74" s="346">
        <v>0</v>
      </c>
      <c r="CC74" s="346">
        <v>0</v>
      </c>
      <c r="CD74" s="346">
        <v>0</v>
      </c>
      <c r="CE74" s="347">
        <v>0</v>
      </c>
    </row>
    <row r="75" spans="1:83" s="53" customFormat="1" x14ac:dyDescent="0.35">
      <c r="B75" s="203" t="s">
        <v>686</v>
      </c>
      <c r="C75" s="74"/>
      <c r="D75" s="346">
        <v>0</v>
      </c>
      <c r="E75" s="346">
        <v>0</v>
      </c>
      <c r="F75" s="346">
        <v>0</v>
      </c>
      <c r="G75" s="346">
        <v>0</v>
      </c>
      <c r="H75" s="346">
        <v>0</v>
      </c>
      <c r="I75" s="346">
        <v>0</v>
      </c>
      <c r="J75" s="346">
        <v>0</v>
      </c>
      <c r="K75" s="346">
        <v>0</v>
      </c>
      <c r="L75" s="346">
        <v>0</v>
      </c>
      <c r="M75" s="346">
        <v>0</v>
      </c>
      <c r="N75" s="346">
        <v>0</v>
      </c>
      <c r="O75" s="346">
        <v>0</v>
      </c>
      <c r="P75" s="346">
        <v>0</v>
      </c>
      <c r="Q75" s="346">
        <v>0</v>
      </c>
      <c r="R75" s="346">
        <v>0</v>
      </c>
      <c r="S75" s="346">
        <v>0</v>
      </c>
      <c r="T75" s="346">
        <v>0</v>
      </c>
      <c r="U75" s="346">
        <v>0</v>
      </c>
      <c r="V75" s="346">
        <v>0</v>
      </c>
      <c r="W75" s="346">
        <v>0</v>
      </c>
      <c r="X75" s="346">
        <v>0</v>
      </c>
      <c r="Y75" s="346">
        <v>0</v>
      </c>
      <c r="Z75" s="346">
        <v>0</v>
      </c>
      <c r="AA75" s="346">
        <v>0</v>
      </c>
      <c r="AB75" s="346">
        <v>0</v>
      </c>
      <c r="AC75" s="346">
        <v>0</v>
      </c>
      <c r="AD75" s="346">
        <v>0</v>
      </c>
      <c r="AE75" s="346">
        <v>0</v>
      </c>
      <c r="AF75" s="346">
        <v>0</v>
      </c>
      <c r="AG75" s="346">
        <v>0</v>
      </c>
      <c r="AH75" s="346">
        <v>16.370661210946331</v>
      </c>
      <c r="AI75" s="346">
        <v>15.555598013741397</v>
      </c>
      <c r="AJ75" s="346">
        <v>18.468669854896671</v>
      </c>
      <c r="AK75" s="346">
        <v>11.514435197535548</v>
      </c>
      <c r="AL75" s="346">
        <v>18.082015526319388</v>
      </c>
      <c r="AM75" s="346">
        <v>16.073305785264822</v>
      </c>
      <c r="AN75" s="346">
        <v>18.798301662222542</v>
      </c>
      <c r="AO75" s="346">
        <v>17.841905456254022</v>
      </c>
      <c r="AP75" s="346">
        <v>17.622465761992331</v>
      </c>
      <c r="AQ75" s="346">
        <v>29.959464316278844</v>
      </c>
      <c r="AR75" s="346">
        <v>50.946133001433665</v>
      </c>
      <c r="AS75" s="346">
        <v>53.644529304541265</v>
      </c>
      <c r="AT75" s="346">
        <v>58.391376275393128</v>
      </c>
      <c r="AU75" s="346">
        <v>66.475406763565317</v>
      </c>
      <c r="AV75" s="346">
        <v>75.446900754284144</v>
      </c>
      <c r="AW75" s="346">
        <v>81.931076995243899</v>
      </c>
      <c r="AX75" s="346">
        <v>80.795312930602847</v>
      </c>
      <c r="AY75" s="346">
        <v>84.144257506839594</v>
      </c>
      <c r="AZ75" s="346">
        <v>87.423027560728045</v>
      </c>
      <c r="BA75" s="346">
        <v>88.955056082217325</v>
      </c>
      <c r="BB75" s="346">
        <v>89.954277212899513</v>
      </c>
      <c r="BC75" s="346">
        <v>92.016121643486059</v>
      </c>
      <c r="BD75" s="346">
        <v>104.25964254085027</v>
      </c>
      <c r="BE75" s="346">
        <v>113.15244514535537</v>
      </c>
      <c r="BF75" s="346">
        <v>124.80567663662528</v>
      </c>
      <c r="BG75" s="346">
        <v>68.342864655167617</v>
      </c>
      <c r="BH75" s="346">
        <v>0</v>
      </c>
      <c r="BI75" s="346">
        <v>0</v>
      </c>
      <c r="BJ75" s="346">
        <v>0</v>
      </c>
      <c r="BK75" s="346">
        <v>0</v>
      </c>
      <c r="BL75" s="346">
        <v>0</v>
      </c>
      <c r="BM75" s="346">
        <v>0</v>
      </c>
      <c r="BN75" s="346">
        <v>0</v>
      </c>
      <c r="BO75" s="346">
        <v>0</v>
      </c>
      <c r="BP75" s="346">
        <v>0</v>
      </c>
      <c r="BQ75" s="346">
        <v>0</v>
      </c>
      <c r="BR75" s="346">
        <v>0</v>
      </c>
      <c r="BS75" s="346">
        <v>0</v>
      </c>
      <c r="BT75" s="346">
        <v>0</v>
      </c>
      <c r="BU75" s="346">
        <v>0</v>
      </c>
      <c r="BV75" s="346">
        <v>0</v>
      </c>
      <c r="BW75" s="346">
        <v>0</v>
      </c>
      <c r="BX75" s="346">
        <v>0</v>
      </c>
      <c r="BY75" s="346">
        <v>0</v>
      </c>
      <c r="BZ75" s="346">
        <v>0</v>
      </c>
      <c r="CA75" s="346">
        <v>0</v>
      </c>
      <c r="CB75" s="346">
        <v>0</v>
      </c>
      <c r="CC75" s="346">
        <v>0</v>
      </c>
      <c r="CD75" s="346">
        <v>0</v>
      </c>
      <c r="CE75" s="347">
        <v>0</v>
      </c>
    </row>
    <row r="76" spans="1:83" s="53" customFormat="1" x14ac:dyDescent="0.35">
      <c r="B76" s="203" t="s">
        <v>671</v>
      </c>
      <c r="C76" s="74"/>
      <c r="D76" s="346">
        <v>0</v>
      </c>
      <c r="E76" s="346">
        <v>0</v>
      </c>
      <c r="F76" s="346">
        <v>0</v>
      </c>
      <c r="G76" s="346">
        <v>0</v>
      </c>
      <c r="H76" s="346">
        <v>0</v>
      </c>
      <c r="I76" s="346">
        <v>0</v>
      </c>
      <c r="J76" s="346">
        <v>0</v>
      </c>
      <c r="K76" s="346">
        <v>0</v>
      </c>
      <c r="L76" s="346">
        <v>0</v>
      </c>
      <c r="M76" s="346">
        <v>0</v>
      </c>
      <c r="N76" s="346">
        <v>0</v>
      </c>
      <c r="O76" s="346">
        <v>0</v>
      </c>
      <c r="P76" s="346">
        <v>0</v>
      </c>
      <c r="Q76" s="346">
        <v>0</v>
      </c>
      <c r="R76" s="346">
        <v>0</v>
      </c>
      <c r="S76" s="346">
        <v>0</v>
      </c>
      <c r="T76" s="346">
        <v>0</v>
      </c>
      <c r="U76" s="346">
        <v>0</v>
      </c>
      <c r="V76" s="346">
        <v>0</v>
      </c>
      <c r="W76" s="346">
        <v>0</v>
      </c>
      <c r="X76" s="346">
        <v>0</v>
      </c>
      <c r="Y76" s="346">
        <v>0</v>
      </c>
      <c r="Z76" s="346">
        <v>0</v>
      </c>
      <c r="AA76" s="346">
        <v>0</v>
      </c>
      <c r="AB76" s="346">
        <v>0</v>
      </c>
      <c r="AC76" s="346">
        <v>0</v>
      </c>
      <c r="AD76" s="346">
        <v>0</v>
      </c>
      <c r="AE76" s="346">
        <v>0</v>
      </c>
      <c r="AF76" s="346">
        <v>0</v>
      </c>
      <c r="AG76" s="346">
        <v>0</v>
      </c>
      <c r="AH76" s="346">
        <v>30.332318121760711</v>
      </c>
      <c r="AI76" s="346">
        <v>29.314817344724368</v>
      </c>
      <c r="AJ76" s="346">
        <v>26.965432733164889</v>
      </c>
      <c r="AK76" s="346">
        <v>29.322444163296719</v>
      </c>
      <c r="AL76" s="346">
        <v>28.412635929444196</v>
      </c>
      <c r="AM76" s="346">
        <v>39.501491852733082</v>
      </c>
      <c r="AN76" s="346">
        <v>39.578178990716033</v>
      </c>
      <c r="AO76" s="346">
        <v>45.474398868752111</v>
      </c>
      <c r="AP76" s="346">
        <v>60.095812333077859</v>
      </c>
      <c r="AQ76" s="346">
        <v>71.834227596694703</v>
      </c>
      <c r="AR76" s="346">
        <v>78.953567934997452</v>
      </c>
      <c r="AS76" s="346">
        <v>101.96558637057765</v>
      </c>
      <c r="AT76" s="346">
        <v>150.14845969565556</v>
      </c>
      <c r="AU76" s="346">
        <v>261.56578193621829</v>
      </c>
      <c r="AV76" s="346">
        <v>368.01674890433748</v>
      </c>
      <c r="AW76" s="346">
        <v>482.14748113025445</v>
      </c>
      <c r="AX76" s="346">
        <v>474.30254198576239</v>
      </c>
      <c r="AY76" s="346">
        <v>533.4014392878247</v>
      </c>
      <c r="AZ76" s="346">
        <v>565.33235974916681</v>
      </c>
      <c r="BA76" s="346">
        <v>611.53327609697715</v>
      </c>
      <c r="BB76" s="346">
        <v>647.57632819718037</v>
      </c>
      <c r="BC76" s="346">
        <v>758.6815835274399</v>
      </c>
      <c r="BD76" s="346">
        <v>961.37588192014493</v>
      </c>
      <c r="BE76" s="346">
        <v>1129.073268166045</v>
      </c>
      <c r="BF76" s="346">
        <v>1266.4605538986295</v>
      </c>
      <c r="BG76" s="346">
        <v>1338.5488941489195</v>
      </c>
      <c r="BH76" s="346">
        <v>1235.2794691098841</v>
      </c>
      <c r="BI76" s="346">
        <v>962.96776327618204</v>
      </c>
      <c r="BJ76" s="346">
        <v>781.60645271547912</v>
      </c>
      <c r="BK76" s="346">
        <v>655.2901328784958</v>
      </c>
      <c r="BL76" s="346">
        <v>556.90032078679542</v>
      </c>
      <c r="BM76" s="346">
        <v>398.46218110047278</v>
      </c>
      <c r="BN76" s="346">
        <v>0</v>
      </c>
      <c r="BO76" s="346">
        <v>0</v>
      </c>
      <c r="BP76" s="346">
        <v>0</v>
      </c>
      <c r="BQ76" s="346">
        <v>0</v>
      </c>
      <c r="BR76" s="346">
        <v>0</v>
      </c>
      <c r="BS76" s="346">
        <v>0</v>
      </c>
      <c r="BT76" s="346">
        <v>0</v>
      </c>
      <c r="BU76" s="346">
        <v>0</v>
      </c>
      <c r="BV76" s="346">
        <v>0</v>
      </c>
      <c r="BW76" s="346">
        <v>0</v>
      </c>
      <c r="BX76" s="346">
        <v>0</v>
      </c>
      <c r="BY76" s="346">
        <v>0</v>
      </c>
      <c r="BZ76" s="346">
        <v>0</v>
      </c>
      <c r="CA76" s="346">
        <v>0</v>
      </c>
      <c r="CB76" s="346">
        <v>0</v>
      </c>
      <c r="CC76" s="346">
        <v>0</v>
      </c>
      <c r="CD76" s="346">
        <v>0</v>
      </c>
      <c r="CE76" s="347">
        <v>0</v>
      </c>
    </row>
    <row r="77" spans="1:83" s="53" customFormat="1" x14ac:dyDescent="0.35">
      <c r="B77" s="203" t="s">
        <v>687</v>
      </c>
      <c r="C77" s="74"/>
      <c r="D77" s="346">
        <v>0</v>
      </c>
      <c r="E77" s="346">
        <v>0</v>
      </c>
      <c r="F77" s="346">
        <v>0</v>
      </c>
      <c r="G77" s="346">
        <v>0</v>
      </c>
      <c r="H77" s="346">
        <v>0</v>
      </c>
      <c r="I77" s="346">
        <v>0</v>
      </c>
      <c r="J77" s="346">
        <v>0</v>
      </c>
      <c r="K77" s="346">
        <v>0</v>
      </c>
      <c r="L77" s="346">
        <v>0</v>
      </c>
      <c r="M77" s="346">
        <v>0</v>
      </c>
      <c r="N77" s="346">
        <v>0</v>
      </c>
      <c r="O77" s="346">
        <v>0</v>
      </c>
      <c r="P77" s="346">
        <v>0</v>
      </c>
      <c r="Q77" s="346">
        <v>0</v>
      </c>
      <c r="R77" s="346">
        <v>0</v>
      </c>
      <c r="S77" s="346">
        <v>0</v>
      </c>
      <c r="T77" s="346">
        <v>0</v>
      </c>
      <c r="U77" s="346">
        <v>0</v>
      </c>
      <c r="V77" s="346">
        <v>0</v>
      </c>
      <c r="W77" s="346">
        <v>0</v>
      </c>
      <c r="X77" s="346">
        <v>0</v>
      </c>
      <c r="Y77" s="346">
        <v>0</v>
      </c>
      <c r="Z77" s="346">
        <v>0</v>
      </c>
      <c r="AA77" s="346">
        <v>0</v>
      </c>
      <c r="AB77" s="346">
        <v>0</v>
      </c>
      <c r="AC77" s="346">
        <v>0</v>
      </c>
      <c r="AD77" s="346">
        <v>0</v>
      </c>
      <c r="AE77" s="346">
        <v>0</v>
      </c>
      <c r="AF77" s="346">
        <v>0</v>
      </c>
      <c r="AG77" s="346">
        <v>0</v>
      </c>
      <c r="AH77" s="346">
        <v>1063.8421169833905</v>
      </c>
      <c r="AI77" s="346">
        <v>965.95707632443009</v>
      </c>
      <c r="AJ77" s="346">
        <v>1028.8903528095177</v>
      </c>
      <c r="AK77" s="346">
        <v>1124.1139586052161</v>
      </c>
      <c r="AL77" s="346">
        <v>1307.4682873152713</v>
      </c>
      <c r="AM77" s="346">
        <v>1395.9136531821032</v>
      </c>
      <c r="AN77" s="346">
        <v>1487.5151080707851</v>
      </c>
      <c r="AO77" s="346">
        <v>1660.770940413624</v>
      </c>
      <c r="AP77" s="346">
        <v>1754.5705751685832</v>
      </c>
      <c r="AQ77" s="346">
        <v>1840.8263343949172</v>
      </c>
      <c r="AR77" s="346">
        <v>1966.8590845444439</v>
      </c>
      <c r="AS77" s="346">
        <v>2113.217592941588</v>
      </c>
      <c r="AT77" s="346">
        <v>2196.7889740068831</v>
      </c>
      <c r="AU77" s="346">
        <v>2481.0653795885905</v>
      </c>
      <c r="AV77" s="346">
        <v>2909.811807836953</v>
      </c>
      <c r="AW77" s="346">
        <v>3101.2789096310094</v>
      </c>
      <c r="AX77" s="346">
        <v>2909.5421274411465</v>
      </c>
      <c r="AY77" s="346">
        <v>2910.1656237680581</v>
      </c>
      <c r="AZ77" s="346">
        <v>2854.7504809403717</v>
      </c>
      <c r="BA77" s="346">
        <v>2791.2698319944766</v>
      </c>
      <c r="BB77" s="346">
        <v>2714.926540249834</v>
      </c>
      <c r="BC77" s="346">
        <v>2954.5591523254088</v>
      </c>
      <c r="BD77" s="346">
        <v>3576.078329343648</v>
      </c>
      <c r="BE77" s="346">
        <v>3899.2954534287946</v>
      </c>
      <c r="BF77" s="346">
        <v>4136.2097266793016</v>
      </c>
      <c r="BG77" s="346">
        <v>4157.130000561514</v>
      </c>
      <c r="BH77" s="346">
        <v>3507.286309670872</v>
      </c>
      <c r="BI77" s="346">
        <v>2620.9759475904202</v>
      </c>
      <c r="BJ77" s="346">
        <v>2039.481779495602</v>
      </c>
      <c r="BK77" s="346">
        <v>1678.5918170021798</v>
      </c>
      <c r="BL77" s="346">
        <v>1345.4844349480668</v>
      </c>
      <c r="BM77" s="346">
        <v>718.45974539930796</v>
      </c>
      <c r="BN77" s="346">
        <v>0</v>
      </c>
      <c r="BO77" s="346">
        <v>0</v>
      </c>
      <c r="BP77" s="346">
        <v>0</v>
      </c>
      <c r="BQ77" s="346">
        <v>0</v>
      </c>
      <c r="BR77" s="346">
        <v>0</v>
      </c>
      <c r="BS77" s="346">
        <v>0</v>
      </c>
      <c r="BT77" s="346">
        <v>0</v>
      </c>
      <c r="BU77" s="346">
        <v>0</v>
      </c>
      <c r="BV77" s="346">
        <v>0</v>
      </c>
      <c r="BW77" s="346">
        <v>0</v>
      </c>
      <c r="BX77" s="346">
        <v>0</v>
      </c>
      <c r="BY77" s="346">
        <v>0</v>
      </c>
      <c r="BZ77" s="346">
        <v>0</v>
      </c>
      <c r="CA77" s="346">
        <v>0</v>
      </c>
      <c r="CB77" s="346">
        <v>0</v>
      </c>
      <c r="CC77" s="346">
        <v>0</v>
      </c>
      <c r="CD77" s="346">
        <v>0</v>
      </c>
      <c r="CE77" s="347">
        <v>0</v>
      </c>
    </row>
    <row r="78" spans="1:83" s="53" customFormat="1" x14ac:dyDescent="0.35">
      <c r="B78" s="203" t="s">
        <v>688</v>
      </c>
      <c r="C78" s="74"/>
      <c r="D78" s="346">
        <v>0</v>
      </c>
      <c r="E78" s="346">
        <v>0</v>
      </c>
      <c r="F78" s="346">
        <v>0</v>
      </c>
      <c r="G78" s="346">
        <v>0</v>
      </c>
      <c r="H78" s="346">
        <v>0</v>
      </c>
      <c r="I78" s="346">
        <v>0</v>
      </c>
      <c r="J78" s="346">
        <v>0</v>
      </c>
      <c r="K78" s="346">
        <v>0</v>
      </c>
      <c r="L78" s="346">
        <v>0</v>
      </c>
      <c r="M78" s="346">
        <v>0</v>
      </c>
      <c r="N78" s="346">
        <v>0</v>
      </c>
      <c r="O78" s="346">
        <v>0</v>
      </c>
      <c r="P78" s="346">
        <v>0</v>
      </c>
      <c r="Q78" s="346">
        <v>0</v>
      </c>
      <c r="R78" s="346">
        <v>0</v>
      </c>
      <c r="S78" s="346">
        <v>0</v>
      </c>
      <c r="T78" s="346">
        <v>0</v>
      </c>
      <c r="U78" s="346">
        <v>0</v>
      </c>
      <c r="V78" s="346">
        <v>0</v>
      </c>
      <c r="W78" s="346">
        <v>0</v>
      </c>
      <c r="X78" s="346">
        <v>0</v>
      </c>
      <c r="Y78" s="346">
        <v>0</v>
      </c>
      <c r="Z78" s="346">
        <v>0</v>
      </c>
      <c r="AA78" s="346">
        <v>0</v>
      </c>
      <c r="AB78" s="346">
        <v>0</v>
      </c>
      <c r="AC78" s="346">
        <v>0</v>
      </c>
      <c r="AD78" s="346">
        <v>0</v>
      </c>
      <c r="AE78" s="346">
        <v>0</v>
      </c>
      <c r="AF78" s="346">
        <v>0</v>
      </c>
      <c r="AG78" s="346">
        <v>0</v>
      </c>
      <c r="AH78" s="346">
        <v>13.536093051381281</v>
      </c>
      <c r="AI78" s="346">
        <v>12.682629825813548</v>
      </c>
      <c r="AJ78" s="346">
        <v>12.677825833975465</v>
      </c>
      <c r="AK78" s="346">
        <v>16.074528982799645</v>
      </c>
      <c r="AL78" s="346">
        <v>19.775076722680211</v>
      </c>
      <c r="AM78" s="346">
        <v>24.150177365873152</v>
      </c>
      <c r="AN78" s="346">
        <v>26.490648586913146</v>
      </c>
      <c r="AO78" s="346">
        <v>32.060580628998757</v>
      </c>
      <c r="AP78" s="346">
        <v>32.3135226621961</v>
      </c>
      <c r="AQ78" s="346">
        <v>31.376967174585719</v>
      </c>
      <c r="AR78" s="346">
        <v>69.030343907004323</v>
      </c>
      <c r="AS78" s="346">
        <v>102.08682091759414</v>
      </c>
      <c r="AT78" s="346">
        <v>74.489390665158879</v>
      </c>
      <c r="AU78" s="346">
        <v>91.701661625160341</v>
      </c>
      <c r="AV78" s="346">
        <v>128.61310901523694</v>
      </c>
      <c r="AW78" s="346">
        <v>134.56671270285631</v>
      </c>
      <c r="AX78" s="346">
        <v>85.433273214098477</v>
      </c>
      <c r="AY78" s="346">
        <v>94.264336790434641</v>
      </c>
      <c r="AZ78" s="346">
        <v>96.469821218252903</v>
      </c>
      <c r="BA78" s="346">
        <v>96.123904632691975</v>
      </c>
      <c r="BB78" s="346">
        <v>81.778924243781958</v>
      </c>
      <c r="BC78" s="346">
        <v>85.102707460118538</v>
      </c>
      <c r="BD78" s="346">
        <v>104.38017964619192</v>
      </c>
      <c r="BE78" s="346">
        <v>104.62103295061362</v>
      </c>
      <c r="BF78" s="346">
        <v>106.55531990705374</v>
      </c>
      <c r="BG78" s="346">
        <v>86.094097643775996</v>
      </c>
      <c r="BH78" s="346">
        <v>48.572316768606335</v>
      </c>
      <c r="BI78" s="346">
        <v>19.546036237124412</v>
      </c>
      <c r="BJ78" s="346">
        <v>18.093713128784316</v>
      </c>
      <c r="BK78" s="346">
        <v>3.5047839288402538</v>
      </c>
      <c r="BL78" s="346">
        <v>0</v>
      </c>
      <c r="BM78" s="346">
        <v>0</v>
      </c>
      <c r="BN78" s="346">
        <v>0</v>
      </c>
      <c r="BO78" s="346">
        <v>0</v>
      </c>
      <c r="BP78" s="346">
        <v>0</v>
      </c>
      <c r="BQ78" s="346">
        <v>0</v>
      </c>
      <c r="BR78" s="346">
        <v>0</v>
      </c>
      <c r="BS78" s="346">
        <v>0</v>
      </c>
      <c r="BT78" s="346">
        <v>0</v>
      </c>
      <c r="BU78" s="346">
        <v>0</v>
      </c>
      <c r="BV78" s="346">
        <v>0</v>
      </c>
      <c r="BW78" s="346">
        <v>0</v>
      </c>
      <c r="BX78" s="346">
        <v>0</v>
      </c>
      <c r="BY78" s="346">
        <v>0</v>
      </c>
      <c r="BZ78" s="346">
        <v>0</v>
      </c>
      <c r="CA78" s="346">
        <v>0</v>
      </c>
      <c r="CB78" s="346">
        <v>0</v>
      </c>
      <c r="CC78" s="346">
        <v>0</v>
      </c>
      <c r="CD78" s="346">
        <v>0</v>
      </c>
      <c r="CE78" s="347">
        <v>0</v>
      </c>
    </row>
    <row r="79" spans="1:83" s="53" customFormat="1" x14ac:dyDescent="0.35">
      <c r="B79" s="285" t="s">
        <v>689</v>
      </c>
      <c r="C79" s="391"/>
      <c r="D79" s="346">
        <v>0</v>
      </c>
      <c r="E79" s="346">
        <v>0</v>
      </c>
      <c r="F79" s="346">
        <v>0</v>
      </c>
      <c r="G79" s="346">
        <v>0</v>
      </c>
      <c r="H79" s="346">
        <v>0</v>
      </c>
      <c r="I79" s="346">
        <v>0</v>
      </c>
      <c r="J79" s="346">
        <v>0</v>
      </c>
      <c r="K79" s="346">
        <v>0</v>
      </c>
      <c r="L79" s="346">
        <v>0</v>
      </c>
      <c r="M79" s="346">
        <v>0</v>
      </c>
      <c r="N79" s="346">
        <v>0</v>
      </c>
      <c r="O79" s="346">
        <v>0</v>
      </c>
      <c r="P79" s="346">
        <v>0</v>
      </c>
      <c r="Q79" s="346">
        <v>0</v>
      </c>
      <c r="R79" s="346">
        <v>0</v>
      </c>
      <c r="S79" s="346">
        <v>0</v>
      </c>
      <c r="T79" s="346">
        <v>0</v>
      </c>
      <c r="U79" s="346">
        <v>0</v>
      </c>
      <c r="V79" s="346">
        <v>0</v>
      </c>
      <c r="W79" s="346">
        <v>0</v>
      </c>
      <c r="X79" s="346">
        <v>0</v>
      </c>
      <c r="Y79" s="346">
        <v>0</v>
      </c>
      <c r="Z79" s="346">
        <v>0</v>
      </c>
      <c r="AA79" s="346">
        <v>0</v>
      </c>
      <c r="AB79" s="346">
        <v>0</v>
      </c>
      <c r="AC79" s="346">
        <v>0</v>
      </c>
      <c r="AD79" s="346">
        <v>0</v>
      </c>
      <c r="AE79" s="346">
        <v>0</v>
      </c>
      <c r="AF79" s="346">
        <v>0</v>
      </c>
      <c r="AG79" s="346">
        <v>0</v>
      </c>
      <c r="AH79" s="346">
        <v>9.1696114219034488</v>
      </c>
      <c r="AI79" s="346">
        <v>10.071500155793112</v>
      </c>
      <c r="AJ79" s="346">
        <v>10.513318984272338</v>
      </c>
      <c r="AK79" s="346">
        <v>15.821440654134292</v>
      </c>
      <c r="AL79" s="346">
        <v>21.071803065151045</v>
      </c>
      <c r="AM79" s="346">
        <v>29.85230257725987</v>
      </c>
      <c r="AN79" s="346">
        <v>35.746417370292434</v>
      </c>
      <c r="AO79" s="346">
        <v>36.822052999642132</v>
      </c>
      <c r="AP79" s="346">
        <v>37.911140761159203</v>
      </c>
      <c r="AQ79" s="346">
        <v>48.657036053343063</v>
      </c>
      <c r="AR79" s="346">
        <v>56.513852978811236</v>
      </c>
      <c r="AS79" s="346">
        <v>83.525580750758849</v>
      </c>
      <c r="AT79" s="346">
        <v>127.98243807387155</v>
      </c>
      <c r="AU79" s="346">
        <v>145.80610509619305</v>
      </c>
      <c r="AV79" s="346">
        <v>161.25230059674919</v>
      </c>
      <c r="AW79" s="346">
        <v>173.57771008138661</v>
      </c>
      <c r="AX79" s="346">
        <v>104.37362484878264</v>
      </c>
      <c r="AY79" s="346">
        <v>120.71193220705486</v>
      </c>
      <c r="AZ79" s="346">
        <v>124.61884985418786</v>
      </c>
      <c r="BA79" s="346">
        <v>124.00161152892605</v>
      </c>
      <c r="BB79" s="346">
        <v>123.47170071312506</v>
      </c>
      <c r="BC79" s="346">
        <v>95.522150553406675</v>
      </c>
      <c r="BD79" s="346">
        <v>115.78497124338007</v>
      </c>
      <c r="BE79" s="346">
        <v>133.62589288141871</v>
      </c>
      <c r="BF79" s="346">
        <v>147.31571534511309</v>
      </c>
      <c r="BG79" s="346">
        <v>144.65031349224563</v>
      </c>
      <c r="BH79" s="346">
        <v>121.79537611623043</v>
      </c>
      <c r="BI79" s="346">
        <v>80.780756910584969</v>
      </c>
      <c r="BJ79" s="346">
        <v>63.916680851277107</v>
      </c>
      <c r="BK79" s="346">
        <v>66.385367541937981</v>
      </c>
      <c r="BL79" s="346">
        <v>41.28155938215351</v>
      </c>
      <c r="BM79" s="346">
        <v>38.801730543432839</v>
      </c>
      <c r="BN79" s="346">
        <v>0</v>
      </c>
      <c r="BO79" s="346">
        <v>0</v>
      </c>
      <c r="BP79" s="346">
        <v>0</v>
      </c>
      <c r="BQ79" s="346">
        <v>0</v>
      </c>
      <c r="BR79" s="346">
        <v>0</v>
      </c>
      <c r="BS79" s="346">
        <v>0</v>
      </c>
      <c r="BT79" s="346">
        <v>0</v>
      </c>
      <c r="BU79" s="346">
        <v>0</v>
      </c>
      <c r="BV79" s="346">
        <v>0</v>
      </c>
      <c r="BW79" s="346">
        <v>0</v>
      </c>
      <c r="BX79" s="346">
        <v>0</v>
      </c>
      <c r="BY79" s="346">
        <v>0</v>
      </c>
      <c r="BZ79" s="346">
        <v>0</v>
      </c>
      <c r="CA79" s="346">
        <v>0</v>
      </c>
      <c r="CB79" s="346">
        <v>0</v>
      </c>
      <c r="CC79" s="346">
        <v>0</v>
      </c>
      <c r="CD79" s="346">
        <v>0</v>
      </c>
      <c r="CE79" s="347">
        <v>0</v>
      </c>
    </row>
    <row r="80" spans="1:83" s="53" customFormat="1" ht="25.5" customHeight="1" x14ac:dyDescent="0.35">
      <c r="B80" s="391" t="s">
        <v>690</v>
      </c>
      <c r="C80" s="391"/>
      <c r="D80" s="346">
        <v>0</v>
      </c>
      <c r="E80" s="346">
        <v>0</v>
      </c>
      <c r="F80" s="346">
        <v>0</v>
      </c>
      <c r="G80" s="346">
        <v>0</v>
      </c>
      <c r="H80" s="346">
        <v>0</v>
      </c>
      <c r="I80" s="346">
        <v>0</v>
      </c>
      <c r="J80" s="346">
        <v>0</v>
      </c>
      <c r="K80" s="346">
        <v>0</v>
      </c>
      <c r="L80" s="346">
        <v>0</v>
      </c>
      <c r="M80" s="346">
        <v>0</v>
      </c>
      <c r="N80" s="346">
        <v>0</v>
      </c>
      <c r="O80" s="346">
        <v>0</v>
      </c>
      <c r="P80" s="346">
        <v>0</v>
      </c>
      <c r="Q80" s="346">
        <v>0</v>
      </c>
      <c r="R80" s="346">
        <v>0</v>
      </c>
      <c r="S80" s="346">
        <v>0</v>
      </c>
      <c r="T80" s="346">
        <v>0</v>
      </c>
      <c r="U80" s="346">
        <v>0</v>
      </c>
      <c r="V80" s="346">
        <v>0</v>
      </c>
      <c r="W80" s="346">
        <v>0</v>
      </c>
      <c r="X80" s="346">
        <v>0</v>
      </c>
      <c r="Y80" s="346">
        <v>0</v>
      </c>
      <c r="Z80" s="346">
        <v>0</v>
      </c>
      <c r="AA80" s="346">
        <v>0</v>
      </c>
      <c r="AB80" s="346">
        <v>0</v>
      </c>
      <c r="AC80" s="346">
        <v>0</v>
      </c>
      <c r="AD80" s="346">
        <v>0</v>
      </c>
      <c r="AE80" s="346">
        <v>0</v>
      </c>
      <c r="AF80" s="346">
        <v>0</v>
      </c>
      <c r="AG80" s="346">
        <v>0</v>
      </c>
      <c r="AH80" s="346">
        <v>0</v>
      </c>
      <c r="AI80" s="346">
        <v>0</v>
      </c>
      <c r="AJ80" s="346">
        <v>0</v>
      </c>
      <c r="AK80" s="346">
        <v>0</v>
      </c>
      <c r="AL80" s="346">
        <v>0</v>
      </c>
      <c r="AM80" s="346">
        <v>0</v>
      </c>
      <c r="AN80" s="346">
        <v>0</v>
      </c>
      <c r="AO80" s="346">
        <v>0</v>
      </c>
      <c r="AP80" s="346">
        <v>0</v>
      </c>
      <c r="AQ80" s="346">
        <v>0</v>
      </c>
      <c r="AR80" s="346">
        <v>0</v>
      </c>
      <c r="AS80" s="346">
        <v>0</v>
      </c>
      <c r="AT80" s="346">
        <v>0</v>
      </c>
      <c r="AU80" s="346">
        <v>0</v>
      </c>
      <c r="AV80" s="346">
        <v>0</v>
      </c>
      <c r="AW80" s="346">
        <v>0</v>
      </c>
      <c r="AX80" s="346">
        <v>0</v>
      </c>
      <c r="AY80" s="346">
        <v>0</v>
      </c>
      <c r="AZ80" s="346">
        <v>0</v>
      </c>
      <c r="BA80" s="346">
        <v>0</v>
      </c>
      <c r="BB80" s="346">
        <v>0</v>
      </c>
      <c r="BC80" s="346">
        <v>0</v>
      </c>
      <c r="BD80" s="346">
        <v>0</v>
      </c>
      <c r="BE80" s="346">
        <v>0</v>
      </c>
      <c r="BF80" s="346">
        <v>0</v>
      </c>
      <c r="BG80" s="346">
        <v>0</v>
      </c>
      <c r="BH80" s="346">
        <v>0</v>
      </c>
      <c r="BI80" s="346">
        <v>0</v>
      </c>
      <c r="BJ80" s="346">
        <v>0</v>
      </c>
      <c r="BK80" s="346">
        <v>0</v>
      </c>
      <c r="BL80" s="346">
        <v>0</v>
      </c>
      <c r="BM80" s="346">
        <v>0</v>
      </c>
      <c r="BN80" s="346">
        <v>0</v>
      </c>
      <c r="BO80" s="346">
        <v>0</v>
      </c>
      <c r="BP80" s="346">
        <v>0</v>
      </c>
      <c r="BQ80" s="346">
        <v>0</v>
      </c>
      <c r="BR80" s="346">
        <v>0</v>
      </c>
      <c r="BS80" s="346">
        <v>0</v>
      </c>
      <c r="BT80" s="346">
        <v>0</v>
      </c>
      <c r="BU80" s="346">
        <v>0</v>
      </c>
      <c r="BV80" s="346">
        <v>0</v>
      </c>
      <c r="BW80" s="346">
        <v>0</v>
      </c>
      <c r="BX80" s="346">
        <v>0</v>
      </c>
      <c r="BY80" s="346">
        <v>0</v>
      </c>
      <c r="BZ80" s="346">
        <v>0</v>
      </c>
      <c r="CA80" s="346">
        <v>0</v>
      </c>
      <c r="CB80" s="346">
        <v>0</v>
      </c>
      <c r="CC80" s="346">
        <v>0</v>
      </c>
      <c r="CD80" s="346">
        <v>0</v>
      </c>
      <c r="CE80" s="347">
        <v>0</v>
      </c>
    </row>
    <row r="81" spans="1:83" s="53" customFormat="1" x14ac:dyDescent="0.35">
      <c r="B81" s="285" t="s">
        <v>691</v>
      </c>
      <c r="C81" s="391"/>
      <c r="D81" s="346">
        <v>0</v>
      </c>
      <c r="E81" s="346">
        <v>0</v>
      </c>
      <c r="F81" s="346">
        <v>0</v>
      </c>
      <c r="G81" s="346">
        <v>0</v>
      </c>
      <c r="H81" s="346">
        <v>0</v>
      </c>
      <c r="I81" s="346">
        <v>0</v>
      </c>
      <c r="J81" s="346">
        <v>0</v>
      </c>
      <c r="K81" s="346">
        <v>0</v>
      </c>
      <c r="L81" s="346">
        <v>0</v>
      </c>
      <c r="M81" s="346">
        <v>0</v>
      </c>
      <c r="N81" s="346">
        <v>0</v>
      </c>
      <c r="O81" s="346">
        <v>0</v>
      </c>
      <c r="P81" s="346">
        <v>0</v>
      </c>
      <c r="Q81" s="346">
        <v>0</v>
      </c>
      <c r="R81" s="346">
        <v>0</v>
      </c>
      <c r="S81" s="346">
        <v>0</v>
      </c>
      <c r="T81" s="346">
        <v>0</v>
      </c>
      <c r="U81" s="346">
        <v>0</v>
      </c>
      <c r="V81" s="346">
        <v>0</v>
      </c>
      <c r="W81" s="346">
        <v>0</v>
      </c>
      <c r="X81" s="346">
        <v>0</v>
      </c>
      <c r="Y81" s="346">
        <v>0</v>
      </c>
      <c r="Z81" s="346">
        <v>0</v>
      </c>
      <c r="AA81" s="346">
        <v>0</v>
      </c>
      <c r="AB81" s="346">
        <v>0</v>
      </c>
      <c r="AC81" s="346">
        <v>0</v>
      </c>
      <c r="AD81" s="346">
        <v>0</v>
      </c>
      <c r="AE81" s="346">
        <v>0</v>
      </c>
      <c r="AF81" s="346">
        <v>0</v>
      </c>
      <c r="AG81" s="346">
        <v>0</v>
      </c>
      <c r="AH81" s="346">
        <v>0</v>
      </c>
      <c r="AI81" s="346">
        <v>39.519982739207151</v>
      </c>
      <c r="AJ81" s="346">
        <v>59.611407019473035</v>
      </c>
      <c r="AK81" s="346">
        <v>68.719905579925978</v>
      </c>
      <c r="AL81" s="346">
        <v>108.2935811078475</v>
      </c>
      <c r="AM81" s="346">
        <v>274.65864629340439</v>
      </c>
      <c r="AN81" s="346">
        <v>498.22034823468562</v>
      </c>
      <c r="AO81" s="346">
        <v>818.25713721988132</v>
      </c>
      <c r="AP81" s="346">
        <v>1122.4056200801367</v>
      </c>
      <c r="AQ81" s="346">
        <v>1423.6427485437193</v>
      </c>
      <c r="AR81" s="346">
        <v>1738.8862893351509</v>
      </c>
      <c r="AS81" s="346">
        <v>2021.7646199203159</v>
      </c>
      <c r="AT81" s="346">
        <v>2156.3876252550353</v>
      </c>
      <c r="AU81" s="346">
        <v>2574.8439061687818</v>
      </c>
      <c r="AV81" s="346">
        <v>3013.2631104079505</v>
      </c>
      <c r="AW81" s="346">
        <v>3202.8881374380203</v>
      </c>
      <c r="AX81" s="346">
        <v>3166.4911806593559</v>
      </c>
      <c r="AY81" s="346">
        <v>2693.6567518328975</v>
      </c>
      <c r="AZ81" s="346">
        <v>2450.961805227264</v>
      </c>
      <c r="BA81" s="346">
        <v>2239.6331307695123</v>
      </c>
      <c r="BB81" s="346">
        <v>2000.7757619932513</v>
      </c>
      <c r="BC81" s="346">
        <v>1860.3729124174295</v>
      </c>
      <c r="BD81" s="346">
        <v>1779.6840480892995</v>
      </c>
      <c r="BE81" s="346">
        <v>1710.1555961279873</v>
      </c>
      <c r="BF81" s="346">
        <v>961.58528420108973</v>
      </c>
      <c r="BG81" s="346">
        <v>369.45190337768781</v>
      </c>
      <c r="BH81" s="346">
        <v>0</v>
      </c>
      <c r="BI81" s="346">
        <v>0</v>
      </c>
      <c r="BJ81" s="346">
        <v>0</v>
      </c>
      <c r="BK81" s="346">
        <v>0</v>
      </c>
      <c r="BL81" s="346">
        <v>0</v>
      </c>
      <c r="BM81" s="346">
        <v>0</v>
      </c>
      <c r="BN81" s="346">
        <v>0</v>
      </c>
      <c r="BO81" s="346">
        <v>0</v>
      </c>
      <c r="BP81" s="346">
        <v>0</v>
      </c>
      <c r="BQ81" s="346">
        <v>0</v>
      </c>
      <c r="BR81" s="346">
        <v>0</v>
      </c>
      <c r="BS81" s="346">
        <v>0</v>
      </c>
      <c r="BT81" s="346">
        <v>0</v>
      </c>
      <c r="BU81" s="346">
        <v>0</v>
      </c>
      <c r="BV81" s="346">
        <v>0</v>
      </c>
      <c r="BW81" s="346">
        <v>0</v>
      </c>
      <c r="BX81" s="346">
        <v>0</v>
      </c>
      <c r="BY81" s="346">
        <v>0</v>
      </c>
      <c r="BZ81" s="346">
        <v>0</v>
      </c>
      <c r="CA81" s="346">
        <v>0</v>
      </c>
      <c r="CB81" s="346">
        <v>0</v>
      </c>
      <c r="CC81" s="346">
        <v>0</v>
      </c>
      <c r="CD81" s="346">
        <v>0</v>
      </c>
      <c r="CE81" s="347">
        <v>0</v>
      </c>
    </row>
    <row r="82" spans="1:83" s="53" customFormat="1" x14ac:dyDescent="0.35">
      <c r="B82" s="285" t="s">
        <v>692</v>
      </c>
      <c r="C82" s="391"/>
      <c r="D82" s="346">
        <v>0</v>
      </c>
      <c r="E82" s="346">
        <v>0</v>
      </c>
      <c r="F82" s="346">
        <v>0</v>
      </c>
      <c r="G82" s="346">
        <v>0</v>
      </c>
      <c r="H82" s="346">
        <v>0</v>
      </c>
      <c r="I82" s="346">
        <v>0</v>
      </c>
      <c r="J82" s="346">
        <v>0</v>
      </c>
      <c r="K82" s="346">
        <v>0</v>
      </c>
      <c r="L82" s="346">
        <v>0</v>
      </c>
      <c r="M82" s="346">
        <v>0</v>
      </c>
      <c r="N82" s="346">
        <v>0</v>
      </c>
      <c r="O82" s="346">
        <v>0</v>
      </c>
      <c r="P82" s="346">
        <v>0</v>
      </c>
      <c r="Q82" s="346">
        <v>0</v>
      </c>
      <c r="R82" s="346">
        <v>0</v>
      </c>
      <c r="S82" s="346">
        <v>0</v>
      </c>
      <c r="T82" s="346">
        <v>0</v>
      </c>
      <c r="U82" s="346">
        <v>0</v>
      </c>
      <c r="V82" s="346">
        <v>0</v>
      </c>
      <c r="W82" s="346">
        <v>0</v>
      </c>
      <c r="X82" s="346">
        <v>0</v>
      </c>
      <c r="Y82" s="346">
        <v>0</v>
      </c>
      <c r="Z82" s="346">
        <v>0</v>
      </c>
      <c r="AA82" s="346">
        <v>0</v>
      </c>
      <c r="AB82" s="346">
        <v>0</v>
      </c>
      <c r="AC82" s="346">
        <v>0</v>
      </c>
      <c r="AD82" s="346">
        <v>0</v>
      </c>
      <c r="AE82" s="346">
        <v>0</v>
      </c>
      <c r="AF82" s="346">
        <v>0</v>
      </c>
      <c r="AG82" s="346">
        <v>0</v>
      </c>
      <c r="AH82" s="346">
        <v>0</v>
      </c>
      <c r="AI82" s="346">
        <v>10.373604196717567</v>
      </c>
      <c r="AJ82" s="346">
        <v>15.647404152733962</v>
      </c>
      <c r="AK82" s="346">
        <v>18.038294845071501</v>
      </c>
      <c r="AL82" s="346">
        <v>28.425992867234708</v>
      </c>
      <c r="AM82" s="346">
        <v>72.095175361182015</v>
      </c>
      <c r="AN82" s="346">
        <v>130.77790872135162</v>
      </c>
      <c r="AO82" s="346">
        <v>214.78439726739015</v>
      </c>
      <c r="AP82" s="346">
        <v>294.62036275971025</v>
      </c>
      <c r="AQ82" s="346">
        <v>373.69212654711657</v>
      </c>
      <c r="AR82" s="346">
        <v>456.44043489841994</v>
      </c>
      <c r="AS82" s="346">
        <v>530.69319600622009</v>
      </c>
      <c r="AT82" s="346">
        <v>536.37549140075828</v>
      </c>
      <c r="AU82" s="346">
        <v>646.18851054812228</v>
      </c>
      <c r="AV82" s="346">
        <v>757.95599231819187</v>
      </c>
      <c r="AW82" s="346">
        <v>874.64854159001038</v>
      </c>
      <c r="AX82" s="346">
        <v>890.04315241917732</v>
      </c>
      <c r="AY82" s="346">
        <v>863.26682502719655</v>
      </c>
      <c r="AZ82" s="346">
        <v>839.98968277380834</v>
      </c>
      <c r="BA82" s="346">
        <v>850.98117358421132</v>
      </c>
      <c r="BB82" s="346">
        <v>840.14760870805242</v>
      </c>
      <c r="BC82" s="346">
        <v>830.13264113658761</v>
      </c>
      <c r="BD82" s="346">
        <v>801.24929856074846</v>
      </c>
      <c r="BE82" s="346">
        <v>791.25246629394701</v>
      </c>
      <c r="BF82" s="346">
        <v>232.71542969119415</v>
      </c>
      <c r="BG82" s="346">
        <v>100.33051787859593</v>
      </c>
      <c r="BH82" s="346">
        <v>0</v>
      </c>
      <c r="BI82" s="346">
        <v>0</v>
      </c>
      <c r="BJ82" s="346">
        <v>0</v>
      </c>
      <c r="BK82" s="346">
        <v>0</v>
      </c>
      <c r="BL82" s="346">
        <v>0</v>
      </c>
      <c r="BM82" s="346">
        <v>0</v>
      </c>
      <c r="BN82" s="346">
        <v>0</v>
      </c>
      <c r="BO82" s="346">
        <v>0</v>
      </c>
      <c r="BP82" s="346">
        <v>0</v>
      </c>
      <c r="BQ82" s="346">
        <v>0</v>
      </c>
      <c r="BR82" s="346">
        <v>0</v>
      </c>
      <c r="BS82" s="346">
        <v>0</v>
      </c>
      <c r="BT82" s="346">
        <v>0</v>
      </c>
      <c r="BU82" s="346">
        <v>0</v>
      </c>
      <c r="BV82" s="346">
        <v>0</v>
      </c>
      <c r="BW82" s="346">
        <v>0</v>
      </c>
      <c r="BX82" s="346">
        <v>0</v>
      </c>
      <c r="BY82" s="346">
        <v>0</v>
      </c>
      <c r="BZ82" s="346">
        <v>0</v>
      </c>
      <c r="CA82" s="346">
        <v>0</v>
      </c>
      <c r="CB82" s="346">
        <v>0</v>
      </c>
      <c r="CC82" s="346">
        <v>0</v>
      </c>
      <c r="CD82" s="346">
        <v>0</v>
      </c>
      <c r="CE82" s="347">
        <v>0</v>
      </c>
    </row>
    <row r="83" spans="1:83" s="53" customFormat="1" ht="25.5" customHeight="1" x14ac:dyDescent="0.35">
      <c r="B83" s="74" t="s">
        <v>680</v>
      </c>
      <c r="C83" s="76"/>
      <c r="D83" s="346">
        <v>0</v>
      </c>
      <c r="E83" s="346">
        <v>0</v>
      </c>
      <c r="F83" s="346">
        <v>0</v>
      </c>
      <c r="G83" s="346">
        <v>0</v>
      </c>
      <c r="H83" s="346">
        <v>0</v>
      </c>
      <c r="I83" s="346">
        <v>0</v>
      </c>
      <c r="J83" s="346">
        <v>0</v>
      </c>
      <c r="K83" s="346">
        <v>0</v>
      </c>
      <c r="L83" s="346">
        <v>0</v>
      </c>
      <c r="M83" s="346">
        <v>0</v>
      </c>
      <c r="N83" s="346">
        <v>0</v>
      </c>
      <c r="O83" s="346">
        <v>0</v>
      </c>
      <c r="P83" s="346">
        <v>0</v>
      </c>
      <c r="Q83" s="346">
        <v>0</v>
      </c>
      <c r="R83" s="346">
        <v>0</v>
      </c>
      <c r="S83" s="346">
        <v>0</v>
      </c>
      <c r="T83" s="346">
        <v>0</v>
      </c>
      <c r="U83" s="346">
        <v>0</v>
      </c>
      <c r="V83" s="346">
        <v>0</v>
      </c>
      <c r="W83" s="346">
        <v>0</v>
      </c>
      <c r="X83" s="346">
        <v>0</v>
      </c>
      <c r="Y83" s="346">
        <v>0</v>
      </c>
      <c r="Z83" s="346">
        <v>0</v>
      </c>
      <c r="AA83" s="346">
        <v>0</v>
      </c>
      <c r="AB83" s="346">
        <v>0</v>
      </c>
      <c r="AC83" s="346">
        <v>0</v>
      </c>
      <c r="AD83" s="346">
        <v>0</v>
      </c>
      <c r="AE83" s="346">
        <v>0</v>
      </c>
      <c r="AF83" s="346">
        <v>0</v>
      </c>
      <c r="AG83" s="346">
        <v>0</v>
      </c>
      <c r="AH83" s="346">
        <v>7437.770577373205</v>
      </c>
      <c r="AI83" s="346">
        <v>6800.0944755234877</v>
      </c>
      <c r="AJ83" s="346">
        <v>7321.488027613831</v>
      </c>
      <c r="AK83" s="346">
        <v>10025.043853455847</v>
      </c>
      <c r="AL83" s="346">
        <v>13382.859981987423</v>
      </c>
      <c r="AM83" s="346">
        <v>15353.983935339491</v>
      </c>
      <c r="AN83" s="346">
        <v>16508.780721888157</v>
      </c>
      <c r="AO83" s="346">
        <v>17591.035819441116</v>
      </c>
      <c r="AP83" s="346">
        <v>17626.172056555341</v>
      </c>
      <c r="AQ83" s="346">
        <v>16054.698772679161</v>
      </c>
      <c r="AR83" s="346">
        <v>13456.037740498981</v>
      </c>
      <c r="AS83" s="346">
        <v>11902.551335254995</v>
      </c>
      <c r="AT83" s="346">
        <v>12837.358791446271</v>
      </c>
      <c r="AU83" s="346">
        <v>15939.950725399729</v>
      </c>
      <c r="AV83" s="346">
        <v>19957.384432599818</v>
      </c>
      <c r="AW83" s="346">
        <v>20944.526447794655</v>
      </c>
      <c r="AX83" s="346">
        <v>21226.634159354817</v>
      </c>
      <c r="AY83" s="346">
        <v>21488.626072198233</v>
      </c>
      <c r="AZ83" s="346">
        <v>17410.382322889014</v>
      </c>
      <c r="BA83" s="346">
        <v>13812.148838531248</v>
      </c>
      <c r="BB83" s="346">
        <v>13462.655356806656</v>
      </c>
      <c r="BC83" s="346">
        <v>13524.361529681813</v>
      </c>
      <c r="BD83" s="346">
        <v>14222.868759760124</v>
      </c>
      <c r="BE83" s="346">
        <v>14933.284485148777</v>
      </c>
      <c r="BF83" s="346">
        <v>15544.379364715833</v>
      </c>
      <c r="BG83" s="346">
        <v>13591.351634709903</v>
      </c>
      <c r="BH83" s="346">
        <v>10117.994643685899</v>
      </c>
      <c r="BI83" s="346">
        <v>9661.3591047010486</v>
      </c>
      <c r="BJ83" s="346">
        <v>9613.8884512180957</v>
      </c>
      <c r="BK83" s="346">
        <v>10086.052894204051</v>
      </c>
      <c r="BL83" s="346">
        <v>9652.3622745456978</v>
      </c>
      <c r="BM83" s="346">
        <v>9877.4736512235322</v>
      </c>
      <c r="BN83" s="346">
        <v>0</v>
      </c>
      <c r="BO83" s="346">
        <v>0</v>
      </c>
      <c r="BP83" s="346">
        <v>0</v>
      </c>
      <c r="BQ83" s="346">
        <v>0</v>
      </c>
      <c r="BR83" s="346">
        <v>0</v>
      </c>
      <c r="BS83" s="346">
        <v>0</v>
      </c>
      <c r="BT83" s="346">
        <v>0</v>
      </c>
      <c r="BU83" s="346">
        <v>0</v>
      </c>
      <c r="BV83" s="346">
        <v>0</v>
      </c>
      <c r="BW83" s="346">
        <v>0</v>
      </c>
      <c r="BX83" s="346">
        <v>0</v>
      </c>
      <c r="BY83" s="346">
        <v>0</v>
      </c>
      <c r="BZ83" s="346">
        <v>0</v>
      </c>
      <c r="CA83" s="346">
        <v>0</v>
      </c>
      <c r="CB83" s="346">
        <v>0</v>
      </c>
      <c r="CC83" s="346">
        <v>0</v>
      </c>
      <c r="CD83" s="346">
        <v>0</v>
      </c>
      <c r="CE83" s="347">
        <v>0</v>
      </c>
    </row>
    <row r="84" spans="1:83" s="53" customFormat="1" x14ac:dyDescent="0.35">
      <c r="B84" s="203" t="s">
        <v>685</v>
      </c>
      <c r="C84" s="74"/>
      <c r="D84" s="346">
        <v>0</v>
      </c>
      <c r="E84" s="346">
        <v>0</v>
      </c>
      <c r="F84" s="346">
        <v>0</v>
      </c>
      <c r="G84" s="346">
        <v>0</v>
      </c>
      <c r="H84" s="346">
        <v>0</v>
      </c>
      <c r="I84" s="346">
        <v>0</v>
      </c>
      <c r="J84" s="346">
        <v>0</v>
      </c>
      <c r="K84" s="346">
        <v>0</v>
      </c>
      <c r="L84" s="346">
        <v>0</v>
      </c>
      <c r="M84" s="346">
        <v>0</v>
      </c>
      <c r="N84" s="346">
        <v>0</v>
      </c>
      <c r="O84" s="346">
        <v>0</v>
      </c>
      <c r="P84" s="346">
        <v>0</v>
      </c>
      <c r="Q84" s="346">
        <v>0</v>
      </c>
      <c r="R84" s="346">
        <v>0</v>
      </c>
      <c r="S84" s="346">
        <v>0</v>
      </c>
      <c r="T84" s="346">
        <v>0</v>
      </c>
      <c r="U84" s="346">
        <v>0</v>
      </c>
      <c r="V84" s="346">
        <v>0</v>
      </c>
      <c r="W84" s="346">
        <v>0</v>
      </c>
      <c r="X84" s="346">
        <v>0</v>
      </c>
      <c r="Y84" s="346">
        <v>0</v>
      </c>
      <c r="Z84" s="346">
        <v>0</v>
      </c>
      <c r="AA84" s="346">
        <v>0</v>
      </c>
      <c r="AB84" s="346">
        <v>0</v>
      </c>
      <c r="AC84" s="346">
        <v>0</v>
      </c>
      <c r="AD84" s="346">
        <v>0</v>
      </c>
      <c r="AE84" s="346">
        <v>0</v>
      </c>
      <c r="AF84" s="346">
        <v>0</v>
      </c>
      <c r="AG84" s="346">
        <v>0</v>
      </c>
      <c r="AH84" s="346">
        <v>2461.9155358954449</v>
      </c>
      <c r="AI84" s="346">
        <v>2135.8284691053873</v>
      </c>
      <c r="AJ84" s="346">
        <v>2762.0496547187654</v>
      </c>
      <c r="AK84" s="346">
        <v>4771.5693432870949</v>
      </c>
      <c r="AL84" s="346">
        <v>7745.375816084369</v>
      </c>
      <c r="AM84" s="346">
        <v>9420.9385573394338</v>
      </c>
      <c r="AN84" s="346">
        <v>10128.631513227414</v>
      </c>
      <c r="AO84" s="346">
        <v>10822.822406252952</v>
      </c>
      <c r="AP84" s="346">
        <v>10660.936972630587</v>
      </c>
      <c r="AQ84" s="346">
        <v>9238.0009575059539</v>
      </c>
      <c r="AR84" s="346">
        <v>6529.5366323691123</v>
      </c>
      <c r="AS84" s="346">
        <v>5258.0960794876128</v>
      </c>
      <c r="AT84" s="346">
        <v>5459.1497041392986</v>
      </c>
      <c r="AU84" s="346">
        <v>7286.7006506185107</v>
      </c>
      <c r="AV84" s="346">
        <v>9069.2177692769073</v>
      </c>
      <c r="AW84" s="346">
        <v>9389.1728345923784</v>
      </c>
      <c r="AX84" s="346">
        <v>8110.389064886348</v>
      </c>
      <c r="AY84" s="346">
        <v>7475.1401805546875</v>
      </c>
      <c r="AZ84" s="346">
        <v>3591.9659197230317</v>
      </c>
      <c r="BA84" s="346">
        <v>0</v>
      </c>
      <c r="BB84" s="346">
        <v>0</v>
      </c>
      <c r="BC84" s="346">
        <v>0</v>
      </c>
      <c r="BD84" s="346">
        <v>0</v>
      </c>
      <c r="BE84" s="346">
        <v>0</v>
      </c>
      <c r="BF84" s="346">
        <v>0</v>
      </c>
      <c r="BG84" s="346">
        <v>0</v>
      </c>
      <c r="BH84" s="346">
        <v>0</v>
      </c>
      <c r="BI84" s="346">
        <v>0</v>
      </c>
      <c r="BJ84" s="346">
        <v>0</v>
      </c>
      <c r="BK84" s="346">
        <v>0</v>
      </c>
      <c r="BL84" s="346">
        <v>0</v>
      </c>
      <c r="BM84" s="346">
        <v>0</v>
      </c>
      <c r="BN84" s="346">
        <v>0</v>
      </c>
      <c r="BO84" s="346">
        <v>0</v>
      </c>
      <c r="BP84" s="346">
        <v>0</v>
      </c>
      <c r="BQ84" s="346">
        <v>0</v>
      </c>
      <c r="BR84" s="346">
        <v>0</v>
      </c>
      <c r="BS84" s="346">
        <v>0</v>
      </c>
      <c r="BT84" s="346">
        <v>0</v>
      </c>
      <c r="BU84" s="346">
        <v>0</v>
      </c>
      <c r="BV84" s="346">
        <v>0</v>
      </c>
      <c r="BW84" s="346">
        <v>0</v>
      </c>
      <c r="BX84" s="346">
        <v>0</v>
      </c>
      <c r="BY84" s="346">
        <v>0</v>
      </c>
      <c r="BZ84" s="346">
        <v>0</v>
      </c>
      <c r="CA84" s="346">
        <v>0</v>
      </c>
      <c r="CB84" s="346">
        <v>0</v>
      </c>
      <c r="CC84" s="346">
        <v>0</v>
      </c>
      <c r="CD84" s="346">
        <v>0</v>
      </c>
      <c r="CE84" s="347">
        <v>0</v>
      </c>
    </row>
    <row r="85" spans="1:83" s="53" customFormat="1" x14ac:dyDescent="0.35">
      <c r="B85" s="203" t="s">
        <v>686</v>
      </c>
      <c r="C85" s="74"/>
      <c r="D85" s="346">
        <v>0</v>
      </c>
      <c r="E85" s="346">
        <v>0</v>
      </c>
      <c r="F85" s="346">
        <v>0</v>
      </c>
      <c r="G85" s="346">
        <v>0</v>
      </c>
      <c r="H85" s="346">
        <v>0</v>
      </c>
      <c r="I85" s="346">
        <v>0</v>
      </c>
      <c r="J85" s="346">
        <v>0</v>
      </c>
      <c r="K85" s="346">
        <v>0</v>
      </c>
      <c r="L85" s="346">
        <v>0</v>
      </c>
      <c r="M85" s="346">
        <v>0</v>
      </c>
      <c r="N85" s="346">
        <v>0</v>
      </c>
      <c r="O85" s="346">
        <v>0</v>
      </c>
      <c r="P85" s="346">
        <v>0</v>
      </c>
      <c r="Q85" s="346">
        <v>0</v>
      </c>
      <c r="R85" s="346">
        <v>0</v>
      </c>
      <c r="S85" s="346">
        <v>0</v>
      </c>
      <c r="T85" s="346">
        <v>0</v>
      </c>
      <c r="U85" s="346">
        <v>0</v>
      </c>
      <c r="V85" s="346">
        <v>0</v>
      </c>
      <c r="W85" s="346">
        <v>0</v>
      </c>
      <c r="X85" s="346">
        <v>0</v>
      </c>
      <c r="Y85" s="346">
        <v>0</v>
      </c>
      <c r="Z85" s="346">
        <v>0</v>
      </c>
      <c r="AA85" s="346">
        <v>0</v>
      </c>
      <c r="AB85" s="346">
        <v>0</v>
      </c>
      <c r="AC85" s="346">
        <v>0</v>
      </c>
      <c r="AD85" s="346">
        <v>0</v>
      </c>
      <c r="AE85" s="346">
        <v>0</v>
      </c>
      <c r="AF85" s="346">
        <v>0</v>
      </c>
      <c r="AG85" s="346">
        <v>0</v>
      </c>
      <c r="AH85" s="346">
        <v>3260.1191834466708</v>
      </c>
      <c r="AI85" s="346">
        <v>3058.2842440487539</v>
      </c>
      <c r="AJ85" s="346">
        <v>2969.9017756000139</v>
      </c>
      <c r="AK85" s="346">
        <v>3405.6724313422305</v>
      </c>
      <c r="AL85" s="346">
        <v>3172.4223292774318</v>
      </c>
      <c r="AM85" s="346">
        <v>2993.426839553711</v>
      </c>
      <c r="AN85" s="346">
        <v>3222.3759877067332</v>
      </c>
      <c r="AO85" s="346">
        <v>3233.7283819849254</v>
      </c>
      <c r="AP85" s="346">
        <v>2992.0196801188645</v>
      </c>
      <c r="AQ85" s="346">
        <v>2762.5007579193998</v>
      </c>
      <c r="AR85" s="346">
        <v>2845.7999856524625</v>
      </c>
      <c r="AS85" s="346">
        <v>2660.0538057097338</v>
      </c>
      <c r="AT85" s="346">
        <v>2693.4250419855107</v>
      </c>
      <c r="AU85" s="346">
        <v>2885.3670809823375</v>
      </c>
      <c r="AV85" s="346">
        <v>4161.5191133896033</v>
      </c>
      <c r="AW85" s="346">
        <v>4160.7014420038959</v>
      </c>
      <c r="AX85" s="346">
        <v>4130.6952159066977</v>
      </c>
      <c r="AY85" s="346">
        <v>4203.5453807627428</v>
      </c>
      <c r="AZ85" s="346">
        <v>4039.3772795537852</v>
      </c>
      <c r="BA85" s="346">
        <v>4171.7880642755936</v>
      </c>
      <c r="BB85" s="346">
        <v>4036.1290196541518</v>
      </c>
      <c r="BC85" s="346">
        <v>4369.1633304645011</v>
      </c>
      <c r="BD85" s="346">
        <v>4877.6925610689077</v>
      </c>
      <c r="BE85" s="346">
        <v>5434.7831981750696</v>
      </c>
      <c r="BF85" s="346">
        <v>6006.2247069902214</v>
      </c>
      <c r="BG85" s="346">
        <v>3445.8000969162695</v>
      </c>
      <c r="BH85" s="346">
        <v>192.887343482739</v>
      </c>
      <c r="BI85" s="346">
        <v>120.01591386493176</v>
      </c>
      <c r="BJ85" s="346">
        <v>122.04485009940433</v>
      </c>
      <c r="BK85" s="346">
        <v>121.85207441500556</v>
      </c>
      <c r="BL85" s="346">
        <v>120.43549680271107</v>
      </c>
      <c r="BM85" s="346">
        <v>126.80635042770091</v>
      </c>
      <c r="BN85" s="346">
        <v>0</v>
      </c>
      <c r="BO85" s="346">
        <v>0</v>
      </c>
      <c r="BP85" s="346">
        <v>0</v>
      </c>
      <c r="BQ85" s="346">
        <v>0</v>
      </c>
      <c r="BR85" s="346">
        <v>0</v>
      </c>
      <c r="BS85" s="346">
        <v>0</v>
      </c>
      <c r="BT85" s="346">
        <v>0</v>
      </c>
      <c r="BU85" s="346">
        <v>0</v>
      </c>
      <c r="BV85" s="346">
        <v>0</v>
      </c>
      <c r="BW85" s="346">
        <v>0</v>
      </c>
      <c r="BX85" s="346">
        <v>0</v>
      </c>
      <c r="BY85" s="346">
        <v>0</v>
      </c>
      <c r="BZ85" s="346">
        <v>0</v>
      </c>
      <c r="CA85" s="346">
        <v>0</v>
      </c>
      <c r="CB85" s="346">
        <v>0</v>
      </c>
      <c r="CC85" s="346">
        <v>0</v>
      </c>
      <c r="CD85" s="346">
        <v>0</v>
      </c>
      <c r="CE85" s="347">
        <v>0</v>
      </c>
    </row>
    <row r="86" spans="1:83" s="53" customFormat="1" x14ac:dyDescent="0.35">
      <c r="B86" s="203" t="s">
        <v>671</v>
      </c>
      <c r="C86" s="74"/>
      <c r="D86" s="346">
        <v>0</v>
      </c>
      <c r="E86" s="346">
        <v>0</v>
      </c>
      <c r="F86" s="346">
        <v>0</v>
      </c>
      <c r="G86" s="346">
        <v>0</v>
      </c>
      <c r="H86" s="346">
        <v>0</v>
      </c>
      <c r="I86" s="346">
        <v>0</v>
      </c>
      <c r="J86" s="346">
        <v>0</v>
      </c>
      <c r="K86" s="346">
        <v>0</v>
      </c>
      <c r="L86" s="346">
        <v>0</v>
      </c>
      <c r="M86" s="346">
        <v>0</v>
      </c>
      <c r="N86" s="346">
        <v>0</v>
      </c>
      <c r="O86" s="346">
        <v>0</v>
      </c>
      <c r="P86" s="346">
        <v>0</v>
      </c>
      <c r="Q86" s="346">
        <v>0</v>
      </c>
      <c r="R86" s="346">
        <v>0</v>
      </c>
      <c r="S86" s="346">
        <v>0</v>
      </c>
      <c r="T86" s="346">
        <v>0</v>
      </c>
      <c r="U86" s="346">
        <v>0</v>
      </c>
      <c r="V86" s="346">
        <v>0</v>
      </c>
      <c r="W86" s="346">
        <v>0</v>
      </c>
      <c r="X86" s="346">
        <v>0</v>
      </c>
      <c r="Y86" s="346">
        <v>0</v>
      </c>
      <c r="Z86" s="346">
        <v>0</v>
      </c>
      <c r="AA86" s="346">
        <v>0</v>
      </c>
      <c r="AB86" s="346">
        <v>0</v>
      </c>
      <c r="AC86" s="346">
        <v>0</v>
      </c>
      <c r="AD86" s="346">
        <v>0</v>
      </c>
      <c r="AE86" s="346">
        <v>0</v>
      </c>
      <c r="AF86" s="346">
        <v>0</v>
      </c>
      <c r="AG86" s="346">
        <v>0</v>
      </c>
      <c r="AH86" s="346">
        <v>547.87177211193637</v>
      </c>
      <c r="AI86" s="346">
        <v>519.1197521409149</v>
      </c>
      <c r="AJ86" s="346">
        <v>505.10406664516313</v>
      </c>
      <c r="AK86" s="346">
        <v>522.22570726009349</v>
      </c>
      <c r="AL86" s="346">
        <v>637.27613138450772</v>
      </c>
      <c r="AM86" s="346">
        <v>665.265260146841</v>
      </c>
      <c r="AN86" s="346">
        <v>678.79155917858259</v>
      </c>
      <c r="AO86" s="346">
        <v>722.31806568939464</v>
      </c>
      <c r="AP86" s="346">
        <v>812.91323476724574</v>
      </c>
      <c r="AQ86" s="346">
        <v>757.16121503023544</v>
      </c>
      <c r="AR86" s="346">
        <v>939.82554989756977</v>
      </c>
      <c r="AS86" s="346">
        <v>993.52248677458795</v>
      </c>
      <c r="AT86" s="346">
        <v>1268.9328497074243</v>
      </c>
      <c r="AU86" s="346">
        <v>1356.624106762793</v>
      </c>
      <c r="AV86" s="346">
        <v>2047.9473047186189</v>
      </c>
      <c r="AW86" s="346">
        <v>2601.2949279218815</v>
      </c>
      <c r="AX86" s="346">
        <v>3232.7187469115711</v>
      </c>
      <c r="AY86" s="346">
        <v>3735.1959288210096</v>
      </c>
      <c r="AZ86" s="346">
        <v>3784.4719176732897</v>
      </c>
      <c r="BA86" s="346">
        <v>3986.9130834001062</v>
      </c>
      <c r="BB86" s="346">
        <v>4261.6027732051816</v>
      </c>
      <c r="BC86" s="346">
        <v>4436.8072304403358</v>
      </c>
      <c r="BD86" s="346">
        <v>4762.89044020645</v>
      </c>
      <c r="BE86" s="346">
        <v>5088.6023193274614</v>
      </c>
      <c r="BF86" s="346">
        <v>5375.1566864325259</v>
      </c>
      <c r="BG86" s="346">
        <v>5613.1283349257264</v>
      </c>
      <c r="BH86" s="346">
        <v>5747.4408007162274</v>
      </c>
      <c r="BI86" s="346">
        <v>5921.3381666317955</v>
      </c>
      <c r="BJ86" s="346">
        <v>6001.7313128726055</v>
      </c>
      <c r="BK86" s="346">
        <v>6329.7813233462484</v>
      </c>
      <c r="BL86" s="346">
        <v>6192.6361079729959</v>
      </c>
      <c r="BM86" s="346">
        <v>6368.6891971756449</v>
      </c>
      <c r="BN86" s="346">
        <v>0</v>
      </c>
      <c r="BO86" s="346">
        <v>0</v>
      </c>
      <c r="BP86" s="346">
        <v>0</v>
      </c>
      <c r="BQ86" s="346">
        <v>0</v>
      </c>
      <c r="BR86" s="346">
        <v>0</v>
      </c>
      <c r="BS86" s="346">
        <v>0</v>
      </c>
      <c r="BT86" s="346">
        <v>0</v>
      </c>
      <c r="BU86" s="346">
        <v>0</v>
      </c>
      <c r="BV86" s="346">
        <v>0</v>
      </c>
      <c r="BW86" s="346">
        <v>0</v>
      </c>
      <c r="BX86" s="346">
        <v>0</v>
      </c>
      <c r="BY86" s="346">
        <v>0</v>
      </c>
      <c r="BZ86" s="346">
        <v>0</v>
      </c>
      <c r="CA86" s="346">
        <v>0</v>
      </c>
      <c r="CB86" s="346">
        <v>0</v>
      </c>
      <c r="CC86" s="346">
        <v>0</v>
      </c>
      <c r="CD86" s="346">
        <v>0</v>
      </c>
      <c r="CE86" s="347">
        <v>0</v>
      </c>
    </row>
    <row r="87" spans="1:83" s="53" customFormat="1" x14ac:dyDescent="0.35">
      <c r="B87" s="203" t="s">
        <v>687</v>
      </c>
      <c r="C87" s="74"/>
      <c r="D87" s="346">
        <v>0</v>
      </c>
      <c r="E87" s="346">
        <v>0</v>
      </c>
      <c r="F87" s="346">
        <v>0</v>
      </c>
      <c r="G87" s="346">
        <v>0</v>
      </c>
      <c r="H87" s="346">
        <v>0</v>
      </c>
      <c r="I87" s="346">
        <v>0</v>
      </c>
      <c r="J87" s="346">
        <v>0</v>
      </c>
      <c r="K87" s="346">
        <v>0</v>
      </c>
      <c r="L87" s="346">
        <v>0</v>
      </c>
      <c r="M87" s="346">
        <v>0</v>
      </c>
      <c r="N87" s="346">
        <v>0</v>
      </c>
      <c r="O87" s="346">
        <v>0</v>
      </c>
      <c r="P87" s="346">
        <v>0</v>
      </c>
      <c r="Q87" s="346">
        <v>0</v>
      </c>
      <c r="R87" s="346">
        <v>0</v>
      </c>
      <c r="S87" s="346">
        <v>0</v>
      </c>
      <c r="T87" s="346">
        <v>0</v>
      </c>
      <c r="U87" s="346">
        <v>0</v>
      </c>
      <c r="V87" s="346">
        <v>0</v>
      </c>
      <c r="W87" s="346">
        <v>0</v>
      </c>
      <c r="X87" s="346">
        <v>0</v>
      </c>
      <c r="Y87" s="346">
        <v>0</v>
      </c>
      <c r="Z87" s="346">
        <v>0</v>
      </c>
      <c r="AA87" s="346">
        <v>0</v>
      </c>
      <c r="AB87" s="346">
        <v>0</v>
      </c>
      <c r="AC87" s="346">
        <v>0</v>
      </c>
      <c r="AD87" s="346">
        <v>0</v>
      </c>
      <c r="AE87" s="346">
        <v>0</v>
      </c>
      <c r="AF87" s="346">
        <v>0</v>
      </c>
      <c r="AG87" s="346">
        <v>0</v>
      </c>
      <c r="AH87" s="346">
        <v>886.86663188585021</v>
      </c>
      <c r="AI87" s="346">
        <v>805.26525990089726</v>
      </c>
      <c r="AJ87" s="346">
        <v>794.04529558394051</v>
      </c>
      <c r="AK87" s="346">
        <v>1005.6866989583526</v>
      </c>
      <c r="AL87" s="346">
        <v>1426.9231921863729</v>
      </c>
      <c r="AM87" s="346">
        <v>1791.554168950441</v>
      </c>
      <c r="AN87" s="346">
        <v>1927.9454272004966</v>
      </c>
      <c r="AO87" s="346">
        <v>2236.8828951662249</v>
      </c>
      <c r="AP87" s="346">
        <v>2448.328489934403</v>
      </c>
      <c r="AQ87" s="346">
        <v>2434.2056486825404</v>
      </c>
      <c r="AR87" s="346">
        <v>2438.7965966623347</v>
      </c>
      <c r="AS87" s="346">
        <v>2344.9213977717282</v>
      </c>
      <c r="AT87" s="346">
        <v>2671.5372490603681</v>
      </c>
      <c r="AU87" s="346">
        <v>3250.0162326652157</v>
      </c>
      <c r="AV87" s="346">
        <v>3795.8722107936092</v>
      </c>
      <c r="AW87" s="346">
        <v>3958.6397630759716</v>
      </c>
      <c r="AX87" s="346">
        <v>4620.8695392685931</v>
      </c>
      <c r="AY87" s="346">
        <v>4748.1271626998114</v>
      </c>
      <c r="AZ87" s="346">
        <v>4581.6552832876978</v>
      </c>
      <c r="BA87" s="346">
        <v>4282.8210471809252</v>
      </c>
      <c r="BB87" s="346">
        <v>3957.0689145632236</v>
      </c>
      <c r="BC87" s="346">
        <v>3671.2837518306937</v>
      </c>
      <c r="BD87" s="346">
        <v>3580.1931028575027</v>
      </c>
      <c r="BE87" s="346">
        <v>3413.8058399967117</v>
      </c>
      <c r="BF87" s="346">
        <v>3181.0159823688787</v>
      </c>
      <c r="BG87" s="346">
        <v>3338.0409220815859</v>
      </c>
      <c r="BH87" s="346">
        <v>3165.1907543484131</v>
      </c>
      <c r="BI87" s="346">
        <v>2901.0541902552582</v>
      </c>
      <c r="BJ87" s="346">
        <v>2796.6556880374478</v>
      </c>
      <c r="BK87" s="346">
        <v>2904.7992969753564</v>
      </c>
      <c r="BL87" s="346">
        <v>2740.2883587225492</v>
      </c>
      <c r="BM87" s="346">
        <v>2947.080584500256</v>
      </c>
      <c r="BN87" s="346">
        <v>0</v>
      </c>
      <c r="BO87" s="346">
        <v>0</v>
      </c>
      <c r="BP87" s="346">
        <v>0</v>
      </c>
      <c r="BQ87" s="346">
        <v>0</v>
      </c>
      <c r="BR87" s="346">
        <v>0</v>
      </c>
      <c r="BS87" s="346">
        <v>0</v>
      </c>
      <c r="BT87" s="346">
        <v>0</v>
      </c>
      <c r="BU87" s="346">
        <v>0</v>
      </c>
      <c r="BV87" s="346">
        <v>0</v>
      </c>
      <c r="BW87" s="346">
        <v>0</v>
      </c>
      <c r="BX87" s="346">
        <v>0</v>
      </c>
      <c r="BY87" s="346">
        <v>0</v>
      </c>
      <c r="BZ87" s="346">
        <v>0</v>
      </c>
      <c r="CA87" s="346">
        <v>0</v>
      </c>
      <c r="CB87" s="346">
        <v>0</v>
      </c>
      <c r="CC87" s="346">
        <v>0</v>
      </c>
      <c r="CD87" s="346">
        <v>0</v>
      </c>
      <c r="CE87" s="347">
        <v>0</v>
      </c>
    </row>
    <row r="88" spans="1:83" s="53" customFormat="1" x14ac:dyDescent="0.35">
      <c r="B88" s="203" t="s">
        <v>688</v>
      </c>
      <c r="C88" s="74"/>
      <c r="D88" s="346">
        <v>0</v>
      </c>
      <c r="E88" s="346">
        <v>0</v>
      </c>
      <c r="F88" s="346">
        <v>0</v>
      </c>
      <c r="G88" s="346">
        <v>0</v>
      </c>
      <c r="H88" s="346">
        <v>0</v>
      </c>
      <c r="I88" s="346">
        <v>0</v>
      </c>
      <c r="J88" s="346">
        <v>0</v>
      </c>
      <c r="K88" s="346">
        <v>0</v>
      </c>
      <c r="L88" s="346">
        <v>0</v>
      </c>
      <c r="M88" s="346">
        <v>0</v>
      </c>
      <c r="N88" s="346">
        <v>0</v>
      </c>
      <c r="O88" s="346">
        <v>0</v>
      </c>
      <c r="P88" s="346">
        <v>0</v>
      </c>
      <c r="Q88" s="346">
        <v>0</v>
      </c>
      <c r="R88" s="346">
        <v>0</v>
      </c>
      <c r="S88" s="346">
        <v>0</v>
      </c>
      <c r="T88" s="346">
        <v>0</v>
      </c>
      <c r="U88" s="346">
        <v>0</v>
      </c>
      <c r="V88" s="346">
        <v>0</v>
      </c>
      <c r="W88" s="346">
        <v>0</v>
      </c>
      <c r="X88" s="346">
        <v>0</v>
      </c>
      <c r="Y88" s="346">
        <v>0</v>
      </c>
      <c r="Z88" s="346">
        <v>0</v>
      </c>
      <c r="AA88" s="346">
        <v>0</v>
      </c>
      <c r="AB88" s="346">
        <v>0</v>
      </c>
      <c r="AC88" s="346">
        <v>0</v>
      </c>
      <c r="AD88" s="346">
        <v>0</v>
      </c>
      <c r="AE88" s="346">
        <v>0</v>
      </c>
      <c r="AF88" s="346">
        <v>0</v>
      </c>
      <c r="AG88" s="346">
        <v>0</v>
      </c>
      <c r="AH88" s="346">
        <v>167.51771298139255</v>
      </c>
      <c r="AI88" s="346">
        <v>156.95556575633049</v>
      </c>
      <c r="AJ88" s="346">
        <v>158.74502183605156</v>
      </c>
      <c r="AK88" s="346">
        <v>161.2139675378474</v>
      </c>
      <c r="AL88" s="346">
        <v>194.06835949475607</v>
      </c>
      <c r="AM88" s="346">
        <v>215.91016070268665</v>
      </c>
      <c r="AN88" s="346">
        <v>234.54362804984231</v>
      </c>
      <c r="AO88" s="346">
        <v>267.7589451848358</v>
      </c>
      <c r="AP88" s="346">
        <v>327.61107697912502</v>
      </c>
      <c r="AQ88" s="346">
        <v>338.2686554223373</v>
      </c>
      <c r="AR88" s="346">
        <v>386.03738252865611</v>
      </c>
      <c r="AS88" s="346">
        <v>355.27666103123312</v>
      </c>
      <c r="AT88" s="346">
        <v>273.83311884748463</v>
      </c>
      <c r="AU88" s="346">
        <v>447.34062987703334</v>
      </c>
      <c r="AV88" s="346">
        <v>390.64954555969354</v>
      </c>
      <c r="AW88" s="346">
        <v>364.44761918325958</v>
      </c>
      <c r="AX88" s="346">
        <v>444.35377319722608</v>
      </c>
      <c r="AY88" s="346">
        <v>559.3390803899415</v>
      </c>
      <c r="AZ88" s="346">
        <v>760.44964662810708</v>
      </c>
      <c r="BA88" s="346">
        <v>792.87533882919479</v>
      </c>
      <c r="BB88" s="346">
        <v>683.44359429859355</v>
      </c>
      <c r="BC88" s="346">
        <v>662.24823328118293</v>
      </c>
      <c r="BD88" s="346">
        <v>635.35438464225183</v>
      </c>
      <c r="BE88" s="346">
        <v>602.41995493145419</v>
      </c>
      <c r="BF88" s="346">
        <v>568.85656460733719</v>
      </c>
      <c r="BG88" s="346">
        <v>590.2315851163554</v>
      </c>
      <c r="BH88" s="346">
        <v>561.4227787066518</v>
      </c>
      <c r="BI88" s="346">
        <v>429.68409647720972</v>
      </c>
      <c r="BJ88" s="346">
        <v>412.41457095029244</v>
      </c>
      <c r="BK88" s="346">
        <v>477.93804965527767</v>
      </c>
      <c r="BL88" s="346">
        <v>356.50370454576944</v>
      </c>
      <c r="BM88" s="346">
        <v>98.819383444452654</v>
      </c>
      <c r="BN88" s="346">
        <v>0</v>
      </c>
      <c r="BO88" s="346">
        <v>0</v>
      </c>
      <c r="BP88" s="346">
        <v>0</v>
      </c>
      <c r="BQ88" s="346">
        <v>0</v>
      </c>
      <c r="BR88" s="346">
        <v>0</v>
      </c>
      <c r="BS88" s="346">
        <v>0</v>
      </c>
      <c r="BT88" s="346">
        <v>0</v>
      </c>
      <c r="BU88" s="346">
        <v>0</v>
      </c>
      <c r="BV88" s="346">
        <v>0</v>
      </c>
      <c r="BW88" s="346">
        <v>0</v>
      </c>
      <c r="BX88" s="346">
        <v>0</v>
      </c>
      <c r="BY88" s="346">
        <v>0</v>
      </c>
      <c r="BZ88" s="346">
        <v>0</v>
      </c>
      <c r="CA88" s="346">
        <v>0</v>
      </c>
      <c r="CB88" s="346">
        <v>0</v>
      </c>
      <c r="CC88" s="346">
        <v>0</v>
      </c>
      <c r="CD88" s="346">
        <v>0</v>
      </c>
      <c r="CE88" s="347">
        <v>0</v>
      </c>
    </row>
    <row r="89" spans="1:83" s="28" customFormat="1" ht="27" customHeight="1" thickBot="1" x14ac:dyDescent="0.3">
      <c r="B89" s="395" t="s">
        <v>689</v>
      </c>
      <c r="C89" s="453"/>
      <c r="D89" s="454">
        <v>0</v>
      </c>
      <c r="E89" s="454">
        <v>0</v>
      </c>
      <c r="F89" s="454">
        <v>0</v>
      </c>
      <c r="G89" s="454">
        <v>0</v>
      </c>
      <c r="H89" s="454">
        <v>0</v>
      </c>
      <c r="I89" s="454">
        <v>0</v>
      </c>
      <c r="J89" s="454">
        <v>0</v>
      </c>
      <c r="K89" s="454">
        <v>0</v>
      </c>
      <c r="L89" s="454">
        <v>0</v>
      </c>
      <c r="M89" s="454">
        <v>0</v>
      </c>
      <c r="N89" s="454">
        <v>0</v>
      </c>
      <c r="O89" s="454">
        <v>0</v>
      </c>
      <c r="P89" s="454">
        <v>0</v>
      </c>
      <c r="Q89" s="454">
        <v>0</v>
      </c>
      <c r="R89" s="454">
        <v>0</v>
      </c>
      <c r="S89" s="454">
        <v>0</v>
      </c>
      <c r="T89" s="454">
        <v>0</v>
      </c>
      <c r="U89" s="454">
        <v>0</v>
      </c>
      <c r="V89" s="454">
        <v>0</v>
      </c>
      <c r="W89" s="454">
        <v>0</v>
      </c>
      <c r="X89" s="454">
        <v>0</v>
      </c>
      <c r="Y89" s="454">
        <v>0</v>
      </c>
      <c r="Z89" s="454">
        <v>0</v>
      </c>
      <c r="AA89" s="454">
        <v>0</v>
      </c>
      <c r="AB89" s="454">
        <v>0</v>
      </c>
      <c r="AC89" s="454">
        <v>0</v>
      </c>
      <c r="AD89" s="454">
        <v>0</v>
      </c>
      <c r="AE89" s="454">
        <v>0</v>
      </c>
      <c r="AF89" s="454">
        <v>0</v>
      </c>
      <c r="AG89" s="454">
        <v>0</v>
      </c>
      <c r="AH89" s="454">
        <v>113.47974105191108</v>
      </c>
      <c r="AI89" s="454">
        <v>124.64118457120362</v>
      </c>
      <c r="AJ89" s="454">
        <v>131.64221322989644</v>
      </c>
      <c r="AK89" s="454">
        <v>158.67570507023021</v>
      </c>
      <c r="AL89" s="454">
        <v>206.79415355998594</v>
      </c>
      <c r="AM89" s="454">
        <v>266.88894864637655</v>
      </c>
      <c r="AN89" s="454">
        <v>316.49260652508838</v>
      </c>
      <c r="AO89" s="454">
        <v>307.52512516278165</v>
      </c>
      <c r="AP89" s="454">
        <v>384.36260212511519</v>
      </c>
      <c r="AQ89" s="454">
        <v>524.56153811869706</v>
      </c>
      <c r="AR89" s="454">
        <v>316.04159338884483</v>
      </c>
      <c r="AS89" s="454">
        <v>290.6809044800998</v>
      </c>
      <c r="AT89" s="454">
        <v>470.48082770618481</v>
      </c>
      <c r="AU89" s="454">
        <v>713.90202449383867</v>
      </c>
      <c r="AV89" s="454">
        <v>492.178488861387</v>
      </c>
      <c r="AW89" s="454">
        <v>470.26986101726584</v>
      </c>
      <c r="AX89" s="454">
        <v>687.60781918438011</v>
      </c>
      <c r="AY89" s="454">
        <v>767.27833897004029</v>
      </c>
      <c r="AZ89" s="454">
        <v>652.46227602310637</v>
      </c>
      <c r="BA89" s="454">
        <v>577.75130484542694</v>
      </c>
      <c r="BB89" s="454">
        <v>524.4110550855047</v>
      </c>
      <c r="BC89" s="454">
        <v>384.85898366509963</v>
      </c>
      <c r="BD89" s="454">
        <v>366.73827098500902</v>
      </c>
      <c r="BE89" s="454">
        <v>393.67317271807974</v>
      </c>
      <c r="BF89" s="454">
        <v>413.12542431687098</v>
      </c>
      <c r="BG89" s="454">
        <v>604.1506956699651</v>
      </c>
      <c r="BH89" s="454">
        <v>451.05296643186722</v>
      </c>
      <c r="BI89" s="454">
        <v>289.26673747185424</v>
      </c>
      <c r="BJ89" s="454">
        <v>281.04202925834682</v>
      </c>
      <c r="BK89" s="454">
        <v>251.68214981216371</v>
      </c>
      <c r="BL89" s="454">
        <v>242.49860650167278</v>
      </c>
      <c r="BM89" s="454">
        <v>336.07813567547805</v>
      </c>
      <c r="BN89" s="454">
        <v>0</v>
      </c>
      <c r="BO89" s="454">
        <v>0</v>
      </c>
      <c r="BP89" s="454">
        <v>0</v>
      </c>
      <c r="BQ89" s="454">
        <v>0</v>
      </c>
      <c r="BR89" s="454">
        <v>0</v>
      </c>
      <c r="BS89" s="454">
        <v>0</v>
      </c>
      <c r="BT89" s="454">
        <v>0</v>
      </c>
      <c r="BU89" s="454">
        <v>0</v>
      </c>
      <c r="BV89" s="454">
        <v>0</v>
      </c>
      <c r="BW89" s="454">
        <v>0</v>
      </c>
      <c r="BX89" s="454">
        <v>0</v>
      </c>
      <c r="BY89" s="454">
        <v>0</v>
      </c>
      <c r="BZ89" s="454">
        <v>0</v>
      </c>
      <c r="CA89" s="454">
        <v>0</v>
      </c>
      <c r="CB89" s="454">
        <v>0</v>
      </c>
      <c r="CC89" s="454">
        <v>0</v>
      </c>
      <c r="CD89" s="454">
        <v>0</v>
      </c>
      <c r="CE89" s="455">
        <v>0</v>
      </c>
    </row>
    <row r="90" spans="1:83" ht="39.75" customHeight="1" x14ac:dyDescent="0.35">
      <c r="A90" s="353"/>
      <c r="B90" s="354" t="s">
        <v>695</v>
      </c>
      <c r="C90" s="456"/>
      <c r="D90" s="356" t="s">
        <v>483</v>
      </c>
      <c r="E90" s="356" t="s">
        <v>484</v>
      </c>
      <c r="F90" s="356" t="s">
        <v>485</v>
      </c>
      <c r="G90" s="356" t="s">
        <v>486</v>
      </c>
      <c r="H90" s="356" t="s">
        <v>487</v>
      </c>
      <c r="I90" s="356" t="s">
        <v>488</v>
      </c>
      <c r="J90" s="356" t="s">
        <v>489</v>
      </c>
      <c r="K90" s="356" t="s">
        <v>490</v>
      </c>
      <c r="L90" s="356" t="s">
        <v>491</v>
      </c>
      <c r="M90" s="356" t="s">
        <v>492</v>
      </c>
      <c r="N90" s="356" t="s">
        <v>493</v>
      </c>
      <c r="O90" s="356" t="s">
        <v>494</v>
      </c>
      <c r="P90" s="356" t="s">
        <v>495</v>
      </c>
      <c r="Q90" s="356" t="s">
        <v>496</v>
      </c>
      <c r="R90" s="356" t="s">
        <v>497</v>
      </c>
      <c r="S90" s="356" t="s">
        <v>498</v>
      </c>
      <c r="T90" s="356" t="s">
        <v>499</v>
      </c>
      <c r="U90" s="356" t="s">
        <v>500</v>
      </c>
      <c r="V90" s="356" t="s">
        <v>501</v>
      </c>
      <c r="W90" s="356" t="s">
        <v>502</v>
      </c>
      <c r="X90" s="356" t="s">
        <v>503</v>
      </c>
      <c r="Y90" s="356" t="s">
        <v>504</v>
      </c>
      <c r="Z90" s="356" t="s">
        <v>505</v>
      </c>
      <c r="AA90" s="356" t="s">
        <v>506</v>
      </c>
      <c r="AB90" s="356" t="s">
        <v>507</v>
      </c>
      <c r="AC90" s="356" t="s">
        <v>508</v>
      </c>
      <c r="AD90" s="356" t="s">
        <v>509</v>
      </c>
      <c r="AE90" s="356" t="s">
        <v>510</v>
      </c>
      <c r="AF90" s="356" t="s">
        <v>511</v>
      </c>
      <c r="AG90" s="356" t="s">
        <v>512</v>
      </c>
      <c r="AH90" s="356" t="s">
        <v>513</v>
      </c>
      <c r="AI90" s="356" t="s">
        <v>514</v>
      </c>
      <c r="AJ90" s="356" t="s">
        <v>515</v>
      </c>
      <c r="AK90" s="356" t="s">
        <v>516</v>
      </c>
      <c r="AL90" s="356" t="s">
        <v>517</v>
      </c>
      <c r="AM90" s="356" t="s">
        <v>518</v>
      </c>
      <c r="AN90" s="356" t="s">
        <v>519</v>
      </c>
      <c r="AO90" s="356" t="s">
        <v>520</v>
      </c>
      <c r="AP90" s="356" t="s">
        <v>521</v>
      </c>
      <c r="AQ90" s="356" t="s">
        <v>522</v>
      </c>
      <c r="AR90" s="356" t="s">
        <v>523</v>
      </c>
      <c r="AS90" s="356" t="s">
        <v>524</v>
      </c>
      <c r="AT90" s="356" t="s">
        <v>525</v>
      </c>
      <c r="AU90" s="356" t="s">
        <v>526</v>
      </c>
      <c r="AV90" s="356" t="s">
        <v>527</v>
      </c>
      <c r="AW90" s="356" t="s">
        <v>528</v>
      </c>
      <c r="AX90" s="356" t="s">
        <v>529</v>
      </c>
      <c r="AY90" s="356" t="s">
        <v>530</v>
      </c>
      <c r="AZ90" s="356" t="s">
        <v>531</v>
      </c>
      <c r="BA90" s="356" t="s">
        <v>532</v>
      </c>
      <c r="BB90" s="356" t="s">
        <v>533</v>
      </c>
      <c r="BC90" s="356" t="s">
        <v>534</v>
      </c>
      <c r="BD90" s="356" t="s">
        <v>535</v>
      </c>
      <c r="BE90" s="356" t="s">
        <v>536</v>
      </c>
      <c r="BF90" s="356" t="s">
        <v>537</v>
      </c>
      <c r="BG90" s="356" t="s">
        <v>538</v>
      </c>
      <c r="BH90" s="356" t="s">
        <v>539</v>
      </c>
      <c r="BI90" s="356" t="s">
        <v>540</v>
      </c>
      <c r="BJ90" s="356" t="s">
        <v>541</v>
      </c>
      <c r="BK90" s="356" t="s">
        <v>542</v>
      </c>
      <c r="BL90" s="356" t="s">
        <v>543</v>
      </c>
      <c r="BM90" s="356" t="s">
        <v>544</v>
      </c>
      <c r="BN90" s="356" t="s">
        <v>545</v>
      </c>
      <c r="BO90" s="356" t="s">
        <v>546</v>
      </c>
      <c r="BP90" s="356" t="s">
        <v>547</v>
      </c>
      <c r="BQ90" s="356" t="s">
        <v>548</v>
      </c>
      <c r="BR90" s="356" t="s">
        <v>549</v>
      </c>
      <c r="BS90" s="356" t="s">
        <v>550</v>
      </c>
      <c r="BT90" s="356" t="s">
        <v>551</v>
      </c>
      <c r="BU90" s="356" t="s">
        <v>552</v>
      </c>
      <c r="BV90" s="356" t="s">
        <v>553</v>
      </c>
      <c r="BW90" s="356" t="s">
        <v>554</v>
      </c>
      <c r="BX90" s="356" t="s">
        <v>555</v>
      </c>
      <c r="BY90" s="356" t="s">
        <v>556</v>
      </c>
      <c r="BZ90" s="356" t="s">
        <v>557</v>
      </c>
      <c r="CA90" s="356" t="s">
        <v>558</v>
      </c>
      <c r="CB90" s="356" t="s">
        <v>559</v>
      </c>
      <c r="CC90" s="356" t="s">
        <v>560</v>
      </c>
      <c r="CD90" s="356" t="s">
        <v>561</v>
      </c>
      <c r="CE90" s="357" t="s">
        <v>562</v>
      </c>
    </row>
    <row r="91" spans="1:83" ht="26.25" customHeight="1" x14ac:dyDescent="0.35">
      <c r="A91" s="345"/>
      <c r="B91" s="109" t="s">
        <v>137</v>
      </c>
      <c r="C91" s="53"/>
      <c r="D91" s="343">
        <v>0</v>
      </c>
      <c r="E91" s="343">
        <v>0</v>
      </c>
      <c r="F91" s="343">
        <v>0</v>
      </c>
      <c r="G91" s="343">
        <v>0</v>
      </c>
      <c r="H91" s="343">
        <v>0</v>
      </c>
      <c r="I91" s="343">
        <v>0</v>
      </c>
      <c r="J91" s="343">
        <v>0</v>
      </c>
      <c r="K91" s="343">
        <v>0</v>
      </c>
      <c r="L91" s="343">
        <v>0</v>
      </c>
      <c r="M91" s="343">
        <v>0</v>
      </c>
      <c r="N91" s="343">
        <v>0</v>
      </c>
      <c r="O91" s="343">
        <v>0</v>
      </c>
      <c r="P91" s="343">
        <v>0</v>
      </c>
      <c r="Q91" s="343">
        <v>0</v>
      </c>
      <c r="R91" s="343">
        <v>0</v>
      </c>
      <c r="S91" s="343">
        <v>0</v>
      </c>
      <c r="T91" s="343">
        <v>0</v>
      </c>
      <c r="U91" s="343">
        <v>0</v>
      </c>
      <c r="V91" s="343">
        <v>0</v>
      </c>
      <c r="W91" s="343">
        <v>0</v>
      </c>
      <c r="X91" s="343">
        <v>0</v>
      </c>
      <c r="Y91" s="343">
        <v>0</v>
      </c>
      <c r="Z91" s="343">
        <v>0</v>
      </c>
      <c r="AA91" s="343">
        <v>0</v>
      </c>
      <c r="AB91" s="343">
        <v>0</v>
      </c>
      <c r="AC91" s="343">
        <v>0</v>
      </c>
      <c r="AD91" s="343">
        <v>0</v>
      </c>
      <c r="AE91" s="343">
        <v>0</v>
      </c>
      <c r="AF91" s="343">
        <v>0</v>
      </c>
      <c r="AG91" s="343">
        <v>0</v>
      </c>
      <c r="AH91" s="343">
        <v>0</v>
      </c>
      <c r="AI91" s="343">
        <v>2838</v>
      </c>
      <c r="AJ91" s="343">
        <v>3010</v>
      </c>
      <c r="AK91" s="343">
        <v>3584</v>
      </c>
      <c r="AL91" s="343">
        <v>4157</v>
      </c>
      <c r="AM91" s="343">
        <v>4336</v>
      </c>
      <c r="AN91" s="343">
        <v>4541</v>
      </c>
      <c r="AO91" s="343">
        <v>4709</v>
      </c>
      <c r="AP91" s="343">
        <v>4710</v>
      </c>
      <c r="AQ91" s="343">
        <v>4517</v>
      </c>
      <c r="AR91" s="343">
        <v>4089</v>
      </c>
      <c r="AS91" s="343">
        <v>3977</v>
      </c>
      <c r="AT91" s="343">
        <v>4124</v>
      </c>
      <c r="AU91" s="343">
        <v>4593</v>
      </c>
      <c r="AV91" s="343">
        <v>5179</v>
      </c>
      <c r="AW91" s="343">
        <v>5512</v>
      </c>
      <c r="AX91" s="343">
        <v>5647</v>
      </c>
      <c r="AY91" s="343">
        <v>5657</v>
      </c>
      <c r="AZ91" s="343">
        <v>5514</v>
      </c>
      <c r="BA91" s="343">
        <v>3943</v>
      </c>
      <c r="BB91" s="343">
        <v>3834</v>
      </c>
      <c r="BC91" s="343">
        <v>3822</v>
      </c>
      <c r="BD91" s="343">
        <v>3901</v>
      </c>
      <c r="BE91" s="343">
        <v>3986</v>
      </c>
      <c r="BF91" s="343">
        <v>3989</v>
      </c>
      <c r="BG91" s="343">
        <v>3129</v>
      </c>
      <c r="BH91" s="343">
        <v>2187</v>
      </c>
      <c r="BI91" s="343">
        <v>2142</v>
      </c>
      <c r="BJ91" s="343">
        <v>2135</v>
      </c>
      <c r="BK91" s="343">
        <v>2117</v>
      </c>
      <c r="BL91" s="343">
        <v>2087</v>
      </c>
      <c r="BM91" s="343">
        <v>1935</v>
      </c>
      <c r="BN91" s="343">
        <v>1803</v>
      </c>
      <c r="BO91" s="343">
        <v>1619</v>
      </c>
      <c r="BP91" s="343">
        <v>1254</v>
      </c>
      <c r="BQ91" s="343">
        <v>939</v>
      </c>
      <c r="BR91" s="343">
        <v>799</v>
      </c>
      <c r="BS91" s="343">
        <v>706</v>
      </c>
      <c r="BT91" s="343">
        <v>625</v>
      </c>
      <c r="BU91" s="343">
        <v>588</v>
      </c>
      <c r="BV91" s="343">
        <v>494</v>
      </c>
      <c r="BW91" s="343">
        <v>360</v>
      </c>
      <c r="BX91" s="343">
        <v>272</v>
      </c>
      <c r="BY91" s="343">
        <v>210</v>
      </c>
      <c r="BZ91" s="343">
        <v>160</v>
      </c>
      <c r="CA91" s="343">
        <v>121</v>
      </c>
      <c r="CB91" s="343">
        <v>92</v>
      </c>
      <c r="CC91" s="343">
        <v>45</v>
      </c>
      <c r="CD91" s="343">
        <v>3</v>
      </c>
      <c r="CE91" s="344">
        <v>0</v>
      </c>
    </row>
    <row r="92" spans="1:83" ht="26.25" customHeight="1" x14ac:dyDescent="0.35">
      <c r="A92" s="53"/>
      <c r="B92" s="74" t="s">
        <v>675</v>
      </c>
      <c r="C92" s="391"/>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BX92" s="199"/>
      <c r="BY92" s="199"/>
      <c r="BZ92" s="199"/>
      <c r="CA92" s="199"/>
      <c r="CB92" s="199"/>
      <c r="CC92" s="199"/>
      <c r="CD92" s="199"/>
      <c r="CE92" s="222"/>
    </row>
    <row r="93" spans="1:83" x14ac:dyDescent="0.35">
      <c r="A93" s="359"/>
      <c r="B93" s="285" t="s">
        <v>676</v>
      </c>
      <c r="C93" s="359"/>
      <c r="D93" s="346">
        <v>0</v>
      </c>
      <c r="E93" s="346">
        <v>0</v>
      </c>
      <c r="F93" s="346">
        <v>0</v>
      </c>
      <c r="G93" s="346">
        <v>0</v>
      </c>
      <c r="H93" s="346">
        <v>0</v>
      </c>
      <c r="I93" s="346">
        <v>0</v>
      </c>
      <c r="J93" s="346">
        <v>0</v>
      </c>
      <c r="K93" s="346">
        <v>0</v>
      </c>
      <c r="L93" s="346">
        <v>0</v>
      </c>
      <c r="M93" s="346">
        <v>0</v>
      </c>
      <c r="N93" s="346">
        <v>0</v>
      </c>
      <c r="O93" s="346">
        <v>0</v>
      </c>
      <c r="P93" s="346">
        <v>0</v>
      </c>
      <c r="Q93" s="346">
        <v>0</v>
      </c>
      <c r="R93" s="346">
        <v>0</v>
      </c>
      <c r="S93" s="346">
        <v>0</v>
      </c>
      <c r="T93" s="346">
        <v>0</v>
      </c>
      <c r="U93" s="346">
        <v>0</v>
      </c>
      <c r="V93" s="346">
        <v>0</v>
      </c>
      <c r="W93" s="346">
        <v>0</v>
      </c>
      <c r="X93" s="346">
        <v>0</v>
      </c>
      <c r="Y93" s="346">
        <v>0</v>
      </c>
      <c r="Z93" s="346">
        <v>0</v>
      </c>
      <c r="AA93" s="346">
        <v>0</v>
      </c>
      <c r="AB93" s="346">
        <v>0</v>
      </c>
      <c r="AC93" s="346">
        <v>0</v>
      </c>
      <c r="AD93" s="346">
        <v>0</v>
      </c>
      <c r="AE93" s="346">
        <v>0</v>
      </c>
      <c r="AF93" s="346">
        <v>0</v>
      </c>
      <c r="AG93" s="346">
        <v>0</v>
      </c>
      <c r="AH93" s="346">
        <v>0</v>
      </c>
      <c r="AI93" s="346">
        <v>0</v>
      </c>
      <c r="AJ93" s="346">
        <v>0</v>
      </c>
      <c r="AK93" s="346">
        <v>0</v>
      </c>
      <c r="AL93" s="346">
        <v>0</v>
      </c>
      <c r="AM93" s="346">
        <v>0</v>
      </c>
      <c r="AN93" s="346">
        <v>0</v>
      </c>
      <c r="AO93" s="346">
        <v>0</v>
      </c>
      <c r="AP93" s="346">
        <v>0</v>
      </c>
      <c r="AQ93" s="346">
        <v>0</v>
      </c>
      <c r="AR93" s="346">
        <v>0</v>
      </c>
      <c r="AS93" s="346">
        <v>0</v>
      </c>
      <c r="AT93" s="346">
        <v>0</v>
      </c>
      <c r="AU93" s="346">
        <v>0</v>
      </c>
      <c r="AV93" s="346">
        <v>0</v>
      </c>
      <c r="AW93" s="346">
        <v>0</v>
      </c>
      <c r="AX93" s="346">
        <v>0</v>
      </c>
      <c r="AY93" s="346">
        <v>0</v>
      </c>
      <c r="AZ93" s="346">
        <v>0</v>
      </c>
      <c r="BA93" s="346">
        <v>0</v>
      </c>
      <c r="BB93" s="346">
        <v>0</v>
      </c>
      <c r="BC93" s="346">
        <v>0</v>
      </c>
      <c r="BD93" s="346">
        <v>1268</v>
      </c>
      <c r="BE93" s="346">
        <v>1322</v>
      </c>
      <c r="BF93" s="346">
        <v>1345</v>
      </c>
      <c r="BG93" s="346">
        <v>1297</v>
      </c>
      <c r="BH93" s="346">
        <v>1213</v>
      </c>
      <c r="BI93" s="346">
        <v>1198</v>
      </c>
      <c r="BJ93" s="346">
        <v>1196</v>
      </c>
      <c r="BK93" s="346">
        <v>1196</v>
      </c>
      <c r="BL93" s="346">
        <v>1176</v>
      </c>
      <c r="BM93" s="346">
        <v>1055</v>
      </c>
      <c r="BN93" s="346">
        <v>969</v>
      </c>
      <c r="BO93" s="346">
        <v>847</v>
      </c>
      <c r="BP93" s="346">
        <v>530</v>
      </c>
      <c r="BQ93" s="346">
        <v>252</v>
      </c>
      <c r="BR93" s="346">
        <v>138</v>
      </c>
      <c r="BS93" s="346">
        <v>73</v>
      </c>
      <c r="BT93" s="346">
        <v>28</v>
      </c>
      <c r="BU93" s="346">
        <v>6</v>
      </c>
      <c r="BV93" s="346">
        <v>0</v>
      </c>
      <c r="BW93" s="346">
        <v>0</v>
      </c>
      <c r="BX93" s="346">
        <v>0</v>
      </c>
      <c r="BY93" s="346">
        <v>0</v>
      </c>
      <c r="BZ93" s="346">
        <v>0</v>
      </c>
      <c r="CA93" s="346">
        <v>0</v>
      </c>
      <c r="CB93" s="346">
        <v>0</v>
      </c>
      <c r="CC93" s="346">
        <v>0</v>
      </c>
      <c r="CD93" s="346">
        <v>0</v>
      </c>
      <c r="CE93" s="347">
        <v>0</v>
      </c>
    </row>
    <row r="94" spans="1:83" x14ac:dyDescent="0.35">
      <c r="A94" s="53"/>
      <c r="B94" s="203" t="s">
        <v>677</v>
      </c>
      <c r="C94" s="391"/>
      <c r="D94" s="346">
        <v>0</v>
      </c>
      <c r="E94" s="346">
        <v>0</v>
      </c>
      <c r="F94" s="346">
        <v>0</v>
      </c>
      <c r="G94" s="346">
        <v>0</v>
      </c>
      <c r="H94" s="346">
        <v>0</v>
      </c>
      <c r="I94" s="346">
        <v>0</v>
      </c>
      <c r="J94" s="346">
        <v>0</v>
      </c>
      <c r="K94" s="346">
        <v>0</v>
      </c>
      <c r="L94" s="346">
        <v>0</v>
      </c>
      <c r="M94" s="346">
        <v>0</v>
      </c>
      <c r="N94" s="346">
        <v>0</v>
      </c>
      <c r="O94" s="346">
        <v>0</v>
      </c>
      <c r="P94" s="346">
        <v>0</v>
      </c>
      <c r="Q94" s="346">
        <v>0</v>
      </c>
      <c r="R94" s="346">
        <v>0</v>
      </c>
      <c r="S94" s="346">
        <v>0</v>
      </c>
      <c r="T94" s="346">
        <v>0</v>
      </c>
      <c r="U94" s="346">
        <v>0</v>
      </c>
      <c r="V94" s="346">
        <v>0</v>
      </c>
      <c r="W94" s="346">
        <v>0</v>
      </c>
      <c r="X94" s="346">
        <v>0</v>
      </c>
      <c r="Y94" s="346">
        <v>0</v>
      </c>
      <c r="Z94" s="346">
        <v>0</v>
      </c>
      <c r="AA94" s="346">
        <v>0</v>
      </c>
      <c r="AB94" s="346">
        <v>0</v>
      </c>
      <c r="AC94" s="346">
        <v>0</v>
      </c>
      <c r="AD94" s="346">
        <v>0</v>
      </c>
      <c r="AE94" s="346">
        <v>0</v>
      </c>
      <c r="AF94" s="346">
        <v>0</v>
      </c>
      <c r="AG94" s="346">
        <v>0</v>
      </c>
      <c r="AH94" s="346">
        <v>0</v>
      </c>
      <c r="AI94" s="346">
        <v>0</v>
      </c>
      <c r="AJ94" s="346">
        <v>0</v>
      </c>
      <c r="AK94" s="346">
        <v>0</v>
      </c>
      <c r="AL94" s="346">
        <v>0</v>
      </c>
      <c r="AM94" s="346">
        <v>0</v>
      </c>
      <c r="AN94" s="346">
        <v>0</v>
      </c>
      <c r="AO94" s="346">
        <v>0</v>
      </c>
      <c r="AP94" s="346">
        <v>0</v>
      </c>
      <c r="AQ94" s="346">
        <v>0</v>
      </c>
      <c r="AR94" s="346">
        <v>0</v>
      </c>
      <c r="AS94" s="346">
        <v>0</v>
      </c>
      <c r="AT94" s="346">
        <v>0</v>
      </c>
      <c r="AU94" s="346">
        <v>0</v>
      </c>
      <c r="AV94" s="346">
        <v>0</v>
      </c>
      <c r="AW94" s="346">
        <v>0</v>
      </c>
      <c r="AX94" s="346">
        <v>0</v>
      </c>
      <c r="AY94" s="346">
        <v>0</v>
      </c>
      <c r="AZ94" s="346">
        <v>0</v>
      </c>
      <c r="BA94" s="346">
        <v>0</v>
      </c>
      <c r="BB94" s="346">
        <v>0</v>
      </c>
      <c r="BC94" s="346">
        <v>0</v>
      </c>
      <c r="BD94" s="346">
        <v>913</v>
      </c>
      <c r="BE94" s="346">
        <v>889</v>
      </c>
      <c r="BF94" s="346">
        <v>863</v>
      </c>
      <c r="BG94" s="346">
        <v>842</v>
      </c>
      <c r="BH94" s="346">
        <v>808</v>
      </c>
      <c r="BI94" s="346">
        <v>784</v>
      </c>
      <c r="BJ94" s="346">
        <v>776</v>
      </c>
      <c r="BK94" s="346">
        <v>753</v>
      </c>
      <c r="BL94" s="346">
        <v>737</v>
      </c>
      <c r="BM94" s="346">
        <v>706</v>
      </c>
      <c r="BN94" s="346">
        <v>653</v>
      </c>
      <c r="BO94" s="346">
        <v>589</v>
      </c>
      <c r="BP94" s="346">
        <v>534</v>
      </c>
      <c r="BQ94" s="346">
        <v>491</v>
      </c>
      <c r="BR94" s="346">
        <v>462</v>
      </c>
      <c r="BS94" s="346">
        <v>431</v>
      </c>
      <c r="BT94" s="346">
        <v>395</v>
      </c>
      <c r="BU94" s="346">
        <v>379</v>
      </c>
      <c r="BV94" s="346">
        <v>314</v>
      </c>
      <c r="BW94" s="346">
        <v>225</v>
      </c>
      <c r="BX94" s="346">
        <v>154</v>
      </c>
      <c r="BY94" s="346">
        <v>108</v>
      </c>
      <c r="BZ94" s="346">
        <v>76</v>
      </c>
      <c r="CA94" s="346">
        <v>52</v>
      </c>
      <c r="CB94" s="346">
        <v>35</v>
      </c>
      <c r="CC94" s="346">
        <v>15</v>
      </c>
      <c r="CD94" s="346">
        <v>1</v>
      </c>
      <c r="CE94" s="347">
        <v>0</v>
      </c>
    </row>
    <row r="95" spans="1:83" x14ac:dyDescent="0.35">
      <c r="A95" s="53"/>
      <c r="B95" s="285" t="s">
        <v>446</v>
      </c>
      <c r="C95" s="53"/>
      <c r="D95" s="346">
        <v>0</v>
      </c>
      <c r="E95" s="346">
        <v>0</v>
      </c>
      <c r="F95" s="346">
        <v>0</v>
      </c>
      <c r="G95" s="346">
        <v>0</v>
      </c>
      <c r="H95" s="346">
        <v>0</v>
      </c>
      <c r="I95" s="346">
        <v>0</v>
      </c>
      <c r="J95" s="346">
        <v>0</v>
      </c>
      <c r="K95" s="346">
        <v>0</v>
      </c>
      <c r="L95" s="346">
        <v>0</v>
      </c>
      <c r="M95" s="346">
        <v>0</v>
      </c>
      <c r="N95" s="346">
        <v>0</v>
      </c>
      <c r="O95" s="346">
        <v>0</v>
      </c>
      <c r="P95" s="346">
        <v>0</v>
      </c>
      <c r="Q95" s="346">
        <v>0</v>
      </c>
      <c r="R95" s="346">
        <v>0</v>
      </c>
      <c r="S95" s="346">
        <v>0</v>
      </c>
      <c r="T95" s="346">
        <v>0</v>
      </c>
      <c r="U95" s="346">
        <v>0</v>
      </c>
      <c r="V95" s="346">
        <v>0</v>
      </c>
      <c r="W95" s="346">
        <v>0</v>
      </c>
      <c r="X95" s="346">
        <v>0</v>
      </c>
      <c r="Y95" s="346">
        <v>0</v>
      </c>
      <c r="Z95" s="346">
        <v>0</v>
      </c>
      <c r="AA95" s="346">
        <v>0</v>
      </c>
      <c r="AB95" s="346">
        <v>0</v>
      </c>
      <c r="AC95" s="346">
        <v>0</v>
      </c>
      <c r="AD95" s="346">
        <v>0</v>
      </c>
      <c r="AE95" s="346">
        <v>0</v>
      </c>
      <c r="AF95" s="346">
        <v>0</v>
      </c>
      <c r="AG95" s="346">
        <v>0</v>
      </c>
      <c r="AH95" s="346">
        <v>0</v>
      </c>
      <c r="AI95" s="346">
        <v>0</v>
      </c>
      <c r="AJ95" s="346">
        <v>0</v>
      </c>
      <c r="AK95" s="346">
        <v>0</v>
      </c>
      <c r="AL95" s="346">
        <v>0</v>
      </c>
      <c r="AM95" s="346">
        <v>0</v>
      </c>
      <c r="AN95" s="346">
        <v>0</v>
      </c>
      <c r="AO95" s="346">
        <v>0</v>
      </c>
      <c r="AP95" s="346">
        <v>0</v>
      </c>
      <c r="AQ95" s="346">
        <v>0</v>
      </c>
      <c r="AR95" s="346">
        <v>0</v>
      </c>
      <c r="AS95" s="346">
        <v>0</v>
      </c>
      <c r="AT95" s="346">
        <v>0</v>
      </c>
      <c r="AU95" s="346">
        <v>0</v>
      </c>
      <c r="AV95" s="346">
        <v>0</v>
      </c>
      <c r="AW95" s="346">
        <v>0</v>
      </c>
      <c r="AX95" s="346">
        <v>0</v>
      </c>
      <c r="AY95" s="346">
        <v>0</v>
      </c>
      <c r="AZ95" s="346">
        <v>0</v>
      </c>
      <c r="BA95" s="346">
        <v>0</v>
      </c>
      <c r="BB95" s="346">
        <v>0</v>
      </c>
      <c r="BC95" s="346">
        <v>0</v>
      </c>
      <c r="BD95" s="346">
        <v>92</v>
      </c>
      <c r="BE95" s="346">
        <v>97</v>
      </c>
      <c r="BF95" s="346">
        <v>106</v>
      </c>
      <c r="BG95" s="346">
        <v>100</v>
      </c>
      <c r="BH95" s="346">
        <v>80</v>
      </c>
      <c r="BI95" s="346">
        <v>81</v>
      </c>
      <c r="BJ95" s="346">
        <v>83</v>
      </c>
      <c r="BK95" s="346">
        <v>85</v>
      </c>
      <c r="BL95" s="346">
        <v>89</v>
      </c>
      <c r="BM95" s="346">
        <v>97</v>
      </c>
      <c r="BN95" s="346">
        <v>109</v>
      </c>
      <c r="BO95" s="346">
        <v>121</v>
      </c>
      <c r="BP95" s="346">
        <v>136</v>
      </c>
      <c r="BQ95" s="346">
        <v>150</v>
      </c>
      <c r="BR95" s="346">
        <v>160</v>
      </c>
      <c r="BS95" s="346">
        <v>169</v>
      </c>
      <c r="BT95" s="346">
        <v>173</v>
      </c>
      <c r="BU95" s="346">
        <v>180</v>
      </c>
      <c r="BV95" s="346">
        <v>165</v>
      </c>
      <c r="BW95" s="346">
        <v>128</v>
      </c>
      <c r="BX95" s="346">
        <v>115</v>
      </c>
      <c r="BY95" s="346">
        <v>99</v>
      </c>
      <c r="BZ95" s="346">
        <v>84</v>
      </c>
      <c r="CA95" s="346">
        <v>69</v>
      </c>
      <c r="CB95" s="346">
        <v>57</v>
      </c>
      <c r="CC95" s="346">
        <v>30</v>
      </c>
      <c r="CD95" s="346">
        <v>2</v>
      </c>
      <c r="CE95" s="347">
        <v>0</v>
      </c>
    </row>
    <row r="96" spans="1:83" x14ac:dyDescent="0.35">
      <c r="A96" s="53"/>
      <c r="B96" s="285" t="s">
        <v>678</v>
      </c>
      <c r="C96" s="74"/>
      <c r="D96" s="346">
        <v>0</v>
      </c>
      <c r="E96" s="346">
        <v>0</v>
      </c>
      <c r="F96" s="346">
        <v>0</v>
      </c>
      <c r="G96" s="346">
        <v>0</v>
      </c>
      <c r="H96" s="346">
        <v>0</v>
      </c>
      <c r="I96" s="346">
        <v>0</v>
      </c>
      <c r="J96" s="346">
        <v>0</v>
      </c>
      <c r="K96" s="346">
        <v>0</v>
      </c>
      <c r="L96" s="346">
        <v>0</v>
      </c>
      <c r="M96" s="346">
        <v>0</v>
      </c>
      <c r="N96" s="346">
        <v>0</v>
      </c>
      <c r="O96" s="346">
        <v>0</v>
      </c>
      <c r="P96" s="346">
        <v>0</v>
      </c>
      <c r="Q96" s="346">
        <v>0</v>
      </c>
      <c r="R96" s="346">
        <v>0</v>
      </c>
      <c r="S96" s="346">
        <v>0</v>
      </c>
      <c r="T96" s="346">
        <v>0</v>
      </c>
      <c r="U96" s="346">
        <v>0</v>
      </c>
      <c r="V96" s="346">
        <v>0</v>
      </c>
      <c r="W96" s="346">
        <v>0</v>
      </c>
      <c r="X96" s="346">
        <v>0</v>
      </c>
      <c r="Y96" s="346">
        <v>0</v>
      </c>
      <c r="Z96" s="346">
        <v>0</v>
      </c>
      <c r="AA96" s="346">
        <v>0</v>
      </c>
      <c r="AB96" s="346">
        <v>0</v>
      </c>
      <c r="AC96" s="346">
        <v>0</v>
      </c>
      <c r="AD96" s="346">
        <v>0</v>
      </c>
      <c r="AE96" s="346">
        <v>0</v>
      </c>
      <c r="AF96" s="346">
        <v>0</v>
      </c>
      <c r="AG96" s="346">
        <v>0</v>
      </c>
      <c r="AH96" s="346">
        <v>0</v>
      </c>
      <c r="AI96" s="346">
        <v>0</v>
      </c>
      <c r="AJ96" s="346">
        <v>0</v>
      </c>
      <c r="AK96" s="346">
        <v>0</v>
      </c>
      <c r="AL96" s="346">
        <v>0</v>
      </c>
      <c r="AM96" s="346">
        <v>0</v>
      </c>
      <c r="AN96" s="346">
        <v>0</v>
      </c>
      <c r="AO96" s="346">
        <v>0</v>
      </c>
      <c r="AP96" s="346">
        <v>0</v>
      </c>
      <c r="AQ96" s="346">
        <v>0</v>
      </c>
      <c r="AR96" s="346">
        <v>0</v>
      </c>
      <c r="AS96" s="346">
        <v>0</v>
      </c>
      <c r="AT96" s="346">
        <v>0</v>
      </c>
      <c r="AU96" s="346">
        <v>0</v>
      </c>
      <c r="AV96" s="346">
        <v>0</v>
      </c>
      <c r="AW96" s="346">
        <v>0</v>
      </c>
      <c r="AX96" s="346">
        <v>0</v>
      </c>
      <c r="AY96" s="346">
        <v>0</v>
      </c>
      <c r="AZ96" s="346">
        <v>0</v>
      </c>
      <c r="BA96" s="346">
        <v>0</v>
      </c>
      <c r="BB96" s="346">
        <v>0</v>
      </c>
      <c r="BC96" s="346">
        <v>0</v>
      </c>
      <c r="BD96" s="346">
        <v>1628</v>
      </c>
      <c r="BE96" s="346">
        <v>1677</v>
      </c>
      <c r="BF96" s="346">
        <v>1675</v>
      </c>
      <c r="BG96" s="346">
        <v>890</v>
      </c>
      <c r="BH96" s="346">
        <v>86</v>
      </c>
      <c r="BI96" s="346">
        <v>79</v>
      </c>
      <c r="BJ96" s="346">
        <v>79</v>
      </c>
      <c r="BK96" s="346">
        <v>83</v>
      </c>
      <c r="BL96" s="346">
        <v>85</v>
      </c>
      <c r="BM96" s="346">
        <v>76</v>
      </c>
      <c r="BN96" s="346">
        <v>71</v>
      </c>
      <c r="BO96" s="346">
        <v>62</v>
      </c>
      <c r="BP96" s="346">
        <v>53</v>
      </c>
      <c r="BQ96" s="346">
        <v>46</v>
      </c>
      <c r="BR96" s="346">
        <v>39</v>
      </c>
      <c r="BS96" s="346">
        <v>33</v>
      </c>
      <c r="BT96" s="346">
        <v>29</v>
      </c>
      <c r="BU96" s="346">
        <v>24</v>
      </c>
      <c r="BV96" s="346">
        <v>14</v>
      </c>
      <c r="BW96" s="346">
        <v>6</v>
      </c>
      <c r="BX96" s="346">
        <v>3</v>
      </c>
      <c r="BY96" s="346">
        <v>2</v>
      </c>
      <c r="BZ96" s="346">
        <v>1</v>
      </c>
      <c r="CA96" s="346">
        <v>1</v>
      </c>
      <c r="CB96" s="346">
        <v>0</v>
      </c>
      <c r="CC96" s="346">
        <v>0</v>
      </c>
      <c r="CD96" s="346">
        <v>0</v>
      </c>
      <c r="CE96" s="347">
        <v>0</v>
      </c>
    </row>
    <row r="97" spans="1:83" ht="26.25" customHeight="1" x14ac:dyDescent="0.35">
      <c r="A97" s="359"/>
      <c r="B97" s="74" t="s">
        <v>682</v>
      </c>
      <c r="D97" s="346">
        <v>0</v>
      </c>
      <c r="E97" s="346">
        <v>0</v>
      </c>
      <c r="F97" s="346">
        <v>0</v>
      </c>
      <c r="G97" s="346">
        <v>0</v>
      </c>
      <c r="H97" s="346">
        <v>0</v>
      </c>
      <c r="I97" s="346">
        <v>0</v>
      </c>
      <c r="J97" s="346">
        <v>0</v>
      </c>
      <c r="K97" s="346">
        <v>0</v>
      </c>
      <c r="L97" s="346">
        <v>0</v>
      </c>
      <c r="M97" s="346">
        <v>0</v>
      </c>
      <c r="N97" s="346">
        <v>0</v>
      </c>
      <c r="O97" s="346">
        <v>0</v>
      </c>
      <c r="P97" s="346">
        <v>0</v>
      </c>
      <c r="Q97" s="346">
        <v>0</v>
      </c>
      <c r="R97" s="346">
        <v>0</v>
      </c>
      <c r="S97" s="346">
        <v>0</v>
      </c>
      <c r="T97" s="346">
        <v>0</v>
      </c>
      <c r="U97" s="346">
        <v>0</v>
      </c>
      <c r="V97" s="346">
        <v>0</v>
      </c>
      <c r="W97" s="346">
        <v>0</v>
      </c>
      <c r="X97" s="346">
        <v>0</v>
      </c>
      <c r="Y97" s="346">
        <v>0</v>
      </c>
      <c r="Z97" s="346">
        <v>0</v>
      </c>
      <c r="AA97" s="346">
        <v>0</v>
      </c>
      <c r="AB97" s="346">
        <v>0</v>
      </c>
      <c r="AC97" s="346">
        <v>0</v>
      </c>
      <c r="AD97" s="346">
        <v>0</v>
      </c>
      <c r="AE97" s="346">
        <v>0</v>
      </c>
      <c r="AF97" s="346">
        <v>0</v>
      </c>
      <c r="AG97" s="346">
        <v>0</v>
      </c>
      <c r="AH97" s="346">
        <v>0</v>
      </c>
      <c r="AI97" s="346">
        <v>1115</v>
      </c>
      <c r="AJ97" s="346">
        <v>1316</v>
      </c>
      <c r="AK97" s="346">
        <v>1846</v>
      </c>
      <c r="AL97" s="346">
        <v>2376</v>
      </c>
      <c r="AM97" s="346">
        <v>2685</v>
      </c>
      <c r="AN97" s="346">
        <v>2858</v>
      </c>
      <c r="AO97" s="346">
        <v>2992</v>
      </c>
      <c r="AP97" s="346">
        <v>2988</v>
      </c>
      <c r="AQ97" s="346">
        <v>2790</v>
      </c>
      <c r="AR97" s="346">
        <v>2370</v>
      </c>
      <c r="AS97" s="346">
        <v>2370</v>
      </c>
      <c r="AT97" s="346">
        <v>2449</v>
      </c>
      <c r="AU97" s="346">
        <v>3018</v>
      </c>
      <c r="AV97" s="346">
        <v>3536</v>
      </c>
      <c r="AW97" s="346">
        <v>3776</v>
      </c>
      <c r="AX97" s="346">
        <v>3882</v>
      </c>
      <c r="AY97" s="346">
        <v>3876</v>
      </c>
      <c r="AZ97" s="346">
        <v>3750</v>
      </c>
      <c r="BA97" s="346">
        <v>2238</v>
      </c>
      <c r="BB97" s="346">
        <v>2192</v>
      </c>
      <c r="BC97" s="346">
        <v>2202</v>
      </c>
      <c r="BD97" s="346">
        <v>2230</v>
      </c>
      <c r="BE97" s="346">
        <v>2235</v>
      </c>
      <c r="BF97" s="346">
        <v>2213</v>
      </c>
      <c r="BG97" s="346">
        <v>2218</v>
      </c>
      <c r="BH97" s="346">
        <v>2175</v>
      </c>
      <c r="BI97" s="346">
        <v>2131</v>
      </c>
      <c r="BJ97" s="346">
        <v>2123</v>
      </c>
      <c r="BK97" s="346">
        <v>2105</v>
      </c>
      <c r="BL97" s="346">
        <v>2076</v>
      </c>
      <c r="BM97" s="346">
        <v>1925</v>
      </c>
      <c r="BN97" s="346">
        <v>0</v>
      </c>
      <c r="BO97" s="346">
        <v>0</v>
      </c>
      <c r="BP97" s="346">
        <v>0</v>
      </c>
      <c r="BQ97" s="346">
        <v>0</v>
      </c>
      <c r="BR97" s="346">
        <v>0</v>
      </c>
      <c r="BS97" s="346">
        <v>0</v>
      </c>
      <c r="BT97" s="346">
        <v>0</v>
      </c>
      <c r="BU97" s="346">
        <v>0</v>
      </c>
      <c r="BV97" s="346">
        <v>0</v>
      </c>
      <c r="BW97" s="346">
        <v>0</v>
      </c>
      <c r="BX97" s="346">
        <v>0</v>
      </c>
      <c r="BY97" s="346">
        <v>0</v>
      </c>
      <c r="BZ97" s="346">
        <v>0</v>
      </c>
      <c r="CA97" s="346">
        <v>0</v>
      </c>
      <c r="CB97" s="346">
        <v>0</v>
      </c>
      <c r="CC97" s="346">
        <v>0</v>
      </c>
      <c r="CD97" s="346">
        <v>0</v>
      </c>
      <c r="CE97" s="347">
        <v>0</v>
      </c>
    </row>
    <row r="98" spans="1:83" x14ac:dyDescent="0.35">
      <c r="A98" s="359"/>
      <c r="B98" s="74" t="s">
        <v>683</v>
      </c>
      <c r="D98" s="346">
        <v>0</v>
      </c>
      <c r="E98" s="346">
        <v>0</v>
      </c>
      <c r="F98" s="346">
        <v>0</v>
      </c>
      <c r="G98" s="346">
        <v>0</v>
      </c>
      <c r="H98" s="346">
        <v>0</v>
      </c>
      <c r="I98" s="346">
        <v>0</v>
      </c>
      <c r="J98" s="346">
        <v>0</v>
      </c>
      <c r="K98" s="346">
        <v>0</v>
      </c>
      <c r="L98" s="346">
        <v>0</v>
      </c>
      <c r="M98" s="346">
        <v>0</v>
      </c>
      <c r="N98" s="346">
        <v>0</v>
      </c>
      <c r="O98" s="346">
        <v>0</v>
      </c>
      <c r="P98" s="346">
        <v>0</v>
      </c>
      <c r="Q98" s="346">
        <v>0</v>
      </c>
      <c r="R98" s="346">
        <v>0</v>
      </c>
      <c r="S98" s="346">
        <v>0</v>
      </c>
      <c r="T98" s="346">
        <v>0</v>
      </c>
      <c r="U98" s="346">
        <v>0</v>
      </c>
      <c r="V98" s="346">
        <v>0</v>
      </c>
      <c r="W98" s="346">
        <v>0</v>
      </c>
      <c r="X98" s="346">
        <v>0</v>
      </c>
      <c r="Y98" s="346">
        <v>0</v>
      </c>
      <c r="Z98" s="346">
        <v>0</v>
      </c>
      <c r="AA98" s="346">
        <v>0</v>
      </c>
      <c r="AB98" s="346">
        <v>0</v>
      </c>
      <c r="AC98" s="346">
        <v>0</v>
      </c>
      <c r="AD98" s="346">
        <v>0</v>
      </c>
      <c r="AE98" s="346">
        <v>0</v>
      </c>
      <c r="AF98" s="346">
        <v>0</v>
      </c>
      <c r="AG98" s="346">
        <v>0</v>
      </c>
      <c r="AH98" s="346">
        <v>0</v>
      </c>
      <c r="AI98" s="346">
        <v>0</v>
      </c>
      <c r="AJ98" s="346">
        <v>0</v>
      </c>
      <c r="AK98" s="346">
        <v>0</v>
      </c>
      <c r="AL98" s="346">
        <v>0</v>
      </c>
      <c r="AM98" s="346">
        <v>0</v>
      </c>
      <c r="AN98" s="346">
        <v>0</v>
      </c>
      <c r="AO98" s="346">
        <v>0</v>
      </c>
      <c r="AP98" s="346">
        <v>0</v>
      </c>
      <c r="AQ98" s="346">
        <v>0</v>
      </c>
      <c r="AR98" s="346">
        <v>0</v>
      </c>
      <c r="AS98" s="346">
        <v>0</v>
      </c>
      <c r="AT98" s="346">
        <v>0</v>
      </c>
      <c r="AU98" s="346">
        <v>0</v>
      </c>
      <c r="AV98" s="346">
        <v>0</v>
      </c>
      <c r="AW98" s="346">
        <v>0</v>
      </c>
      <c r="AX98" s="346">
        <v>0</v>
      </c>
      <c r="AY98" s="346">
        <v>0</v>
      </c>
      <c r="AZ98" s="346">
        <v>0</v>
      </c>
      <c r="BA98" s="346">
        <v>0</v>
      </c>
      <c r="BB98" s="346">
        <v>0</v>
      </c>
      <c r="BC98" s="346">
        <v>0</v>
      </c>
      <c r="BD98" s="346">
        <v>2633</v>
      </c>
      <c r="BE98" s="346">
        <v>2663</v>
      </c>
      <c r="BF98" s="346">
        <v>2644</v>
      </c>
      <c r="BG98" s="346">
        <v>1832</v>
      </c>
      <c r="BH98" s="346">
        <v>974</v>
      </c>
      <c r="BI98" s="346">
        <v>944</v>
      </c>
      <c r="BJ98" s="346">
        <v>938</v>
      </c>
      <c r="BK98" s="346">
        <v>922</v>
      </c>
      <c r="BL98" s="346">
        <v>911</v>
      </c>
      <c r="BM98" s="346">
        <v>880</v>
      </c>
      <c r="BN98" s="346">
        <v>833</v>
      </c>
      <c r="BO98" s="346">
        <v>771</v>
      </c>
      <c r="BP98" s="346">
        <v>723</v>
      </c>
      <c r="BQ98" s="346">
        <v>687</v>
      </c>
      <c r="BR98" s="346">
        <v>661</v>
      </c>
      <c r="BS98" s="346">
        <v>633</v>
      </c>
      <c r="BT98" s="346">
        <v>598</v>
      </c>
      <c r="BU98" s="346">
        <v>582</v>
      </c>
      <c r="BV98" s="346">
        <v>493</v>
      </c>
      <c r="BW98" s="346">
        <v>359</v>
      </c>
      <c r="BX98" s="346">
        <v>272</v>
      </c>
      <c r="BY98" s="346">
        <v>210</v>
      </c>
      <c r="BZ98" s="346">
        <v>160</v>
      </c>
      <c r="CA98" s="346">
        <v>121</v>
      </c>
      <c r="CB98" s="346">
        <v>92</v>
      </c>
      <c r="CC98" s="346">
        <v>45</v>
      </c>
      <c r="CD98" s="346">
        <v>3</v>
      </c>
      <c r="CE98" s="347">
        <v>0</v>
      </c>
    </row>
    <row r="99" spans="1:83" ht="24.75" customHeight="1" x14ac:dyDescent="0.35">
      <c r="A99" s="53"/>
      <c r="B99" s="74" t="s">
        <v>684</v>
      </c>
      <c r="BX99" s="199"/>
      <c r="BY99" s="199"/>
      <c r="BZ99" s="199"/>
      <c r="CA99" s="199"/>
      <c r="CB99" s="199"/>
      <c r="CC99" s="199"/>
      <c r="CD99" s="199"/>
      <c r="CE99" s="222"/>
    </row>
    <row r="100" spans="1:83" x14ac:dyDescent="0.35">
      <c r="A100" s="359"/>
      <c r="B100" s="203" t="s">
        <v>685</v>
      </c>
      <c r="D100" s="346">
        <v>0</v>
      </c>
      <c r="E100" s="346">
        <v>0</v>
      </c>
      <c r="F100" s="346">
        <v>0</v>
      </c>
      <c r="G100" s="346">
        <v>0</v>
      </c>
      <c r="H100" s="346">
        <v>0</v>
      </c>
      <c r="I100" s="346">
        <v>0</v>
      </c>
      <c r="J100" s="346">
        <v>0</v>
      </c>
      <c r="K100" s="346">
        <v>0</v>
      </c>
      <c r="L100" s="346">
        <v>0</v>
      </c>
      <c r="M100" s="346">
        <v>0</v>
      </c>
      <c r="N100" s="346">
        <v>0</v>
      </c>
      <c r="O100" s="346">
        <v>0</v>
      </c>
      <c r="P100" s="346">
        <v>0</v>
      </c>
      <c r="Q100" s="346">
        <v>0</v>
      </c>
      <c r="R100" s="346">
        <v>0</v>
      </c>
      <c r="S100" s="346">
        <v>0</v>
      </c>
      <c r="T100" s="346">
        <v>0</v>
      </c>
      <c r="U100" s="346">
        <v>0</v>
      </c>
      <c r="V100" s="346">
        <v>0</v>
      </c>
      <c r="W100" s="346">
        <v>0</v>
      </c>
      <c r="X100" s="346">
        <v>0</v>
      </c>
      <c r="Y100" s="346">
        <v>0</v>
      </c>
      <c r="Z100" s="346">
        <v>0</v>
      </c>
      <c r="AA100" s="346">
        <v>0</v>
      </c>
      <c r="AB100" s="346">
        <v>0</v>
      </c>
      <c r="AC100" s="346">
        <v>0</v>
      </c>
      <c r="AD100" s="346">
        <v>0</v>
      </c>
      <c r="AE100" s="346">
        <v>0</v>
      </c>
      <c r="AF100" s="346">
        <v>0</v>
      </c>
      <c r="AG100" s="346">
        <v>0</v>
      </c>
      <c r="AH100" s="346">
        <v>0</v>
      </c>
      <c r="AI100" s="346">
        <v>551</v>
      </c>
      <c r="AJ100" s="346">
        <v>746</v>
      </c>
      <c r="AK100" s="346">
        <v>1179</v>
      </c>
      <c r="AL100" s="346">
        <v>1611</v>
      </c>
      <c r="AM100" s="346">
        <v>1813</v>
      </c>
      <c r="AN100" s="346">
        <v>1885</v>
      </c>
      <c r="AO100" s="346">
        <v>1892</v>
      </c>
      <c r="AP100" s="346">
        <v>1832</v>
      </c>
      <c r="AQ100" s="346">
        <v>1578</v>
      </c>
      <c r="AR100" s="346">
        <v>1249</v>
      </c>
      <c r="AS100" s="346">
        <v>1031</v>
      </c>
      <c r="AT100" s="346">
        <v>1007</v>
      </c>
      <c r="AU100" s="346">
        <v>1441</v>
      </c>
      <c r="AV100" s="346">
        <v>1753</v>
      </c>
      <c r="AW100" s="346">
        <v>1790</v>
      </c>
      <c r="AX100" s="346">
        <v>1800</v>
      </c>
      <c r="AY100" s="346">
        <v>1659</v>
      </c>
      <c r="AZ100" s="346">
        <v>1461</v>
      </c>
      <c r="BA100" s="346">
        <v>0</v>
      </c>
      <c r="BB100" s="346">
        <v>0</v>
      </c>
      <c r="BC100" s="346">
        <v>0</v>
      </c>
      <c r="BD100" s="346">
        <v>0</v>
      </c>
      <c r="BE100" s="346">
        <v>0</v>
      </c>
      <c r="BF100" s="346">
        <v>0</v>
      </c>
      <c r="BG100" s="346">
        <v>0</v>
      </c>
      <c r="BH100" s="346">
        <v>0</v>
      </c>
      <c r="BI100" s="346">
        <v>0</v>
      </c>
      <c r="BJ100" s="346">
        <v>0</v>
      </c>
      <c r="BK100" s="346">
        <v>0</v>
      </c>
      <c r="BL100" s="346">
        <v>0</v>
      </c>
      <c r="BM100" s="346">
        <v>0</v>
      </c>
      <c r="BN100" s="346">
        <v>0</v>
      </c>
      <c r="BO100" s="346">
        <v>0</v>
      </c>
      <c r="BP100" s="346">
        <v>0</v>
      </c>
      <c r="BQ100" s="346">
        <v>0</v>
      </c>
      <c r="BR100" s="346">
        <v>0</v>
      </c>
      <c r="BS100" s="346">
        <v>0</v>
      </c>
      <c r="BT100" s="346">
        <v>0</v>
      </c>
      <c r="BU100" s="346">
        <v>0</v>
      </c>
      <c r="BV100" s="346">
        <v>0</v>
      </c>
      <c r="BW100" s="346">
        <v>0</v>
      </c>
      <c r="BX100" s="346">
        <v>0</v>
      </c>
      <c r="BY100" s="346">
        <v>0</v>
      </c>
      <c r="BZ100" s="346">
        <v>0</v>
      </c>
      <c r="CA100" s="346">
        <v>0</v>
      </c>
      <c r="CB100" s="346">
        <v>0</v>
      </c>
      <c r="CC100" s="346">
        <v>0</v>
      </c>
      <c r="CD100" s="346">
        <v>0</v>
      </c>
      <c r="CE100" s="347">
        <v>0</v>
      </c>
    </row>
    <row r="101" spans="1:83" x14ac:dyDescent="0.35">
      <c r="A101" s="359"/>
      <c r="B101" s="203" t="s">
        <v>686</v>
      </c>
      <c r="D101" s="346">
        <v>0</v>
      </c>
      <c r="E101" s="346">
        <v>0</v>
      </c>
      <c r="F101" s="346">
        <v>0</v>
      </c>
      <c r="G101" s="346">
        <v>0</v>
      </c>
      <c r="H101" s="346">
        <v>0</v>
      </c>
      <c r="I101" s="346">
        <v>0</v>
      </c>
      <c r="J101" s="346">
        <v>0</v>
      </c>
      <c r="K101" s="346">
        <v>0</v>
      </c>
      <c r="L101" s="346">
        <v>0</v>
      </c>
      <c r="M101" s="346">
        <v>0</v>
      </c>
      <c r="N101" s="346">
        <v>0</v>
      </c>
      <c r="O101" s="346">
        <v>0</v>
      </c>
      <c r="P101" s="346">
        <v>0</v>
      </c>
      <c r="Q101" s="346">
        <v>0</v>
      </c>
      <c r="R101" s="346">
        <v>0</v>
      </c>
      <c r="S101" s="346">
        <v>0</v>
      </c>
      <c r="T101" s="346">
        <v>0</v>
      </c>
      <c r="U101" s="346">
        <v>0</v>
      </c>
      <c r="V101" s="346">
        <v>0</v>
      </c>
      <c r="W101" s="346">
        <v>0</v>
      </c>
      <c r="X101" s="346">
        <v>0</v>
      </c>
      <c r="Y101" s="346">
        <v>0</v>
      </c>
      <c r="Z101" s="346">
        <v>0</v>
      </c>
      <c r="AA101" s="346">
        <v>0</v>
      </c>
      <c r="AB101" s="346">
        <v>0</v>
      </c>
      <c r="AC101" s="346">
        <v>0</v>
      </c>
      <c r="AD101" s="346">
        <v>0</v>
      </c>
      <c r="AE101" s="346">
        <v>0</v>
      </c>
      <c r="AF101" s="346">
        <v>0</v>
      </c>
      <c r="AG101" s="346">
        <v>0</v>
      </c>
      <c r="AH101" s="346">
        <v>0</v>
      </c>
      <c r="AI101" s="346">
        <v>1723</v>
      </c>
      <c r="AJ101" s="346">
        <v>1694</v>
      </c>
      <c r="AK101" s="346">
        <v>1738</v>
      </c>
      <c r="AL101" s="346">
        <v>1781</v>
      </c>
      <c r="AM101" s="346">
        <v>1651</v>
      </c>
      <c r="AN101" s="346">
        <v>1683</v>
      </c>
      <c r="AO101" s="346">
        <v>1717</v>
      </c>
      <c r="AP101" s="346">
        <v>1722</v>
      </c>
      <c r="AQ101" s="346">
        <v>1727</v>
      </c>
      <c r="AR101" s="346">
        <v>1719</v>
      </c>
      <c r="AS101" s="346">
        <v>1607</v>
      </c>
      <c r="AT101" s="346">
        <v>1675</v>
      </c>
      <c r="AU101" s="346">
        <v>1575</v>
      </c>
      <c r="AV101" s="346">
        <v>1643</v>
      </c>
      <c r="AW101" s="346">
        <v>1736</v>
      </c>
      <c r="AX101" s="346">
        <v>1765</v>
      </c>
      <c r="AY101" s="346">
        <v>1781</v>
      </c>
      <c r="AZ101" s="346">
        <v>1764</v>
      </c>
      <c r="BA101" s="346">
        <v>1705</v>
      </c>
      <c r="BB101" s="346">
        <v>1643</v>
      </c>
      <c r="BC101" s="346">
        <v>1620</v>
      </c>
      <c r="BD101" s="346">
        <v>1671</v>
      </c>
      <c r="BE101" s="346">
        <v>1750</v>
      </c>
      <c r="BF101" s="346">
        <v>1776</v>
      </c>
      <c r="BG101" s="346">
        <v>911</v>
      </c>
      <c r="BH101" s="346">
        <v>12</v>
      </c>
      <c r="BI101" s="346">
        <v>11</v>
      </c>
      <c r="BJ101" s="346">
        <v>12</v>
      </c>
      <c r="BK101" s="346">
        <v>12</v>
      </c>
      <c r="BL101" s="346">
        <v>11</v>
      </c>
      <c r="BM101" s="346">
        <v>10</v>
      </c>
      <c r="BN101" s="346">
        <v>0</v>
      </c>
      <c r="BO101" s="346">
        <v>0</v>
      </c>
      <c r="BP101" s="346">
        <v>0</v>
      </c>
      <c r="BQ101" s="346">
        <v>0</v>
      </c>
      <c r="BR101" s="346">
        <v>0</v>
      </c>
      <c r="BS101" s="346">
        <v>0</v>
      </c>
      <c r="BT101" s="346">
        <v>0</v>
      </c>
      <c r="BU101" s="346">
        <v>0</v>
      </c>
      <c r="BV101" s="346">
        <v>0</v>
      </c>
      <c r="BW101" s="346">
        <v>0</v>
      </c>
      <c r="BX101" s="346">
        <v>0</v>
      </c>
      <c r="BY101" s="346">
        <v>0</v>
      </c>
      <c r="BZ101" s="346">
        <v>0</v>
      </c>
      <c r="CA101" s="346">
        <v>0</v>
      </c>
      <c r="CB101" s="346">
        <v>0</v>
      </c>
      <c r="CC101" s="346">
        <v>0</v>
      </c>
      <c r="CD101" s="346">
        <v>0</v>
      </c>
      <c r="CE101" s="347">
        <v>0</v>
      </c>
    </row>
    <row r="102" spans="1:83" x14ac:dyDescent="0.35">
      <c r="A102" s="53"/>
      <c r="B102" s="203" t="s">
        <v>671</v>
      </c>
      <c r="D102" s="346">
        <v>0</v>
      </c>
      <c r="E102" s="346">
        <v>0</v>
      </c>
      <c r="F102" s="346">
        <v>0</v>
      </c>
      <c r="G102" s="346">
        <v>0</v>
      </c>
      <c r="H102" s="346">
        <v>0</v>
      </c>
      <c r="I102" s="346">
        <v>0</v>
      </c>
      <c r="J102" s="346">
        <v>0</v>
      </c>
      <c r="K102" s="346">
        <v>0</v>
      </c>
      <c r="L102" s="346">
        <v>0</v>
      </c>
      <c r="M102" s="346">
        <v>0</v>
      </c>
      <c r="N102" s="346">
        <v>0</v>
      </c>
      <c r="O102" s="346">
        <v>0</v>
      </c>
      <c r="P102" s="346">
        <v>0</v>
      </c>
      <c r="Q102" s="346">
        <v>0</v>
      </c>
      <c r="R102" s="346">
        <v>0</v>
      </c>
      <c r="S102" s="346">
        <v>0</v>
      </c>
      <c r="T102" s="346">
        <v>0</v>
      </c>
      <c r="U102" s="346">
        <v>0</v>
      </c>
      <c r="V102" s="346">
        <v>0</v>
      </c>
      <c r="W102" s="346">
        <v>0</v>
      </c>
      <c r="X102" s="346">
        <v>0</v>
      </c>
      <c r="Y102" s="346">
        <v>0</v>
      </c>
      <c r="Z102" s="346">
        <v>0</v>
      </c>
      <c r="AA102" s="346">
        <v>0</v>
      </c>
      <c r="AB102" s="346">
        <v>0</v>
      </c>
      <c r="AC102" s="346">
        <v>0</v>
      </c>
      <c r="AD102" s="346">
        <v>0</v>
      </c>
      <c r="AE102" s="346">
        <v>0</v>
      </c>
      <c r="AF102" s="346">
        <v>0</v>
      </c>
      <c r="AG102" s="346">
        <v>0</v>
      </c>
      <c r="AH102" s="346">
        <v>0</v>
      </c>
      <c r="AI102" s="346">
        <v>207</v>
      </c>
      <c r="AJ102" s="346">
        <v>205</v>
      </c>
      <c r="AK102" s="346">
        <v>221</v>
      </c>
      <c r="AL102" s="346">
        <v>240</v>
      </c>
      <c r="AM102" s="346">
        <v>241</v>
      </c>
      <c r="AN102" s="346">
        <v>273</v>
      </c>
      <c r="AO102" s="346">
        <v>301</v>
      </c>
      <c r="AP102" s="346">
        <v>327</v>
      </c>
      <c r="AQ102" s="346">
        <v>352</v>
      </c>
      <c r="AR102" s="346">
        <v>247</v>
      </c>
      <c r="AS102" s="346">
        <v>290</v>
      </c>
      <c r="AT102" s="346">
        <v>330</v>
      </c>
      <c r="AU102" s="346">
        <v>375</v>
      </c>
      <c r="AV102" s="346">
        <v>425</v>
      </c>
      <c r="AW102" s="346">
        <v>527</v>
      </c>
      <c r="AX102" s="346">
        <v>618</v>
      </c>
      <c r="AY102" s="346">
        <v>739</v>
      </c>
      <c r="AZ102" s="346">
        <v>786</v>
      </c>
      <c r="BA102" s="346">
        <v>849</v>
      </c>
      <c r="BB102" s="346">
        <v>898</v>
      </c>
      <c r="BC102" s="346">
        <v>932</v>
      </c>
      <c r="BD102" s="346">
        <v>994</v>
      </c>
      <c r="BE102" s="346">
        <v>1048</v>
      </c>
      <c r="BF102" s="346">
        <v>1091</v>
      </c>
      <c r="BG102" s="346">
        <v>1121</v>
      </c>
      <c r="BH102" s="346">
        <v>1137</v>
      </c>
      <c r="BI102" s="346">
        <v>1139</v>
      </c>
      <c r="BJ102" s="346">
        <v>1142</v>
      </c>
      <c r="BK102" s="346">
        <v>1133</v>
      </c>
      <c r="BL102" s="346">
        <v>1128</v>
      </c>
      <c r="BM102" s="346">
        <v>1099</v>
      </c>
      <c r="BN102" s="346">
        <v>0</v>
      </c>
      <c r="BO102" s="346">
        <v>0</v>
      </c>
      <c r="BP102" s="346">
        <v>0</v>
      </c>
      <c r="BQ102" s="346">
        <v>0</v>
      </c>
      <c r="BR102" s="346">
        <v>0</v>
      </c>
      <c r="BS102" s="346">
        <v>0</v>
      </c>
      <c r="BT102" s="346">
        <v>0</v>
      </c>
      <c r="BU102" s="346">
        <v>0</v>
      </c>
      <c r="BV102" s="346">
        <v>0</v>
      </c>
      <c r="BW102" s="346">
        <v>0</v>
      </c>
      <c r="BX102" s="346">
        <v>0</v>
      </c>
      <c r="BY102" s="346">
        <v>0</v>
      </c>
      <c r="BZ102" s="346">
        <v>0</v>
      </c>
      <c r="CA102" s="346">
        <v>0</v>
      </c>
      <c r="CB102" s="346">
        <v>0</v>
      </c>
      <c r="CC102" s="346">
        <v>0</v>
      </c>
      <c r="CD102" s="346">
        <v>0</v>
      </c>
      <c r="CE102" s="347">
        <v>0</v>
      </c>
    </row>
    <row r="103" spans="1:83" x14ac:dyDescent="0.35">
      <c r="A103" s="53"/>
      <c r="B103" s="203" t="s">
        <v>687</v>
      </c>
      <c r="D103" s="346">
        <v>0</v>
      </c>
      <c r="E103" s="346">
        <v>0</v>
      </c>
      <c r="F103" s="346">
        <v>0</v>
      </c>
      <c r="G103" s="346">
        <v>0</v>
      </c>
      <c r="H103" s="346">
        <v>0</v>
      </c>
      <c r="I103" s="346">
        <v>0</v>
      </c>
      <c r="J103" s="346">
        <v>0</v>
      </c>
      <c r="K103" s="346">
        <v>0</v>
      </c>
      <c r="L103" s="346">
        <v>0</v>
      </c>
      <c r="M103" s="346">
        <v>0</v>
      </c>
      <c r="N103" s="346">
        <v>0</v>
      </c>
      <c r="O103" s="346">
        <v>0</v>
      </c>
      <c r="P103" s="346">
        <v>0</v>
      </c>
      <c r="Q103" s="346">
        <v>0</v>
      </c>
      <c r="R103" s="346">
        <v>0</v>
      </c>
      <c r="S103" s="346">
        <v>0</v>
      </c>
      <c r="T103" s="346">
        <v>0</v>
      </c>
      <c r="U103" s="346">
        <v>0</v>
      </c>
      <c r="V103" s="346">
        <v>0</v>
      </c>
      <c r="W103" s="346">
        <v>0</v>
      </c>
      <c r="X103" s="346">
        <v>0</v>
      </c>
      <c r="Y103" s="346">
        <v>0</v>
      </c>
      <c r="Z103" s="346">
        <v>0</v>
      </c>
      <c r="AA103" s="346">
        <v>0</v>
      </c>
      <c r="AB103" s="346">
        <v>0</v>
      </c>
      <c r="AC103" s="346">
        <v>0</v>
      </c>
      <c r="AD103" s="346">
        <v>0</v>
      </c>
      <c r="AE103" s="346">
        <v>0</v>
      </c>
      <c r="AF103" s="346">
        <v>0</v>
      </c>
      <c r="AG103" s="346">
        <v>0</v>
      </c>
      <c r="AH103" s="346">
        <v>0</v>
      </c>
      <c r="AI103" s="346">
        <v>306</v>
      </c>
      <c r="AJ103" s="346">
        <v>316</v>
      </c>
      <c r="AK103" s="346">
        <v>369</v>
      </c>
      <c r="AL103" s="346">
        <v>415</v>
      </c>
      <c r="AM103" s="346">
        <v>449</v>
      </c>
      <c r="AN103" s="346">
        <v>492</v>
      </c>
      <c r="AO103" s="346">
        <v>575</v>
      </c>
      <c r="AP103" s="346">
        <v>602</v>
      </c>
      <c r="AQ103" s="346">
        <v>629</v>
      </c>
      <c r="AR103" s="346">
        <v>694</v>
      </c>
      <c r="AS103" s="346">
        <v>756</v>
      </c>
      <c r="AT103" s="346">
        <v>793</v>
      </c>
      <c r="AU103" s="346">
        <v>871</v>
      </c>
      <c r="AV103" s="346">
        <v>957</v>
      </c>
      <c r="AW103" s="346">
        <v>1013</v>
      </c>
      <c r="AX103" s="346">
        <v>1039</v>
      </c>
      <c r="AY103" s="346">
        <v>1056</v>
      </c>
      <c r="AZ103" s="346">
        <v>1059</v>
      </c>
      <c r="BA103" s="346">
        <v>995</v>
      </c>
      <c r="BB103" s="346">
        <v>949</v>
      </c>
      <c r="BC103" s="346">
        <v>931</v>
      </c>
      <c r="BD103" s="346">
        <v>913</v>
      </c>
      <c r="BE103" s="346">
        <v>886</v>
      </c>
      <c r="BF103" s="346">
        <v>857</v>
      </c>
      <c r="BG103" s="346">
        <v>841</v>
      </c>
      <c r="BH103" s="346">
        <v>805</v>
      </c>
      <c r="BI103" s="346">
        <v>780</v>
      </c>
      <c r="BJ103" s="346">
        <v>771</v>
      </c>
      <c r="BK103" s="346">
        <v>750</v>
      </c>
      <c r="BL103" s="346">
        <v>735</v>
      </c>
      <c r="BM103" s="346">
        <v>693</v>
      </c>
      <c r="BN103" s="346">
        <v>0</v>
      </c>
      <c r="BO103" s="346">
        <v>0</v>
      </c>
      <c r="BP103" s="346">
        <v>0</v>
      </c>
      <c r="BQ103" s="346">
        <v>0</v>
      </c>
      <c r="BR103" s="346">
        <v>0</v>
      </c>
      <c r="BS103" s="346">
        <v>0</v>
      </c>
      <c r="BT103" s="346">
        <v>0</v>
      </c>
      <c r="BU103" s="346">
        <v>0</v>
      </c>
      <c r="BV103" s="346">
        <v>0</v>
      </c>
      <c r="BW103" s="346">
        <v>0</v>
      </c>
      <c r="BX103" s="346">
        <v>0</v>
      </c>
      <c r="BY103" s="346">
        <v>0</v>
      </c>
      <c r="BZ103" s="346">
        <v>0</v>
      </c>
      <c r="CA103" s="346">
        <v>0</v>
      </c>
      <c r="CB103" s="346">
        <v>0</v>
      </c>
      <c r="CC103" s="346">
        <v>0</v>
      </c>
      <c r="CD103" s="346">
        <v>0</v>
      </c>
      <c r="CE103" s="347">
        <v>0</v>
      </c>
    </row>
    <row r="104" spans="1:83" x14ac:dyDescent="0.35">
      <c r="A104" s="53"/>
      <c r="B104" s="203" t="s">
        <v>696</v>
      </c>
      <c r="D104" s="346">
        <v>0</v>
      </c>
      <c r="E104" s="346">
        <v>0</v>
      </c>
      <c r="F104" s="346">
        <v>0</v>
      </c>
      <c r="G104" s="346">
        <v>0</v>
      </c>
      <c r="H104" s="346">
        <v>0</v>
      </c>
      <c r="I104" s="346">
        <v>0</v>
      </c>
      <c r="J104" s="346">
        <v>0</v>
      </c>
      <c r="K104" s="346">
        <v>0</v>
      </c>
      <c r="L104" s="346">
        <v>0</v>
      </c>
      <c r="M104" s="346">
        <v>0</v>
      </c>
      <c r="N104" s="346">
        <v>0</v>
      </c>
      <c r="O104" s="346">
        <v>0</v>
      </c>
      <c r="P104" s="346">
        <v>0</v>
      </c>
      <c r="Q104" s="346">
        <v>0</v>
      </c>
      <c r="R104" s="346">
        <v>0</v>
      </c>
      <c r="S104" s="346">
        <v>0</v>
      </c>
      <c r="T104" s="346">
        <v>0</v>
      </c>
      <c r="U104" s="346">
        <v>0</v>
      </c>
      <c r="V104" s="346">
        <v>0</v>
      </c>
      <c r="W104" s="346">
        <v>0</v>
      </c>
      <c r="X104" s="346">
        <v>0</v>
      </c>
      <c r="Y104" s="346">
        <v>0</v>
      </c>
      <c r="Z104" s="346">
        <v>0</v>
      </c>
      <c r="AA104" s="346">
        <v>0</v>
      </c>
      <c r="AB104" s="346">
        <v>0</v>
      </c>
      <c r="AC104" s="346">
        <v>0</v>
      </c>
      <c r="AD104" s="346">
        <v>0</v>
      </c>
      <c r="AE104" s="346">
        <v>0</v>
      </c>
      <c r="AF104" s="346">
        <v>0</v>
      </c>
      <c r="AG104" s="346">
        <v>0</v>
      </c>
      <c r="AH104" s="346">
        <v>0</v>
      </c>
      <c r="AI104" s="346">
        <v>51</v>
      </c>
      <c r="AJ104" s="346">
        <v>49</v>
      </c>
      <c r="AK104" s="346">
        <v>77</v>
      </c>
      <c r="AL104" s="346">
        <v>110</v>
      </c>
      <c r="AM104" s="346">
        <v>182</v>
      </c>
      <c r="AN104" s="346">
        <v>208</v>
      </c>
      <c r="AO104" s="346">
        <v>224</v>
      </c>
      <c r="AP104" s="346">
        <v>228</v>
      </c>
      <c r="AQ104" s="346">
        <v>231</v>
      </c>
      <c r="AR104" s="346">
        <v>180</v>
      </c>
      <c r="AS104" s="346">
        <v>293</v>
      </c>
      <c r="AT104" s="346">
        <v>319</v>
      </c>
      <c r="AU104" s="346">
        <v>331</v>
      </c>
      <c r="AV104" s="346">
        <v>401</v>
      </c>
      <c r="AW104" s="346">
        <v>446</v>
      </c>
      <c r="AX104" s="346">
        <v>425</v>
      </c>
      <c r="AY104" s="346">
        <v>422</v>
      </c>
      <c r="AZ104" s="346">
        <v>444</v>
      </c>
      <c r="BA104" s="346">
        <v>394</v>
      </c>
      <c r="BB104" s="346">
        <v>345</v>
      </c>
      <c r="BC104" s="346">
        <v>339</v>
      </c>
      <c r="BD104" s="346">
        <v>323</v>
      </c>
      <c r="BE104" s="346">
        <v>301</v>
      </c>
      <c r="BF104" s="346">
        <v>265</v>
      </c>
      <c r="BG104" s="346">
        <v>256</v>
      </c>
      <c r="BH104" s="346">
        <v>233</v>
      </c>
      <c r="BI104" s="346">
        <v>212</v>
      </c>
      <c r="BJ104" s="346">
        <v>211</v>
      </c>
      <c r="BK104" s="346">
        <v>222</v>
      </c>
      <c r="BL104" s="346">
        <v>214</v>
      </c>
      <c r="BM104" s="346">
        <v>133</v>
      </c>
      <c r="BN104" s="346">
        <v>0</v>
      </c>
      <c r="BO104" s="346">
        <v>0</v>
      </c>
      <c r="BP104" s="346">
        <v>0</v>
      </c>
      <c r="BQ104" s="346">
        <v>0</v>
      </c>
      <c r="BR104" s="346">
        <v>0</v>
      </c>
      <c r="BS104" s="346">
        <v>0</v>
      </c>
      <c r="BT104" s="346">
        <v>0</v>
      </c>
      <c r="BU104" s="346">
        <v>0</v>
      </c>
      <c r="BV104" s="346">
        <v>0</v>
      </c>
      <c r="BW104" s="346">
        <v>0</v>
      </c>
      <c r="BX104" s="346">
        <v>0</v>
      </c>
      <c r="BY104" s="346">
        <v>0</v>
      </c>
      <c r="BZ104" s="346">
        <v>0</v>
      </c>
      <c r="CA104" s="346">
        <v>0</v>
      </c>
      <c r="CB104" s="346">
        <v>0</v>
      </c>
      <c r="CC104" s="346">
        <v>0</v>
      </c>
      <c r="CD104" s="346">
        <v>0</v>
      </c>
      <c r="CE104" s="347">
        <v>0</v>
      </c>
    </row>
    <row r="105" spans="1:83" ht="16" thickBot="1" x14ac:dyDescent="0.4">
      <c r="A105" s="122"/>
      <c r="B105" s="458"/>
      <c r="C105" s="362"/>
      <c r="D105" s="374"/>
      <c r="E105" s="374"/>
      <c r="F105" s="374"/>
      <c r="G105" s="374"/>
      <c r="H105" s="374"/>
      <c r="I105" s="374"/>
      <c r="J105" s="374"/>
      <c r="K105" s="374"/>
      <c r="L105" s="374"/>
      <c r="M105" s="374"/>
      <c r="N105" s="374"/>
      <c r="O105" s="374"/>
      <c r="P105" s="374"/>
      <c r="Q105" s="374"/>
      <c r="R105" s="374"/>
      <c r="S105" s="374"/>
      <c r="T105" s="374"/>
      <c r="U105" s="374"/>
      <c r="V105" s="374"/>
      <c r="W105" s="374"/>
      <c r="X105" s="374"/>
      <c r="Y105" s="374"/>
      <c r="Z105" s="374"/>
      <c r="AA105" s="374"/>
      <c r="AB105" s="374"/>
      <c r="AC105" s="374"/>
      <c r="AD105" s="374"/>
      <c r="AE105" s="374"/>
      <c r="AF105" s="374"/>
      <c r="AG105" s="374"/>
      <c r="AH105" s="374"/>
      <c r="AI105" s="374"/>
      <c r="AJ105" s="374"/>
      <c r="AK105" s="374"/>
      <c r="AL105" s="374"/>
      <c r="AM105" s="374"/>
      <c r="AN105" s="374"/>
      <c r="AO105" s="374"/>
      <c r="AP105" s="374"/>
      <c r="AQ105" s="374"/>
      <c r="AR105" s="374"/>
      <c r="AS105" s="374"/>
      <c r="AT105" s="374"/>
      <c r="AU105" s="374"/>
      <c r="AV105" s="374"/>
      <c r="AW105" s="374"/>
      <c r="AX105" s="374"/>
      <c r="AY105" s="374"/>
      <c r="AZ105" s="374"/>
      <c r="BA105" s="374"/>
      <c r="BB105" s="374"/>
      <c r="BC105" s="374"/>
      <c r="BD105" s="374"/>
      <c r="BE105" s="374"/>
      <c r="BF105" s="374"/>
      <c r="BG105" s="374"/>
      <c r="BH105" s="374"/>
      <c r="BI105" s="374"/>
      <c r="BJ105" s="374"/>
      <c r="BK105" s="374"/>
      <c r="BL105" s="374"/>
      <c r="BM105" s="374"/>
      <c r="BN105" s="374"/>
      <c r="BO105" s="374"/>
      <c r="BP105" s="374"/>
      <c r="BQ105" s="374"/>
      <c r="BR105" s="374"/>
      <c r="BS105" s="374"/>
      <c r="BT105" s="374"/>
      <c r="BU105" s="374"/>
      <c r="BV105" s="374"/>
      <c r="BW105" s="374"/>
      <c r="BX105" s="374"/>
      <c r="BY105" s="374"/>
      <c r="BZ105" s="374"/>
      <c r="CA105" s="374"/>
      <c r="CB105" s="374"/>
      <c r="CC105" s="374"/>
      <c r="CD105" s="374"/>
      <c r="CE105" s="375"/>
    </row>
  </sheetData>
  <hyperlinks>
    <hyperlink ref="A1" location="Contents!A1" display="Contents page" xr:uid="{00000000-0004-0000-1600-000000000000}"/>
    <hyperlink ref="B1" location="Notes!A1" display="Information relating to this table can be found in the 'Notes' tab" xr:uid="{00000000-0004-0000-16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E41"/>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199"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65"/>
      <c r="BW1" s="365"/>
    </row>
    <row r="2" spans="1:83" ht="15.75" customHeight="1" x14ac:dyDescent="0.35">
      <c r="A2" s="48" t="s">
        <v>45</v>
      </c>
      <c r="B2" s="17" t="s">
        <v>697</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6.25" customHeight="1" x14ac:dyDescent="0.35">
      <c r="A4" s="408"/>
      <c r="B4" s="109" t="s">
        <v>137</v>
      </c>
      <c r="C4" s="388"/>
      <c r="D4" s="343">
        <f t="shared" ref="D4:Y4" si="0">SUM(D6,D10,D13)</f>
        <v>0</v>
      </c>
      <c r="E4" s="343">
        <f t="shared" si="0"/>
        <v>0</v>
      </c>
      <c r="F4" s="343">
        <f t="shared" si="0"/>
        <v>0</v>
      </c>
      <c r="G4" s="343">
        <f t="shared" si="0"/>
        <v>0</v>
      </c>
      <c r="H4" s="343">
        <f t="shared" si="0"/>
        <v>0</v>
      </c>
      <c r="I4" s="343">
        <f t="shared" si="0"/>
        <v>0</v>
      </c>
      <c r="J4" s="343">
        <f t="shared" si="0"/>
        <v>0</v>
      </c>
      <c r="K4" s="343">
        <f t="shared" si="0"/>
        <v>0</v>
      </c>
      <c r="L4" s="343">
        <f t="shared" si="0"/>
        <v>0</v>
      </c>
      <c r="M4" s="343">
        <f t="shared" si="0"/>
        <v>0</v>
      </c>
      <c r="N4" s="343">
        <f t="shared" si="0"/>
        <v>0</v>
      </c>
      <c r="O4" s="343">
        <f t="shared" si="0"/>
        <v>0</v>
      </c>
      <c r="P4" s="343">
        <f t="shared" si="0"/>
        <v>0</v>
      </c>
      <c r="Q4" s="343">
        <f t="shared" si="0"/>
        <v>0</v>
      </c>
      <c r="R4" s="343">
        <f t="shared" si="0"/>
        <v>0</v>
      </c>
      <c r="S4" s="343">
        <f t="shared" si="0"/>
        <v>0</v>
      </c>
      <c r="T4" s="343">
        <f t="shared" si="0"/>
        <v>0</v>
      </c>
      <c r="U4" s="343">
        <f t="shared" si="0"/>
        <v>0</v>
      </c>
      <c r="V4" s="343">
        <f t="shared" si="0"/>
        <v>0</v>
      </c>
      <c r="W4" s="343">
        <f t="shared" si="0"/>
        <v>0</v>
      </c>
      <c r="X4" s="343">
        <f t="shared" si="0"/>
        <v>0</v>
      </c>
      <c r="Y4" s="343">
        <f t="shared" si="0"/>
        <v>0</v>
      </c>
      <c r="Z4" s="343">
        <f t="shared" ref="Z4:BK4" si="1">SUM(Z6,Z10,Z13,Z16,Z18)</f>
        <v>76.699999999999989</v>
      </c>
      <c r="AA4" s="343">
        <f t="shared" si="1"/>
        <v>83.800000000000011</v>
      </c>
      <c r="AB4" s="343">
        <f t="shared" si="1"/>
        <v>92.7</v>
      </c>
      <c r="AC4" s="343">
        <f t="shared" si="1"/>
        <v>103.7</v>
      </c>
      <c r="AD4" s="343">
        <f t="shared" si="1"/>
        <v>130.80000000000001</v>
      </c>
      <c r="AE4" s="343">
        <f t="shared" si="1"/>
        <v>171.1</v>
      </c>
      <c r="AF4" s="343">
        <f t="shared" si="1"/>
        <v>196.7</v>
      </c>
      <c r="AG4" s="343">
        <f t="shared" si="1"/>
        <v>224.6</v>
      </c>
      <c r="AH4" s="343">
        <f t="shared" si="1"/>
        <v>253</v>
      </c>
      <c r="AI4" s="343">
        <f t="shared" si="1"/>
        <v>285</v>
      </c>
      <c r="AJ4" s="343">
        <f t="shared" si="1"/>
        <v>329</v>
      </c>
      <c r="AK4" s="343">
        <f t="shared" si="1"/>
        <v>367</v>
      </c>
      <c r="AL4" s="343">
        <f t="shared" si="1"/>
        <v>399</v>
      </c>
      <c r="AM4" s="343">
        <f t="shared" si="1"/>
        <v>428</v>
      </c>
      <c r="AN4" s="343">
        <f t="shared" si="1"/>
        <v>441</v>
      </c>
      <c r="AO4" s="343">
        <f t="shared" si="1"/>
        <v>470</v>
      </c>
      <c r="AP4" s="343">
        <f t="shared" si="1"/>
        <v>505</v>
      </c>
      <c r="AQ4" s="343">
        <f t="shared" si="1"/>
        <v>514.10200000000009</v>
      </c>
      <c r="AR4" s="343">
        <f t="shared" si="1"/>
        <v>513.58300000000008</v>
      </c>
      <c r="AS4" s="343">
        <f t="shared" si="1"/>
        <v>533.13800000000003</v>
      </c>
      <c r="AT4" s="343">
        <f t="shared" si="1"/>
        <v>584.37099999999998</v>
      </c>
      <c r="AU4" s="343">
        <f t="shared" si="1"/>
        <v>654.65499413448993</v>
      </c>
      <c r="AV4" s="343">
        <f t="shared" si="1"/>
        <v>667.50399999999991</v>
      </c>
      <c r="AW4" s="343">
        <f t="shared" si="1"/>
        <v>686.28399999999988</v>
      </c>
      <c r="AX4" s="343">
        <f t="shared" si="1"/>
        <v>710.02199999999993</v>
      </c>
      <c r="AY4" s="343">
        <f t="shared" si="1"/>
        <v>734.97559504132221</v>
      </c>
      <c r="AZ4" s="343">
        <f t="shared" si="1"/>
        <v>748.39700000000005</v>
      </c>
      <c r="BA4" s="343">
        <f t="shared" si="1"/>
        <v>751.94600000000003</v>
      </c>
      <c r="BB4" s="343">
        <f t="shared" si="1"/>
        <v>769.20972503840244</v>
      </c>
      <c r="BC4" s="343">
        <f t="shared" si="1"/>
        <v>763.73799999999994</v>
      </c>
      <c r="BD4" s="343">
        <f t="shared" si="1"/>
        <v>770.87267336961202</v>
      </c>
      <c r="BE4" s="343">
        <f t="shared" si="1"/>
        <v>792.85709700000007</v>
      </c>
      <c r="BF4" s="343">
        <f t="shared" si="1"/>
        <v>802.21727761258762</v>
      </c>
      <c r="BG4" s="343">
        <f t="shared" si="1"/>
        <v>802.82745841250244</v>
      </c>
      <c r="BH4" s="343">
        <f t="shared" si="1"/>
        <v>815.19508900000005</v>
      </c>
      <c r="BI4" s="343">
        <f t="shared" si="1"/>
        <v>834.12734177900018</v>
      </c>
      <c r="BJ4" s="343">
        <f t="shared" si="1"/>
        <v>823.13039853999976</v>
      </c>
      <c r="BK4" s="343">
        <f t="shared" si="1"/>
        <v>822.24543098380013</v>
      </c>
      <c r="BL4" s="343">
        <f t="shared" ref="BL4:CE4" si="2">SUM(BL6,BL10,BL13,BL15,BL18)</f>
        <v>853.28739183000016</v>
      </c>
      <c r="BM4" s="343">
        <f t="shared" si="2"/>
        <v>886.07535800000016</v>
      </c>
      <c r="BN4" s="343">
        <f t="shared" si="2"/>
        <v>935.91351682000004</v>
      </c>
      <c r="BO4" s="343">
        <f t="shared" si="2"/>
        <v>934.84436764999998</v>
      </c>
      <c r="BP4" s="343">
        <f t="shared" si="2"/>
        <v>956.67538677023606</v>
      </c>
      <c r="BQ4" s="343">
        <f t="shared" si="2"/>
        <v>955.36992824000004</v>
      </c>
      <c r="BR4" s="343">
        <f t="shared" si="2"/>
        <v>990.27274720504909</v>
      </c>
      <c r="BS4" s="343">
        <f t="shared" si="2"/>
        <v>981.8956384411166</v>
      </c>
      <c r="BT4" s="343">
        <f t="shared" si="2"/>
        <v>944.54616344999977</v>
      </c>
      <c r="BU4" s="343">
        <f t="shared" si="2"/>
        <v>930.13222866000035</v>
      </c>
      <c r="BV4" s="343">
        <f t="shared" si="2"/>
        <v>923.82389724765915</v>
      </c>
      <c r="BW4" s="343">
        <f t="shared" si="2"/>
        <v>916.44816290999984</v>
      </c>
      <c r="BX4" s="343">
        <f t="shared" si="2"/>
        <v>799.90204354096522</v>
      </c>
      <c r="BY4" s="343">
        <f t="shared" si="2"/>
        <v>783.27399239000033</v>
      </c>
      <c r="BZ4" s="343">
        <f t="shared" si="2"/>
        <v>774.95396640853141</v>
      </c>
      <c r="CA4" s="343">
        <f t="shared" si="2"/>
        <v>818.86743226158012</v>
      </c>
      <c r="CB4" s="343">
        <f t="shared" si="2"/>
        <v>832.12467556604508</v>
      </c>
      <c r="CC4" s="343">
        <f t="shared" si="2"/>
        <v>798.61531793784479</v>
      </c>
      <c r="CD4" s="343">
        <f t="shared" si="2"/>
        <v>766.34458415950701</v>
      </c>
      <c r="CE4" s="344">
        <f t="shared" si="2"/>
        <v>744.17702674207612</v>
      </c>
    </row>
    <row r="5" spans="1:83" s="244" customFormat="1" ht="26.25" customHeight="1" x14ac:dyDescent="0.35">
      <c r="A5" s="408"/>
      <c r="B5" s="235" t="s">
        <v>698</v>
      </c>
      <c r="C5" s="388"/>
      <c r="D5" s="343"/>
      <c r="E5" s="343"/>
      <c r="F5" s="343"/>
      <c r="G5" s="343"/>
      <c r="H5" s="343"/>
      <c r="I5" s="343"/>
      <c r="J5" s="343"/>
      <c r="K5" s="343"/>
      <c r="L5" s="343"/>
      <c r="M5" s="343"/>
      <c r="N5" s="343"/>
      <c r="O5" s="343"/>
      <c r="P5" s="343"/>
      <c r="Q5" s="343"/>
      <c r="R5" s="343"/>
      <c r="S5" s="343"/>
      <c r="T5" s="343"/>
      <c r="U5" s="343"/>
      <c r="V5" s="343"/>
      <c r="W5" s="343"/>
      <c r="X5" s="343"/>
      <c r="Y5" s="343"/>
      <c r="Z5" s="343">
        <f t="shared" ref="Z5:BE5" si="3">Z6+Z10+Z13</f>
        <v>76.699999999999989</v>
      </c>
      <c r="AA5" s="343">
        <f t="shared" si="3"/>
        <v>83.800000000000011</v>
      </c>
      <c r="AB5" s="343">
        <f t="shared" si="3"/>
        <v>92.7</v>
      </c>
      <c r="AC5" s="343">
        <f t="shared" si="3"/>
        <v>103.7</v>
      </c>
      <c r="AD5" s="343">
        <f t="shared" si="3"/>
        <v>130.80000000000001</v>
      </c>
      <c r="AE5" s="343">
        <f t="shared" si="3"/>
        <v>171.1</v>
      </c>
      <c r="AF5" s="343">
        <f t="shared" si="3"/>
        <v>196.7</v>
      </c>
      <c r="AG5" s="343">
        <f t="shared" si="3"/>
        <v>224.6</v>
      </c>
      <c r="AH5" s="343">
        <f t="shared" si="3"/>
        <v>253</v>
      </c>
      <c r="AI5" s="343">
        <f t="shared" si="3"/>
        <v>285</v>
      </c>
      <c r="AJ5" s="343">
        <f t="shared" si="3"/>
        <v>329</v>
      </c>
      <c r="AK5" s="343">
        <f t="shared" si="3"/>
        <v>367</v>
      </c>
      <c r="AL5" s="343">
        <f t="shared" si="3"/>
        <v>399</v>
      </c>
      <c r="AM5" s="343">
        <f t="shared" si="3"/>
        <v>428</v>
      </c>
      <c r="AN5" s="343">
        <f t="shared" si="3"/>
        <v>441</v>
      </c>
      <c r="AO5" s="343">
        <f t="shared" si="3"/>
        <v>470</v>
      </c>
      <c r="AP5" s="343">
        <f t="shared" si="3"/>
        <v>505</v>
      </c>
      <c r="AQ5" s="343">
        <f t="shared" si="3"/>
        <v>514.10200000000009</v>
      </c>
      <c r="AR5" s="343">
        <f t="shared" si="3"/>
        <v>513.58300000000008</v>
      </c>
      <c r="AS5" s="343">
        <f t="shared" si="3"/>
        <v>533.13800000000003</v>
      </c>
      <c r="AT5" s="343">
        <f t="shared" si="3"/>
        <v>584.37099999999998</v>
      </c>
      <c r="AU5" s="343">
        <f t="shared" si="3"/>
        <v>654.65499413448993</v>
      </c>
      <c r="AV5" s="343">
        <f t="shared" si="3"/>
        <v>667.50399999999991</v>
      </c>
      <c r="AW5" s="343">
        <f t="shared" si="3"/>
        <v>686.28399999999988</v>
      </c>
      <c r="AX5" s="343">
        <f t="shared" si="3"/>
        <v>706.56499999999994</v>
      </c>
      <c r="AY5" s="343">
        <f t="shared" si="3"/>
        <v>730.84699999999987</v>
      </c>
      <c r="AZ5" s="343">
        <f t="shared" si="3"/>
        <v>742.93900000000008</v>
      </c>
      <c r="BA5" s="343">
        <f t="shared" si="3"/>
        <v>746.97900000000004</v>
      </c>
      <c r="BB5" s="343">
        <f t="shared" si="3"/>
        <v>760.91300000000001</v>
      </c>
      <c r="BC5" s="343">
        <f t="shared" si="3"/>
        <v>753.17499999999995</v>
      </c>
      <c r="BD5" s="343">
        <f t="shared" si="3"/>
        <v>759</v>
      </c>
      <c r="BE5" s="343">
        <f t="shared" si="3"/>
        <v>778.45800000000008</v>
      </c>
      <c r="BF5" s="343">
        <f t="shared" ref="BF5:CE5" si="4">BF6+BF10+BF13</f>
        <v>782.50758261258761</v>
      </c>
      <c r="BG5" s="343">
        <f t="shared" si="4"/>
        <v>783.48695761035617</v>
      </c>
      <c r="BH5" s="343">
        <f t="shared" si="4"/>
        <v>794.55200000000002</v>
      </c>
      <c r="BI5" s="343">
        <f t="shared" si="4"/>
        <v>787.58934177900016</v>
      </c>
      <c r="BJ5" s="343">
        <f t="shared" si="4"/>
        <v>790.4603985399998</v>
      </c>
      <c r="BK5" s="343">
        <f t="shared" si="4"/>
        <v>794.80543098380008</v>
      </c>
      <c r="BL5" s="343">
        <f t="shared" si="4"/>
        <v>816.22339083000008</v>
      </c>
      <c r="BM5" s="343">
        <f t="shared" si="4"/>
        <v>843.82698400000015</v>
      </c>
      <c r="BN5" s="343">
        <f t="shared" si="4"/>
        <v>888.44639182000003</v>
      </c>
      <c r="BO5" s="343">
        <f t="shared" si="4"/>
        <v>887.63814664999995</v>
      </c>
      <c r="BP5" s="343">
        <f t="shared" si="4"/>
        <v>905.24794301000009</v>
      </c>
      <c r="BQ5" s="343">
        <f t="shared" si="4"/>
        <v>900.69442791999995</v>
      </c>
      <c r="BR5" s="343">
        <f t="shared" si="4"/>
        <v>907.95083237504912</v>
      </c>
      <c r="BS5" s="343">
        <f t="shared" si="4"/>
        <v>892.04744098111667</v>
      </c>
      <c r="BT5" s="343">
        <f t="shared" si="4"/>
        <v>861.11320264999983</v>
      </c>
      <c r="BU5" s="343">
        <f t="shared" si="4"/>
        <v>840.41455076000034</v>
      </c>
      <c r="BV5" s="343">
        <f t="shared" si="4"/>
        <v>837.99864539999999</v>
      </c>
      <c r="BW5" s="343">
        <f t="shared" si="4"/>
        <v>830.78183790999981</v>
      </c>
      <c r="BX5" s="343">
        <f t="shared" si="4"/>
        <v>723.50203594999948</v>
      </c>
      <c r="BY5" s="343">
        <f t="shared" si="4"/>
        <v>704.84721459000025</v>
      </c>
      <c r="BZ5" s="343">
        <f t="shared" si="4"/>
        <v>697.19881976401336</v>
      </c>
      <c r="CA5" s="343">
        <f t="shared" si="4"/>
        <v>738.38331529483264</v>
      </c>
      <c r="CB5" s="343">
        <f t="shared" si="4"/>
        <v>750.35415917189584</v>
      </c>
      <c r="CC5" s="343">
        <f t="shared" si="4"/>
        <v>718.28720411770439</v>
      </c>
      <c r="CD5" s="343">
        <f t="shared" si="4"/>
        <v>687.55503545075339</v>
      </c>
      <c r="CE5" s="344">
        <f t="shared" si="4"/>
        <v>666.71469518894685</v>
      </c>
    </row>
    <row r="6" spans="1:83" ht="15" customHeight="1" x14ac:dyDescent="0.35">
      <c r="A6" s="459"/>
      <c r="B6" s="203" t="s">
        <v>699</v>
      </c>
      <c r="C6" s="53"/>
      <c r="D6" s="346">
        <v>0</v>
      </c>
      <c r="E6" s="346">
        <v>0</v>
      </c>
      <c r="F6" s="346">
        <v>0</v>
      </c>
      <c r="G6" s="346">
        <v>0</v>
      </c>
      <c r="H6" s="346">
        <v>0</v>
      </c>
      <c r="I6" s="346">
        <v>0</v>
      </c>
      <c r="J6" s="346">
        <v>0</v>
      </c>
      <c r="K6" s="346">
        <v>0</v>
      </c>
      <c r="L6" s="346">
        <v>0</v>
      </c>
      <c r="M6" s="346">
        <v>0</v>
      </c>
      <c r="N6" s="346">
        <v>0</v>
      </c>
      <c r="O6" s="346">
        <v>0</v>
      </c>
      <c r="P6" s="346">
        <v>0</v>
      </c>
      <c r="Q6" s="346">
        <v>0</v>
      </c>
      <c r="R6" s="346">
        <v>0</v>
      </c>
      <c r="S6" s="346">
        <v>0</v>
      </c>
      <c r="T6" s="346">
        <v>0</v>
      </c>
      <c r="U6" s="346">
        <v>0</v>
      </c>
      <c r="V6" s="346">
        <v>0</v>
      </c>
      <c r="W6" s="346">
        <v>0</v>
      </c>
      <c r="X6" s="346">
        <v>0</v>
      </c>
      <c r="Y6" s="346">
        <v>0</v>
      </c>
      <c r="Z6" s="346">
        <v>64.599999999999994</v>
      </c>
      <c r="AA6" s="346">
        <v>70.7</v>
      </c>
      <c r="AB6" s="346">
        <v>78.099999999999994</v>
      </c>
      <c r="AC6" s="346">
        <v>87.3</v>
      </c>
      <c r="AD6" s="346">
        <v>110.1</v>
      </c>
      <c r="AE6" s="346">
        <v>144.6</v>
      </c>
      <c r="AF6" s="346">
        <v>167.2</v>
      </c>
      <c r="AG6" s="346">
        <v>191.1</v>
      </c>
      <c r="AH6" s="346">
        <v>216</v>
      </c>
      <c r="AI6" s="346">
        <v>244</v>
      </c>
      <c r="AJ6" s="346">
        <v>282</v>
      </c>
      <c r="AK6" s="346">
        <v>315</v>
      </c>
      <c r="AL6" s="346">
        <v>343</v>
      </c>
      <c r="AM6" s="346">
        <v>369</v>
      </c>
      <c r="AN6" s="346">
        <v>381</v>
      </c>
      <c r="AO6" s="346">
        <v>407</v>
      </c>
      <c r="AP6" s="346">
        <v>440</v>
      </c>
      <c r="AQ6" s="346">
        <v>453.38600000000002</v>
      </c>
      <c r="AR6" s="346">
        <v>451.27800000000002</v>
      </c>
      <c r="AS6" s="346">
        <v>469.52100000000002</v>
      </c>
      <c r="AT6" s="346">
        <v>520.06299999999999</v>
      </c>
      <c r="AU6" s="346">
        <v>586.55099413448988</v>
      </c>
      <c r="AV6" s="346">
        <f t="shared" ref="AV6:CE6" si="5">SUM(AV7:AV8)</f>
        <v>600.92999999999995</v>
      </c>
      <c r="AW6" s="346">
        <f t="shared" si="5"/>
        <v>616.15499999999997</v>
      </c>
      <c r="AX6" s="346">
        <f t="shared" si="5"/>
        <v>645.43899999999996</v>
      </c>
      <c r="AY6" s="346">
        <f t="shared" si="5"/>
        <v>669.97299999999996</v>
      </c>
      <c r="AZ6" s="346">
        <f t="shared" si="5"/>
        <v>684.82</v>
      </c>
      <c r="BA6" s="346">
        <f t="shared" si="5"/>
        <v>689.89800000000002</v>
      </c>
      <c r="BB6" s="346">
        <f t="shared" si="5"/>
        <v>709.66099999999994</v>
      </c>
      <c r="BC6" s="346">
        <f t="shared" si="5"/>
        <v>699.61199999999997</v>
      </c>
      <c r="BD6" s="346">
        <f t="shared" si="5"/>
        <v>708</v>
      </c>
      <c r="BE6" s="346">
        <f t="shared" si="5"/>
        <v>727.45800000000008</v>
      </c>
      <c r="BF6" s="346">
        <f t="shared" si="5"/>
        <v>732.7211213525876</v>
      </c>
      <c r="BG6" s="346">
        <f t="shared" si="5"/>
        <v>736.5558877814442</v>
      </c>
      <c r="BH6" s="346">
        <f t="shared" si="5"/>
        <v>749.94100000000003</v>
      </c>
      <c r="BI6" s="346">
        <f t="shared" si="5"/>
        <v>745.66237929900012</v>
      </c>
      <c r="BJ6" s="346">
        <f t="shared" si="5"/>
        <v>750.09489891999988</v>
      </c>
      <c r="BK6" s="346">
        <f t="shared" si="5"/>
        <v>755.76206665380005</v>
      </c>
      <c r="BL6" s="346">
        <f t="shared" si="5"/>
        <v>778.67019714000014</v>
      </c>
      <c r="BM6" s="346">
        <f t="shared" si="5"/>
        <v>807.08740407000005</v>
      </c>
      <c r="BN6" s="346">
        <f t="shared" si="5"/>
        <v>853.62603838000007</v>
      </c>
      <c r="BO6" s="346">
        <f t="shared" si="5"/>
        <v>854.15397472999996</v>
      </c>
      <c r="BP6" s="346">
        <f t="shared" si="5"/>
        <v>873.08095759619198</v>
      </c>
      <c r="BQ6" s="346">
        <f t="shared" si="5"/>
        <v>870.57572770000002</v>
      </c>
      <c r="BR6" s="346">
        <f t="shared" si="5"/>
        <v>879.197</v>
      </c>
      <c r="BS6" s="346">
        <f t="shared" si="5"/>
        <v>865.05799890795549</v>
      </c>
      <c r="BT6" s="346">
        <f t="shared" si="5"/>
        <v>835.61493410366666</v>
      </c>
      <c r="BU6" s="346">
        <f t="shared" si="5"/>
        <v>816.60546981378729</v>
      </c>
      <c r="BV6" s="346">
        <f t="shared" si="5"/>
        <v>815.68788701622077</v>
      </c>
      <c r="BW6" s="346">
        <f t="shared" si="5"/>
        <v>809.83314456049766</v>
      </c>
      <c r="BX6" s="346">
        <f t="shared" si="5"/>
        <v>706.71967707671729</v>
      </c>
      <c r="BY6" s="346">
        <f t="shared" si="5"/>
        <v>689.27001213681615</v>
      </c>
      <c r="BZ6" s="346">
        <f t="shared" si="5"/>
        <v>682.75798651475111</v>
      </c>
      <c r="CA6" s="346">
        <f t="shared" si="5"/>
        <v>723.84448755118092</v>
      </c>
      <c r="CB6" s="346">
        <f t="shared" si="5"/>
        <v>736.27945917404736</v>
      </c>
      <c r="CC6" s="346">
        <f t="shared" si="5"/>
        <v>705.20964291144492</v>
      </c>
      <c r="CD6" s="346">
        <f t="shared" si="5"/>
        <v>675.39957326903527</v>
      </c>
      <c r="CE6" s="347">
        <f t="shared" si="5"/>
        <v>655.37576765381436</v>
      </c>
    </row>
    <row r="7" spans="1:83" x14ac:dyDescent="0.35">
      <c r="A7" s="322"/>
      <c r="B7" s="295" t="s">
        <v>412</v>
      </c>
      <c r="C7" s="391"/>
      <c r="D7" s="346">
        <v>0</v>
      </c>
      <c r="E7" s="346">
        <v>0</v>
      </c>
      <c r="F7" s="346">
        <v>0</v>
      </c>
      <c r="G7" s="346">
        <v>0</v>
      </c>
      <c r="H7" s="346">
        <v>0</v>
      </c>
      <c r="I7" s="346">
        <v>0</v>
      </c>
      <c r="J7" s="346">
        <v>0</v>
      </c>
      <c r="K7" s="346">
        <v>0</v>
      </c>
      <c r="L7" s="346">
        <v>0</v>
      </c>
      <c r="M7" s="346">
        <v>0</v>
      </c>
      <c r="N7" s="346">
        <v>0</v>
      </c>
      <c r="O7" s="346">
        <v>0</v>
      </c>
      <c r="P7" s="346">
        <v>0</v>
      </c>
      <c r="Q7" s="346">
        <v>0</v>
      </c>
      <c r="R7" s="346">
        <v>0</v>
      </c>
      <c r="S7" s="346">
        <v>0</v>
      </c>
      <c r="T7" s="346">
        <v>0</v>
      </c>
      <c r="U7" s="346">
        <v>0</v>
      </c>
      <c r="V7" s="346">
        <v>0</v>
      </c>
      <c r="W7" s="346">
        <v>0</v>
      </c>
      <c r="X7" s="346">
        <v>0</v>
      </c>
      <c r="Y7" s="346">
        <v>0</v>
      </c>
      <c r="Z7" s="346">
        <v>0</v>
      </c>
      <c r="AA7" s="346">
        <v>0</v>
      </c>
      <c r="AB7" s="346">
        <v>0</v>
      </c>
      <c r="AC7" s="346">
        <v>0</v>
      </c>
      <c r="AD7" s="346">
        <v>0</v>
      </c>
      <c r="AE7" s="346">
        <v>0</v>
      </c>
      <c r="AF7" s="346">
        <v>0</v>
      </c>
      <c r="AG7" s="346">
        <v>0</v>
      </c>
      <c r="AH7" s="346">
        <v>150.86192021876099</v>
      </c>
      <c r="AI7" s="346">
        <v>169.58927529545215</v>
      </c>
      <c r="AJ7" s="346">
        <v>194.52703018605663</v>
      </c>
      <c r="AK7" s="346">
        <v>215.59324696900481</v>
      </c>
      <c r="AL7" s="346">
        <v>223.46081816684327</v>
      </c>
      <c r="AM7" s="346">
        <v>248.3824459728107</v>
      </c>
      <c r="AN7" s="346">
        <v>264.93793790353891</v>
      </c>
      <c r="AO7" s="346">
        <v>287.54597527130755</v>
      </c>
      <c r="AP7" s="346">
        <v>283.61457487886878</v>
      </c>
      <c r="AQ7" s="346">
        <v>292.24290374097916</v>
      </c>
      <c r="AR7" s="346">
        <v>287.73943877592222</v>
      </c>
      <c r="AS7" s="346">
        <v>302.68487699282929</v>
      </c>
      <c r="AT7" s="346">
        <v>333.52147044155834</v>
      </c>
      <c r="AU7" s="346">
        <v>380.80942158251628</v>
      </c>
      <c r="AV7" s="346">
        <v>384.88923407703078</v>
      </c>
      <c r="AW7" s="346">
        <v>387.87665524354281</v>
      </c>
      <c r="AX7" s="346">
        <v>409.33011150143244</v>
      </c>
      <c r="AY7" s="346">
        <v>424.97262513563601</v>
      </c>
      <c r="AZ7" s="346">
        <v>448.46025849279948</v>
      </c>
      <c r="BA7" s="346">
        <v>451.93083260759454</v>
      </c>
      <c r="BB7" s="346">
        <v>464.56368155140774</v>
      </c>
      <c r="BC7" s="346">
        <v>457.40530309547091</v>
      </c>
      <c r="BD7" s="346">
        <v>449.27100000000002</v>
      </c>
      <c r="BE7" s="346">
        <v>458.60217196123631</v>
      </c>
      <c r="BF7" s="346">
        <v>453.35111210171794</v>
      </c>
      <c r="BG7" s="346">
        <v>469.02827967669646</v>
      </c>
      <c r="BH7" s="346">
        <v>459.91899999999998</v>
      </c>
      <c r="BI7" s="346">
        <v>449.75794596037161</v>
      </c>
      <c r="BJ7" s="346">
        <v>443.13462537454694</v>
      </c>
      <c r="BK7" s="346">
        <v>416.31119045700922</v>
      </c>
      <c r="BL7" s="346">
        <v>348.6831197044811</v>
      </c>
      <c r="BM7" s="346">
        <v>354.05537931399999</v>
      </c>
      <c r="BN7" s="346">
        <v>401.20840422019995</v>
      </c>
      <c r="BO7" s="346">
        <v>390.79752025713873</v>
      </c>
      <c r="BP7" s="346">
        <v>387.51426097503168</v>
      </c>
      <c r="BQ7" s="346">
        <v>373.41078429999999</v>
      </c>
      <c r="BR7" s="346">
        <v>366.75900000000001</v>
      </c>
      <c r="BS7" s="346">
        <v>346.02319956318229</v>
      </c>
      <c r="BT7" s="346">
        <v>354.33784172217963</v>
      </c>
      <c r="BU7" s="346">
        <v>338.69333340869139</v>
      </c>
      <c r="BV7" s="346">
        <v>330.58593021450383</v>
      </c>
      <c r="BW7" s="346">
        <v>327.84507374401733</v>
      </c>
      <c r="BX7" s="346">
        <v>286.85889589780504</v>
      </c>
      <c r="BY7" s="346">
        <v>272.68106115204228</v>
      </c>
      <c r="BZ7" s="346">
        <v>261.75440131298546</v>
      </c>
      <c r="CA7" s="346">
        <v>266.92355404653455</v>
      </c>
      <c r="CB7" s="346">
        <v>260.82024700819949</v>
      </c>
      <c r="CC7" s="346">
        <v>239.75799465005528</v>
      </c>
      <c r="CD7" s="346">
        <v>225.71046316341776</v>
      </c>
      <c r="CE7" s="347">
        <v>220.96062027970231</v>
      </c>
    </row>
    <row r="8" spans="1:83" x14ac:dyDescent="0.35">
      <c r="A8" s="322"/>
      <c r="B8" s="295" t="s">
        <v>411</v>
      </c>
      <c r="C8" s="391"/>
      <c r="D8" s="346">
        <v>0</v>
      </c>
      <c r="E8" s="346">
        <v>0</v>
      </c>
      <c r="F8" s="346">
        <v>0</v>
      </c>
      <c r="G8" s="346">
        <v>0</v>
      </c>
      <c r="H8" s="346">
        <v>0</v>
      </c>
      <c r="I8" s="346">
        <v>0</v>
      </c>
      <c r="J8" s="346">
        <v>0</v>
      </c>
      <c r="K8" s="346">
        <v>0</v>
      </c>
      <c r="L8" s="346">
        <v>0</v>
      </c>
      <c r="M8" s="346">
        <v>0</v>
      </c>
      <c r="N8" s="346">
        <v>0</v>
      </c>
      <c r="O8" s="346">
        <v>0</v>
      </c>
      <c r="P8" s="346">
        <v>0</v>
      </c>
      <c r="Q8" s="346">
        <v>0</v>
      </c>
      <c r="R8" s="346">
        <v>0</v>
      </c>
      <c r="S8" s="346">
        <v>0</v>
      </c>
      <c r="T8" s="346">
        <v>0</v>
      </c>
      <c r="U8" s="346">
        <v>0</v>
      </c>
      <c r="V8" s="346">
        <v>0</v>
      </c>
      <c r="W8" s="346">
        <v>0</v>
      </c>
      <c r="X8" s="346">
        <v>0</v>
      </c>
      <c r="Y8" s="346">
        <v>0</v>
      </c>
      <c r="Z8" s="346">
        <v>0</v>
      </c>
      <c r="AA8" s="346">
        <v>0</v>
      </c>
      <c r="AB8" s="346">
        <v>0</v>
      </c>
      <c r="AC8" s="346">
        <v>0</v>
      </c>
      <c r="AD8" s="346">
        <v>0</v>
      </c>
      <c r="AE8" s="346">
        <v>0</v>
      </c>
      <c r="AF8" s="346">
        <v>0</v>
      </c>
      <c r="AG8" s="346">
        <v>0</v>
      </c>
      <c r="AH8" s="346">
        <v>65.138079781239014</v>
      </c>
      <c r="AI8" s="346">
        <v>74.410724704547846</v>
      </c>
      <c r="AJ8" s="346">
        <v>87.472969813943365</v>
      </c>
      <c r="AK8" s="346">
        <v>99.406753030995191</v>
      </c>
      <c r="AL8" s="346">
        <v>119.53918183315673</v>
      </c>
      <c r="AM8" s="346">
        <v>120.6175540271893</v>
      </c>
      <c r="AN8" s="346">
        <v>116.06206209646109</v>
      </c>
      <c r="AO8" s="346">
        <v>119.45402472869245</v>
      </c>
      <c r="AP8" s="346">
        <v>156.38542512113122</v>
      </c>
      <c r="AQ8" s="346">
        <v>161.14309625902087</v>
      </c>
      <c r="AR8" s="346">
        <v>163.5385612240778</v>
      </c>
      <c r="AS8" s="346">
        <v>166.83612300717073</v>
      </c>
      <c r="AT8" s="346">
        <v>186.54152955844165</v>
      </c>
      <c r="AU8" s="346">
        <v>205.7415725519736</v>
      </c>
      <c r="AV8" s="346">
        <v>216.04076592296917</v>
      </c>
      <c r="AW8" s="346">
        <v>228.27834475645716</v>
      </c>
      <c r="AX8" s="346">
        <v>236.10888849856752</v>
      </c>
      <c r="AY8" s="346">
        <v>245.00037486436395</v>
      </c>
      <c r="AZ8" s="346">
        <v>236.35974150720057</v>
      </c>
      <c r="BA8" s="346">
        <v>237.96716739240549</v>
      </c>
      <c r="BB8" s="346">
        <v>245.0973184485922</v>
      </c>
      <c r="BC8" s="346">
        <v>242.20669690452905</v>
      </c>
      <c r="BD8" s="346">
        <v>258.72899999999998</v>
      </c>
      <c r="BE8" s="346">
        <v>268.85582803876378</v>
      </c>
      <c r="BF8" s="346">
        <v>279.37000925086966</v>
      </c>
      <c r="BG8" s="346">
        <v>267.52760810474769</v>
      </c>
      <c r="BH8" s="346">
        <v>290.02199999999999</v>
      </c>
      <c r="BI8" s="346">
        <v>295.90443333862845</v>
      </c>
      <c r="BJ8" s="346">
        <v>306.96027354545299</v>
      </c>
      <c r="BK8" s="346">
        <v>339.45087619679083</v>
      </c>
      <c r="BL8" s="346">
        <v>429.98707743551904</v>
      </c>
      <c r="BM8" s="346">
        <v>453.03202475600006</v>
      </c>
      <c r="BN8" s="346">
        <v>452.41763415980012</v>
      </c>
      <c r="BO8" s="346">
        <v>463.35645447286123</v>
      </c>
      <c r="BP8" s="346">
        <v>485.5666966211603</v>
      </c>
      <c r="BQ8" s="346">
        <v>497.16494340000003</v>
      </c>
      <c r="BR8" s="346">
        <v>512.43799999999999</v>
      </c>
      <c r="BS8" s="346">
        <v>519.03479934477321</v>
      </c>
      <c r="BT8" s="346">
        <v>481.27709238148697</v>
      </c>
      <c r="BU8" s="346">
        <v>477.91213640509585</v>
      </c>
      <c r="BV8" s="346">
        <v>485.10195680171694</v>
      </c>
      <c r="BW8" s="346">
        <v>481.98807081648027</v>
      </c>
      <c r="BX8" s="346">
        <v>419.86078117891225</v>
      </c>
      <c r="BY8" s="346">
        <v>416.58895098477387</v>
      </c>
      <c r="BZ8" s="346">
        <v>421.00358520176559</v>
      </c>
      <c r="CA8" s="346">
        <v>456.92093350464643</v>
      </c>
      <c r="CB8" s="346">
        <v>475.45921216584793</v>
      </c>
      <c r="CC8" s="346">
        <v>465.45164826138966</v>
      </c>
      <c r="CD8" s="346">
        <v>449.68911010561749</v>
      </c>
      <c r="CE8" s="347">
        <v>434.415147374112</v>
      </c>
    </row>
    <row r="9" spans="1:83" ht="21.75" customHeight="1" x14ac:dyDescent="0.35">
      <c r="A9" s="322"/>
      <c r="B9" s="402" t="s">
        <v>600</v>
      </c>
      <c r="C9" s="391"/>
      <c r="D9" s="346">
        <v>0</v>
      </c>
      <c r="E9" s="346">
        <v>0</v>
      </c>
      <c r="F9" s="346">
        <v>0</v>
      </c>
      <c r="G9" s="346">
        <v>0</v>
      </c>
      <c r="H9" s="346">
        <v>0</v>
      </c>
      <c r="I9" s="346">
        <v>0</v>
      </c>
      <c r="J9" s="346">
        <v>0</v>
      </c>
      <c r="K9" s="346">
        <v>0</v>
      </c>
      <c r="L9" s="346">
        <v>0</v>
      </c>
      <c r="M9" s="346">
        <v>0</v>
      </c>
      <c r="N9" s="346">
        <v>0</v>
      </c>
      <c r="O9" s="346">
        <v>0</v>
      </c>
      <c r="P9" s="346">
        <v>0</v>
      </c>
      <c r="Q9" s="346">
        <v>0</v>
      </c>
      <c r="R9" s="346">
        <v>0</v>
      </c>
      <c r="S9" s="346">
        <v>0</v>
      </c>
      <c r="T9" s="346">
        <v>0</v>
      </c>
      <c r="U9" s="346">
        <v>0</v>
      </c>
      <c r="V9" s="346">
        <v>0</v>
      </c>
      <c r="W9" s="346">
        <v>0</v>
      </c>
      <c r="X9" s="346">
        <v>0</v>
      </c>
      <c r="Y9" s="346">
        <v>0</v>
      </c>
      <c r="Z9" s="346">
        <v>0</v>
      </c>
      <c r="AA9" s="346">
        <v>0</v>
      </c>
      <c r="AB9" s="346">
        <v>0</v>
      </c>
      <c r="AC9" s="346">
        <v>0</v>
      </c>
      <c r="AD9" s="346">
        <v>0</v>
      </c>
      <c r="AE9" s="346">
        <v>0</v>
      </c>
      <c r="AF9" s="346">
        <v>0</v>
      </c>
      <c r="AG9" s="346">
        <v>0</v>
      </c>
      <c r="AH9" s="346">
        <v>0</v>
      </c>
      <c r="AI9" s="346">
        <v>0</v>
      </c>
      <c r="AJ9" s="346">
        <v>0</v>
      </c>
      <c r="AK9" s="346">
        <v>0</v>
      </c>
      <c r="AL9" s="346">
        <v>0</v>
      </c>
      <c r="AM9" s="346">
        <v>0</v>
      </c>
      <c r="AN9" s="346">
        <v>0</v>
      </c>
      <c r="AO9" s="346">
        <v>0</v>
      </c>
      <c r="AP9" s="346">
        <v>0</v>
      </c>
      <c r="AQ9" s="346">
        <v>0</v>
      </c>
      <c r="AR9" s="346">
        <v>0</v>
      </c>
      <c r="AS9" s="346">
        <v>0</v>
      </c>
      <c r="AT9" s="346">
        <v>0</v>
      </c>
      <c r="AU9" s="346">
        <v>8.5689234733107629</v>
      </c>
      <c r="AV9" s="346">
        <v>8.5689234733107629</v>
      </c>
      <c r="AW9" s="346">
        <v>8.5689234733107629</v>
      </c>
      <c r="AX9" s="346">
        <v>8.5689234733107629</v>
      </c>
      <c r="AY9" s="346">
        <v>8.5689234733107629</v>
      </c>
      <c r="AZ9" s="346">
        <v>8.5689234733107629</v>
      </c>
      <c r="BA9" s="346">
        <v>8.5689234733107629</v>
      </c>
      <c r="BB9" s="346">
        <v>8.5689234733107629</v>
      </c>
      <c r="BC9" s="346">
        <v>8.5689234733107629</v>
      </c>
      <c r="BD9" s="346">
        <v>10.031442333804979</v>
      </c>
      <c r="BE9" s="346">
        <v>11.300390135446513</v>
      </c>
      <c r="BF9" s="346">
        <v>13.048991239095871</v>
      </c>
      <c r="BG9" s="346">
        <v>13.117562070944141</v>
      </c>
      <c r="BH9" s="346">
        <v>11.495379362478616</v>
      </c>
      <c r="BI9" s="346">
        <v>11.459261914883713</v>
      </c>
      <c r="BJ9" s="346">
        <v>15.020734931035486</v>
      </c>
      <c r="BK9" s="346">
        <v>15.280651014211305</v>
      </c>
      <c r="BL9" s="346">
        <v>15.887440978603943</v>
      </c>
      <c r="BM9" s="346">
        <v>16.554241335234778</v>
      </c>
      <c r="BN9" s="346">
        <v>17.326090727748223</v>
      </c>
      <c r="BO9" s="346">
        <v>17.444311718611427</v>
      </c>
      <c r="BP9" s="346">
        <v>18.097163159146831</v>
      </c>
      <c r="BQ9" s="346">
        <v>18.292431275019226</v>
      </c>
      <c r="BR9" s="346">
        <v>18.795417115847687</v>
      </c>
      <c r="BS9" s="346">
        <v>20.331115810503317</v>
      </c>
      <c r="BT9" s="346">
        <v>20.122202182521193</v>
      </c>
      <c r="BU9" s="346">
        <v>20.241163335307711</v>
      </c>
      <c r="BV9" s="346">
        <v>20.801179865672964</v>
      </c>
      <c r="BW9" s="346">
        <v>21.229464545320976</v>
      </c>
      <c r="BX9" s="346">
        <v>14.864257425877264</v>
      </c>
      <c r="BY9" s="346">
        <v>14.356550684461277</v>
      </c>
      <c r="BZ9" s="346">
        <v>14.603367746984642</v>
      </c>
      <c r="CA9" s="346">
        <v>16.113304113896849</v>
      </c>
      <c r="CB9" s="346">
        <v>17.070072851734647</v>
      </c>
      <c r="CC9" s="346">
        <v>17.041121931935315</v>
      </c>
      <c r="CD9" s="346">
        <v>17.021493197795817</v>
      </c>
      <c r="CE9" s="347">
        <v>17.234954411834796</v>
      </c>
    </row>
    <row r="10" spans="1:83" ht="26.25" customHeight="1" x14ac:dyDescent="0.35">
      <c r="A10" s="459"/>
      <c r="B10" s="203" t="s">
        <v>700</v>
      </c>
      <c r="C10" s="53"/>
      <c r="D10" s="346">
        <v>0</v>
      </c>
      <c r="E10" s="346">
        <v>0</v>
      </c>
      <c r="F10" s="346">
        <v>0</v>
      </c>
      <c r="G10" s="346">
        <v>0</v>
      </c>
      <c r="H10" s="346">
        <v>0</v>
      </c>
      <c r="I10" s="346">
        <v>0</v>
      </c>
      <c r="J10" s="346">
        <v>0</v>
      </c>
      <c r="K10" s="346">
        <v>0</v>
      </c>
      <c r="L10" s="346">
        <v>0</v>
      </c>
      <c r="M10" s="346">
        <v>0</v>
      </c>
      <c r="N10" s="346">
        <v>0</v>
      </c>
      <c r="O10" s="346">
        <v>0</v>
      </c>
      <c r="P10" s="346">
        <v>0</v>
      </c>
      <c r="Q10" s="346">
        <v>0</v>
      </c>
      <c r="R10" s="346">
        <v>0</v>
      </c>
      <c r="S10" s="346">
        <v>0</v>
      </c>
      <c r="T10" s="346">
        <v>0</v>
      </c>
      <c r="U10" s="346">
        <v>0</v>
      </c>
      <c r="V10" s="346">
        <v>0</v>
      </c>
      <c r="W10" s="346">
        <v>0</v>
      </c>
      <c r="X10" s="346">
        <v>0</v>
      </c>
      <c r="Y10" s="346">
        <v>0</v>
      </c>
      <c r="Z10" s="346">
        <v>9.3000000000000007</v>
      </c>
      <c r="AA10" s="346">
        <v>10.199999999999999</v>
      </c>
      <c r="AB10" s="346">
        <v>11.7</v>
      </c>
      <c r="AC10" s="346">
        <v>13.4</v>
      </c>
      <c r="AD10" s="346">
        <v>17.2</v>
      </c>
      <c r="AE10" s="346">
        <v>22.5</v>
      </c>
      <c r="AF10" s="346">
        <v>25.5</v>
      </c>
      <c r="AG10" s="346">
        <v>29</v>
      </c>
      <c r="AH10" s="346">
        <f t="shared" ref="AH10:BM10" si="6">SUM(AH11:AH12)</f>
        <v>32</v>
      </c>
      <c r="AI10" s="346">
        <f t="shared" si="6"/>
        <v>36</v>
      </c>
      <c r="AJ10" s="346">
        <f t="shared" si="6"/>
        <v>42</v>
      </c>
      <c r="AK10" s="346">
        <f t="shared" si="6"/>
        <v>47</v>
      </c>
      <c r="AL10" s="346">
        <f t="shared" si="6"/>
        <v>51</v>
      </c>
      <c r="AM10" s="346">
        <f t="shared" si="6"/>
        <v>54</v>
      </c>
      <c r="AN10" s="346">
        <f t="shared" si="6"/>
        <v>55</v>
      </c>
      <c r="AO10" s="346">
        <f t="shared" si="6"/>
        <v>58</v>
      </c>
      <c r="AP10" s="346">
        <f t="shared" si="6"/>
        <v>61</v>
      </c>
      <c r="AQ10" s="346">
        <f t="shared" si="6"/>
        <v>56.491999999999997</v>
      </c>
      <c r="AR10" s="346">
        <f t="shared" si="6"/>
        <v>58.61</v>
      </c>
      <c r="AS10" s="346">
        <f t="shared" si="6"/>
        <v>59.338999999999999</v>
      </c>
      <c r="AT10" s="346">
        <f t="shared" si="6"/>
        <v>60.216000000000001</v>
      </c>
      <c r="AU10" s="346">
        <f t="shared" si="6"/>
        <v>64.003</v>
      </c>
      <c r="AV10" s="346">
        <f t="shared" si="6"/>
        <v>62.688000000000002</v>
      </c>
      <c r="AW10" s="346">
        <f t="shared" si="6"/>
        <v>66.622</v>
      </c>
      <c r="AX10" s="346">
        <f t="shared" si="6"/>
        <v>58.168999999999997</v>
      </c>
      <c r="AY10" s="346">
        <f t="shared" si="6"/>
        <v>57.765999999999998</v>
      </c>
      <c r="AZ10" s="346">
        <f t="shared" si="6"/>
        <v>55.347000000000001</v>
      </c>
      <c r="BA10" s="346">
        <f t="shared" si="6"/>
        <v>54.619</v>
      </c>
      <c r="BB10" s="346">
        <f t="shared" si="6"/>
        <v>49.393000000000001</v>
      </c>
      <c r="BC10" s="346">
        <f t="shared" si="6"/>
        <v>51.527999999999999</v>
      </c>
      <c r="BD10" s="346">
        <f t="shared" si="6"/>
        <v>49</v>
      </c>
      <c r="BE10" s="346">
        <f t="shared" si="6"/>
        <v>49</v>
      </c>
      <c r="BF10" s="346">
        <f t="shared" si="6"/>
        <v>48.056406750000008</v>
      </c>
      <c r="BG10" s="346">
        <f t="shared" si="6"/>
        <v>45.566810758911991</v>
      </c>
      <c r="BH10" s="346">
        <f t="shared" si="6"/>
        <v>43.427999999999997</v>
      </c>
      <c r="BI10" s="346">
        <f t="shared" si="6"/>
        <v>40.824999999999996</v>
      </c>
      <c r="BJ10" s="346">
        <f t="shared" si="6"/>
        <v>39.280999999999992</v>
      </c>
      <c r="BK10" s="346">
        <f t="shared" si="6"/>
        <v>37.953660409999991</v>
      </c>
      <c r="BL10" s="346">
        <f t="shared" si="6"/>
        <v>36.609209720000003</v>
      </c>
      <c r="BM10" s="346">
        <f t="shared" si="6"/>
        <v>35.892877070000004</v>
      </c>
      <c r="BN10" s="346">
        <f t="shared" ref="BN10:CE10" si="7">SUM(BN11:BN12)</f>
        <v>34.066781949999992</v>
      </c>
      <c r="BO10" s="346">
        <f t="shared" si="7"/>
        <v>32.863790210000005</v>
      </c>
      <c r="BP10" s="346">
        <f t="shared" si="7"/>
        <v>31.777945706246079</v>
      </c>
      <c r="BQ10" s="346">
        <f t="shared" si="7"/>
        <v>30.124750710000001</v>
      </c>
      <c r="BR10" s="346">
        <f t="shared" si="7"/>
        <v>28.755832375049046</v>
      </c>
      <c r="BS10" s="346">
        <f t="shared" si="7"/>
        <v>27.025887466107488</v>
      </c>
      <c r="BT10" s="346">
        <f t="shared" si="7"/>
        <v>25.498268546333197</v>
      </c>
      <c r="BU10" s="346">
        <f t="shared" si="7"/>
        <v>23.831493541905591</v>
      </c>
      <c r="BV10" s="346">
        <f t="shared" si="7"/>
        <v>22.347574829076994</v>
      </c>
      <c r="BW10" s="346">
        <f t="shared" si="7"/>
        <v>20.948383140773664</v>
      </c>
      <c r="BX10" s="346">
        <f t="shared" si="7"/>
        <v>16.788437941650486</v>
      </c>
      <c r="BY10" s="346">
        <f t="shared" si="7"/>
        <v>15.549602829426759</v>
      </c>
      <c r="BZ10" s="346">
        <f t="shared" si="7"/>
        <v>14.505822691016217</v>
      </c>
      <c r="CA10" s="346">
        <f t="shared" si="7"/>
        <v>14.538827743651698</v>
      </c>
      <c r="CB10" s="346">
        <f t="shared" si="7"/>
        <v>14.074699997848468</v>
      </c>
      <c r="CC10" s="346">
        <f t="shared" si="7"/>
        <v>13.07756120625948</v>
      </c>
      <c r="CD10" s="346">
        <f t="shared" si="7"/>
        <v>12.155462181718132</v>
      </c>
      <c r="CE10" s="347">
        <f t="shared" si="7"/>
        <v>11.33892753513245</v>
      </c>
    </row>
    <row r="11" spans="1:83" x14ac:dyDescent="0.35">
      <c r="A11" s="322"/>
      <c r="B11" s="295" t="s">
        <v>412</v>
      </c>
      <c r="C11" s="391"/>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v>0</v>
      </c>
      <c r="AG11" s="346">
        <v>0</v>
      </c>
      <c r="AH11" s="346">
        <v>5.8755802207076453</v>
      </c>
      <c r="AI11" s="346">
        <v>6.6100277482961012</v>
      </c>
      <c r="AJ11" s="346">
        <v>7.7116990396787841</v>
      </c>
      <c r="AK11" s="346">
        <v>8.6297584491643544</v>
      </c>
      <c r="AL11" s="346">
        <v>9.3642059767528103</v>
      </c>
      <c r="AM11" s="346">
        <v>9.9150416224441535</v>
      </c>
      <c r="AN11" s="346">
        <v>10.098653504341266</v>
      </c>
      <c r="AO11" s="346">
        <v>10.649489150032608</v>
      </c>
      <c r="AP11" s="346">
        <v>11.200324795723949</v>
      </c>
      <c r="AQ11" s="346">
        <v>10.372602432131758</v>
      </c>
      <c r="AR11" s="346">
        <v>10.761492397989846</v>
      </c>
      <c r="AS11" s="346">
        <v>10.895345459892843</v>
      </c>
      <c r="AT11" s="346">
        <v>11.056373080316611</v>
      </c>
      <c r="AU11" s="346">
        <v>11.751711277060982</v>
      </c>
      <c r="AV11" s="346">
        <v>10.740101662601536</v>
      </c>
      <c r="AW11" s="346">
        <v>10.867560615178869</v>
      </c>
      <c r="AX11" s="346">
        <v>8.9144351893882074</v>
      </c>
      <c r="AY11" s="346">
        <v>8.2866278477680808</v>
      </c>
      <c r="AZ11" s="346">
        <v>7.7611274445963527</v>
      </c>
      <c r="BA11" s="346">
        <v>6.8913768673835412</v>
      </c>
      <c r="BB11" s="346">
        <v>6.0945233728261901</v>
      </c>
      <c r="BC11" s="346">
        <v>6.0057435125149512</v>
      </c>
      <c r="BD11" s="346">
        <v>5.2120000000000033</v>
      </c>
      <c r="BE11" s="346">
        <v>5.213000000000001</v>
      </c>
      <c r="BF11" s="346">
        <v>4.7798173643700785</v>
      </c>
      <c r="BG11" s="346">
        <v>3.6967457020200758</v>
      </c>
      <c r="BH11" s="346">
        <v>3.266</v>
      </c>
      <c r="BI11" s="346">
        <v>6.1911786786786775</v>
      </c>
      <c r="BJ11" s="346">
        <v>5.6055504291845493</v>
      </c>
      <c r="BK11" s="346">
        <v>5.6746798378225547</v>
      </c>
      <c r="BL11" s="346">
        <v>2.1965525831999999</v>
      </c>
      <c r="BM11" s="346">
        <v>1.8406603625641045</v>
      </c>
      <c r="BN11" s="346">
        <v>1.6231135700409567</v>
      </c>
      <c r="BO11" s="346">
        <v>1.448690672492809</v>
      </c>
      <c r="BP11" s="346">
        <v>1.2921065736641424</v>
      </c>
      <c r="BQ11" s="346">
        <v>1.3134113182071192</v>
      </c>
      <c r="BR11" s="346">
        <v>1.2081481339837865</v>
      </c>
      <c r="BS11" s="346">
        <v>1.0813523540077929</v>
      </c>
      <c r="BT11" s="346">
        <v>1.0297670745376626</v>
      </c>
      <c r="BU11" s="346">
        <v>0.98217161277972498</v>
      </c>
      <c r="BV11" s="346">
        <v>0.95287536348174917</v>
      </c>
      <c r="BW11" s="346">
        <v>0.90805002750928721</v>
      </c>
      <c r="BX11" s="346">
        <v>0.71144877454759148</v>
      </c>
      <c r="BY11" s="346">
        <v>0.59898662885745202</v>
      </c>
      <c r="BZ11" s="346">
        <v>0.43994213526799908</v>
      </c>
      <c r="CA11" s="346">
        <v>0.33987905647939232</v>
      </c>
      <c r="CB11" s="346">
        <v>0.25767297821188212</v>
      </c>
      <c r="CC11" s="346">
        <v>0.18930452881795715</v>
      </c>
      <c r="CD11" s="346">
        <v>0.15043927845356075</v>
      </c>
      <c r="CE11" s="347">
        <v>0.12583951195092835</v>
      </c>
    </row>
    <row r="12" spans="1:83" x14ac:dyDescent="0.35">
      <c r="A12" s="322"/>
      <c r="B12" s="295" t="s">
        <v>411</v>
      </c>
      <c r="C12" s="391"/>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0</v>
      </c>
      <c r="W12" s="346">
        <v>0</v>
      </c>
      <c r="X12" s="346">
        <v>0</v>
      </c>
      <c r="Y12" s="346">
        <v>0</v>
      </c>
      <c r="Z12" s="346">
        <v>0</v>
      </c>
      <c r="AA12" s="346">
        <v>0</v>
      </c>
      <c r="AB12" s="346">
        <v>0</v>
      </c>
      <c r="AC12" s="346">
        <v>0</v>
      </c>
      <c r="AD12" s="346">
        <v>0</v>
      </c>
      <c r="AE12" s="346">
        <v>0</v>
      </c>
      <c r="AF12" s="346">
        <v>0</v>
      </c>
      <c r="AG12" s="346">
        <v>0</v>
      </c>
      <c r="AH12" s="346">
        <v>26.124419779292353</v>
      </c>
      <c r="AI12" s="346">
        <v>29.389972251703899</v>
      </c>
      <c r="AJ12" s="346">
        <v>34.288300960321216</v>
      </c>
      <c r="AK12" s="346">
        <v>38.370241550835644</v>
      </c>
      <c r="AL12" s="346">
        <v>41.635794023247186</v>
      </c>
      <c r="AM12" s="346">
        <v>44.08495837755585</v>
      </c>
      <c r="AN12" s="346">
        <v>44.901346495658736</v>
      </c>
      <c r="AO12" s="346">
        <v>47.350510849967392</v>
      </c>
      <c r="AP12" s="346">
        <v>49.799675204276049</v>
      </c>
      <c r="AQ12" s="346">
        <v>46.119397567868241</v>
      </c>
      <c r="AR12" s="346">
        <v>47.848507602010152</v>
      </c>
      <c r="AS12" s="346">
        <v>48.443654540107154</v>
      </c>
      <c r="AT12" s="346">
        <v>49.15962691968339</v>
      </c>
      <c r="AU12" s="346">
        <v>52.251288722939016</v>
      </c>
      <c r="AV12" s="346">
        <v>51.94789833739847</v>
      </c>
      <c r="AW12" s="346">
        <v>55.754439384821133</v>
      </c>
      <c r="AX12" s="346">
        <v>49.254564810611789</v>
      </c>
      <c r="AY12" s="346">
        <v>49.479372152231917</v>
      </c>
      <c r="AZ12" s="346">
        <v>47.585872555403647</v>
      </c>
      <c r="BA12" s="346">
        <v>47.727623132616458</v>
      </c>
      <c r="BB12" s="346">
        <v>43.298476627173812</v>
      </c>
      <c r="BC12" s="346">
        <v>45.522256487485045</v>
      </c>
      <c r="BD12" s="346">
        <v>43.787999999999997</v>
      </c>
      <c r="BE12" s="346">
        <v>43.786999999999999</v>
      </c>
      <c r="BF12" s="346">
        <v>43.276589385629926</v>
      </c>
      <c r="BG12" s="346">
        <v>41.870065056891917</v>
      </c>
      <c r="BH12" s="346">
        <v>40.161999999999999</v>
      </c>
      <c r="BI12" s="346">
        <v>34.633821321321321</v>
      </c>
      <c r="BJ12" s="346">
        <v>33.675449570815445</v>
      </c>
      <c r="BK12" s="346">
        <v>32.278980572177439</v>
      </c>
      <c r="BL12" s="346">
        <v>34.4126571368</v>
      </c>
      <c r="BM12" s="346">
        <v>34.052216707435903</v>
      </c>
      <c r="BN12" s="346">
        <v>32.443668379959036</v>
      </c>
      <c r="BO12" s="346">
        <v>31.415099537507196</v>
      </c>
      <c r="BP12" s="346">
        <v>30.485839132581937</v>
      </c>
      <c r="BQ12" s="346">
        <v>28.811339391792881</v>
      </c>
      <c r="BR12" s="346">
        <v>27.547684241065259</v>
      </c>
      <c r="BS12" s="346">
        <v>25.944535112099693</v>
      </c>
      <c r="BT12" s="346">
        <v>24.468501471795534</v>
      </c>
      <c r="BU12" s="346">
        <v>22.849321929125864</v>
      </c>
      <c r="BV12" s="346">
        <v>21.394699465595245</v>
      </c>
      <c r="BW12" s="346">
        <v>20.040333113264378</v>
      </c>
      <c r="BX12" s="346">
        <v>16.076989167102894</v>
      </c>
      <c r="BY12" s="346">
        <v>14.950616200569307</v>
      </c>
      <c r="BZ12" s="346">
        <v>14.065880555748217</v>
      </c>
      <c r="CA12" s="346">
        <v>14.198948687172306</v>
      </c>
      <c r="CB12" s="346">
        <v>13.817027019636585</v>
      </c>
      <c r="CC12" s="346">
        <v>12.888256677441523</v>
      </c>
      <c r="CD12" s="346">
        <v>12.005022903264571</v>
      </c>
      <c r="CE12" s="347">
        <v>11.213088023181522</v>
      </c>
    </row>
    <row r="13" spans="1:83" s="305" customFormat="1" ht="27" customHeight="1" x14ac:dyDescent="0.25">
      <c r="A13" s="460"/>
      <c r="B13" s="286" t="s">
        <v>701</v>
      </c>
      <c r="C13" s="15"/>
      <c r="D13" s="461">
        <v>0</v>
      </c>
      <c r="E13" s="461">
        <v>0</v>
      </c>
      <c r="F13" s="461">
        <v>0</v>
      </c>
      <c r="G13" s="461">
        <v>0</v>
      </c>
      <c r="H13" s="461">
        <v>0</v>
      </c>
      <c r="I13" s="461">
        <v>0</v>
      </c>
      <c r="J13" s="461">
        <v>0</v>
      </c>
      <c r="K13" s="461">
        <v>0</v>
      </c>
      <c r="L13" s="461">
        <v>0</v>
      </c>
      <c r="M13" s="461">
        <v>0</v>
      </c>
      <c r="N13" s="461">
        <v>0</v>
      </c>
      <c r="O13" s="461">
        <v>0</v>
      </c>
      <c r="P13" s="461">
        <v>0</v>
      </c>
      <c r="Q13" s="461">
        <v>0</v>
      </c>
      <c r="R13" s="461">
        <v>0</v>
      </c>
      <c r="S13" s="461">
        <v>0</v>
      </c>
      <c r="T13" s="461">
        <v>0</v>
      </c>
      <c r="U13" s="461">
        <v>0</v>
      </c>
      <c r="V13" s="461">
        <v>0</v>
      </c>
      <c r="W13" s="461">
        <v>0</v>
      </c>
      <c r="X13" s="461">
        <v>0</v>
      </c>
      <c r="Y13" s="461">
        <v>0</v>
      </c>
      <c r="Z13" s="461">
        <v>2.8</v>
      </c>
      <c r="AA13" s="461">
        <v>2.9</v>
      </c>
      <c r="AB13" s="461">
        <v>2.9</v>
      </c>
      <c r="AC13" s="461">
        <v>3</v>
      </c>
      <c r="AD13" s="461">
        <v>3.5</v>
      </c>
      <c r="AE13" s="461">
        <v>4</v>
      </c>
      <c r="AF13" s="461">
        <v>4</v>
      </c>
      <c r="AG13" s="461">
        <v>4.5</v>
      </c>
      <c r="AH13" s="461">
        <v>5</v>
      </c>
      <c r="AI13" s="461">
        <v>5</v>
      </c>
      <c r="AJ13" s="461">
        <v>5</v>
      </c>
      <c r="AK13" s="461">
        <v>5</v>
      </c>
      <c r="AL13" s="461">
        <v>5</v>
      </c>
      <c r="AM13" s="461">
        <v>5</v>
      </c>
      <c r="AN13" s="461">
        <v>5</v>
      </c>
      <c r="AO13" s="461">
        <v>5</v>
      </c>
      <c r="AP13" s="461">
        <v>4</v>
      </c>
      <c r="AQ13" s="461">
        <v>4.2240000000000002</v>
      </c>
      <c r="AR13" s="461">
        <v>3.6949999999999998</v>
      </c>
      <c r="AS13" s="461">
        <v>4.2779999999999996</v>
      </c>
      <c r="AT13" s="461">
        <v>4.0919999999999996</v>
      </c>
      <c r="AU13" s="461">
        <v>4.101</v>
      </c>
      <c r="AV13" s="461">
        <v>3.8860000000000001</v>
      </c>
      <c r="AW13" s="461">
        <v>3.5070000000000001</v>
      </c>
      <c r="AX13" s="461">
        <v>2.9569999999999999</v>
      </c>
      <c r="AY13" s="461">
        <v>3.1080000000000001</v>
      </c>
      <c r="AZ13" s="461">
        <v>2.7719999999999998</v>
      </c>
      <c r="BA13" s="461">
        <v>2.4620000000000002</v>
      </c>
      <c r="BB13" s="461">
        <v>1.859</v>
      </c>
      <c r="BC13" s="461">
        <v>2.0350000000000001</v>
      </c>
      <c r="BD13" s="461">
        <v>2</v>
      </c>
      <c r="BE13" s="461">
        <v>2</v>
      </c>
      <c r="BF13" s="461">
        <v>1.73005451</v>
      </c>
      <c r="BG13" s="461">
        <v>1.3642590700000001</v>
      </c>
      <c r="BH13" s="461">
        <v>1.1830000000000001</v>
      </c>
      <c r="BI13" s="461">
        <v>1.1019624799999999</v>
      </c>
      <c r="BJ13" s="461">
        <v>1.0844996200000001</v>
      </c>
      <c r="BK13" s="461">
        <v>1.0897039199999998</v>
      </c>
      <c r="BL13" s="461">
        <v>0.94398397000000001</v>
      </c>
      <c r="BM13" s="461">
        <v>0.84670285999999995</v>
      </c>
      <c r="BN13" s="461">
        <v>0.75357149000000001</v>
      </c>
      <c r="BO13" s="461">
        <v>0.62038171000000009</v>
      </c>
      <c r="BP13" s="461">
        <v>0.38903970756204248</v>
      </c>
      <c r="BQ13" s="461">
        <v>-6.0504900000000004E-3</v>
      </c>
      <c r="BR13" s="461">
        <v>-2E-3</v>
      </c>
      <c r="BS13" s="461">
        <v>-3.6445392946300642E-2</v>
      </c>
      <c r="BT13" s="461">
        <v>0</v>
      </c>
      <c r="BU13" s="461">
        <v>-2.2412595692622359E-2</v>
      </c>
      <c r="BV13" s="461">
        <v>-3.6816445297728866E-2</v>
      </c>
      <c r="BW13" s="461">
        <v>3.1020872850033782E-4</v>
      </c>
      <c r="BX13" s="461">
        <v>-6.0790683682894536E-3</v>
      </c>
      <c r="BY13" s="461">
        <v>2.7599623757398158E-2</v>
      </c>
      <c r="BZ13" s="461">
        <v>-6.4989441753908986E-2</v>
      </c>
      <c r="CA13" s="461">
        <v>0</v>
      </c>
      <c r="CB13" s="461">
        <v>0</v>
      </c>
      <c r="CC13" s="461">
        <v>0</v>
      </c>
      <c r="CD13" s="461">
        <v>0</v>
      </c>
      <c r="CE13" s="462">
        <v>0</v>
      </c>
    </row>
    <row r="14" spans="1:83" s="305" customFormat="1" ht="27" customHeight="1" x14ac:dyDescent="0.35">
      <c r="A14" s="460"/>
      <c r="B14" s="235" t="s">
        <v>702</v>
      </c>
      <c r="C14" s="15"/>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c r="AW14" s="461"/>
      <c r="AX14" s="463">
        <f t="shared" ref="AX14:BK14" si="8">SUM(AX16:AX18)</f>
        <v>3.4569999999999999</v>
      </c>
      <c r="AY14" s="463">
        <f t="shared" si="8"/>
        <v>4.1285950413223143</v>
      </c>
      <c r="AZ14" s="463">
        <f t="shared" si="8"/>
        <v>5.4580000000000002</v>
      </c>
      <c r="BA14" s="463">
        <f t="shared" si="8"/>
        <v>4.9669999999999996</v>
      </c>
      <c r="BB14" s="463">
        <f t="shared" si="8"/>
        <v>8.2967250384024585</v>
      </c>
      <c r="BC14" s="463">
        <f t="shared" si="8"/>
        <v>10.563000000000001</v>
      </c>
      <c r="BD14" s="463">
        <f t="shared" si="8"/>
        <v>11.87267336961207</v>
      </c>
      <c r="BE14" s="463">
        <f t="shared" si="8"/>
        <v>14.399096999999999</v>
      </c>
      <c r="BF14" s="463">
        <f t="shared" si="8"/>
        <v>19.709695</v>
      </c>
      <c r="BG14" s="463">
        <f t="shared" si="8"/>
        <v>19.340500802146213</v>
      </c>
      <c r="BH14" s="463">
        <f t="shared" si="8"/>
        <v>20.643089</v>
      </c>
      <c r="BI14" s="463">
        <f t="shared" si="8"/>
        <v>46.53799999999999</v>
      </c>
      <c r="BJ14" s="463">
        <f t="shared" si="8"/>
        <v>32.67</v>
      </c>
      <c r="BK14" s="463">
        <f t="shared" si="8"/>
        <v>27.44</v>
      </c>
      <c r="BL14" s="463">
        <f t="shared" ref="BL14:CE14" si="9">SUM(BL15,BL18)</f>
        <v>37.064000999999998</v>
      </c>
      <c r="BM14" s="463">
        <f t="shared" si="9"/>
        <v>42.248373999999998</v>
      </c>
      <c r="BN14" s="463">
        <f t="shared" si="9"/>
        <v>47.467124999999996</v>
      </c>
      <c r="BO14" s="463">
        <f t="shared" si="9"/>
        <v>47.206220999999999</v>
      </c>
      <c r="BP14" s="463">
        <f t="shared" si="9"/>
        <v>51.427443760235988</v>
      </c>
      <c r="BQ14" s="463">
        <f t="shared" si="9"/>
        <v>54.675500320000005</v>
      </c>
      <c r="BR14" s="463">
        <f t="shared" si="9"/>
        <v>82.321914830000011</v>
      </c>
      <c r="BS14" s="463">
        <f t="shared" si="9"/>
        <v>89.848197459999994</v>
      </c>
      <c r="BT14" s="463">
        <f t="shared" si="9"/>
        <v>83.432960799999989</v>
      </c>
      <c r="BU14" s="463">
        <f t="shared" si="9"/>
        <v>89.717677900000012</v>
      </c>
      <c r="BV14" s="463">
        <f t="shared" si="9"/>
        <v>85.82525184765916</v>
      </c>
      <c r="BW14" s="463">
        <f t="shared" si="9"/>
        <v>85.666325000000001</v>
      </c>
      <c r="BX14" s="463">
        <f t="shared" si="9"/>
        <v>76.400007590965743</v>
      </c>
      <c r="BY14" s="463">
        <f t="shared" si="9"/>
        <v>78.426777799999996</v>
      </c>
      <c r="BZ14" s="463">
        <f t="shared" si="9"/>
        <v>77.755146644517993</v>
      </c>
      <c r="CA14" s="463">
        <f t="shared" si="9"/>
        <v>80.484116966747507</v>
      </c>
      <c r="CB14" s="463">
        <f t="shared" si="9"/>
        <v>81.770516394149269</v>
      </c>
      <c r="CC14" s="463">
        <f t="shared" si="9"/>
        <v>80.328113820140373</v>
      </c>
      <c r="CD14" s="463">
        <f t="shared" si="9"/>
        <v>78.789548708753699</v>
      </c>
      <c r="CE14" s="464">
        <f t="shared" si="9"/>
        <v>77.462331553129246</v>
      </c>
    </row>
    <row r="15" spans="1:83" s="305" customFormat="1" ht="27" customHeight="1" x14ac:dyDescent="0.35">
      <c r="A15" s="460"/>
      <c r="B15" s="203" t="s">
        <v>703</v>
      </c>
      <c r="C15" s="15"/>
      <c r="D15" s="461"/>
      <c r="E15" s="461"/>
      <c r="F15" s="461"/>
      <c r="G15" s="461"/>
      <c r="H15" s="461"/>
      <c r="I15" s="461"/>
      <c r="J15" s="461"/>
      <c r="K15" s="461"/>
      <c r="L15" s="461"/>
      <c r="M15" s="461"/>
      <c r="N15" s="461"/>
      <c r="O15" s="461"/>
      <c r="P15" s="461"/>
      <c r="Q15" s="461"/>
      <c r="R15" s="461"/>
      <c r="S15" s="461"/>
      <c r="T15" s="461"/>
      <c r="U15" s="461"/>
      <c r="V15" s="461"/>
      <c r="W15" s="461"/>
      <c r="X15" s="461"/>
      <c r="Y15" s="461"/>
      <c r="Z15" s="461"/>
      <c r="AA15" s="461"/>
      <c r="AB15" s="461"/>
      <c r="AC15" s="461"/>
      <c r="AD15" s="461"/>
      <c r="AE15" s="461"/>
      <c r="AF15" s="461"/>
      <c r="AG15" s="461"/>
      <c r="AH15" s="461"/>
      <c r="AI15" s="461"/>
      <c r="AJ15" s="461"/>
      <c r="AK15" s="461"/>
      <c r="AL15" s="461"/>
      <c r="AM15" s="461"/>
      <c r="AN15" s="461"/>
      <c r="AO15" s="461"/>
      <c r="AP15" s="461"/>
      <c r="AQ15" s="461"/>
      <c r="AR15" s="461"/>
      <c r="AS15" s="461"/>
      <c r="AT15" s="461"/>
      <c r="AU15" s="461"/>
      <c r="AV15" s="461"/>
      <c r="AW15" s="461"/>
      <c r="AX15" s="461"/>
      <c r="AY15" s="461"/>
      <c r="AZ15" s="461"/>
      <c r="BA15" s="461"/>
      <c r="BB15" s="461"/>
      <c r="BC15" s="461"/>
      <c r="BD15" s="461"/>
      <c r="BE15" s="461"/>
      <c r="BF15" s="461"/>
      <c r="BG15" s="461"/>
      <c r="BH15" s="461"/>
      <c r="BI15" s="461"/>
      <c r="BJ15" s="461"/>
      <c r="BK15" s="461"/>
      <c r="BL15" s="461">
        <v>5.5109329999999996</v>
      </c>
      <c r="BM15" s="461">
        <v>7.0408049999999998</v>
      </c>
      <c r="BN15" s="461">
        <v>9.2482140000000008</v>
      </c>
      <c r="BO15" s="461">
        <v>9.5133209999999995</v>
      </c>
      <c r="BP15" s="461">
        <v>9.4075343484310903</v>
      </c>
      <c r="BQ15" s="461">
        <v>9.2168086836232543</v>
      </c>
      <c r="BR15" s="461">
        <v>37.532187830000005</v>
      </c>
      <c r="BS15" s="461">
        <v>43.794516459999997</v>
      </c>
      <c r="BT15" s="461">
        <v>41.280517799999998</v>
      </c>
      <c r="BU15" s="461">
        <v>48.629247100000001</v>
      </c>
      <c r="BV15" s="461">
        <v>41.032349681177138</v>
      </c>
      <c r="BW15" s="461">
        <f t="shared" ref="BW15:CE15" si="10">SUM(BW16:BW17)</f>
        <v>43.885255000000001</v>
      </c>
      <c r="BX15" s="461">
        <f t="shared" si="10"/>
        <v>41.886665799999996</v>
      </c>
      <c r="BY15" s="461">
        <f t="shared" si="10"/>
        <v>41.936323200000004</v>
      </c>
      <c r="BZ15" s="461">
        <f t="shared" si="10"/>
        <v>41.223483928262851</v>
      </c>
      <c r="CA15" s="461">
        <f t="shared" si="10"/>
        <v>42.423769247809695</v>
      </c>
      <c r="CB15" s="461">
        <f t="shared" si="10"/>
        <v>43.026740136763365</v>
      </c>
      <c r="CC15" s="461">
        <f t="shared" si="10"/>
        <v>42.632828864588191</v>
      </c>
      <c r="CD15" s="461">
        <f t="shared" si="10"/>
        <v>42.213745720955835</v>
      </c>
      <c r="CE15" s="462">
        <f t="shared" si="10"/>
        <v>41.947224631673819</v>
      </c>
    </row>
    <row r="16" spans="1:83" x14ac:dyDescent="0.35">
      <c r="A16" s="322"/>
      <c r="B16" s="295" t="s">
        <v>704</v>
      </c>
      <c r="C16" s="391"/>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v>10.385251000000004</v>
      </c>
      <c r="BX16" s="346">
        <v>8.3866617999999988</v>
      </c>
      <c r="BY16" s="346">
        <v>8.4363192000000069</v>
      </c>
      <c r="BZ16" s="346">
        <v>7.7234799282628543</v>
      </c>
      <c r="CA16" s="346">
        <v>8.9237652478096976</v>
      </c>
      <c r="CB16" s="346">
        <v>9.5267361367633683</v>
      </c>
      <c r="CC16" s="346">
        <v>9.1328248645881942</v>
      </c>
      <c r="CD16" s="346">
        <v>8.7137417209558379</v>
      </c>
      <c r="CE16" s="347">
        <v>8.4472206316738223</v>
      </c>
    </row>
    <row r="17" spans="1:83" s="320" customFormat="1" ht="23.25" customHeight="1" x14ac:dyDescent="0.25">
      <c r="A17" s="318"/>
      <c r="B17" s="465" t="s">
        <v>705</v>
      </c>
      <c r="C17" s="453"/>
      <c r="D17" s="454"/>
      <c r="E17" s="454"/>
      <c r="F17" s="454"/>
      <c r="G17" s="454"/>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c r="AG17" s="454"/>
      <c r="AH17" s="454"/>
      <c r="AI17" s="454"/>
      <c r="AJ17" s="454"/>
      <c r="AK17" s="454"/>
      <c r="AL17" s="454"/>
      <c r="AM17" s="454"/>
      <c r="AN17" s="454"/>
      <c r="AO17" s="454"/>
      <c r="AP17" s="454"/>
      <c r="AQ17" s="454"/>
      <c r="AR17" s="454"/>
      <c r="AS17" s="454"/>
      <c r="AT17" s="454"/>
      <c r="AU17" s="454"/>
      <c r="AV17" s="454"/>
      <c r="AW17" s="454"/>
      <c r="AX17" s="454"/>
      <c r="AY17" s="454"/>
      <c r="AZ17" s="454"/>
      <c r="BA17" s="454"/>
      <c r="BB17" s="454"/>
      <c r="BC17" s="454"/>
      <c r="BD17" s="454"/>
      <c r="BE17" s="454"/>
      <c r="BF17" s="454"/>
      <c r="BG17" s="454"/>
      <c r="BH17" s="454"/>
      <c r="BI17" s="454"/>
      <c r="BJ17" s="454"/>
      <c r="BK17" s="454"/>
      <c r="BL17" s="454"/>
      <c r="BM17" s="454"/>
      <c r="BN17" s="454"/>
      <c r="BO17" s="454"/>
      <c r="BP17" s="454"/>
      <c r="BQ17" s="454"/>
      <c r="BR17" s="454"/>
      <c r="BS17" s="454"/>
      <c r="BT17" s="454"/>
      <c r="BU17" s="454"/>
      <c r="BV17" s="454"/>
      <c r="BW17" s="454">
        <v>33.500003999999997</v>
      </c>
      <c r="BX17" s="454">
        <v>33.500003999999997</v>
      </c>
      <c r="BY17" s="454">
        <v>33.500003999999997</v>
      </c>
      <c r="BZ17" s="454">
        <v>33.500003999999997</v>
      </c>
      <c r="CA17" s="454">
        <v>33.500003999999997</v>
      </c>
      <c r="CB17" s="454">
        <v>33.500003999999997</v>
      </c>
      <c r="CC17" s="454">
        <v>33.500003999999997</v>
      </c>
      <c r="CD17" s="454">
        <v>33.500003999999997</v>
      </c>
      <c r="CE17" s="455">
        <v>33.500003999999997</v>
      </c>
    </row>
    <row r="18" spans="1:83" s="320" customFormat="1" ht="27" customHeight="1" thickBot="1" x14ac:dyDescent="0.3">
      <c r="A18" s="318"/>
      <c r="B18" s="395" t="s">
        <v>706</v>
      </c>
      <c r="C18" s="396"/>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v>3.4569999999999999</v>
      </c>
      <c r="AY18" s="349">
        <v>4.1285950413223143</v>
      </c>
      <c r="AZ18" s="349">
        <v>5.4580000000000002</v>
      </c>
      <c r="BA18" s="349">
        <v>4.9669999999999996</v>
      </c>
      <c r="BB18" s="349">
        <v>8.2967250384024585</v>
      </c>
      <c r="BC18" s="349">
        <v>10.563000000000001</v>
      </c>
      <c r="BD18" s="349">
        <v>11.87267336961207</v>
      </c>
      <c r="BE18" s="349">
        <v>14.399096999999999</v>
      </c>
      <c r="BF18" s="349">
        <v>19.709695</v>
      </c>
      <c r="BG18" s="349">
        <v>19.340500802146213</v>
      </c>
      <c r="BH18" s="349">
        <v>20.643089</v>
      </c>
      <c r="BI18" s="349">
        <v>46.53799999999999</v>
      </c>
      <c r="BJ18" s="349">
        <v>32.67</v>
      </c>
      <c r="BK18" s="349">
        <v>27.44</v>
      </c>
      <c r="BL18" s="349">
        <v>31.553068</v>
      </c>
      <c r="BM18" s="349">
        <v>35.207568999999999</v>
      </c>
      <c r="BN18" s="349">
        <v>38.218910999999999</v>
      </c>
      <c r="BO18" s="349">
        <v>37.692900000000002</v>
      </c>
      <c r="BP18" s="349">
        <v>42.019909411804896</v>
      </c>
      <c r="BQ18" s="349">
        <v>45.458691636376749</v>
      </c>
      <c r="BR18" s="349">
        <v>44.789727000000006</v>
      </c>
      <c r="BS18" s="349">
        <v>46.053681000000005</v>
      </c>
      <c r="BT18" s="349">
        <v>42.152442999999998</v>
      </c>
      <c r="BU18" s="349">
        <v>41.088430800000005</v>
      </c>
      <c r="BV18" s="349">
        <v>44.79290216648203</v>
      </c>
      <c r="BW18" s="349">
        <v>41.78107</v>
      </c>
      <c r="BX18" s="349">
        <v>34.513341790965747</v>
      </c>
      <c r="BY18" s="349">
        <v>36.4904546</v>
      </c>
      <c r="BZ18" s="349">
        <v>36.531662716255141</v>
      </c>
      <c r="CA18" s="349">
        <v>38.06034771893782</v>
      </c>
      <c r="CB18" s="349">
        <v>38.743776257385896</v>
      </c>
      <c r="CC18" s="349">
        <v>37.695284955552189</v>
      </c>
      <c r="CD18" s="349">
        <v>36.575802987797864</v>
      </c>
      <c r="CE18" s="350">
        <v>35.51510692145542</v>
      </c>
    </row>
    <row r="19" spans="1:83" ht="26.25" customHeight="1" x14ac:dyDescent="0.35">
      <c r="A19" s="328"/>
      <c r="B19" s="176" t="s">
        <v>707</v>
      </c>
      <c r="C19" s="387"/>
      <c r="D19" s="51" t="s">
        <v>145</v>
      </c>
      <c r="E19" s="51" t="s">
        <v>146</v>
      </c>
      <c r="F19" s="51" t="s">
        <v>147</v>
      </c>
      <c r="G19" s="51" t="s">
        <v>148</v>
      </c>
      <c r="H19" s="51" t="s">
        <v>149</v>
      </c>
      <c r="I19" s="51" t="s">
        <v>150</v>
      </c>
      <c r="J19" s="51" t="s">
        <v>151</v>
      </c>
      <c r="K19" s="51" t="s">
        <v>152</v>
      </c>
      <c r="L19" s="51" t="s">
        <v>153</v>
      </c>
      <c r="M19" s="51" t="s">
        <v>154</v>
      </c>
      <c r="N19" s="51" t="s">
        <v>155</v>
      </c>
      <c r="O19" s="51" t="s">
        <v>156</v>
      </c>
      <c r="P19" s="51" t="s">
        <v>157</v>
      </c>
      <c r="Q19" s="51" t="s">
        <v>158</v>
      </c>
      <c r="R19" s="51" t="s">
        <v>159</v>
      </c>
      <c r="S19" s="51" t="s">
        <v>160</v>
      </c>
      <c r="T19" s="51" t="s">
        <v>161</v>
      </c>
      <c r="U19" s="51" t="s">
        <v>162</v>
      </c>
      <c r="V19" s="51" t="s">
        <v>163</v>
      </c>
      <c r="W19" s="51" t="s">
        <v>164</v>
      </c>
      <c r="X19" s="51" t="s">
        <v>165</v>
      </c>
      <c r="Y19" s="51" t="s">
        <v>166</v>
      </c>
      <c r="Z19" s="51" t="s">
        <v>167</v>
      </c>
      <c r="AA19" s="51" t="s">
        <v>168</v>
      </c>
      <c r="AB19" s="51" t="s">
        <v>169</v>
      </c>
      <c r="AC19" s="51" t="s">
        <v>170</v>
      </c>
      <c r="AD19" s="51" t="s">
        <v>171</v>
      </c>
      <c r="AE19" s="51" t="s">
        <v>172</v>
      </c>
      <c r="AF19" s="51" t="s">
        <v>173</v>
      </c>
      <c r="AG19" s="51" t="s">
        <v>174</v>
      </c>
      <c r="AH19" s="51" t="s">
        <v>175</v>
      </c>
      <c r="AI19" s="51" t="s">
        <v>176</v>
      </c>
      <c r="AJ19" s="51" t="s">
        <v>177</v>
      </c>
      <c r="AK19" s="51" t="s">
        <v>178</v>
      </c>
      <c r="AL19" s="51" t="s">
        <v>179</v>
      </c>
      <c r="AM19" s="51" t="s">
        <v>180</v>
      </c>
      <c r="AN19" s="51" t="s">
        <v>181</v>
      </c>
      <c r="AO19" s="51" t="s">
        <v>182</v>
      </c>
      <c r="AP19" s="51" t="s">
        <v>183</v>
      </c>
      <c r="AQ19" s="51" t="s">
        <v>184</v>
      </c>
      <c r="AR19" s="51" t="s">
        <v>185</v>
      </c>
      <c r="AS19" s="51" t="s">
        <v>186</v>
      </c>
      <c r="AT19" s="51" t="s">
        <v>187</v>
      </c>
      <c r="AU19" s="51" t="s">
        <v>188</v>
      </c>
      <c r="AV19" s="51" t="s">
        <v>189</v>
      </c>
      <c r="AW19" s="51" t="s">
        <v>190</v>
      </c>
      <c r="AX19" s="51" t="s">
        <v>191</v>
      </c>
      <c r="AY19" s="51" t="s">
        <v>90</v>
      </c>
      <c r="AZ19" s="51" t="s">
        <v>91</v>
      </c>
      <c r="BA19" s="51" t="s">
        <v>92</v>
      </c>
      <c r="BB19" s="51" t="s">
        <v>93</v>
      </c>
      <c r="BC19" s="51" t="s">
        <v>94</v>
      </c>
      <c r="BD19" s="51" t="s">
        <v>95</v>
      </c>
      <c r="BE19" s="51" t="s">
        <v>96</v>
      </c>
      <c r="BF19" s="51" t="s">
        <v>97</v>
      </c>
      <c r="BG19" s="51" t="s">
        <v>98</v>
      </c>
      <c r="BH19" s="51" t="s">
        <v>99</v>
      </c>
      <c r="BI19" s="51" t="s">
        <v>100</v>
      </c>
      <c r="BJ19" s="51" t="s">
        <v>101</v>
      </c>
      <c r="BK19" s="51" t="s">
        <v>102</v>
      </c>
      <c r="BL19" s="51" t="s">
        <v>103</v>
      </c>
      <c r="BM19" s="51" t="s">
        <v>104</v>
      </c>
      <c r="BN19" s="51" t="s">
        <v>105</v>
      </c>
      <c r="BO19" s="51" t="s">
        <v>106</v>
      </c>
      <c r="BP19" s="51" t="s">
        <v>107</v>
      </c>
      <c r="BQ19" s="51" t="s">
        <v>108</v>
      </c>
      <c r="BR19" s="51" t="s">
        <v>109</v>
      </c>
      <c r="BS19" s="51" t="s">
        <v>110</v>
      </c>
      <c r="BT19" s="51" t="s">
        <v>111</v>
      </c>
      <c r="BU19" s="51" t="s">
        <v>112</v>
      </c>
      <c r="BV19" s="51" t="s">
        <v>113</v>
      </c>
      <c r="BW19" s="51" t="s">
        <v>114</v>
      </c>
      <c r="BX19" s="51" t="s">
        <v>115</v>
      </c>
      <c r="BY19" s="51" t="s">
        <v>116</v>
      </c>
      <c r="BZ19" s="51" t="s">
        <v>117</v>
      </c>
      <c r="CA19" s="51" t="s">
        <v>118</v>
      </c>
      <c r="CB19" s="51" t="s">
        <v>119</v>
      </c>
      <c r="CC19" s="51" t="s">
        <v>120</v>
      </c>
      <c r="CD19" s="51" t="s">
        <v>121</v>
      </c>
      <c r="CE19" s="52" t="s">
        <v>122</v>
      </c>
    </row>
    <row r="20" spans="1:83" x14ac:dyDescent="0.35">
      <c r="A20" s="328"/>
      <c r="B20" s="331" t="s">
        <v>305</v>
      </c>
      <c r="C20" s="352"/>
      <c r="D20" s="278" t="s">
        <v>124</v>
      </c>
      <c r="E20" s="278" t="s">
        <v>124</v>
      </c>
      <c r="F20" s="278" t="s">
        <v>124</v>
      </c>
      <c r="G20" s="278" t="s">
        <v>124</v>
      </c>
      <c r="H20" s="278" t="s">
        <v>124</v>
      </c>
      <c r="I20" s="278" t="s">
        <v>124</v>
      </c>
      <c r="J20" s="278" t="s">
        <v>124</v>
      </c>
      <c r="K20" s="278" t="s">
        <v>124</v>
      </c>
      <c r="L20" s="278" t="s">
        <v>124</v>
      </c>
      <c r="M20" s="278" t="s">
        <v>124</v>
      </c>
      <c r="N20" s="278" t="s">
        <v>124</v>
      </c>
      <c r="O20" s="278" t="s">
        <v>124</v>
      </c>
      <c r="P20" s="278" t="s">
        <v>124</v>
      </c>
      <c r="Q20" s="278" t="s">
        <v>124</v>
      </c>
      <c r="R20" s="278" t="s">
        <v>124</v>
      </c>
      <c r="S20" s="278" t="s">
        <v>124</v>
      </c>
      <c r="T20" s="278" t="s">
        <v>124</v>
      </c>
      <c r="U20" s="278" t="s">
        <v>124</v>
      </c>
      <c r="V20" s="278" t="s">
        <v>124</v>
      </c>
      <c r="W20" s="278" t="s">
        <v>124</v>
      </c>
      <c r="X20" s="278" t="s">
        <v>124</v>
      </c>
      <c r="Y20" s="278" t="s">
        <v>124</v>
      </c>
      <c r="Z20" s="278" t="s">
        <v>124</v>
      </c>
      <c r="AA20" s="278" t="s">
        <v>124</v>
      </c>
      <c r="AB20" s="278" t="s">
        <v>124</v>
      </c>
      <c r="AC20" s="278" t="s">
        <v>124</v>
      </c>
      <c r="AD20" s="278" t="s">
        <v>124</v>
      </c>
      <c r="AE20" s="278" t="s">
        <v>124</v>
      </c>
      <c r="AF20" s="278" t="s">
        <v>124</v>
      </c>
      <c r="AG20" s="278" t="s">
        <v>124</v>
      </c>
      <c r="AH20" s="278" t="s">
        <v>124</v>
      </c>
      <c r="AI20" s="278" t="s">
        <v>124</v>
      </c>
      <c r="AJ20" s="278" t="s">
        <v>124</v>
      </c>
      <c r="AK20" s="278" t="s">
        <v>124</v>
      </c>
      <c r="AL20" s="278" t="s">
        <v>124</v>
      </c>
      <c r="AM20" s="278" t="s">
        <v>124</v>
      </c>
      <c r="AN20" s="278" t="s">
        <v>124</v>
      </c>
      <c r="AO20" s="278" t="s">
        <v>124</v>
      </c>
      <c r="AP20" s="278" t="s">
        <v>124</v>
      </c>
      <c r="AQ20" s="278" t="s">
        <v>124</v>
      </c>
      <c r="AR20" s="278" t="s">
        <v>124</v>
      </c>
      <c r="AS20" s="278" t="s">
        <v>124</v>
      </c>
      <c r="AT20" s="278" t="s">
        <v>124</v>
      </c>
      <c r="AU20" s="278" t="s">
        <v>124</v>
      </c>
      <c r="AV20" s="278" t="s">
        <v>124</v>
      </c>
      <c r="AW20" s="278" t="s">
        <v>124</v>
      </c>
      <c r="AX20" s="278" t="s">
        <v>124</v>
      </c>
      <c r="AY20" s="278" t="s">
        <v>124</v>
      </c>
      <c r="AZ20" s="278" t="s">
        <v>124</v>
      </c>
      <c r="BA20" s="278" t="s">
        <v>124</v>
      </c>
      <c r="BB20" s="278" t="s">
        <v>124</v>
      </c>
      <c r="BC20" s="278" t="s">
        <v>124</v>
      </c>
      <c r="BD20" s="278" t="s">
        <v>124</v>
      </c>
      <c r="BE20" s="278" t="s">
        <v>124</v>
      </c>
      <c r="BF20" s="278" t="s">
        <v>124</v>
      </c>
      <c r="BG20" s="278" t="s">
        <v>124</v>
      </c>
      <c r="BH20" s="278" t="s">
        <v>124</v>
      </c>
      <c r="BI20" s="278" t="s">
        <v>124</v>
      </c>
      <c r="BJ20" s="278" t="s">
        <v>124</v>
      </c>
      <c r="BK20" s="278" t="s">
        <v>124</v>
      </c>
      <c r="BL20" s="278" t="s">
        <v>124</v>
      </c>
      <c r="BM20" s="278" t="s">
        <v>124</v>
      </c>
      <c r="BN20" s="278" t="s">
        <v>124</v>
      </c>
      <c r="BO20" s="278" t="s">
        <v>124</v>
      </c>
      <c r="BP20" s="278" t="s">
        <v>124</v>
      </c>
      <c r="BQ20" s="278" t="s">
        <v>124</v>
      </c>
      <c r="BR20" s="278" t="s">
        <v>124</v>
      </c>
      <c r="BS20" s="278" t="s">
        <v>124</v>
      </c>
      <c r="BT20" s="278" t="s">
        <v>124</v>
      </c>
      <c r="BU20" s="278" t="s">
        <v>124</v>
      </c>
      <c r="BV20" s="278" t="s">
        <v>124</v>
      </c>
      <c r="BW20" s="278" t="s">
        <v>124</v>
      </c>
      <c r="BX20" s="278" t="s">
        <v>124</v>
      </c>
      <c r="BY20" s="278" t="s">
        <v>124</v>
      </c>
      <c r="BZ20" s="278" t="s">
        <v>125</v>
      </c>
      <c r="CA20" s="278" t="s">
        <v>125</v>
      </c>
      <c r="CB20" s="278" t="s">
        <v>125</v>
      </c>
      <c r="CC20" s="278" t="s">
        <v>125</v>
      </c>
      <c r="CD20" s="278" t="s">
        <v>125</v>
      </c>
      <c r="CE20" s="279" t="s">
        <v>125</v>
      </c>
    </row>
    <row r="21" spans="1:83" s="244" customFormat="1" ht="26.25" customHeight="1" x14ac:dyDescent="0.35">
      <c r="A21" s="466"/>
      <c r="B21" s="109" t="s">
        <v>137</v>
      </c>
      <c r="C21" s="388"/>
      <c r="D21" s="343">
        <v>0</v>
      </c>
      <c r="E21" s="343">
        <v>0</v>
      </c>
      <c r="F21" s="343">
        <v>0</v>
      </c>
      <c r="G21" s="343">
        <v>0</v>
      </c>
      <c r="H21" s="343">
        <v>0</v>
      </c>
      <c r="I21" s="343">
        <v>0</v>
      </c>
      <c r="J21" s="343">
        <v>0</v>
      </c>
      <c r="K21" s="343">
        <v>0</v>
      </c>
      <c r="L21" s="343">
        <v>0</v>
      </c>
      <c r="M21" s="343">
        <v>0</v>
      </c>
      <c r="N21" s="343">
        <v>0</v>
      </c>
      <c r="O21" s="343">
        <v>0</v>
      </c>
      <c r="P21" s="343">
        <v>0</v>
      </c>
      <c r="Q21" s="343">
        <v>0</v>
      </c>
      <c r="R21" s="343">
        <v>0</v>
      </c>
      <c r="S21" s="343">
        <v>0</v>
      </c>
      <c r="T21" s="343">
        <v>0</v>
      </c>
      <c r="U21" s="343">
        <v>0</v>
      </c>
      <c r="V21" s="343">
        <v>0</v>
      </c>
      <c r="W21" s="343">
        <v>0</v>
      </c>
      <c r="X21" s="343">
        <v>0</v>
      </c>
      <c r="Y21" s="343">
        <v>0</v>
      </c>
      <c r="Z21" s="343">
        <f t="shared" ref="Z21:BK21" si="11">SUM(Z23,Z27,Z30,Z33,Z35)</f>
        <v>1231.4861043723299</v>
      </c>
      <c r="AA21" s="343">
        <f t="shared" si="11"/>
        <v>1250.6353400238411</v>
      </c>
      <c r="AB21" s="343">
        <f t="shared" si="11"/>
        <v>1275.1324649763662</v>
      </c>
      <c r="AC21" s="343">
        <f t="shared" si="11"/>
        <v>1310.915768590176</v>
      </c>
      <c r="AD21" s="343">
        <f t="shared" si="11"/>
        <v>1374.7635745591253</v>
      </c>
      <c r="AE21" s="343">
        <f t="shared" si="11"/>
        <v>1444.536786675752</v>
      </c>
      <c r="AF21" s="343">
        <f t="shared" si="11"/>
        <v>1457.6768088182105</v>
      </c>
      <c r="AG21" s="343">
        <f t="shared" si="11"/>
        <v>1461.5315274464197</v>
      </c>
      <c r="AH21" s="343">
        <f t="shared" si="11"/>
        <v>1477.6326750416704</v>
      </c>
      <c r="AI21" s="343">
        <f t="shared" si="11"/>
        <v>1421.9672276738543</v>
      </c>
      <c r="AJ21" s="343">
        <f t="shared" si="11"/>
        <v>1375.5638264253389</v>
      </c>
      <c r="AK21" s="343">
        <f t="shared" si="11"/>
        <v>1384.3591111293076</v>
      </c>
      <c r="AL21" s="343">
        <f t="shared" si="11"/>
        <v>1398.7464106681487</v>
      </c>
      <c r="AM21" s="343">
        <f t="shared" si="11"/>
        <v>1427.0253429631055</v>
      </c>
      <c r="AN21" s="343">
        <f t="shared" si="11"/>
        <v>1386.9411565880621</v>
      </c>
      <c r="AO21" s="343">
        <f t="shared" si="11"/>
        <v>1395.1997735891309</v>
      </c>
      <c r="AP21" s="343">
        <f t="shared" si="11"/>
        <v>1431.1962426682455</v>
      </c>
      <c r="AQ21" s="343">
        <f t="shared" si="11"/>
        <v>1377.0692309298793</v>
      </c>
      <c r="AR21" s="343">
        <f t="shared" si="11"/>
        <v>1284.1486161868452</v>
      </c>
      <c r="AS21" s="343">
        <f t="shared" si="11"/>
        <v>1231.5043032284541</v>
      </c>
      <c r="AT21" s="343">
        <f t="shared" si="11"/>
        <v>1244.2437830861527</v>
      </c>
      <c r="AU21" s="343">
        <f t="shared" si="11"/>
        <v>1311.8465731658384</v>
      </c>
      <c r="AV21" s="343">
        <f t="shared" si="11"/>
        <v>1298.1644156531249</v>
      </c>
      <c r="AW21" s="343">
        <f t="shared" si="11"/>
        <v>1297.2179990307995</v>
      </c>
      <c r="AX21" s="343">
        <f t="shared" si="11"/>
        <v>1319.8612570774085</v>
      </c>
      <c r="AY21" s="343">
        <f t="shared" si="11"/>
        <v>1319.7323089648037</v>
      </c>
      <c r="AZ21" s="343">
        <f t="shared" si="11"/>
        <v>1290.3741629332239</v>
      </c>
      <c r="BA21" s="343">
        <f t="shared" si="11"/>
        <v>1295.5027618685888</v>
      </c>
      <c r="BB21" s="343">
        <f t="shared" si="11"/>
        <v>1302.2491218610055</v>
      </c>
      <c r="BC21" s="343">
        <f t="shared" si="11"/>
        <v>1276.9134514091277</v>
      </c>
      <c r="BD21" s="343">
        <f t="shared" si="11"/>
        <v>1272.8597347253078</v>
      </c>
      <c r="BE21" s="343">
        <f t="shared" si="11"/>
        <v>1282.7974030027194</v>
      </c>
      <c r="BF21" s="343">
        <f t="shared" si="11"/>
        <v>1268.9158858602393</v>
      </c>
      <c r="BG21" s="343">
        <f t="shared" si="11"/>
        <v>1239.6639930351978</v>
      </c>
      <c r="BH21" s="343">
        <f t="shared" si="11"/>
        <v>1221.7813418808757</v>
      </c>
      <c r="BI21" s="343">
        <f t="shared" si="11"/>
        <v>1216.6075858702434</v>
      </c>
      <c r="BJ21" s="343">
        <f t="shared" si="11"/>
        <v>1165.6725508183617</v>
      </c>
      <c r="BK21" s="343">
        <f t="shared" si="11"/>
        <v>1137.5407189495256</v>
      </c>
      <c r="BL21" s="343">
        <f t="shared" ref="BL21:CE21" si="12">SUM(BL23,BL27,BL30,BL32,BL35)</f>
        <v>1139.3262780134553</v>
      </c>
      <c r="BM21" s="343">
        <f t="shared" si="12"/>
        <v>1167.4856075051021</v>
      </c>
      <c r="BN21" s="343">
        <f t="shared" si="12"/>
        <v>1212.9198850392095</v>
      </c>
      <c r="BO21" s="343">
        <f t="shared" si="12"/>
        <v>1190.4346951570046</v>
      </c>
      <c r="BP21" s="343">
        <f t="shared" si="12"/>
        <v>1197.4856293056789</v>
      </c>
      <c r="BQ21" s="343">
        <f t="shared" si="12"/>
        <v>1171.4965758904027</v>
      </c>
      <c r="BR21" s="343">
        <f t="shared" si="12"/>
        <v>1201.0729503248299</v>
      </c>
      <c r="BS21" s="343">
        <f t="shared" si="12"/>
        <v>1181.5035369888078</v>
      </c>
      <c r="BT21" s="343">
        <f t="shared" si="12"/>
        <v>1113.6967263689573</v>
      </c>
      <c r="BU21" s="343">
        <f t="shared" si="12"/>
        <v>1078.7122929020952</v>
      </c>
      <c r="BV21" s="343">
        <f t="shared" si="12"/>
        <v>1052.5915458149434</v>
      </c>
      <c r="BW21" s="343">
        <f t="shared" si="12"/>
        <v>1017.7216588924283</v>
      </c>
      <c r="BX21" s="343">
        <f t="shared" si="12"/>
        <v>834.80098257192412</v>
      </c>
      <c r="BY21" s="343">
        <f t="shared" si="12"/>
        <v>821.33606350710932</v>
      </c>
      <c r="BZ21" s="343">
        <f t="shared" si="12"/>
        <v>774.95396640853141</v>
      </c>
      <c r="CA21" s="343">
        <f t="shared" si="12"/>
        <v>793.22616259756569</v>
      </c>
      <c r="CB21" s="343">
        <f t="shared" si="12"/>
        <v>795.60321878533227</v>
      </c>
      <c r="CC21" s="343">
        <f t="shared" si="12"/>
        <v>759.52438002817519</v>
      </c>
      <c r="CD21" s="343">
        <f t="shared" si="12"/>
        <v>720.07876536617789</v>
      </c>
      <c r="CE21" s="344">
        <f t="shared" si="12"/>
        <v>686.90728396994484</v>
      </c>
    </row>
    <row r="22" spans="1:83" s="244" customFormat="1" ht="26.25" customHeight="1" x14ac:dyDescent="0.35">
      <c r="A22" s="466"/>
      <c r="B22" s="235" t="s">
        <v>698</v>
      </c>
      <c r="C22" s="388"/>
      <c r="D22" s="343"/>
      <c r="E22" s="343"/>
      <c r="F22" s="343"/>
      <c r="G22" s="343"/>
      <c r="H22" s="343"/>
      <c r="I22" s="343"/>
      <c r="J22" s="343"/>
      <c r="K22" s="343"/>
      <c r="L22" s="343"/>
      <c r="M22" s="343"/>
      <c r="N22" s="343"/>
      <c r="O22" s="343"/>
      <c r="P22" s="343"/>
      <c r="Q22" s="343"/>
      <c r="R22" s="343"/>
      <c r="S22" s="343"/>
      <c r="T22" s="343"/>
      <c r="U22" s="343"/>
      <c r="V22" s="343"/>
      <c r="W22" s="343"/>
      <c r="X22" s="343"/>
      <c r="Y22" s="343"/>
      <c r="Z22" s="343">
        <f t="shared" ref="Z22:BE22" si="13">Z23+Z27+Z30</f>
        <v>1231.4861043723299</v>
      </c>
      <c r="AA22" s="343">
        <f t="shared" si="13"/>
        <v>1250.6353400238411</v>
      </c>
      <c r="AB22" s="343">
        <f t="shared" si="13"/>
        <v>1275.1324649763662</v>
      </c>
      <c r="AC22" s="343">
        <f t="shared" si="13"/>
        <v>1310.915768590176</v>
      </c>
      <c r="AD22" s="343">
        <f t="shared" si="13"/>
        <v>1374.7635745591253</v>
      </c>
      <c r="AE22" s="343">
        <f t="shared" si="13"/>
        <v>1444.536786675752</v>
      </c>
      <c r="AF22" s="343">
        <f t="shared" si="13"/>
        <v>1457.6768088182105</v>
      </c>
      <c r="AG22" s="343">
        <f t="shared" si="13"/>
        <v>1461.5315274464197</v>
      </c>
      <c r="AH22" s="343">
        <f t="shared" si="13"/>
        <v>1477.6326750416704</v>
      </c>
      <c r="AI22" s="343">
        <f t="shared" si="13"/>
        <v>1421.9672276738543</v>
      </c>
      <c r="AJ22" s="343">
        <f t="shared" si="13"/>
        <v>1375.5638264253389</v>
      </c>
      <c r="AK22" s="343">
        <f t="shared" si="13"/>
        <v>1384.3591111293076</v>
      </c>
      <c r="AL22" s="343">
        <f t="shared" si="13"/>
        <v>1398.7464106681487</v>
      </c>
      <c r="AM22" s="343">
        <f t="shared" si="13"/>
        <v>1427.0253429631055</v>
      </c>
      <c r="AN22" s="343">
        <f t="shared" si="13"/>
        <v>1386.9411565880621</v>
      </c>
      <c r="AO22" s="343">
        <f t="shared" si="13"/>
        <v>1395.1997735891309</v>
      </c>
      <c r="AP22" s="343">
        <f t="shared" si="13"/>
        <v>1431.1962426682455</v>
      </c>
      <c r="AQ22" s="343">
        <f t="shared" si="13"/>
        <v>1377.0692309298793</v>
      </c>
      <c r="AR22" s="343">
        <f t="shared" si="13"/>
        <v>1284.1486161868452</v>
      </c>
      <c r="AS22" s="343">
        <f t="shared" si="13"/>
        <v>1231.5043032284541</v>
      </c>
      <c r="AT22" s="343">
        <f t="shared" si="13"/>
        <v>1244.2437830861527</v>
      </c>
      <c r="AU22" s="343">
        <f t="shared" si="13"/>
        <v>1311.8465731658384</v>
      </c>
      <c r="AV22" s="343">
        <f t="shared" si="13"/>
        <v>1298.1644156531249</v>
      </c>
      <c r="AW22" s="343">
        <f t="shared" si="13"/>
        <v>1297.2179990307995</v>
      </c>
      <c r="AX22" s="343">
        <f t="shared" si="13"/>
        <v>1313.435033149535</v>
      </c>
      <c r="AY22" s="343">
        <f t="shared" si="13"/>
        <v>1312.3189468022701</v>
      </c>
      <c r="AZ22" s="343">
        <f t="shared" si="13"/>
        <v>1280.9635664432733</v>
      </c>
      <c r="BA22" s="343">
        <f t="shared" si="13"/>
        <v>1286.9452827168927</v>
      </c>
      <c r="BB22" s="343">
        <f t="shared" si="13"/>
        <v>1288.2030138310499</v>
      </c>
      <c r="BC22" s="343">
        <f t="shared" si="13"/>
        <v>1259.2528966282543</v>
      </c>
      <c r="BD22" s="343">
        <f t="shared" si="13"/>
        <v>1253.2556569083235</v>
      </c>
      <c r="BE22" s="343">
        <f t="shared" si="13"/>
        <v>1259.5004882029718</v>
      </c>
      <c r="BF22" s="343">
        <f t="shared" ref="BF22:CE22" si="14">BF23+BF27+BF30</f>
        <v>1237.7398618715886</v>
      </c>
      <c r="BG22" s="343">
        <f t="shared" si="14"/>
        <v>1209.7998893595484</v>
      </c>
      <c r="BH22" s="343">
        <f t="shared" si="14"/>
        <v>1190.8423171991576</v>
      </c>
      <c r="BI22" s="343">
        <f t="shared" si="14"/>
        <v>1148.7300796486211</v>
      </c>
      <c r="BJ22" s="343">
        <f t="shared" si="14"/>
        <v>1119.4070717365742</v>
      </c>
      <c r="BK22" s="343">
        <f t="shared" si="14"/>
        <v>1099.5786748301343</v>
      </c>
      <c r="BL22" s="343">
        <f t="shared" si="14"/>
        <v>1089.8376875198669</v>
      </c>
      <c r="BM22" s="343">
        <f t="shared" si="14"/>
        <v>1111.8194972356268</v>
      </c>
      <c r="BN22" s="343">
        <f t="shared" si="14"/>
        <v>1151.4037099189236</v>
      </c>
      <c r="BO22" s="343">
        <f t="shared" si="14"/>
        <v>1130.3220975415172</v>
      </c>
      <c r="BP22" s="343">
        <f t="shared" si="14"/>
        <v>1133.1130890412987</v>
      </c>
      <c r="BQ22" s="343">
        <f t="shared" si="14"/>
        <v>1104.4522200690167</v>
      </c>
      <c r="BR22" s="343">
        <f t="shared" si="14"/>
        <v>1101.2270993708157</v>
      </c>
      <c r="BS22" s="343">
        <f t="shared" si="14"/>
        <v>1073.3902518950938</v>
      </c>
      <c r="BT22" s="343">
        <f t="shared" si="14"/>
        <v>1015.3224817742428</v>
      </c>
      <c r="BU22" s="343">
        <f t="shared" si="14"/>
        <v>974.66304155985688</v>
      </c>
      <c r="BV22" s="343">
        <f t="shared" si="14"/>
        <v>954.80349900057718</v>
      </c>
      <c r="BW22" s="343">
        <f t="shared" si="14"/>
        <v>922.58864655337698</v>
      </c>
      <c r="BX22" s="343">
        <f t="shared" si="14"/>
        <v>755.06771782977148</v>
      </c>
      <c r="BY22" s="343">
        <f t="shared" si="14"/>
        <v>739.09824943741148</v>
      </c>
      <c r="BZ22" s="343">
        <f t="shared" si="14"/>
        <v>697.19881976401336</v>
      </c>
      <c r="CA22" s="343">
        <f t="shared" si="14"/>
        <v>715.26225203482034</v>
      </c>
      <c r="CB22" s="343">
        <f t="shared" si="14"/>
        <v>717.4215616908956</v>
      </c>
      <c r="CC22" s="343">
        <f t="shared" si="14"/>
        <v>683.12819844025421</v>
      </c>
      <c r="CD22" s="343">
        <f t="shared" si="14"/>
        <v>646.04590582665128</v>
      </c>
      <c r="CE22" s="344">
        <f t="shared" si="14"/>
        <v>615.40623265412512</v>
      </c>
    </row>
    <row r="23" spans="1:83" ht="15.75" customHeight="1" x14ac:dyDescent="0.35">
      <c r="A23" s="459"/>
      <c r="B23" s="203" t="s">
        <v>699</v>
      </c>
      <c r="C23" s="53"/>
      <c r="D23" s="346">
        <v>0</v>
      </c>
      <c r="E23" s="346">
        <v>0</v>
      </c>
      <c r="F23" s="346">
        <v>0</v>
      </c>
      <c r="G23" s="346">
        <v>0</v>
      </c>
      <c r="H23" s="346">
        <v>0</v>
      </c>
      <c r="I23" s="346">
        <v>0</v>
      </c>
      <c r="J23" s="346">
        <v>0</v>
      </c>
      <c r="K23" s="346">
        <v>0</v>
      </c>
      <c r="L23" s="346">
        <v>0</v>
      </c>
      <c r="M23" s="346">
        <v>0</v>
      </c>
      <c r="N23" s="346">
        <v>0</v>
      </c>
      <c r="O23" s="346">
        <v>0</v>
      </c>
      <c r="P23" s="346">
        <v>0</v>
      </c>
      <c r="Q23" s="346">
        <v>0</v>
      </c>
      <c r="R23" s="346">
        <v>0</v>
      </c>
      <c r="S23" s="346">
        <v>0</v>
      </c>
      <c r="T23" s="346">
        <v>0</v>
      </c>
      <c r="U23" s="346">
        <v>0</v>
      </c>
      <c r="V23" s="346">
        <v>0</v>
      </c>
      <c r="W23" s="346">
        <v>0</v>
      </c>
      <c r="X23" s="346">
        <v>0</v>
      </c>
      <c r="Y23" s="346">
        <v>0</v>
      </c>
      <c r="Z23" s="346">
        <v>1037.2099392757825</v>
      </c>
      <c r="AA23" s="346">
        <v>1055.1302928363434</v>
      </c>
      <c r="AB23" s="346">
        <v>1074.3025406111565</v>
      </c>
      <c r="AC23" s="346">
        <v>1103.5963992085087</v>
      </c>
      <c r="AD23" s="346">
        <v>1157.1977795027499</v>
      </c>
      <c r="AE23" s="346">
        <v>1220.8066589907289</v>
      </c>
      <c r="AF23" s="346">
        <v>1239.0623407951439</v>
      </c>
      <c r="AG23" s="346">
        <v>1243.5381785174122</v>
      </c>
      <c r="AH23" s="346">
        <f t="shared" ref="AH23:BM23" si="15">SUM(AH24:AH25)</f>
        <v>1261.536196873521</v>
      </c>
      <c r="AI23" s="346">
        <f t="shared" si="15"/>
        <v>1217.4035212365629</v>
      </c>
      <c r="AJ23" s="346">
        <f t="shared" si="15"/>
        <v>1179.0547083645763</v>
      </c>
      <c r="AK23" s="346">
        <f t="shared" si="15"/>
        <v>1188.2101362554004</v>
      </c>
      <c r="AL23" s="346">
        <f t="shared" si="15"/>
        <v>1202.4311249603384</v>
      </c>
      <c r="AM23" s="346">
        <f t="shared" si="15"/>
        <v>1230.3092326013689</v>
      </c>
      <c r="AN23" s="346">
        <f t="shared" si="15"/>
        <v>1198.2416795012509</v>
      </c>
      <c r="AO23" s="346">
        <f t="shared" si="15"/>
        <v>1208.1836337250559</v>
      </c>
      <c r="AP23" s="346">
        <f t="shared" si="15"/>
        <v>1246.9828648990654</v>
      </c>
      <c r="AQ23" s="346">
        <f t="shared" si="15"/>
        <v>1214.4358713531055</v>
      </c>
      <c r="AR23" s="346">
        <f t="shared" si="15"/>
        <v>1128.3629310463295</v>
      </c>
      <c r="AS23" s="346">
        <f t="shared" si="15"/>
        <v>1084.5543404449261</v>
      </c>
      <c r="AT23" s="346">
        <f t="shared" si="15"/>
        <v>1107.3190739498261</v>
      </c>
      <c r="AU23" s="346">
        <f t="shared" si="15"/>
        <v>1175.3746913053724</v>
      </c>
      <c r="AV23" s="346">
        <f t="shared" si="15"/>
        <v>1168.6910375045427</v>
      </c>
      <c r="AW23" s="346">
        <f t="shared" si="15"/>
        <v>1164.6597563003397</v>
      </c>
      <c r="AX23" s="346">
        <f t="shared" si="15"/>
        <v>1199.8077945567679</v>
      </c>
      <c r="AY23" s="346">
        <f t="shared" si="15"/>
        <v>1203.0127533477696</v>
      </c>
      <c r="AZ23" s="346">
        <f t="shared" si="15"/>
        <v>1180.7557142264473</v>
      </c>
      <c r="BA23" s="346">
        <f t="shared" si="15"/>
        <v>1188.602325709048</v>
      </c>
      <c r="BB23" s="346">
        <f t="shared" si="15"/>
        <v>1201.4349064851785</v>
      </c>
      <c r="BC23" s="346">
        <f t="shared" si="15"/>
        <v>1169.6995220445265</v>
      </c>
      <c r="BD23" s="346">
        <f t="shared" si="15"/>
        <v>1169.0448024915586</v>
      </c>
      <c r="BE23" s="346">
        <f t="shared" si="15"/>
        <v>1176.9854072373303</v>
      </c>
      <c r="BF23" s="346">
        <f t="shared" si="15"/>
        <v>1158.9895864080772</v>
      </c>
      <c r="BG23" s="346">
        <f t="shared" si="15"/>
        <v>1137.3325655131962</v>
      </c>
      <c r="BH23" s="346">
        <f t="shared" si="15"/>
        <v>1123.9811594491657</v>
      </c>
      <c r="BI23" s="346">
        <f t="shared" si="15"/>
        <v>1087.5779532875843</v>
      </c>
      <c r="BJ23" s="346">
        <f t="shared" si="15"/>
        <v>1062.2436441793345</v>
      </c>
      <c r="BK23" s="346">
        <f t="shared" si="15"/>
        <v>1045.5638818540069</v>
      </c>
      <c r="BL23" s="346">
        <f t="shared" si="15"/>
        <v>1039.6959172276954</v>
      </c>
      <c r="BM23" s="346">
        <f t="shared" si="15"/>
        <v>1063.4117287464164</v>
      </c>
      <c r="BN23" s="346">
        <f t="shared" ref="BN23:CE23" si="16">SUM(BN24:BN25)</f>
        <v>1106.2774259915677</v>
      </c>
      <c r="BO23" s="346">
        <f t="shared" si="16"/>
        <v>1087.6832141385275</v>
      </c>
      <c r="BP23" s="346">
        <f t="shared" si="16"/>
        <v>1092.8491674396741</v>
      </c>
      <c r="BQ23" s="346">
        <f t="shared" si="16"/>
        <v>1067.5199772434546</v>
      </c>
      <c r="BR23" s="346">
        <f t="shared" si="16"/>
        <v>1066.3524142082495</v>
      </c>
      <c r="BS23" s="346">
        <f t="shared" si="16"/>
        <v>1040.9141719306069</v>
      </c>
      <c r="BT23" s="346">
        <f t="shared" si="16"/>
        <v>985.25794993134673</v>
      </c>
      <c r="BU23" s="346">
        <f t="shared" si="16"/>
        <v>947.05067902901374</v>
      </c>
      <c r="BV23" s="346">
        <f t="shared" si="16"/>
        <v>929.38294457948894</v>
      </c>
      <c r="BW23" s="346">
        <f t="shared" si="16"/>
        <v>899.32498603210229</v>
      </c>
      <c r="BX23" s="346">
        <f t="shared" si="16"/>
        <v>737.55316115321614</v>
      </c>
      <c r="BY23" s="346">
        <f t="shared" si="16"/>
        <v>722.76409527468627</v>
      </c>
      <c r="BZ23" s="346">
        <f t="shared" si="16"/>
        <v>682.75798651475111</v>
      </c>
      <c r="CA23" s="346">
        <f t="shared" si="16"/>
        <v>701.1786799138572</v>
      </c>
      <c r="CB23" s="346">
        <f t="shared" si="16"/>
        <v>703.9645918995493</v>
      </c>
      <c r="CC23" s="346">
        <f t="shared" si="16"/>
        <v>670.69076286349537</v>
      </c>
      <c r="CD23" s="346">
        <f t="shared" si="16"/>
        <v>634.62429421590753</v>
      </c>
      <c r="CE23" s="347">
        <f t="shared" si="16"/>
        <v>604.93991666156035</v>
      </c>
    </row>
    <row r="24" spans="1:83" x14ac:dyDescent="0.35">
      <c r="A24" s="322"/>
      <c r="B24" s="295" t="s">
        <v>412</v>
      </c>
      <c r="C24" s="391"/>
      <c r="D24" s="346">
        <v>0</v>
      </c>
      <c r="E24" s="346">
        <v>0</v>
      </c>
      <c r="F24" s="346">
        <v>0</v>
      </c>
      <c r="G24" s="346">
        <v>0</v>
      </c>
      <c r="H24" s="346">
        <v>0</v>
      </c>
      <c r="I24" s="346">
        <v>0</v>
      </c>
      <c r="J24" s="346">
        <v>0</v>
      </c>
      <c r="K24" s="346">
        <v>0</v>
      </c>
      <c r="L24" s="346">
        <v>0</v>
      </c>
      <c r="M24" s="346">
        <v>0</v>
      </c>
      <c r="N24" s="346">
        <v>0</v>
      </c>
      <c r="O24" s="346">
        <v>0</v>
      </c>
      <c r="P24" s="346">
        <v>0</v>
      </c>
      <c r="Q24" s="346">
        <v>0</v>
      </c>
      <c r="R24" s="346">
        <v>0</v>
      </c>
      <c r="S24" s="346">
        <v>0</v>
      </c>
      <c r="T24" s="346">
        <v>0</v>
      </c>
      <c r="U24" s="346">
        <v>0</v>
      </c>
      <c r="V24" s="346">
        <v>0</v>
      </c>
      <c r="W24" s="346">
        <v>0</v>
      </c>
      <c r="X24" s="346">
        <v>0</v>
      </c>
      <c r="Y24" s="346">
        <v>0</v>
      </c>
      <c r="Z24" s="346">
        <v>0</v>
      </c>
      <c r="AA24" s="346">
        <v>0</v>
      </c>
      <c r="AB24" s="346">
        <v>0</v>
      </c>
      <c r="AC24" s="346">
        <v>0</v>
      </c>
      <c r="AD24" s="346">
        <v>0</v>
      </c>
      <c r="AE24" s="346">
        <v>0</v>
      </c>
      <c r="AF24" s="346">
        <v>0</v>
      </c>
      <c r="AG24" s="346">
        <v>0</v>
      </c>
      <c r="AH24" s="346">
        <v>881.10080132320491</v>
      </c>
      <c r="AI24" s="346">
        <v>846.14172503541113</v>
      </c>
      <c r="AJ24" s="346">
        <v>813.32627959236925</v>
      </c>
      <c r="AK24" s="346">
        <v>813.23835351360435</v>
      </c>
      <c r="AL24" s="346">
        <v>783.37097076651594</v>
      </c>
      <c r="AM24" s="346">
        <v>828.14963820178787</v>
      </c>
      <c r="AN24" s="346">
        <v>833.227505714264</v>
      </c>
      <c r="AO24" s="346">
        <v>853.58314807445561</v>
      </c>
      <c r="AP24" s="346">
        <v>803.77844343086883</v>
      </c>
      <c r="AQ24" s="346">
        <v>782.79934857149919</v>
      </c>
      <c r="AR24" s="346">
        <v>719.4556714814936</v>
      </c>
      <c r="AS24" s="346">
        <v>699.17681451865099</v>
      </c>
      <c r="AT24" s="346">
        <v>710.13451407181572</v>
      </c>
      <c r="AU24" s="346">
        <v>763.09436147012821</v>
      </c>
      <c r="AV24" s="346">
        <v>748.5341026372688</v>
      </c>
      <c r="AW24" s="346">
        <v>733.16670443400687</v>
      </c>
      <c r="AX24" s="346">
        <v>760.90452905109487</v>
      </c>
      <c r="AY24" s="346">
        <v>763.08670328782068</v>
      </c>
      <c r="AZ24" s="346">
        <v>773.22802023720487</v>
      </c>
      <c r="BA24" s="346">
        <v>778.61660520397697</v>
      </c>
      <c r="BB24" s="346">
        <v>786.49245668160688</v>
      </c>
      <c r="BC24" s="346">
        <v>764.74783796076133</v>
      </c>
      <c r="BD24" s="346">
        <v>741.8332308759675</v>
      </c>
      <c r="BE24" s="346">
        <v>741.99206569412911</v>
      </c>
      <c r="BF24" s="346">
        <v>717.09304208739172</v>
      </c>
      <c r="BG24" s="346">
        <v>724.23714951176157</v>
      </c>
      <c r="BH24" s="346">
        <v>689.30794672207662</v>
      </c>
      <c r="BI24" s="346">
        <v>655.98968101657158</v>
      </c>
      <c r="BJ24" s="346">
        <v>627.54318153296288</v>
      </c>
      <c r="BK24" s="346">
        <v>575.9483884666663</v>
      </c>
      <c r="BL24" s="346">
        <v>465.56862879109923</v>
      </c>
      <c r="BM24" s="346">
        <v>466.50045718668395</v>
      </c>
      <c r="BN24" s="346">
        <v>519.95578948040941</v>
      </c>
      <c r="BO24" s="346">
        <v>497.64318318019264</v>
      </c>
      <c r="BP24" s="346">
        <v>485.05769573024423</v>
      </c>
      <c r="BQ24" s="346">
        <v>457.88489073952445</v>
      </c>
      <c r="BR24" s="346">
        <v>444.83130070121189</v>
      </c>
      <c r="BS24" s="346">
        <v>416.36566877224283</v>
      </c>
      <c r="BT24" s="346">
        <v>417.79312607998639</v>
      </c>
      <c r="BU24" s="346">
        <v>392.79647668836338</v>
      </c>
      <c r="BV24" s="346">
        <v>376.66481279155641</v>
      </c>
      <c r="BW24" s="346">
        <v>364.07409149145576</v>
      </c>
      <c r="BX24" s="346">
        <v>299.37426724766328</v>
      </c>
      <c r="BY24" s="346">
        <v>285.93160443918629</v>
      </c>
      <c r="BZ24" s="346">
        <v>261.75440131298546</v>
      </c>
      <c r="CA24" s="346">
        <v>258.56535275614789</v>
      </c>
      <c r="CB24" s="346">
        <v>249.37300159132116</v>
      </c>
      <c r="CC24" s="346">
        <v>228.02222566128455</v>
      </c>
      <c r="CD24" s="346">
        <v>212.08385236152876</v>
      </c>
      <c r="CE24" s="347">
        <v>203.95612077023952</v>
      </c>
    </row>
    <row r="25" spans="1:83" x14ac:dyDescent="0.35">
      <c r="A25" s="322"/>
      <c r="B25" s="295" t="s">
        <v>411</v>
      </c>
      <c r="C25" s="391"/>
      <c r="D25" s="346">
        <v>0</v>
      </c>
      <c r="E25" s="346">
        <v>0</v>
      </c>
      <c r="F25" s="346">
        <v>0</v>
      </c>
      <c r="G25" s="346">
        <v>0</v>
      </c>
      <c r="H25" s="346">
        <v>0</v>
      </c>
      <c r="I25" s="346">
        <v>0</v>
      </c>
      <c r="J25" s="346">
        <v>0</v>
      </c>
      <c r="K25" s="346">
        <v>0</v>
      </c>
      <c r="L25" s="346">
        <v>0</v>
      </c>
      <c r="M25" s="346">
        <v>0</v>
      </c>
      <c r="N25" s="346">
        <v>0</v>
      </c>
      <c r="O25" s="346">
        <v>0</v>
      </c>
      <c r="P25" s="346">
        <v>0</v>
      </c>
      <c r="Q25" s="346">
        <v>0</v>
      </c>
      <c r="R25" s="346">
        <v>0</v>
      </c>
      <c r="S25" s="346">
        <v>0</v>
      </c>
      <c r="T25" s="346">
        <v>0</v>
      </c>
      <c r="U25" s="346">
        <v>0</v>
      </c>
      <c r="V25" s="346">
        <v>0</v>
      </c>
      <c r="W25" s="346">
        <v>0</v>
      </c>
      <c r="X25" s="346">
        <v>0</v>
      </c>
      <c r="Y25" s="346">
        <v>0</v>
      </c>
      <c r="Z25" s="346">
        <v>0</v>
      </c>
      <c r="AA25" s="346">
        <v>0</v>
      </c>
      <c r="AB25" s="346">
        <v>0</v>
      </c>
      <c r="AC25" s="346">
        <v>0</v>
      </c>
      <c r="AD25" s="346">
        <v>0</v>
      </c>
      <c r="AE25" s="346">
        <v>0</v>
      </c>
      <c r="AF25" s="346">
        <v>0</v>
      </c>
      <c r="AG25" s="346">
        <v>0</v>
      </c>
      <c r="AH25" s="346">
        <v>380.435395550316</v>
      </c>
      <c r="AI25" s="346">
        <v>371.26179620115187</v>
      </c>
      <c r="AJ25" s="346">
        <v>365.728428772207</v>
      </c>
      <c r="AK25" s="346">
        <v>374.97178274179595</v>
      </c>
      <c r="AL25" s="346">
        <v>419.06015419382243</v>
      </c>
      <c r="AM25" s="346">
        <v>402.15959439958112</v>
      </c>
      <c r="AN25" s="346">
        <v>365.01417378698693</v>
      </c>
      <c r="AO25" s="346">
        <v>354.60048565060032</v>
      </c>
      <c r="AP25" s="346">
        <v>443.20442146819653</v>
      </c>
      <c r="AQ25" s="346">
        <v>431.63652278160629</v>
      </c>
      <c r="AR25" s="346">
        <v>408.90725956483595</v>
      </c>
      <c r="AS25" s="346">
        <v>385.37752592627504</v>
      </c>
      <c r="AT25" s="346">
        <v>397.18455987801042</v>
      </c>
      <c r="AU25" s="346">
        <v>412.28032983524417</v>
      </c>
      <c r="AV25" s="346">
        <v>420.15693486727395</v>
      </c>
      <c r="AW25" s="346">
        <v>431.49305186633291</v>
      </c>
      <c r="AX25" s="346">
        <v>438.90326550567318</v>
      </c>
      <c r="AY25" s="346">
        <v>439.92605005994898</v>
      </c>
      <c r="AZ25" s="346">
        <v>407.52769398924249</v>
      </c>
      <c r="BA25" s="346">
        <v>409.98572050507101</v>
      </c>
      <c r="BB25" s="346">
        <v>414.94244980357161</v>
      </c>
      <c r="BC25" s="346">
        <v>404.95168408376526</v>
      </c>
      <c r="BD25" s="346">
        <v>427.21157161559103</v>
      </c>
      <c r="BE25" s="346">
        <v>434.9933415432011</v>
      </c>
      <c r="BF25" s="346">
        <v>441.89654432068551</v>
      </c>
      <c r="BG25" s="346">
        <v>413.09541600143456</v>
      </c>
      <c r="BH25" s="346">
        <v>434.67321272708915</v>
      </c>
      <c r="BI25" s="346">
        <v>431.58827227101261</v>
      </c>
      <c r="BJ25" s="346">
        <v>434.7004626463717</v>
      </c>
      <c r="BK25" s="346">
        <v>469.61549338734068</v>
      </c>
      <c r="BL25" s="346">
        <v>574.12728843659613</v>
      </c>
      <c r="BM25" s="346">
        <v>596.91127155973254</v>
      </c>
      <c r="BN25" s="346">
        <v>586.3216365111582</v>
      </c>
      <c r="BO25" s="346">
        <v>590.04003095833491</v>
      </c>
      <c r="BP25" s="346">
        <v>607.79147170942986</v>
      </c>
      <c r="BQ25" s="346">
        <v>609.6350865039301</v>
      </c>
      <c r="BR25" s="346">
        <v>621.52111350703763</v>
      </c>
      <c r="BS25" s="346">
        <v>624.54850315836404</v>
      </c>
      <c r="BT25" s="346">
        <v>567.46482385136028</v>
      </c>
      <c r="BU25" s="346">
        <v>554.25420234065029</v>
      </c>
      <c r="BV25" s="346">
        <v>552.71813178793252</v>
      </c>
      <c r="BW25" s="346">
        <v>535.25089454064653</v>
      </c>
      <c r="BX25" s="346">
        <v>438.17889390555285</v>
      </c>
      <c r="BY25" s="346">
        <v>436.83249083549998</v>
      </c>
      <c r="BZ25" s="346">
        <v>421.00358520176559</v>
      </c>
      <c r="CA25" s="346">
        <v>442.61332715770931</v>
      </c>
      <c r="CB25" s="346">
        <v>454.59159030822815</v>
      </c>
      <c r="CC25" s="346">
        <v>442.66853720221076</v>
      </c>
      <c r="CD25" s="346">
        <v>422.5404418543788</v>
      </c>
      <c r="CE25" s="347">
        <v>400.98379589132077</v>
      </c>
    </row>
    <row r="26" spans="1:83" ht="26.25" customHeight="1" x14ac:dyDescent="0.35">
      <c r="A26" s="322"/>
      <c r="B26" s="402" t="s">
        <v>600</v>
      </c>
      <c r="C26" s="391"/>
      <c r="D26" s="346">
        <v>0</v>
      </c>
      <c r="E26" s="346">
        <v>0</v>
      </c>
      <c r="F26" s="346">
        <v>0</v>
      </c>
      <c r="G26" s="346">
        <v>0</v>
      </c>
      <c r="H26" s="346">
        <v>0</v>
      </c>
      <c r="I26" s="346">
        <v>0</v>
      </c>
      <c r="J26" s="346">
        <v>0</v>
      </c>
      <c r="K26" s="346">
        <v>0</v>
      </c>
      <c r="L26" s="346">
        <v>0</v>
      </c>
      <c r="M26" s="346">
        <v>0</v>
      </c>
      <c r="N26" s="346">
        <v>0</v>
      </c>
      <c r="O26" s="346">
        <v>0</v>
      </c>
      <c r="P26" s="346">
        <v>0</v>
      </c>
      <c r="Q26" s="346">
        <v>0</v>
      </c>
      <c r="R26" s="346">
        <v>0</v>
      </c>
      <c r="S26" s="346">
        <v>0</v>
      </c>
      <c r="T26" s="346">
        <v>0</v>
      </c>
      <c r="U26" s="346">
        <v>0</v>
      </c>
      <c r="V26" s="346">
        <v>0</v>
      </c>
      <c r="W26" s="346">
        <v>0</v>
      </c>
      <c r="X26" s="346">
        <v>0</v>
      </c>
      <c r="Y26" s="346">
        <v>0</v>
      </c>
      <c r="Z26" s="346">
        <v>0</v>
      </c>
      <c r="AA26" s="346">
        <v>0</v>
      </c>
      <c r="AB26" s="346">
        <v>0</v>
      </c>
      <c r="AC26" s="346">
        <v>0</v>
      </c>
      <c r="AD26" s="346">
        <v>0</v>
      </c>
      <c r="AE26" s="346">
        <v>0</v>
      </c>
      <c r="AF26" s="346">
        <v>0</v>
      </c>
      <c r="AG26" s="346">
        <v>0</v>
      </c>
      <c r="AH26" s="346">
        <v>0</v>
      </c>
      <c r="AI26" s="346">
        <v>0</v>
      </c>
      <c r="AJ26" s="346">
        <v>0</v>
      </c>
      <c r="AK26" s="346">
        <v>0</v>
      </c>
      <c r="AL26" s="346">
        <v>0</v>
      </c>
      <c r="AM26" s="346">
        <v>0</v>
      </c>
      <c r="AN26" s="346">
        <v>0</v>
      </c>
      <c r="AO26" s="346">
        <v>0</v>
      </c>
      <c r="AP26" s="346">
        <v>0</v>
      </c>
      <c r="AQ26" s="346">
        <v>0</v>
      </c>
      <c r="AR26" s="346">
        <v>0</v>
      </c>
      <c r="AS26" s="346">
        <v>0</v>
      </c>
      <c r="AT26" s="346">
        <v>0</v>
      </c>
      <c r="AU26" s="346">
        <v>17.171048865280188</v>
      </c>
      <c r="AV26" s="346">
        <v>16.664876215733258</v>
      </c>
      <c r="AW26" s="346">
        <v>16.197028871278128</v>
      </c>
      <c r="AX26" s="346">
        <v>15.928788273157815</v>
      </c>
      <c r="AY26" s="346">
        <v>15.386477098112783</v>
      </c>
      <c r="AZ26" s="346">
        <v>14.774401092083787</v>
      </c>
      <c r="BA26" s="346">
        <v>14.763113343131922</v>
      </c>
      <c r="BB26" s="346">
        <v>14.506931861601199</v>
      </c>
      <c r="BC26" s="346">
        <v>14.326606306306532</v>
      </c>
      <c r="BD26" s="346">
        <v>16.563849607102402</v>
      </c>
      <c r="BE26" s="346">
        <v>18.283384450386443</v>
      </c>
      <c r="BF26" s="346">
        <v>20.640383521802157</v>
      </c>
      <c r="BG26" s="346">
        <v>20.255123570273284</v>
      </c>
      <c r="BH26" s="346">
        <v>17.22880843179227</v>
      </c>
      <c r="BI26" s="346">
        <v>16.71378490529716</v>
      </c>
      <c r="BJ26" s="346">
        <v>21.271548752522161</v>
      </c>
      <c r="BK26" s="346">
        <v>21.140114722103203</v>
      </c>
      <c r="BL26" s="346">
        <v>21.213226833799887</v>
      </c>
      <c r="BM26" s="346">
        <v>21.811732295180981</v>
      </c>
      <c r="BN26" s="346">
        <v>22.454168676913163</v>
      </c>
      <c r="BO26" s="346">
        <v>22.213658895085455</v>
      </c>
      <c r="BP26" s="346">
        <v>22.65250377919801</v>
      </c>
      <c r="BQ26" s="346">
        <v>22.430599885924178</v>
      </c>
      <c r="BR26" s="346">
        <v>22.796413565486731</v>
      </c>
      <c r="BS26" s="346">
        <v>24.464193851777935</v>
      </c>
      <c r="BT26" s="346">
        <v>23.725712479900864</v>
      </c>
      <c r="BU26" s="346">
        <v>23.474502914377481</v>
      </c>
      <c r="BV26" s="346">
        <v>23.700562558313774</v>
      </c>
      <c r="BW26" s="346">
        <v>23.575458764473353</v>
      </c>
      <c r="BX26" s="346">
        <v>15.512770350472136</v>
      </c>
      <c r="BY26" s="346">
        <v>15.054186580019351</v>
      </c>
      <c r="BZ26" s="346">
        <v>14.603367746984642</v>
      </c>
      <c r="CA26" s="346">
        <v>15.60874677080945</v>
      </c>
      <c r="CB26" s="346">
        <v>16.32087751333879</v>
      </c>
      <c r="CC26" s="346">
        <v>16.206986367052199</v>
      </c>
      <c r="CD26" s="346">
        <v>15.993870198744006</v>
      </c>
      <c r="CE26" s="347">
        <v>15.908601446900708</v>
      </c>
    </row>
    <row r="27" spans="1:83" ht="26.25" customHeight="1" x14ac:dyDescent="0.35">
      <c r="A27" s="459"/>
      <c r="B27" s="203" t="s">
        <v>700</v>
      </c>
      <c r="C27" s="53"/>
      <c r="D27" s="346">
        <v>0</v>
      </c>
      <c r="E27" s="346">
        <v>0</v>
      </c>
      <c r="F27" s="346">
        <v>0</v>
      </c>
      <c r="G27" s="346">
        <v>0</v>
      </c>
      <c r="H27" s="346">
        <v>0</v>
      </c>
      <c r="I27" s="346">
        <v>0</v>
      </c>
      <c r="J27" s="346">
        <v>0</v>
      </c>
      <c r="K27" s="346">
        <v>0</v>
      </c>
      <c r="L27" s="346">
        <v>0</v>
      </c>
      <c r="M27" s="346">
        <v>0</v>
      </c>
      <c r="N27" s="346">
        <v>0</v>
      </c>
      <c r="O27" s="346">
        <v>0</v>
      </c>
      <c r="P27" s="346">
        <v>0</v>
      </c>
      <c r="Q27" s="346">
        <v>0</v>
      </c>
      <c r="R27" s="346">
        <v>0</v>
      </c>
      <c r="S27" s="346">
        <v>0</v>
      </c>
      <c r="T27" s="346">
        <v>0</v>
      </c>
      <c r="U27" s="346">
        <v>0</v>
      </c>
      <c r="V27" s="346">
        <v>0</v>
      </c>
      <c r="W27" s="346">
        <v>0</v>
      </c>
      <c r="X27" s="346">
        <v>0</v>
      </c>
      <c r="Y27" s="346">
        <v>0</v>
      </c>
      <c r="Z27" s="346">
        <v>149.31969714032164</v>
      </c>
      <c r="AA27" s="346">
        <v>152.22530391698305</v>
      </c>
      <c r="AB27" s="346">
        <v>160.93904897759964</v>
      </c>
      <c r="AC27" s="346">
        <v>169.39509449477683</v>
      </c>
      <c r="AD27" s="346">
        <v>180.7793079695486</v>
      </c>
      <c r="AE27" s="346">
        <v>189.95954237407608</v>
      </c>
      <c r="AF27" s="346">
        <v>188.97182829112541</v>
      </c>
      <c r="AG27" s="346">
        <v>188.7106602669019</v>
      </c>
      <c r="AH27" s="346">
        <f t="shared" ref="AH27:BM27" si="17">SUM(AH28:AH29)</f>
        <v>186.89425138866977</v>
      </c>
      <c r="AI27" s="346">
        <f t="shared" si="17"/>
        <v>179.61691296932895</v>
      </c>
      <c r="AJ27" s="346">
        <f t="shared" si="17"/>
        <v>175.60389273514966</v>
      </c>
      <c r="AK27" s="346">
        <f t="shared" si="17"/>
        <v>177.28849652064702</v>
      </c>
      <c r="AL27" s="346">
        <f t="shared" si="17"/>
        <v>178.78713519818439</v>
      </c>
      <c r="AM27" s="346">
        <f t="shared" si="17"/>
        <v>180.04525355141988</v>
      </c>
      <c r="AN27" s="346">
        <f t="shared" si="17"/>
        <v>172.97452066291024</v>
      </c>
      <c r="AO27" s="346">
        <f t="shared" si="17"/>
        <v>172.1735890812119</v>
      </c>
      <c r="AP27" s="346">
        <f t="shared" si="17"/>
        <v>172.87716990646135</v>
      </c>
      <c r="AQ27" s="346">
        <f t="shared" si="17"/>
        <v>151.3189892155462</v>
      </c>
      <c r="AR27" s="346">
        <f t="shared" si="17"/>
        <v>146.54681014502231</v>
      </c>
      <c r="AS27" s="346">
        <f t="shared" si="17"/>
        <v>137.06813967354273</v>
      </c>
      <c r="AT27" s="346">
        <f t="shared" si="17"/>
        <v>128.21201538460289</v>
      </c>
      <c r="AU27" s="346">
        <f t="shared" si="17"/>
        <v>128.25399175841972</v>
      </c>
      <c r="AV27" s="346">
        <f t="shared" si="17"/>
        <v>121.91586999997469</v>
      </c>
      <c r="AW27" s="346">
        <f t="shared" si="17"/>
        <v>125.92929098074551</v>
      </c>
      <c r="AX27" s="346">
        <f t="shared" si="17"/>
        <v>108.13046562350996</v>
      </c>
      <c r="AY27" s="346">
        <f t="shared" si="17"/>
        <v>103.72542581549892</v>
      </c>
      <c r="AZ27" s="346">
        <f t="shared" si="17"/>
        <v>95.428414058133782</v>
      </c>
      <c r="BA27" s="346">
        <f t="shared" si="17"/>
        <v>94.101259067141086</v>
      </c>
      <c r="BB27" s="346">
        <f t="shared" si="17"/>
        <v>83.620875792839726</v>
      </c>
      <c r="BC27" s="346">
        <f t="shared" si="17"/>
        <v>86.151005088406677</v>
      </c>
      <c r="BD27" s="346">
        <f t="shared" si="17"/>
        <v>80.908467969048544</v>
      </c>
      <c r="BE27" s="346">
        <f t="shared" si="17"/>
        <v>79.279195437577386</v>
      </c>
      <c r="BF27" s="346">
        <f t="shared" si="17"/>
        <v>76.013742964888991</v>
      </c>
      <c r="BG27" s="346">
        <f t="shared" si="17"/>
        <v>70.360740634070439</v>
      </c>
      <c r="BH27" s="346">
        <f t="shared" si="17"/>
        <v>65.088125322603204</v>
      </c>
      <c r="BI27" s="346">
        <f t="shared" si="17"/>
        <v>59.544870675528209</v>
      </c>
      <c r="BJ27" s="346">
        <f t="shared" si="17"/>
        <v>55.627618114836224</v>
      </c>
      <c r="BK27" s="346">
        <f t="shared" si="17"/>
        <v>52.507235093907326</v>
      </c>
      <c r="BL27" s="346">
        <f t="shared" si="17"/>
        <v>48.881344141097344</v>
      </c>
      <c r="BM27" s="346">
        <f t="shared" si="17"/>
        <v>47.292159761399105</v>
      </c>
      <c r="BN27" s="346">
        <f t="shared" ref="BN27:CE27" si="18">SUM(BN28:BN29)</f>
        <v>44.14967462682425</v>
      </c>
      <c r="BO27" s="346">
        <f t="shared" si="18"/>
        <v>41.848886760359903</v>
      </c>
      <c r="BP27" s="346">
        <f t="shared" si="18"/>
        <v>39.776954480407362</v>
      </c>
      <c r="BQ27" s="346">
        <f t="shared" si="18"/>
        <v>36.939662075538401</v>
      </c>
      <c r="BR27" s="346">
        <f t="shared" si="18"/>
        <v>34.877110904269792</v>
      </c>
      <c r="BS27" s="346">
        <f t="shared" si="18"/>
        <v>32.519934279535313</v>
      </c>
      <c r="BT27" s="346">
        <f t="shared" si="18"/>
        <v>30.06453184289607</v>
      </c>
      <c r="BU27" s="346">
        <f t="shared" si="18"/>
        <v>27.638355332451859</v>
      </c>
      <c r="BV27" s="346">
        <f t="shared" si="18"/>
        <v>25.462502544732562</v>
      </c>
      <c r="BW27" s="346">
        <f t="shared" si="18"/>
        <v>23.26331603245961</v>
      </c>
      <c r="BX27" s="346">
        <f t="shared" si="18"/>
        <v>17.520900968694484</v>
      </c>
      <c r="BY27" s="346">
        <f t="shared" si="18"/>
        <v>16.305213375016983</v>
      </c>
      <c r="BZ27" s="346">
        <f t="shared" si="18"/>
        <v>14.505822691016217</v>
      </c>
      <c r="CA27" s="346">
        <f t="shared" si="18"/>
        <v>14.083572120963138</v>
      </c>
      <c r="CB27" s="346">
        <f t="shared" si="18"/>
        <v>13.456969791346351</v>
      </c>
      <c r="CC27" s="346">
        <f t="shared" si="18"/>
        <v>12.437435576758869</v>
      </c>
      <c r="CD27" s="346">
        <f t="shared" si="18"/>
        <v>11.421611610743806</v>
      </c>
      <c r="CE27" s="347">
        <f t="shared" si="18"/>
        <v>10.466315992564718</v>
      </c>
    </row>
    <row r="28" spans="1:83" x14ac:dyDescent="0.35">
      <c r="A28" s="322"/>
      <c r="B28" s="295" t="s">
        <v>412</v>
      </c>
      <c r="C28" s="391"/>
      <c r="D28" s="346">
        <v>0</v>
      </c>
      <c r="E28" s="346">
        <v>0</v>
      </c>
      <c r="F28" s="346">
        <v>0</v>
      </c>
      <c r="G28" s="346">
        <v>0</v>
      </c>
      <c r="H28" s="346">
        <v>0</v>
      </c>
      <c r="I28" s="346">
        <v>0</v>
      </c>
      <c r="J28" s="346">
        <v>0</v>
      </c>
      <c r="K28" s="346">
        <v>0</v>
      </c>
      <c r="L28" s="346">
        <v>0</v>
      </c>
      <c r="M28" s="346">
        <v>0</v>
      </c>
      <c r="N28" s="346">
        <v>0</v>
      </c>
      <c r="O28" s="346">
        <v>0</v>
      </c>
      <c r="P28" s="346">
        <v>0</v>
      </c>
      <c r="Q28" s="346">
        <v>0</v>
      </c>
      <c r="R28" s="346">
        <v>0</v>
      </c>
      <c r="S28" s="346">
        <v>0</v>
      </c>
      <c r="T28" s="346">
        <v>0</v>
      </c>
      <c r="U28" s="346">
        <v>0</v>
      </c>
      <c r="V28" s="346">
        <v>0</v>
      </c>
      <c r="W28" s="346">
        <v>0</v>
      </c>
      <c r="X28" s="346">
        <v>0</v>
      </c>
      <c r="Y28" s="346">
        <v>0</v>
      </c>
      <c r="Z28" s="346">
        <v>0</v>
      </c>
      <c r="AA28" s="346">
        <v>0</v>
      </c>
      <c r="AB28" s="346">
        <v>0</v>
      </c>
      <c r="AC28" s="346">
        <v>0</v>
      </c>
      <c r="AD28" s="346">
        <v>0</v>
      </c>
      <c r="AE28" s="346">
        <v>0</v>
      </c>
      <c r="AF28" s="346">
        <v>0</v>
      </c>
      <c r="AG28" s="346">
        <v>0</v>
      </c>
      <c r="AH28" s="346">
        <v>34.316005213225949</v>
      </c>
      <c r="AI28" s="346">
        <v>32.979799410848621</v>
      </c>
      <c r="AJ28" s="346">
        <v>32.242961213559759</v>
      </c>
      <c r="AK28" s="346">
        <v>32.552274484865933</v>
      </c>
      <c r="AL28" s="346">
        <v>32.827442352732376</v>
      </c>
      <c r="AM28" s="346">
        <v>33.05844783121924</v>
      </c>
      <c r="AN28" s="346">
        <v>31.760177259168167</v>
      </c>
      <c r="AO28" s="346">
        <v>31.613116704181703</v>
      </c>
      <c r="AP28" s="346">
        <v>31.742302503572475</v>
      </c>
      <c r="AQ28" s="346">
        <v>27.78396437663552</v>
      </c>
      <c r="AR28" s="346">
        <v>26.907735596746608</v>
      </c>
      <c r="AS28" s="346">
        <v>25.167339073595645</v>
      </c>
      <c r="AT28" s="346">
        <v>23.541249426588656</v>
      </c>
      <c r="AU28" s="346">
        <v>23.548956787580384</v>
      </c>
      <c r="AV28" s="346">
        <v>20.887392133809353</v>
      </c>
      <c r="AW28" s="346">
        <v>20.541926134906628</v>
      </c>
      <c r="AX28" s="346">
        <v>16.571060664600544</v>
      </c>
      <c r="AY28" s="346">
        <v>14.879583181877154</v>
      </c>
      <c r="AZ28" s="346">
        <v>13.381612071853695</v>
      </c>
      <c r="BA28" s="346">
        <v>11.872924072702936</v>
      </c>
      <c r="BB28" s="346">
        <v>10.317846293516437</v>
      </c>
      <c r="BC28" s="346">
        <v>10.041158979706974</v>
      </c>
      <c r="BD28" s="346">
        <v>8.6060190827485972</v>
      </c>
      <c r="BE28" s="346">
        <v>8.4343356288998166</v>
      </c>
      <c r="BF28" s="346">
        <v>7.5605279946224924</v>
      </c>
      <c r="BG28" s="346">
        <v>5.7082284495646327</v>
      </c>
      <c r="BH28" s="346">
        <v>4.894948358285486</v>
      </c>
      <c r="BI28" s="346">
        <v>9.0300779853278517</v>
      </c>
      <c r="BJ28" s="346">
        <v>7.9382759756150421</v>
      </c>
      <c r="BK28" s="346">
        <v>7.8506722436895204</v>
      </c>
      <c r="BL28" s="346">
        <v>2.9328806484658405</v>
      </c>
      <c r="BM28" s="346">
        <v>2.4252389621230335</v>
      </c>
      <c r="BN28" s="346">
        <v>2.1035135078172935</v>
      </c>
      <c r="BO28" s="346">
        <v>1.8447687109898085</v>
      </c>
      <c r="BP28" s="346">
        <v>1.6173501219863815</v>
      </c>
      <c r="BQ28" s="346">
        <v>1.6105351618612092</v>
      </c>
      <c r="BR28" s="346">
        <v>1.4653276562531519</v>
      </c>
      <c r="BS28" s="346">
        <v>1.3011786395342038</v>
      </c>
      <c r="BT28" s="346">
        <v>1.2141791097284385</v>
      </c>
      <c r="BU28" s="346">
        <v>1.1390644897568079</v>
      </c>
      <c r="BV28" s="346">
        <v>1.0856923649674206</v>
      </c>
      <c r="BW28" s="346">
        <v>1.0083954747856512</v>
      </c>
      <c r="BX28" s="346">
        <v>0.74248858449316413</v>
      </c>
      <c r="BY28" s="346">
        <v>0.62809352106538074</v>
      </c>
      <c r="BZ28" s="346">
        <v>0.43994213526799908</v>
      </c>
      <c r="CA28" s="346">
        <v>0.32923639297002588</v>
      </c>
      <c r="CB28" s="346">
        <v>0.24636386454941162</v>
      </c>
      <c r="CC28" s="346">
        <v>0.18003837599590725</v>
      </c>
      <c r="CD28" s="346">
        <v>0.1413569458577543</v>
      </c>
      <c r="CE28" s="347">
        <v>0.11615526180476253</v>
      </c>
    </row>
    <row r="29" spans="1:83" x14ac:dyDescent="0.35">
      <c r="A29" s="322"/>
      <c r="B29" s="295" t="s">
        <v>411</v>
      </c>
      <c r="C29" s="391"/>
      <c r="D29" s="346">
        <v>0</v>
      </c>
      <c r="E29" s="346">
        <v>0</v>
      </c>
      <c r="F29" s="346">
        <v>0</v>
      </c>
      <c r="G29" s="346">
        <v>0</v>
      </c>
      <c r="H29" s="346">
        <v>0</v>
      </c>
      <c r="I29" s="346">
        <v>0</v>
      </c>
      <c r="J29" s="346">
        <v>0</v>
      </c>
      <c r="K29" s="346">
        <v>0</v>
      </c>
      <c r="L29" s="346">
        <v>0</v>
      </c>
      <c r="M29" s="346">
        <v>0</v>
      </c>
      <c r="N29" s="346">
        <v>0</v>
      </c>
      <c r="O29" s="346">
        <v>0</v>
      </c>
      <c r="P29" s="346">
        <v>0</v>
      </c>
      <c r="Q29" s="346">
        <v>0</v>
      </c>
      <c r="R29" s="346">
        <v>0</v>
      </c>
      <c r="S29" s="346">
        <v>0</v>
      </c>
      <c r="T29" s="346">
        <v>0</v>
      </c>
      <c r="U29" s="346">
        <v>0</v>
      </c>
      <c r="V29" s="346">
        <v>0</v>
      </c>
      <c r="W29" s="346">
        <v>0</v>
      </c>
      <c r="X29" s="346">
        <v>0</v>
      </c>
      <c r="Y29" s="346">
        <v>0</v>
      </c>
      <c r="Z29" s="346">
        <v>0</v>
      </c>
      <c r="AA29" s="346">
        <v>0</v>
      </c>
      <c r="AB29" s="346">
        <v>0</v>
      </c>
      <c r="AC29" s="346">
        <v>0</v>
      </c>
      <c r="AD29" s="346">
        <v>0</v>
      </c>
      <c r="AE29" s="346">
        <v>0</v>
      </c>
      <c r="AF29" s="346">
        <v>0</v>
      </c>
      <c r="AG29" s="346">
        <v>0</v>
      </c>
      <c r="AH29" s="346">
        <v>152.57824617544381</v>
      </c>
      <c r="AI29" s="346">
        <v>146.63711355848034</v>
      </c>
      <c r="AJ29" s="346">
        <v>143.36093152158989</v>
      </c>
      <c r="AK29" s="346">
        <v>144.73622203578108</v>
      </c>
      <c r="AL29" s="346">
        <v>145.95969284545203</v>
      </c>
      <c r="AM29" s="346">
        <v>146.98680572020064</v>
      </c>
      <c r="AN29" s="346">
        <v>141.21434340374208</v>
      </c>
      <c r="AO29" s="346">
        <v>140.56047237703021</v>
      </c>
      <c r="AP29" s="346">
        <v>141.13486740288886</v>
      </c>
      <c r="AQ29" s="346">
        <v>123.53502483891067</v>
      </c>
      <c r="AR29" s="346">
        <v>119.63907454827569</v>
      </c>
      <c r="AS29" s="346">
        <v>111.90080059994709</v>
      </c>
      <c r="AT29" s="346">
        <v>104.67076595801424</v>
      </c>
      <c r="AU29" s="346">
        <v>104.70503497083932</v>
      </c>
      <c r="AV29" s="346">
        <v>101.02847786616533</v>
      </c>
      <c r="AW29" s="346">
        <v>105.38736484583887</v>
      </c>
      <c r="AX29" s="346">
        <v>91.559404958909411</v>
      </c>
      <c r="AY29" s="346">
        <v>88.845842633621771</v>
      </c>
      <c r="AZ29" s="346">
        <v>82.046801986280087</v>
      </c>
      <c r="BA29" s="346">
        <v>82.228334994438143</v>
      </c>
      <c r="BB29" s="346">
        <v>73.303029499323287</v>
      </c>
      <c r="BC29" s="346">
        <v>76.109846108699699</v>
      </c>
      <c r="BD29" s="346">
        <v>72.302448886299942</v>
      </c>
      <c r="BE29" s="346">
        <v>70.844859808677569</v>
      </c>
      <c r="BF29" s="346">
        <v>68.453214970266501</v>
      </c>
      <c r="BG29" s="346">
        <v>64.65251218450581</v>
      </c>
      <c r="BH29" s="346">
        <v>60.193176964317722</v>
      </c>
      <c r="BI29" s="346">
        <v>50.514792690200359</v>
      </c>
      <c r="BJ29" s="346">
        <v>47.689342139221182</v>
      </c>
      <c r="BK29" s="346">
        <v>44.656562850217803</v>
      </c>
      <c r="BL29" s="346">
        <v>45.948463492631504</v>
      </c>
      <c r="BM29" s="346">
        <v>44.866920799276073</v>
      </c>
      <c r="BN29" s="346">
        <v>42.046161119006953</v>
      </c>
      <c r="BO29" s="346">
        <v>40.004118049370092</v>
      </c>
      <c r="BP29" s="346">
        <v>38.159604358420978</v>
      </c>
      <c r="BQ29" s="346">
        <v>35.329126913677193</v>
      </c>
      <c r="BR29" s="346">
        <v>33.41178324801664</v>
      </c>
      <c r="BS29" s="346">
        <v>31.218755640001106</v>
      </c>
      <c r="BT29" s="346">
        <v>28.850352733167632</v>
      </c>
      <c r="BU29" s="346">
        <v>26.49929084269505</v>
      </c>
      <c r="BV29" s="346">
        <v>24.37681017976514</v>
      </c>
      <c r="BW29" s="346">
        <v>22.254920557673959</v>
      </c>
      <c r="BX29" s="346">
        <v>16.778412384201321</v>
      </c>
      <c r="BY29" s="346">
        <v>15.677119853951602</v>
      </c>
      <c r="BZ29" s="346">
        <v>14.065880555748217</v>
      </c>
      <c r="CA29" s="346">
        <v>13.754335727993112</v>
      </c>
      <c r="CB29" s="346">
        <v>13.210605926796939</v>
      </c>
      <c r="CC29" s="346">
        <v>12.257397200762961</v>
      </c>
      <c r="CD29" s="346">
        <v>11.280254664886051</v>
      </c>
      <c r="CE29" s="347">
        <v>10.350160730759956</v>
      </c>
    </row>
    <row r="30" spans="1:83" s="305" customFormat="1" ht="35.25" customHeight="1" x14ac:dyDescent="0.25">
      <c r="A30" s="460"/>
      <c r="B30" s="286" t="s">
        <v>701</v>
      </c>
      <c r="C30" s="15"/>
      <c r="D30" s="461">
        <v>0</v>
      </c>
      <c r="E30" s="461">
        <v>0</v>
      </c>
      <c r="F30" s="461">
        <v>0</v>
      </c>
      <c r="G30" s="461">
        <v>0</v>
      </c>
      <c r="H30" s="461">
        <v>0</v>
      </c>
      <c r="I30" s="461">
        <v>0</v>
      </c>
      <c r="J30" s="461">
        <v>0</v>
      </c>
      <c r="K30" s="461">
        <v>0</v>
      </c>
      <c r="L30" s="461">
        <v>0</v>
      </c>
      <c r="M30" s="461">
        <v>0</v>
      </c>
      <c r="N30" s="461">
        <v>0</v>
      </c>
      <c r="O30" s="461">
        <v>0</v>
      </c>
      <c r="P30" s="461">
        <v>0</v>
      </c>
      <c r="Q30" s="461">
        <v>0</v>
      </c>
      <c r="R30" s="461">
        <v>0</v>
      </c>
      <c r="S30" s="461">
        <v>0</v>
      </c>
      <c r="T30" s="461">
        <v>0</v>
      </c>
      <c r="U30" s="461">
        <v>0</v>
      </c>
      <c r="V30" s="461">
        <v>0</v>
      </c>
      <c r="W30" s="461">
        <v>0</v>
      </c>
      <c r="X30" s="461">
        <v>0</v>
      </c>
      <c r="Y30" s="461">
        <v>0</v>
      </c>
      <c r="Z30" s="461">
        <v>44.956467956225865</v>
      </c>
      <c r="AA30" s="461">
        <v>43.279743270514793</v>
      </c>
      <c r="AB30" s="461">
        <v>39.890875387610166</v>
      </c>
      <c r="AC30" s="461">
        <v>37.924274886890338</v>
      </c>
      <c r="AD30" s="461">
        <v>36.786487086826746</v>
      </c>
      <c r="AE30" s="461">
        <v>33.770585310946856</v>
      </c>
      <c r="AF30" s="461">
        <v>29.642639731941241</v>
      </c>
      <c r="AG30" s="461">
        <v>29.282688662105468</v>
      </c>
      <c r="AH30" s="461">
        <v>29.202226779479652</v>
      </c>
      <c r="AI30" s="461">
        <v>24.946793467962358</v>
      </c>
      <c r="AJ30" s="461">
        <v>20.905225325613053</v>
      </c>
      <c r="AK30" s="461">
        <v>18.860478353260323</v>
      </c>
      <c r="AL30" s="461">
        <v>17.528150509625924</v>
      </c>
      <c r="AM30" s="461">
        <v>16.670856810316653</v>
      </c>
      <c r="AN30" s="461">
        <v>15.724956423900931</v>
      </c>
      <c r="AO30" s="461">
        <v>14.842550782863096</v>
      </c>
      <c r="AP30" s="461">
        <v>11.336207862718776</v>
      </c>
      <c r="AQ30" s="461">
        <v>11.314370361227557</v>
      </c>
      <c r="AR30" s="461">
        <v>9.2388749954932159</v>
      </c>
      <c r="AS30" s="461">
        <v>9.8818231099852678</v>
      </c>
      <c r="AT30" s="461">
        <v>8.7126937517237106</v>
      </c>
      <c r="AU30" s="461">
        <v>8.2178901020464536</v>
      </c>
      <c r="AV30" s="461">
        <v>7.5575081486074147</v>
      </c>
      <c r="AW30" s="461">
        <v>6.6289517497144255</v>
      </c>
      <c r="AX30" s="461">
        <v>5.4967729692571465</v>
      </c>
      <c r="AY30" s="461">
        <v>5.5807676390016736</v>
      </c>
      <c r="AZ30" s="461">
        <v>4.7794381586923738</v>
      </c>
      <c r="BA30" s="461">
        <v>4.2416979407038093</v>
      </c>
      <c r="BB30" s="461">
        <v>3.1472315530315842</v>
      </c>
      <c r="BC30" s="461">
        <v>3.4023694953211381</v>
      </c>
      <c r="BD30" s="461">
        <v>3.302386447716267</v>
      </c>
      <c r="BE30" s="461">
        <v>3.2358855280643835</v>
      </c>
      <c r="BF30" s="461">
        <v>2.7365324986222981</v>
      </c>
      <c r="BG30" s="461">
        <v>2.106583212281854</v>
      </c>
      <c r="BH30" s="461">
        <v>1.7730324273887723</v>
      </c>
      <c r="BI30" s="461">
        <v>1.6072556855084958</v>
      </c>
      <c r="BJ30" s="461">
        <v>1.5358094424033253</v>
      </c>
      <c r="BK30" s="461">
        <v>1.5075578822198874</v>
      </c>
      <c r="BL30" s="461">
        <v>1.2604261510742416</v>
      </c>
      <c r="BM30" s="461">
        <v>1.1156087278113962</v>
      </c>
      <c r="BN30" s="461">
        <v>0.97660930053157391</v>
      </c>
      <c r="BO30" s="461">
        <v>0.78999664262974967</v>
      </c>
      <c r="BP30" s="461">
        <v>0.48696712121717539</v>
      </c>
      <c r="BQ30" s="461">
        <v>-7.4192499763070857E-3</v>
      </c>
      <c r="BR30" s="461">
        <v>-2.4257417034140231E-3</v>
      </c>
      <c r="BS30" s="461">
        <v>-4.3854315048557413E-2</v>
      </c>
      <c r="BT30" s="461">
        <v>0</v>
      </c>
      <c r="BU30" s="461">
        <v>-2.5992801608763338E-2</v>
      </c>
      <c r="BV30" s="461">
        <v>-4.194812364434744E-2</v>
      </c>
      <c r="BW30" s="461">
        <v>3.4448881513364851E-4</v>
      </c>
      <c r="BX30" s="461">
        <v>-6.3442921392037211E-3</v>
      </c>
      <c r="BY30" s="461">
        <v>2.8940787708283542E-2</v>
      </c>
      <c r="BZ30" s="461">
        <v>-6.4989441753908986E-2</v>
      </c>
      <c r="CA30" s="461">
        <v>0</v>
      </c>
      <c r="CB30" s="461">
        <v>0</v>
      </c>
      <c r="CC30" s="461">
        <v>0</v>
      </c>
      <c r="CD30" s="461">
        <v>0</v>
      </c>
      <c r="CE30" s="462">
        <v>0</v>
      </c>
    </row>
    <row r="31" spans="1:83" s="305" customFormat="1" ht="24" customHeight="1" x14ac:dyDescent="0.35">
      <c r="A31" s="460"/>
      <c r="B31" s="235" t="s">
        <v>702</v>
      </c>
      <c r="C31" s="15"/>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461"/>
      <c r="AS31" s="461"/>
      <c r="AT31" s="461"/>
      <c r="AU31" s="463"/>
      <c r="AV31" s="463"/>
      <c r="AW31" s="463"/>
      <c r="AX31" s="463">
        <f t="shared" ref="AX31:BK31" si="19">SUM(AX33:AX35)</f>
        <v>6.4262239278735054</v>
      </c>
      <c r="AY31" s="463">
        <f t="shared" si="19"/>
        <v>7.4133621625335744</v>
      </c>
      <c r="AZ31" s="463">
        <f t="shared" si="19"/>
        <v>9.4105964899505707</v>
      </c>
      <c r="BA31" s="463">
        <f t="shared" si="19"/>
        <v>8.5574791516961071</v>
      </c>
      <c r="BB31" s="463">
        <f t="shared" si="19"/>
        <v>14.046108029955567</v>
      </c>
      <c r="BC31" s="463">
        <f t="shared" si="19"/>
        <v>17.660554780873309</v>
      </c>
      <c r="BD31" s="463">
        <f t="shared" si="19"/>
        <v>19.604077816984361</v>
      </c>
      <c r="BE31" s="463">
        <f t="shared" si="19"/>
        <v>23.29691479974764</v>
      </c>
      <c r="BF31" s="463">
        <f t="shared" si="19"/>
        <v>31.176023988650748</v>
      </c>
      <c r="BG31" s="463">
        <f t="shared" si="19"/>
        <v>29.864103675649329</v>
      </c>
      <c r="BH31" s="463">
        <f t="shared" si="19"/>
        <v>30.939024681718056</v>
      </c>
      <c r="BI31" s="463">
        <f t="shared" si="19"/>
        <v>67.877506221622326</v>
      </c>
      <c r="BJ31" s="463">
        <f t="shared" si="19"/>
        <v>46.265479081787632</v>
      </c>
      <c r="BK31" s="463">
        <f t="shared" si="19"/>
        <v>37.962044119391365</v>
      </c>
      <c r="BL31" s="463">
        <f t="shared" ref="BL31:CE31" si="20">SUM(BL32,BL35)</f>
        <v>49.488590493588397</v>
      </c>
      <c r="BM31" s="463">
        <f t="shared" si="20"/>
        <v>55.666110269475254</v>
      </c>
      <c r="BN31" s="463">
        <f t="shared" si="20"/>
        <v>61.516175120285908</v>
      </c>
      <c r="BO31" s="463">
        <f t="shared" si="20"/>
        <v>60.112597615487374</v>
      </c>
      <c r="BP31" s="463">
        <f t="shared" si="20"/>
        <v>64.372540264380277</v>
      </c>
      <c r="BQ31" s="463">
        <f t="shared" si="20"/>
        <v>67.044355821386048</v>
      </c>
      <c r="BR31" s="463">
        <f t="shared" si="20"/>
        <v>99.845850954014182</v>
      </c>
      <c r="BS31" s="463">
        <f t="shared" si="20"/>
        <v>108.11328509371404</v>
      </c>
      <c r="BT31" s="463">
        <f t="shared" si="20"/>
        <v>98.374244594714582</v>
      </c>
      <c r="BU31" s="463">
        <f t="shared" si="20"/>
        <v>104.04925134223829</v>
      </c>
      <c r="BV31" s="463">
        <f t="shared" si="20"/>
        <v>97.788046814366282</v>
      </c>
      <c r="BW31" s="463">
        <f t="shared" si="20"/>
        <v>95.133012339051305</v>
      </c>
      <c r="BX31" s="463">
        <f t="shared" si="20"/>
        <v>79.733264742152599</v>
      </c>
      <c r="BY31" s="463">
        <f t="shared" si="20"/>
        <v>82.237814069697833</v>
      </c>
      <c r="BZ31" s="463">
        <f t="shared" si="20"/>
        <v>77.755146644517993</v>
      </c>
      <c r="CA31" s="463">
        <f t="shared" si="20"/>
        <v>77.963910562745326</v>
      </c>
      <c r="CB31" s="463">
        <f t="shared" si="20"/>
        <v>78.181657094436716</v>
      </c>
      <c r="CC31" s="463">
        <f t="shared" si="20"/>
        <v>76.39618158792095</v>
      </c>
      <c r="CD31" s="463">
        <f t="shared" si="20"/>
        <v>74.032859539526584</v>
      </c>
      <c r="CE31" s="464">
        <f t="shared" si="20"/>
        <v>71.50105131581978</v>
      </c>
    </row>
    <row r="32" spans="1:83" s="305" customFormat="1" ht="24" customHeight="1" x14ac:dyDescent="0.35">
      <c r="A32" s="460"/>
      <c r="B32" s="203" t="s">
        <v>703</v>
      </c>
      <c r="C32" s="15"/>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61"/>
      <c r="AU32" s="461"/>
      <c r="AV32" s="461"/>
      <c r="AW32" s="461"/>
      <c r="AX32" s="461"/>
      <c r="AY32" s="461"/>
      <c r="AZ32" s="461"/>
      <c r="BA32" s="461"/>
      <c r="BB32" s="461"/>
      <c r="BC32" s="461"/>
      <c r="BD32" s="461"/>
      <c r="BE32" s="461"/>
      <c r="BF32" s="461"/>
      <c r="BG32" s="461"/>
      <c r="BH32" s="461"/>
      <c r="BI32" s="461"/>
      <c r="BJ32" s="461"/>
      <c r="BK32" s="461"/>
      <c r="BL32" s="346">
        <v>7.358307228477643</v>
      </c>
      <c r="BM32" s="346">
        <v>9.2769067873682598</v>
      </c>
      <c r="BN32" s="346">
        <v>11.985447864682765</v>
      </c>
      <c r="BO32" s="346">
        <v>12.1143024191656</v>
      </c>
      <c r="BP32" s="346">
        <v>11.775558716398118</v>
      </c>
      <c r="BQ32" s="346">
        <v>11.30186275947878</v>
      </c>
      <c r="BR32" s="346">
        <v>45.521696619799641</v>
      </c>
      <c r="BS32" s="346">
        <v>52.697429413530848</v>
      </c>
      <c r="BT32" s="346">
        <v>48.673086944478534</v>
      </c>
      <c r="BU32" s="346">
        <v>56.39732182693632</v>
      </c>
      <c r="BV32" s="346">
        <v>46.751663935092026</v>
      </c>
      <c r="BW32" s="346">
        <v>48.734861748970943</v>
      </c>
      <c r="BX32" s="346">
        <v>43.714139811059304</v>
      </c>
      <c r="BY32" s="346">
        <v>43.974158403947023</v>
      </c>
      <c r="BZ32" s="346">
        <v>41.223483928262851</v>
      </c>
      <c r="CA32" s="346">
        <v>41.095349940129225</v>
      </c>
      <c r="CB32" s="346">
        <v>41.138322119053662</v>
      </c>
      <c r="CC32" s="346">
        <v>40.5460203240727</v>
      </c>
      <c r="CD32" s="346">
        <v>39.665213963201666</v>
      </c>
      <c r="CE32" s="347">
        <v>38.719085790600218</v>
      </c>
    </row>
    <row r="33" spans="1:83" x14ac:dyDescent="0.35">
      <c r="A33" s="322"/>
      <c r="B33" s="295" t="s">
        <v>704</v>
      </c>
      <c r="C33" s="391"/>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v>11.532888933045106</v>
      </c>
      <c r="BX33" s="346">
        <v>8.7525636015953854</v>
      </c>
      <c r="BY33" s="346">
        <v>8.8462699764546802</v>
      </c>
      <c r="BZ33" s="346">
        <v>7.7234799282628543</v>
      </c>
      <c r="CA33" s="346">
        <v>8.6443345828173257</v>
      </c>
      <c r="CB33" s="346">
        <v>9.1086133574534269</v>
      </c>
      <c r="CC33" s="346">
        <v>8.6857877470891651</v>
      </c>
      <c r="CD33" s="346">
        <v>8.1876749830852091</v>
      </c>
      <c r="CE33" s="347">
        <v>7.797146609860369</v>
      </c>
    </row>
    <row r="34" spans="1:83" s="320" customFormat="1" ht="21.75" customHeight="1" x14ac:dyDescent="0.25">
      <c r="A34" s="318"/>
      <c r="B34" s="465" t="s">
        <v>705</v>
      </c>
      <c r="C34" s="453"/>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4"/>
      <c r="AK34" s="454"/>
      <c r="AL34" s="454"/>
      <c r="AM34" s="454"/>
      <c r="AN34" s="454"/>
      <c r="AO34" s="454"/>
      <c r="AP34" s="454"/>
      <c r="AQ34" s="454"/>
      <c r="AR34" s="454"/>
      <c r="AS34" s="454"/>
      <c r="AT34" s="454"/>
      <c r="AU34" s="454"/>
      <c r="AV34" s="454"/>
      <c r="AW34" s="454"/>
      <c r="AX34" s="454"/>
      <c r="AY34" s="454"/>
      <c r="AZ34" s="454"/>
      <c r="BA34" s="454"/>
      <c r="BB34" s="454"/>
      <c r="BC34" s="454"/>
      <c r="BD34" s="454"/>
      <c r="BE34" s="454"/>
      <c r="BF34" s="454"/>
      <c r="BG34" s="454"/>
      <c r="BH34" s="454"/>
      <c r="BI34" s="454"/>
      <c r="BJ34" s="454"/>
      <c r="BK34" s="454"/>
      <c r="BL34" s="454"/>
      <c r="BM34" s="454"/>
      <c r="BN34" s="454"/>
      <c r="BO34" s="454"/>
      <c r="BP34" s="454"/>
      <c r="BQ34" s="454"/>
      <c r="BR34" s="454"/>
      <c r="BS34" s="454"/>
      <c r="BT34" s="454"/>
      <c r="BU34" s="454"/>
      <c r="BV34" s="454"/>
      <c r="BW34" s="454">
        <v>37.201972815925835</v>
      </c>
      <c r="BX34" s="454">
        <v>34.961576209463921</v>
      </c>
      <c r="BY34" s="454">
        <v>35.127888427492337</v>
      </c>
      <c r="BZ34" s="454">
        <v>33.500003999999997</v>
      </c>
      <c r="CA34" s="454">
        <v>32.451015357311896</v>
      </c>
      <c r="CB34" s="454">
        <v>32.029708761600233</v>
      </c>
      <c r="CC34" s="454">
        <v>31.860232576983531</v>
      </c>
      <c r="CD34" s="454">
        <v>31.477538980116456</v>
      </c>
      <c r="CE34" s="455">
        <v>30.921939180739848</v>
      </c>
    </row>
    <row r="35" spans="1:83" s="320" customFormat="1" ht="27" customHeight="1" thickBot="1" x14ac:dyDescent="0.3">
      <c r="A35" s="318"/>
      <c r="B35" s="395" t="s">
        <v>706</v>
      </c>
      <c r="C35" s="396"/>
      <c r="D35" s="349"/>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v>6.4262239278735054</v>
      </c>
      <c r="AY35" s="349">
        <v>7.4133621625335744</v>
      </c>
      <c r="AZ35" s="349">
        <v>9.4105964899505707</v>
      </c>
      <c r="BA35" s="349">
        <v>8.5574791516961071</v>
      </c>
      <c r="BB35" s="349">
        <v>14.046108029955567</v>
      </c>
      <c r="BC35" s="349">
        <v>17.660554780873309</v>
      </c>
      <c r="BD35" s="349">
        <v>19.604077816984361</v>
      </c>
      <c r="BE35" s="349">
        <v>23.29691479974764</v>
      </c>
      <c r="BF35" s="349">
        <v>31.176023988650748</v>
      </c>
      <c r="BG35" s="349">
        <v>29.864103675649329</v>
      </c>
      <c r="BH35" s="349">
        <v>30.939024681718056</v>
      </c>
      <c r="BI35" s="349">
        <v>67.877506221622326</v>
      </c>
      <c r="BJ35" s="349">
        <v>46.265479081787632</v>
      </c>
      <c r="BK35" s="349">
        <v>37.962044119391365</v>
      </c>
      <c r="BL35" s="349">
        <v>42.130283265110755</v>
      </c>
      <c r="BM35" s="349">
        <v>46.389203482106993</v>
      </c>
      <c r="BN35" s="349">
        <v>49.530727255603146</v>
      </c>
      <c r="BO35" s="349">
        <v>47.998295196321777</v>
      </c>
      <c r="BP35" s="349">
        <v>52.596981547982161</v>
      </c>
      <c r="BQ35" s="349">
        <v>55.742493061907268</v>
      </c>
      <c r="BR35" s="349">
        <v>54.324154334214541</v>
      </c>
      <c r="BS35" s="349">
        <v>55.415855680183185</v>
      </c>
      <c r="BT35" s="349">
        <v>49.701157650236055</v>
      </c>
      <c r="BU35" s="349">
        <v>47.651929515301973</v>
      </c>
      <c r="BV35" s="349">
        <v>51.036382879274257</v>
      </c>
      <c r="BW35" s="349">
        <v>46.398150590080363</v>
      </c>
      <c r="BX35" s="349">
        <v>36.019124931093295</v>
      </c>
      <c r="BY35" s="349">
        <v>38.263655665750811</v>
      </c>
      <c r="BZ35" s="349">
        <v>36.531662716255141</v>
      </c>
      <c r="CA35" s="349">
        <v>36.868560622616108</v>
      </c>
      <c r="CB35" s="349">
        <v>37.043334975383054</v>
      </c>
      <c r="CC35" s="349">
        <v>35.850161263848243</v>
      </c>
      <c r="CD35" s="349">
        <v>34.367645576324925</v>
      </c>
      <c r="CE35" s="350">
        <v>32.781965525219562</v>
      </c>
    </row>
    <row r="36" spans="1:83" ht="39.75" customHeight="1" x14ac:dyDescent="0.35">
      <c r="A36" s="353"/>
      <c r="B36" s="467" t="s">
        <v>708</v>
      </c>
      <c r="C36" s="326"/>
      <c r="D36" s="356" t="s">
        <v>483</v>
      </c>
      <c r="E36" s="356" t="s">
        <v>484</v>
      </c>
      <c r="F36" s="356" t="s">
        <v>485</v>
      </c>
      <c r="G36" s="356" t="s">
        <v>486</v>
      </c>
      <c r="H36" s="356" t="s">
        <v>487</v>
      </c>
      <c r="I36" s="356" t="s">
        <v>488</v>
      </c>
      <c r="J36" s="356" t="s">
        <v>489</v>
      </c>
      <c r="K36" s="356" t="s">
        <v>490</v>
      </c>
      <c r="L36" s="356" t="s">
        <v>491</v>
      </c>
      <c r="M36" s="356" t="s">
        <v>492</v>
      </c>
      <c r="N36" s="356" t="s">
        <v>493</v>
      </c>
      <c r="O36" s="356" t="s">
        <v>494</v>
      </c>
      <c r="P36" s="356" t="s">
        <v>495</v>
      </c>
      <c r="Q36" s="356" t="s">
        <v>496</v>
      </c>
      <c r="R36" s="356" t="s">
        <v>497</v>
      </c>
      <c r="S36" s="356" t="s">
        <v>498</v>
      </c>
      <c r="T36" s="356" t="s">
        <v>499</v>
      </c>
      <c r="U36" s="356" t="s">
        <v>500</v>
      </c>
      <c r="V36" s="356" t="s">
        <v>501</v>
      </c>
      <c r="W36" s="356" t="s">
        <v>502</v>
      </c>
      <c r="X36" s="356" t="s">
        <v>503</v>
      </c>
      <c r="Y36" s="356" t="s">
        <v>504</v>
      </c>
      <c r="Z36" s="356" t="s">
        <v>505</v>
      </c>
      <c r="AA36" s="356" t="s">
        <v>506</v>
      </c>
      <c r="AB36" s="356" t="s">
        <v>507</v>
      </c>
      <c r="AC36" s="356" t="s">
        <v>508</v>
      </c>
      <c r="AD36" s="356" t="s">
        <v>509</v>
      </c>
      <c r="AE36" s="356" t="s">
        <v>510</v>
      </c>
      <c r="AF36" s="356" t="s">
        <v>511</v>
      </c>
      <c r="AG36" s="356" t="s">
        <v>512</v>
      </c>
      <c r="AH36" s="356" t="s">
        <v>513</v>
      </c>
      <c r="AI36" s="356" t="s">
        <v>514</v>
      </c>
      <c r="AJ36" s="356" t="s">
        <v>515</v>
      </c>
      <c r="AK36" s="356" t="s">
        <v>516</v>
      </c>
      <c r="AL36" s="356" t="s">
        <v>517</v>
      </c>
      <c r="AM36" s="356" t="s">
        <v>518</v>
      </c>
      <c r="AN36" s="356" t="s">
        <v>519</v>
      </c>
      <c r="AO36" s="356" t="s">
        <v>520</v>
      </c>
      <c r="AP36" s="356" t="s">
        <v>521</v>
      </c>
      <c r="AQ36" s="356" t="s">
        <v>522</v>
      </c>
      <c r="AR36" s="356" t="s">
        <v>523</v>
      </c>
      <c r="AS36" s="356" t="s">
        <v>524</v>
      </c>
      <c r="AT36" s="356" t="s">
        <v>525</v>
      </c>
      <c r="AU36" s="356" t="s">
        <v>526</v>
      </c>
      <c r="AV36" s="356" t="s">
        <v>527</v>
      </c>
      <c r="AW36" s="356" t="s">
        <v>528</v>
      </c>
      <c r="AX36" s="356" t="s">
        <v>529</v>
      </c>
      <c r="AY36" s="356" t="s">
        <v>530</v>
      </c>
      <c r="AZ36" s="356" t="s">
        <v>531</v>
      </c>
      <c r="BA36" s="356" t="s">
        <v>532</v>
      </c>
      <c r="BB36" s="356" t="s">
        <v>533</v>
      </c>
      <c r="BC36" s="356" t="s">
        <v>534</v>
      </c>
      <c r="BD36" s="356" t="s">
        <v>535</v>
      </c>
      <c r="BE36" s="356" t="s">
        <v>536</v>
      </c>
      <c r="BF36" s="356" t="s">
        <v>537</v>
      </c>
      <c r="BG36" s="356" t="s">
        <v>538</v>
      </c>
      <c r="BH36" s="356" t="s">
        <v>539</v>
      </c>
      <c r="BI36" s="356" t="s">
        <v>540</v>
      </c>
      <c r="BJ36" s="356" t="s">
        <v>541</v>
      </c>
      <c r="BK36" s="356" t="s">
        <v>542</v>
      </c>
      <c r="BL36" s="356" t="s">
        <v>543</v>
      </c>
      <c r="BM36" s="356" t="s">
        <v>544</v>
      </c>
      <c r="BN36" s="356" t="s">
        <v>545</v>
      </c>
      <c r="BO36" s="356" t="s">
        <v>546</v>
      </c>
      <c r="BP36" s="356" t="s">
        <v>547</v>
      </c>
      <c r="BQ36" s="356" t="s">
        <v>548</v>
      </c>
      <c r="BR36" s="356" t="s">
        <v>549</v>
      </c>
      <c r="BS36" s="356" t="s">
        <v>550</v>
      </c>
      <c r="BT36" s="356" t="s">
        <v>551</v>
      </c>
      <c r="BU36" s="356" t="s">
        <v>552</v>
      </c>
      <c r="BV36" s="356" t="s">
        <v>553</v>
      </c>
      <c r="BW36" s="356" t="s">
        <v>554</v>
      </c>
      <c r="BX36" s="356" t="s">
        <v>555</v>
      </c>
      <c r="BY36" s="356" t="s">
        <v>556</v>
      </c>
      <c r="BZ36" s="356" t="s">
        <v>557</v>
      </c>
      <c r="CA36" s="356" t="s">
        <v>558</v>
      </c>
      <c r="CB36" s="356" t="s">
        <v>559</v>
      </c>
      <c r="CC36" s="356" t="s">
        <v>560</v>
      </c>
      <c r="CD36" s="356" t="s">
        <v>561</v>
      </c>
      <c r="CE36" s="357" t="s">
        <v>562</v>
      </c>
    </row>
    <row r="37" spans="1:83" ht="26.25" customHeight="1" x14ac:dyDescent="0.35">
      <c r="A37" s="359"/>
      <c r="B37" s="109" t="s">
        <v>458</v>
      </c>
      <c r="D37" s="346" t="s">
        <v>447</v>
      </c>
      <c r="E37" s="346" t="s">
        <v>447</v>
      </c>
      <c r="F37" s="346" t="s">
        <v>447</v>
      </c>
      <c r="G37" s="346" t="s">
        <v>447</v>
      </c>
      <c r="H37" s="346" t="s">
        <v>447</v>
      </c>
      <c r="I37" s="346" t="s">
        <v>447</v>
      </c>
      <c r="J37" s="346" t="s">
        <v>447</v>
      </c>
      <c r="K37" s="346" t="s">
        <v>447</v>
      </c>
      <c r="L37" s="346" t="s">
        <v>447</v>
      </c>
      <c r="M37" s="346" t="s">
        <v>447</v>
      </c>
      <c r="N37" s="346" t="s">
        <v>447</v>
      </c>
      <c r="O37" s="346" t="s">
        <v>447</v>
      </c>
      <c r="P37" s="346" t="s">
        <v>447</v>
      </c>
      <c r="Q37" s="346" t="s">
        <v>447</v>
      </c>
      <c r="R37" s="346" t="s">
        <v>447</v>
      </c>
      <c r="S37" s="346" t="s">
        <v>447</v>
      </c>
      <c r="T37" s="346" t="s">
        <v>447</v>
      </c>
      <c r="U37" s="346" t="s">
        <v>447</v>
      </c>
      <c r="V37" s="346" t="s">
        <v>447</v>
      </c>
      <c r="W37" s="346" t="s">
        <v>447</v>
      </c>
      <c r="X37" s="346" t="s">
        <v>447</v>
      </c>
      <c r="Y37" s="346" t="s">
        <v>447</v>
      </c>
      <c r="Z37" s="346" t="s">
        <v>447</v>
      </c>
      <c r="AA37" s="346" t="s">
        <v>447</v>
      </c>
      <c r="AB37" s="346" t="s">
        <v>447</v>
      </c>
      <c r="AC37" s="346" t="s">
        <v>447</v>
      </c>
      <c r="AD37" s="346" t="s">
        <v>447</v>
      </c>
      <c r="AE37" s="346" t="s">
        <v>447</v>
      </c>
      <c r="AF37" s="346" t="s">
        <v>447</v>
      </c>
      <c r="AG37" s="346" t="s">
        <v>447</v>
      </c>
      <c r="AH37" s="346" t="s">
        <v>447</v>
      </c>
      <c r="AI37" s="346" t="s">
        <v>447</v>
      </c>
      <c r="AJ37" s="346" t="s">
        <v>447</v>
      </c>
      <c r="AK37" s="346" t="s">
        <v>447</v>
      </c>
      <c r="AL37" s="346" t="s">
        <v>447</v>
      </c>
      <c r="AM37" s="346" t="s">
        <v>447</v>
      </c>
      <c r="AN37" s="346" t="s">
        <v>447</v>
      </c>
      <c r="AO37" s="346" t="s">
        <v>447</v>
      </c>
      <c r="AP37" s="346" t="s">
        <v>447</v>
      </c>
      <c r="AQ37" s="346" t="s">
        <v>447</v>
      </c>
      <c r="AR37" s="346" t="s">
        <v>447</v>
      </c>
      <c r="AS37" s="346" t="s">
        <v>447</v>
      </c>
      <c r="AT37" s="346" t="s">
        <v>447</v>
      </c>
      <c r="AU37" s="346" t="s">
        <v>447</v>
      </c>
      <c r="AV37" s="346" t="s">
        <v>447</v>
      </c>
      <c r="AW37" s="346" t="s">
        <v>447</v>
      </c>
      <c r="AX37" s="346" t="s">
        <v>447</v>
      </c>
      <c r="AY37" s="346" t="s">
        <v>447</v>
      </c>
      <c r="AZ37" s="346" t="s">
        <v>447</v>
      </c>
      <c r="BA37" s="346" t="s">
        <v>447</v>
      </c>
      <c r="BB37" s="346" t="s">
        <v>447</v>
      </c>
      <c r="BC37" s="346" t="s">
        <v>447</v>
      </c>
      <c r="BD37" s="346" t="s">
        <v>447</v>
      </c>
      <c r="BE37" s="346" t="s">
        <v>447</v>
      </c>
      <c r="BF37" s="346" t="s">
        <v>447</v>
      </c>
      <c r="BG37" s="343">
        <v>342</v>
      </c>
      <c r="BH37" s="343">
        <v>341</v>
      </c>
      <c r="BI37" s="343">
        <v>339</v>
      </c>
      <c r="BJ37" s="343">
        <v>336</v>
      </c>
      <c r="BK37" s="343">
        <v>332</v>
      </c>
      <c r="BL37" s="343">
        <v>327</v>
      </c>
      <c r="BM37" s="343">
        <v>325</v>
      </c>
      <c r="BN37" s="343">
        <v>327</v>
      </c>
      <c r="BO37" s="343">
        <v>324</v>
      </c>
      <c r="BP37" s="343">
        <v>318</v>
      </c>
      <c r="BQ37" s="343">
        <v>320</v>
      </c>
      <c r="BR37" s="343">
        <v>314</v>
      </c>
      <c r="BS37" s="343">
        <v>308</v>
      </c>
      <c r="BT37" s="343">
        <v>301</v>
      </c>
      <c r="BU37" s="343">
        <v>292</v>
      </c>
      <c r="BV37" s="343">
        <v>284</v>
      </c>
      <c r="BW37" s="343">
        <v>276</v>
      </c>
      <c r="BX37" s="343">
        <v>237</v>
      </c>
      <c r="BY37" s="343">
        <v>228</v>
      </c>
      <c r="BZ37" s="343">
        <v>220</v>
      </c>
      <c r="CA37" s="343">
        <v>212</v>
      </c>
      <c r="CB37" s="343">
        <v>203</v>
      </c>
      <c r="CC37" s="343">
        <v>195</v>
      </c>
      <c r="CD37" s="343">
        <v>187</v>
      </c>
      <c r="CE37" s="344">
        <v>179</v>
      </c>
    </row>
    <row r="38" spans="1:83" x14ac:dyDescent="0.35">
      <c r="B38" s="359" t="s">
        <v>365</v>
      </c>
      <c r="D38" s="346">
        <v>0</v>
      </c>
      <c r="E38" s="346">
        <v>0</v>
      </c>
      <c r="F38" s="346">
        <v>0</v>
      </c>
      <c r="G38" s="346">
        <v>0</v>
      </c>
      <c r="H38" s="346">
        <v>0</v>
      </c>
      <c r="I38" s="346">
        <v>0</v>
      </c>
      <c r="J38" s="346">
        <v>0</v>
      </c>
      <c r="K38" s="346">
        <v>0</v>
      </c>
      <c r="L38" s="346">
        <v>0</v>
      </c>
      <c r="M38" s="346">
        <v>0</v>
      </c>
      <c r="N38" s="346">
        <v>0</v>
      </c>
      <c r="O38" s="346">
        <v>0</v>
      </c>
      <c r="P38" s="346">
        <v>0</v>
      </c>
      <c r="Q38" s="346">
        <v>0</v>
      </c>
      <c r="R38" s="346">
        <v>0</v>
      </c>
      <c r="S38" s="346">
        <v>0</v>
      </c>
      <c r="T38" s="346">
        <v>0</v>
      </c>
      <c r="U38" s="346">
        <v>0</v>
      </c>
      <c r="V38" s="346">
        <v>0</v>
      </c>
      <c r="W38" s="346">
        <v>0</v>
      </c>
      <c r="X38" s="346">
        <v>0</v>
      </c>
      <c r="Y38" s="346">
        <v>0</v>
      </c>
      <c r="Z38" s="346">
        <v>0</v>
      </c>
      <c r="AA38" s="346">
        <v>0</v>
      </c>
      <c r="AB38" s="346">
        <v>0</v>
      </c>
      <c r="AC38" s="346">
        <v>0</v>
      </c>
      <c r="AD38" s="346">
        <v>0</v>
      </c>
      <c r="AE38" s="346">
        <v>0</v>
      </c>
      <c r="AF38" s="346">
        <v>0</v>
      </c>
      <c r="AG38" s="346">
        <v>0</v>
      </c>
      <c r="AH38" s="346">
        <v>0</v>
      </c>
      <c r="AI38" s="346">
        <v>0</v>
      </c>
      <c r="AJ38" s="346">
        <v>0</v>
      </c>
      <c r="AK38" s="346">
        <v>0</v>
      </c>
      <c r="AL38" s="346">
        <v>0</v>
      </c>
      <c r="AM38" s="346">
        <v>0</v>
      </c>
      <c r="AN38" s="346">
        <v>0</v>
      </c>
      <c r="AO38" s="346">
        <v>0</v>
      </c>
      <c r="AP38" s="346">
        <v>0</v>
      </c>
      <c r="AQ38" s="346">
        <v>0</v>
      </c>
      <c r="AR38" s="346">
        <v>0</v>
      </c>
      <c r="AS38" s="346">
        <v>0</v>
      </c>
      <c r="AT38" s="346">
        <v>0</v>
      </c>
      <c r="AU38" s="346">
        <v>0</v>
      </c>
      <c r="AV38" s="346">
        <v>0</v>
      </c>
      <c r="AW38" s="346">
        <v>0</v>
      </c>
      <c r="AX38" s="346">
        <v>0</v>
      </c>
      <c r="AY38" s="346">
        <v>0</v>
      </c>
      <c r="AZ38" s="346">
        <v>0</v>
      </c>
      <c r="BA38" s="346">
        <v>0</v>
      </c>
      <c r="BB38" s="346">
        <v>0</v>
      </c>
      <c r="BC38" s="346">
        <v>0</v>
      </c>
      <c r="BD38" s="346">
        <v>0</v>
      </c>
      <c r="BE38" s="346">
        <v>0</v>
      </c>
      <c r="BF38" s="346">
        <v>0</v>
      </c>
      <c r="BG38" s="346">
        <v>192</v>
      </c>
      <c r="BH38" s="346">
        <v>187</v>
      </c>
      <c r="BI38" s="346">
        <v>182</v>
      </c>
      <c r="BJ38" s="346">
        <v>176</v>
      </c>
      <c r="BK38" s="346">
        <v>170</v>
      </c>
      <c r="BL38" s="346">
        <v>163</v>
      </c>
      <c r="BM38" s="346">
        <v>156</v>
      </c>
      <c r="BN38" s="346">
        <v>152</v>
      </c>
      <c r="BO38" s="346">
        <v>145</v>
      </c>
      <c r="BP38" s="346">
        <v>137</v>
      </c>
      <c r="BQ38" s="346">
        <v>137</v>
      </c>
      <c r="BR38" s="346">
        <v>131</v>
      </c>
      <c r="BS38" s="346">
        <v>125</v>
      </c>
      <c r="BT38" s="346">
        <v>120</v>
      </c>
      <c r="BU38" s="346">
        <v>114</v>
      </c>
      <c r="BV38" s="346">
        <v>108</v>
      </c>
      <c r="BW38" s="346">
        <v>105</v>
      </c>
      <c r="BX38" s="346">
        <v>89</v>
      </c>
      <c r="BY38" s="346">
        <v>84</v>
      </c>
      <c r="BZ38" s="346">
        <v>78</v>
      </c>
      <c r="CA38" s="346">
        <v>72</v>
      </c>
      <c r="CB38" s="346">
        <v>66</v>
      </c>
      <c r="CC38" s="346">
        <v>61</v>
      </c>
      <c r="CD38" s="346">
        <v>57</v>
      </c>
      <c r="CE38" s="347">
        <v>55</v>
      </c>
    </row>
    <row r="39" spans="1:83" x14ac:dyDescent="0.35">
      <c r="B39" s="359" t="s">
        <v>366</v>
      </c>
      <c r="D39" s="346">
        <v>0</v>
      </c>
      <c r="E39" s="346">
        <v>0</v>
      </c>
      <c r="F39" s="346">
        <v>0</v>
      </c>
      <c r="G39" s="346">
        <v>0</v>
      </c>
      <c r="H39" s="346">
        <v>0</v>
      </c>
      <c r="I39" s="346">
        <v>0</v>
      </c>
      <c r="J39" s="346">
        <v>0</v>
      </c>
      <c r="K39" s="346">
        <v>0</v>
      </c>
      <c r="L39" s="346">
        <v>0</v>
      </c>
      <c r="M39" s="346">
        <v>0</v>
      </c>
      <c r="N39" s="346">
        <v>0</v>
      </c>
      <c r="O39" s="346">
        <v>0</v>
      </c>
      <c r="P39" s="346">
        <v>0</v>
      </c>
      <c r="Q39" s="346">
        <v>0</v>
      </c>
      <c r="R39" s="346">
        <v>0</v>
      </c>
      <c r="S39" s="346">
        <v>0</v>
      </c>
      <c r="T39" s="346">
        <v>0</v>
      </c>
      <c r="U39" s="346">
        <v>0</v>
      </c>
      <c r="V39" s="346">
        <v>0</v>
      </c>
      <c r="W39" s="346">
        <v>0</v>
      </c>
      <c r="X39" s="346">
        <v>0</v>
      </c>
      <c r="Y39" s="346">
        <v>0</v>
      </c>
      <c r="Z39" s="346">
        <v>0</v>
      </c>
      <c r="AA39" s="346">
        <v>0</v>
      </c>
      <c r="AB39" s="346">
        <v>0</v>
      </c>
      <c r="AC39" s="346">
        <v>0</v>
      </c>
      <c r="AD39" s="346">
        <v>0</v>
      </c>
      <c r="AE39" s="346">
        <v>0</v>
      </c>
      <c r="AF39" s="346">
        <v>0</v>
      </c>
      <c r="AG39" s="346">
        <v>0</v>
      </c>
      <c r="AH39" s="346">
        <v>0</v>
      </c>
      <c r="AI39" s="346">
        <v>0</v>
      </c>
      <c r="AJ39" s="346">
        <v>0</v>
      </c>
      <c r="AK39" s="346">
        <v>0</v>
      </c>
      <c r="AL39" s="346">
        <v>0</v>
      </c>
      <c r="AM39" s="346">
        <v>0</v>
      </c>
      <c r="AN39" s="346">
        <v>0</v>
      </c>
      <c r="AO39" s="346">
        <v>0</v>
      </c>
      <c r="AP39" s="346">
        <v>0</v>
      </c>
      <c r="AQ39" s="346">
        <v>0</v>
      </c>
      <c r="AR39" s="346">
        <v>0</v>
      </c>
      <c r="AS39" s="346">
        <v>0</v>
      </c>
      <c r="AT39" s="346">
        <v>0</v>
      </c>
      <c r="AU39" s="346">
        <v>0</v>
      </c>
      <c r="AV39" s="346">
        <v>0</v>
      </c>
      <c r="AW39" s="346">
        <v>0</v>
      </c>
      <c r="AX39" s="346">
        <v>0</v>
      </c>
      <c r="AY39" s="346">
        <v>0</v>
      </c>
      <c r="AZ39" s="346">
        <v>0</v>
      </c>
      <c r="BA39" s="346">
        <v>0</v>
      </c>
      <c r="BB39" s="346">
        <v>0</v>
      </c>
      <c r="BC39" s="346">
        <v>0</v>
      </c>
      <c r="BD39" s="346">
        <v>0</v>
      </c>
      <c r="BE39" s="346">
        <v>0</v>
      </c>
      <c r="BF39" s="346">
        <v>0</v>
      </c>
      <c r="BG39" s="346">
        <v>150</v>
      </c>
      <c r="BH39" s="346">
        <v>153</v>
      </c>
      <c r="BI39" s="346">
        <v>156</v>
      </c>
      <c r="BJ39" s="346">
        <v>159</v>
      </c>
      <c r="BK39" s="346">
        <v>162</v>
      </c>
      <c r="BL39" s="346">
        <v>164</v>
      </c>
      <c r="BM39" s="346">
        <v>169</v>
      </c>
      <c r="BN39" s="346">
        <v>175</v>
      </c>
      <c r="BO39" s="346">
        <v>179</v>
      </c>
      <c r="BP39" s="346">
        <v>181</v>
      </c>
      <c r="BQ39" s="346">
        <v>183</v>
      </c>
      <c r="BR39" s="346">
        <v>183</v>
      </c>
      <c r="BS39" s="346">
        <v>183</v>
      </c>
      <c r="BT39" s="346">
        <v>181</v>
      </c>
      <c r="BU39" s="346">
        <v>178</v>
      </c>
      <c r="BV39" s="346">
        <v>176</v>
      </c>
      <c r="BW39" s="346">
        <v>171</v>
      </c>
      <c r="BX39" s="346">
        <v>147</v>
      </c>
      <c r="BY39" s="346">
        <v>145</v>
      </c>
      <c r="BZ39" s="346">
        <v>142</v>
      </c>
      <c r="CA39" s="346">
        <v>140</v>
      </c>
      <c r="CB39" s="346">
        <v>137</v>
      </c>
      <c r="CC39" s="346">
        <v>134</v>
      </c>
      <c r="CD39" s="346">
        <v>130</v>
      </c>
      <c r="CE39" s="347">
        <v>124</v>
      </c>
    </row>
    <row r="40" spans="1:83" s="244" customFormat="1" x14ac:dyDescent="0.35">
      <c r="B40" s="345" t="s">
        <v>457</v>
      </c>
      <c r="D40" s="343">
        <v>0</v>
      </c>
      <c r="E40" s="343">
        <v>0</v>
      </c>
      <c r="F40" s="343">
        <v>0</v>
      </c>
      <c r="G40" s="343">
        <v>0</v>
      </c>
      <c r="H40" s="343">
        <v>0</v>
      </c>
      <c r="I40" s="343">
        <v>0</v>
      </c>
      <c r="J40" s="343">
        <v>0</v>
      </c>
      <c r="K40" s="343">
        <v>0</v>
      </c>
      <c r="L40" s="343">
        <v>0</v>
      </c>
      <c r="M40" s="343">
        <v>0</v>
      </c>
      <c r="N40" s="343">
        <v>0</v>
      </c>
      <c r="O40" s="343">
        <v>0</v>
      </c>
      <c r="P40" s="343">
        <v>0</v>
      </c>
      <c r="Q40" s="343">
        <v>0</v>
      </c>
      <c r="R40" s="343">
        <v>0</v>
      </c>
      <c r="S40" s="343">
        <v>0</v>
      </c>
      <c r="T40" s="343">
        <v>0</v>
      </c>
      <c r="U40" s="343">
        <v>0</v>
      </c>
      <c r="V40" s="343">
        <v>0</v>
      </c>
      <c r="W40" s="343">
        <v>0</v>
      </c>
      <c r="X40" s="343">
        <v>0</v>
      </c>
      <c r="Y40" s="343">
        <v>0</v>
      </c>
      <c r="Z40" s="343">
        <v>0</v>
      </c>
      <c r="AA40" s="343">
        <v>0</v>
      </c>
      <c r="AB40" s="343">
        <v>0</v>
      </c>
      <c r="AC40" s="343">
        <v>0</v>
      </c>
      <c r="AD40" s="343">
        <v>0</v>
      </c>
      <c r="AE40" s="343">
        <v>0</v>
      </c>
      <c r="AF40" s="343">
        <v>0</v>
      </c>
      <c r="AG40" s="343">
        <v>0</v>
      </c>
      <c r="AH40" s="343">
        <v>0</v>
      </c>
      <c r="AI40" s="343">
        <v>0</v>
      </c>
      <c r="AJ40" s="343">
        <v>0</v>
      </c>
      <c r="AK40" s="343">
        <v>0</v>
      </c>
      <c r="AL40" s="343">
        <v>0</v>
      </c>
      <c r="AM40" s="343">
        <v>0</v>
      </c>
      <c r="AN40" s="343">
        <v>0</v>
      </c>
      <c r="AO40" s="343">
        <v>0</v>
      </c>
      <c r="AP40" s="343">
        <v>0</v>
      </c>
      <c r="AQ40" s="343">
        <v>0</v>
      </c>
      <c r="AR40" s="343">
        <v>0</v>
      </c>
      <c r="AS40" s="343">
        <v>0</v>
      </c>
      <c r="AT40" s="343">
        <v>0</v>
      </c>
      <c r="AU40" s="343">
        <v>25</v>
      </c>
      <c r="AV40" s="343">
        <v>24</v>
      </c>
      <c r="AW40" s="343">
        <v>22</v>
      </c>
      <c r="AX40" s="343">
        <v>21</v>
      </c>
      <c r="AY40" s="343">
        <v>19</v>
      </c>
      <c r="AZ40" s="343">
        <v>17</v>
      </c>
      <c r="BA40" s="343">
        <v>16</v>
      </c>
      <c r="BB40" s="343">
        <v>16</v>
      </c>
      <c r="BC40" s="343">
        <v>16</v>
      </c>
      <c r="BD40" s="343">
        <v>15</v>
      </c>
      <c r="BE40" s="343">
        <v>13</v>
      </c>
      <c r="BF40" s="343">
        <v>12</v>
      </c>
      <c r="BG40" s="343">
        <v>11</v>
      </c>
      <c r="BH40" s="343">
        <v>11</v>
      </c>
      <c r="BI40" s="343">
        <v>10</v>
      </c>
      <c r="BJ40" s="343">
        <v>9</v>
      </c>
      <c r="BK40" s="343">
        <v>9</v>
      </c>
      <c r="BL40" s="343">
        <v>8</v>
      </c>
      <c r="BM40" s="343">
        <v>8</v>
      </c>
      <c r="BN40" s="343">
        <v>7</v>
      </c>
      <c r="BO40" s="343">
        <v>7</v>
      </c>
      <c r="BP40" s="343">
        <v>6</v>
      </c>
      <c r="BQ40" s="343">
        <v>6</v>
      </c>
      <c r="BR40" s="343">
        <v>5</v>
      </c>
      <c r="BS40" s="343">
        <v>5</v>
      </c>
      <c r="BT40" s="343">
        <v>4</v>
      </c>
      <c r="BU40" s="343">
        <v>4</v>
      </c>
      <c r="BV40" s="343">
        <v>4</v>
      </c>
      <c r="BW40" s="343">
        <v>3</v>
      </c>
      <c r="BX40" s="343">
        <v>3</v>
      </c>
      <c r="BY40" s="343">
        <v>2</v>
      </c>
      <c r="BZ40" s="343">
        <v>2</v>
      </c>
      <c r="CA40" s="343">
        <v>2</v>
      </c>
      <c r="CB40" s="343">
        <v>2</v>
      </c>
      <c r="CC40" s="343">
        <v>2</v>
      </c>
      <c r="CD40" s="343">
        <v>1</v>
      </c>
      <c r="CE40" s="344">
        <v>1</v>
      </c>
    </row>
    <row r="41" spans="1:83" ht="16.5" customHeight="1" thickBot="1" x14ac:dyDescent="0.4">
      <c r="A41" s="468"/>
      <c r="B41" s="262"/>
      <c r="C41" s="362"/>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74"/>
      <c r="AU41" s="374"/>
      <c r="AV41" s="374"/>
      <c r="AW41" s="374"/>
      <c r="AX41" s="374"/>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5"/>
    </row>
  </sheetData>
  <hyperlinks>
    <hyperlink ref="A1" location="Contents!A1" display="Contents page" xr:uid="{00000000-0004-0000-1700-000000000000}"/>
    <hyperlink ref="B1" location="Notes!A1" display="Information relating to this table can be found in the 'Notes' tab" xr:uid="{00000000-0004-0000-17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E15"/>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200"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65"/>
      <c r="BW1" s="365"/>
      <c r="BX1" s="365"/>
    </row>
    <row r="2" spans="1:83" ht="15.75" customHeight="1" x14ac:dyDescent="0.35">
      <c r="A2" s="48" t="s">
        <v>45</v>
      </c>
      <c r="B2" s="17" t="s">
        <v>709</v>
      </c>
      <c r="C2" s="306"/>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09"/>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6.25" customHeight="1" x14ac:dyDescent="0.35">
      <c r="A4" s="36"/>
      <c r="B4" s="109" t="s">
        <v>137</v>
      </c>
      <c r="C4" s="109"/>
      <c r="D4" s="343">
        <f t="shared" ref="D4:AE4" si="0">SUM(D5:D6)</f>
        <v>0</v>
      </c>
      <c r="E4" s="343">
        <f t="shared" si="0"/>
        <v>0</v>
      </c>
      <c r="F4" s="343">
        <f t="shared" si="0"/>
        <v>0</v>
      </c>
      <c r="G4" s="343">
        <f t="shared" si="0"/>
        <v>0</v>
      </c>
      <c r="H4" s="343">
        <f t="shared" si="0"/>
        <v>0</v>
      </c>
      <c r="I4" s="343">
        <f t="shared" si="0"/>
        <v>0</v>
      </c>
      <c r="J4" s="343">
        <f t="shared" si="0"/>
        <v>0</v>
      </c>
      <c r="K4" s="343">
        <f t="shared" si="0"/>
        <v>0</v>
      </c>
      <c r="L4" s="343">
        <f t="shared" si="0"/>
        <v>0</v>
      </c>
      <c r="M4" s="343">
        <f t="shared" si="0"/>
        <v>0</v>
      </c>
      <c r="N4" s="343">
        <f t="shared" si="0"/>
        <v>0</v>
      </c>
      <c r="O4" s="343">
        <f t="shared" si="0"/>
        <v>0</v>
      </c>
      <c r="P4" s="343">
        <f t="shared" si="0"/>
        <v>0</v>
      </c>
      <c r="Q4" s="343">
        <f t="shared" si="0"/>
        <v>0</v>
      </c>
      <c r="R4" s="343">
        <f t="shared" si="0"/>
        <v>0</v>
      </c>
      <c r="S4" s="343">
        <f t="shared" si="0"/>
        <v>0</v>
      </c>
      <c r="T4" s="343">
        <f t="shared" si="0"/>
        <v>0</v>
      </c>
      <c r="U4" s="343">
        <f t="shared" si="0"/>
        <v>0</v>
      </c>
      <c r="V4" s="343">
        <f t="shared" si="0"/>
        <v>0</v>
      </c>
      <c r="W4" s="343">
        <f t="shared" si="0"/>
        <v>0</v>
      </c>
      <c r="X4" s="343">
        <f t="shared" si="0"/>
        <v>0</v>
      </c>
      <c r="Y4" s="343">
        <f t="shared" si="0"/>
        <v>0</v>
      </c>
      <c r="Z4" s="343">
        <f t="shared" si="0"/>
        <v>40</v>
      </c>
      <c r="AA4" s="343">
        <f t="shared" si="0"/>
        <v>42</v>
      </c>
      <c r="AB4" s="343">
        <f t="shared" si="0"/>
        <v>42</v>
      </c>
      <c r="AC4" s="343">
        <f t="shared" si="0"/>
        <v>42</v>
      </c>
      <c r="AD4" s="343">
        <f t="shared" si="0"/>
        <v>47</v>
      </c>
      <c r="AE4" s="343">
        <f t="shared" si="0"/>
        <v>55</v>
      </c>
      <c r="AF4" s="343">
        <v>1.9</v>
      </c>
      <c r="AG4" s="343">
        <v>2.9</v>
      </c>
      <c r="AH4" s="343">
        <f t="shared" ref="AH4:BM4" si="1">SUM(AH5:AH6)</f>
        <v>105</v>
      </c>
      <c r="AI4" s="343">
        <f t="shared" si="1"/>
        <v>125</v>
      </c>
      <c r="AJ4" s="343">
        <f t="shared" si="1"/>
        <v>149</v>
      </c>
      <c r="AK4" s="343">
        <f t="shared" si="1"/>
        <v>158</v>
      </c>
      <c r="AL4" s="343">
        <f t="shared" si="1"/>
        <v>152</v>
      </c>
      <c r="AM4" s="343">
        <f t="shared" si="1"/>
        <v>141</v>
      </c>
      <c r="AN4" s="343">
        <f t="shared" si="1"/>
        <v>161</v>
      </c>
      <c r="AO4" s="343">
        <f t="shared" si="1"/>
        <v>164</v>
      </c>
      <c r="AP4" s="343">
        <f t="shared" si="1"/>
        <v>168.30699999999999</v>
      </c>
      <c r="AQ4" s="343">
        <f t="shared" si="1"/>
        <v>243.74600000000001</v>
      </c>
      <c r="AR4" s="343">
        <f t="shared" si="1"/>
        <v>276.87</v>
      </c>
      <c r="AS4" s="343">
        <f t="shared" si="1"/>
        <v>316.30900000000003</v>
      </c>
      <c r="AT4" s="343">
        <f t="shared" si="1"/>
        <v>347.66500000000002</v>
      </c>
      <c r="AU4" s="343">
        <f t="shared" si="1"/>
        <v>438.95100000000002</v>
      </c>
      <c r="AV4" s="343">
        <f t="shared" si="1"/>
        <v>465.5</v>
      </c>
      <c r="AW4" s="343">
        <f t="shared" si="1"/>
        <v>449</v>
      </c>
      <c r="AX4" s="343">
        <f t="shared" si="1"/>
        <v>507</v>
      </c>
      <c r="AY4" s="343">
        <f t="shared" si="1"/>
        <v>552.85699999999997</v>
      </c>
      <c r="AZ4" s="343">
        <f t="shared" si="1"/>
        <v>373.52500000000003</v>
      </c>
      <c r="BA4" s="343">
        <f t="shared" si="1"/>
        <v>537.76300000000003</v>
      </c>
      <c r="BB4" s="343">
        <f t="shared" si="1"/>
        <v>591.26400000000001</v>
      </c>
      <c r="BC4" s="343">
        <f t="shared" si="1"/>
        <v>673.26800000000003</v>
      </c>
      <c r="BD4" s="343">
        <f t="shared" si="1"/>
        <v>692.71299999999997</v>
      </c>
      <c r="BE4" s="343">
        <f t="shared" si="1"/>
        <v>691.73578498647475</v>
      </c>
      <c r="BF4" s="343">
        <f t="shared" si="1"/>
        <v>792.49211571442549</v>
      </c>
      <c r="BG4" s="343">
        <f t="shared" si="1"/>
        <v>1162.6198373672</v>
      </c>
      <c r="BH4" s="343">
        <f t="shared" si="1"/>
        <v>1440.9349999999999</v>
      </c>
      <c r="BI4" s="343">
        <f t="shared" si="1"/>
        <v>1347.2803274026728</v>
      </c>
      <c r="BJ4" s="343">
        <f t="shared" si="1"/>
        <v>1488.3439635451134</v>
      </c>
      <c r="BK4" s="343">
        <f t="shared" si="1"/>
        <v>1869.8748913673235</v>
      </c>
      <c r="BL4" s="343">
        <f t="shared" si="1"/>
        <v>2270.3184372708433</v>
      </c>
      <c r="BM4" s="343">
        <f t="shared" si="1"/>
        <v>2370.7199062365353</v>
      </c>
      <c r="BN4" s="343">
        <f t="shared" ref="BN4:CE4" si="2">SUM(BN5:BN6)</f>
        <v>2477.7295703651862</v>
      </c>
      <c r="BO4" s="343">
        <f t="shared" si="2"/>
        <v>2560.4041284890704</v>
      </c>
      <c r="BP4" s="343">
        <f t="shared" si="2"/>
        <v>2640.3124609216825</v>
      </c>
      <c r="BQ4" s="343">
        <f t="shared" si="2"/>
        <v>2635.9920389899999</v>
      </c>
      <c r="BR4" s="343">
        <f t="shared" si="2"/>
        <v>2676.5560417199999</v>
      </c>
      <c r="BS4" s="343">
        <f t="shared" si="2"/>
        <v>2791.9409708199996</v>
      </c>
      <c r="BT4" s="343">
        <f t="shared" si="2"/>
        <v>2728.4577738399998</v>
      </c>
      <c r="BU4" s="343">
        <f t="shared" si="2"/>
        <v>2733.4229097900002</v>
      </c>
      <c r="BV4" s="343">
        <f t="shared" si="2"/>
        <v>2833.64452364</v>
      </c>
      <c r="BW4" s="343">
        <f t="shared" si="2"/>
        <v>2948.32425564</v>
      </c>
      <c r="BX4" s="343">
        <f t="shared" si="2"/>
        <v>2883.7453444999996</v>
      </c>
      <c r="BY4" s="343">
        <f t="shared" si="2"/>
        <v>2968.39539741</v>
      </c>
      <c r="BZ4" s="343">
        <f t="shared" si="2"/>
        <v>3014.9083345415438</v>
      </c>
      <c r="CA4" s="343">
        <f t="shared" si="2"/>
        <v>3248.7697920858691</v>
      </c>
      <c r="CB4" s="343">
        <f t="shared" si="2"/>
        <v>3409.9623207819172</v>
      </c>
      <c r="CC4" s="343">
        <f t="shared" si="2"/>
        <v>3436.3191813970261</v>
      </c>
      <c r="CD4" s="343">
        <f t="shared" si="2"/>
        <v>3487.1897372939115</v>
      </c>
      <c r="CE4" s="344">
        <f t="shared" si="2"/>
        <v>3594.0649888031944</v>
      </c>
    </row>
    <row r="5" spans="1:83" s="244" customFormat="1" ht="25.5" customHeight="1" x14ac:dyDescent="0.35">
      <c r="B5" s="235" t="s">
        <v>254</v>
      </c>
      <c r="C5" s="235"/>
      <c r="D5" s="343">
        <v>0</v>
      </c>
      <c r="E5" s="343">
        <v>0</v>
      </c>
      <c r="F5" s="343">
        <v>0</v>
      </c>
      <c r="G5" s="343">
        <v>0</v>
      </c>
      <c r="H5" s="343">
        <v>0</v>
      </c>
      <c r="I5" s="343">
        <v>0</v>
      </c>
      <c r="J5" s="343">
        <v>0</v>
      </c>
      <c r="K5" s="343">
        <v>0</v>
      </c>
      <c r="L5" s="343">
        <v>0</v>
      </c>
      <c r="M5" s="343">
        <v>0</v>
      </c>
      <c r="N5" s="343">
        <v>0</v>
      </c>
      <c r="O5" s="343">
        <v>0</v>
      </c>
      <c r="P5" s="343">
        <v>0</v>
      </c>
      <c r="Q5" s="343">
        <v>0</v>
      </c>
      <c r="R5" s="343">
        <v>0</v>
      </c>
      <c r="S5" s="343">
        <v>0</v>
      </c>
      <c r="T5" s="343">
        <v>0</v>
      </c>
      <c r="U5" s="343">
        <v>0</v>
      </c>
      <c r="V5" s="343">
        <v>0</v>
      </c>
      <c r="W5" s="343">
        <v>0</v>
      </c>
      <c r="X5" s="343">
        <v>0</v>
      </c>
      <c r="Y5" s="343">
        <v>0</v>
      </c>
      <c r="Z5" s="343">
        <v>40</v>
      </c>
      <c r="AA5" s="343">
        <v>42</v>
      </c>
      <c r="AB5" s="343">
        <v>42</v>
      </c>
      <c r="AC5" s="343">
        <v>42</v>
      </c>
      <c r="AD5" s="343">
        <v>47</v>
      </c>
      <c r="AE5" s="343">
        <v>55</v>
      </c>
      <c r="AF5" s="343">
        <v>81</v>
      </c>
      <c r="AG5" s="343">
        <v>92</v>
      </c>
      <c r="AH5" s="343">
        <v>105</v>
      </c>
      <c r="AI5" s="343">
        <v>125</v>
      </c>
      <c r="AJ5" s="343">
        <v>149</v>
      </c>
      <c r="AK5" s="343">
        <v>158</v>
      </c>
      <c r="AL5" s="343">
        <v>152</v>
      </c>
      <c r="AM5" s="343">
        <v>141</v>
      </c>
      <c r="AN5" s="343">
        <v>161</v>
      </c>
      <c r="AO5" s="343">
        <v>164</v>
      </c>
      <c r="AP5" s="343">
        <v>168.30699999999999</v>
      </c>
      <c r="AQ5" s="343">
        <v>50.746000000000002</v>
      </c>
      <c r="AR5" s="343">
        <v>26.87</v>
      </c>
      <c r="AS5" s="343">
        <v>30.309000000000001</v>
      </c>
      <c r="AT5" s="343">
        <v>33.664999999999999</v>
      </c>
      <c r="AU5" s="343">
        <v>30.951000000000001</v>
      </c>
      <c r="AV5" s="343">
        <v>31.5</v>
      </c>
      <c r="AW5" s="343">
        <v>33</v>
      </c>
      <c r="AX5" s="343">
        <v>27</v>
      </c>
      <c r="AY5" s="343">
        <v>28.556999999999999</v>
      </c>
      <c r="AZ5" s="343">
        <v>32.725000000000001</v>
      </c>
      <c r="BA5" s="343">
        <v>35.762999999999998</v>
      </c>
      <c r="BB5" s="343">
        <v>38.264000000000003</v>
      </c>
      <c r="BC5" s="343">
        <v>38.268000000000001</v>
      </c>
      <c r="BD5" s="343">
        <v>44.713000000000001</v>
      </c>
      <c r="BE5" s="343">
        <v>55.794706500000004</v>
      </c>
      <c r="BF5" s="343">
        <v>68.735896129999986</v>
      </c>
      <c r="BG5" s="343">
        <v>127.61983736719999</v>
      </c>
      <c r="BH5" s="343">
        <v>149.76499999999999</v>
      </c>
      <c r="BI5" s="343">
        <v>163.62538309999999</v>
      </c>
      <c r="BJ5" s="343">
        <v>175.38975154999997</v>
      </c>
      <c r="BK5" s="343">
        <v>246.68661228606564</v>
      </c>
      <c r="BL5" s="343">
        <v>320.89652102000002</v>
      </c>
      <c r="BM5" s="343">
        <v>344.51753750999995</v>
      </c>
      <c r="BN5" s="343">
        <v>343.25488572749998</v>
      </c>
      <c r="BO5" s="343">
        <v>365.53661895000005</v>
      </c>
      <c r="BP5" s="343">
        <v>395.77258469999998</v>
      </c>
      <c r="BQ5" s="343">
        <v>399.99203899000008</v>
      </c>
      <c r="BR5" s="343">
        <v>416.55604172</v>
      </c>
      <c r="BS5" s="343">
        <v>440.94097081999979</v>
      </c>
      <c r="BT5" s="343">
        <v>436.45777384000002</v>
      </c>
      <c r="BU5" s="343">
        <v>427.42290979000001</v>
      </c>
      <c r="BV5" s="343">
        <v>427.6445236400001</v>
      </c>
      <c r="BW5" s="343">
        <v>419.32425564000005</v>
      </c>
      <c r="BX5" s="343">
        <v>383.74534449999982</v>
      </c>
      <c r="BY5" s="343">
        <v>362.39539741000004</v>
      </c>
      <c r="BZ5" s="343">
        <v>388.55787692185226</v>
      </c>
      <c r="CA5" s="343">
        <v>431.36949049112195</v>
      </c>
      <c r="CB5" s="343">
        <v>456.59587574576005</v>
      </c>
      <c r="CC5" s="343">
        <v>455.35093564107814</v>
      </c>
      <c r="CD5" s="343">
        <v>468.99161214345844</v>
      </c>
      <c r="CE5" s="344">
        <v>487.42551037665675</v>
      </c>
    </row>
    <row r="6" spans="1:83" ht="25.5" customHeight="1" x14ac:dyDescent="0.35">
      <c r="B6" s="235" t="s">
        <v>272</v>
      </c>
      <c r="C6" s="74"/>
      <c r="D6" s="343">
        <v>0</v>
      </c>
      <c r="E6" s="343">
        <v>0</v>
      </c>
      <c r="F6" s="343">
        <v>0</v>
      </c>
      <c r="G6" s="343">
        <v>0</v>
      </c>
      <c r="H6" s="343">
        <v>0</v>
      </c>
      <c r="I6" s="343">
        <v>0</v>
      </c>
      <c r="J6" s="343">
        <v>0</v>
      </c>
      <c r="K6" s="343">
        <v>0</v>
      </c>
      <c r="L6" s="343">
        <v>0</v>
      </c>
      <c r="M6" s="343">
        <v>0</v>
      </c>
      <c r="N6" s="343">
        <v>0</v>
      </c>
      <c r="O6" s="343">
        <v>0</v>
      </c>
      <c r="P6" s="343">
        <v>0</v>
      </c>
      <c r="Q6" s="343">
        <v>0</v>
      </c>
      <c r="R6" s="343">
        <v>0</v>
      </c>
      <c r="S6" s="343">
        <v>0</v>
      </c>
      <c r="T6" s="343">
        <v>0</v>
      </c>
      <c r="U6" s="343">
        <v>0</v>
      </c>
      <c r="V6" s="343">
        <v>0</v>
      </c>
      <c r="W6" s="343">
        <v>0</v>
      </c>
      <c r="X6" s="343">
        <v>0</v>
      </c>
      <c r="Y6" s="343">
        <v>0</v>
      </c>
      <c r="Z6" s="343">
        <v>0</v>
      </c>
      <c r="AA6" s="343">
        <v>0</v>
      </c>
      <c r="AB6" s="343">
        <v>0</v>
      </c>
      <c r="AC6" s="343">
        <v>0</v>
      </c>
      <c r="AD6" s="343">
        <v>0</v>
      </c>
      <c r="AE6" s="343">
        <v>0</v>
      </c>
      <c r="AF6" s="343">
        <v>0</v>
      </c>
      <c r="AG6" s="343">
        <v>0</v>
      </c>
      <c r="AH6" s="343">
        <v>0</v>
      </c>
      <c r="AI6" s="343">
        <v>0</v>
      </c>
      <c r="AJ6" s="343">
        <v>0</v>
      </c>
      <c r="AK6" s="343">
        <v>0</v>
      </c>
      <c r="AL6" s="343">
        <v>0</v>
      </c>
      <c r="AM6" s="343">
        <v>0</v>
      </c>
      <c r="AN6" s="343">
        <v>0</v>
      </c>
      <c r="AO6" s="343">
        <v>0</v>
      </c>
      <c r="AP6" s="343">
        <v>0</v>
      </c>
      <c r="AQ6" s="343">
        <v>193</v>
      </c>
      <c r="AR6" s="343">
        <v>250</v>
      </c>
      <c r="AS6" s="343">
        <v>286</v>
      </c>
      <c r="AT6" s="343">
        <v>314</v>
      </c>
      <c r="AU6" s="343">
        <v>408</v>
      </c>
      <c r="AV6" s="343">
        <v>434</v>
      </c>
      <c r="AW6" s="343">
        <v>416</v>
      </c>
      <c r="AX6" s="343">
        <v>480</v>
      </c>
      <c r="AY6" s="343">
        <v>524.29999999999995</v>
      </c>
      <c r="AZ6" s="343">
        <v>340.8</v>
      </c>
      <c r="BA6" s="343">
        <v>502</v>
      </c>
      <c r="BB6" s="343">
        <v>553</v>
      </c>
      <c r="BC6" s="343">
        <v>635</v>
      </c>
      <c r="BD6" s="343">
        <v>648</v>
      </c>
      <c r="BE6" s="343">
        <v>635.94107848647479</v>
      </c>
      <c r="BF6" s="343">
        <v>723.75621958442548</v>
      </c>
      <c r="BG6" s="343">
        <v>1035</v>
      </c>
      <c r="BH6" s="343">
        <v>1291.17</v>
      </c>
      <c r="BI6" s="343">
        <v>1183.6549443026729</v>
      </c>
      <c r="BJ6" s="343">
        <v>1312.9542119951134</v>
      </c>
      <c r="BK6" s="343">
        <v>1623.1882790812579</v>
      </c>
      <c r="BL6" s="343">
        <v>1949.4219162508432</v>
      </c>
      <c r="BM6" s="343">
        <v>2026.2023687265355</v>
      </c>
      <c r="BN6" s="343">
        <v>2134.4746846376861</v>
      </c>
      <c r="BO6" s="343">
        <v>2194.8675095390704</v>
      </c>
      <c r="BP6" s="343">
        <v>2244.5398762216823</v>
      </c>
      <c r="BQ6" s="343">
        <v>2236</v>
      </c>
      <c r="BR6" s="343">
        <v>2260</v>
      </c>
      <c r="BS6" s="343">
        <v>2351</v>
      </c>
      <c r="BT6" s="343">
        <v>2292</v>
      </c>
      <c r="BU6" s="343">
        <v>2306</v>
      </c>
      <c r="BV6" s="343">
        <v>2406</v>
      </c>
      <c r="BW6" s="343">
        <v>2529</v>
      </c>
      <c r="BX6" s="343">
        <v>2500</v>
      </c>
      <c r="BY6" s="343">
        <v>2606</v>
      </c>
      <c r="BZ6" s="343">
        <v>2626.3504576196915</v>
      </c>
      <c r="CA6" s="343">
        <v>2817.4003015947469</v>
      </c>
      <c r="CB6" s="343">
        <v>2953.3664450361571</v>
      </c>
      <c r="CC6" s="343">
        <v>2980.9682457559479</v>
      </c>
      <c r="CD6" s="343">
        <v>3018.1981251504531</v>
      </c>
      <c r="CE6" s="344">
        <v>3106.6394784265376</v>
      </c>
    </row>
    <row r="7" spans="1:83" s="305" customFormat="1" x14ac:dyDescent="0.25">
      <c r="B7" s="469"/>
      <c r="C7" s="367"/>
      <c r="D7" s="368"/>
      <c r="E7" s="368"/>
      <c r="F7" s="368"/>
      <c r="G7" s="368"/>
      <c r="H7" s="368"/>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c r="AZ7" s="368"/>
      <c r="BA7" s="368"/>
      <c r="BB7" s="368"/>
      <c r="BC7" s="368"/>
      <c r="BD7" s="368"/>
      <c r="BE7" s="368"/>
      <c r="BF7" s="368"/>
      <c r="BG7" s="368"/>
      <c r="BH7" s="368"/>
      <c r="BI7" s="368"/>
      <c r="BJ7" s="368"/>
      <c r="BK7" s="368"/>
      <c r="BL7" s="368"/>
      <c r="BM7" s="368"/>
      <c r="BN7" s="368"/>
      <c r="BO7" s="368"/>
      <c r="BP7" s="368"/>
      <c r="BQ7" s="368"/>
      <c r="BR7" s="368"/>
      <c r="BS7" s="368"/>
      <c r="BT7" s="368"/>
      <c r="BU7" s="368"/>
      <c r="BV7" s="368"/>
      <c r="BW7" s="368"/>
      <c r="BX7" s="368"/>
      <c r="BY7" s="368"/>
      <c r="BZ7" s="368"/>
      <c r="CA7" s="368"/>
      <c r="CB7" s="368"/>
      <c r="CC7" s="368"/>
      <c r="CD7" s="368"/>
      <c r="CE7" s="369"/>
    </row>
    <row r="8" spans="1:83" ht="26.25" customHeight="1" x14ac:dyDescent="0.35">
      <c r="A8" s="351"/>
      <c r="B8" s="109" t="s">
        <v>709</v>
      </c>
      <c r="D8" s="51" t="s">
        <v>145</v>
      </c>
      <c r="E8" s="51" t="s">
        <v>146</v>
      </c>
      <c r="F8" s="51" t="s">
        <v>147</v>
      </c>
      <c r="G8" s="51" t="s">
        <v>148</v>
      </c>
      <c r="H8" s="51" t="s">
        <v>149</v>
      </c>
      <c r="I8" s="51" t="s">
        <v>150</v>
      </c>
      <c r="J8" s="51" t="s">
        <v>151</v>
      </c>
      <c r="K8" s="51" t="s">
        <v>152</v>
      </c>
      <c r="L8" s="51" t="s">
        <v>153</v>
      </c>
      <c r="M8" s="51" t="s">
        <v>154</v>
      </c>
      <c r="N8" s="51" t="s">
        <v>155</v>
      </c>
      <c r="O8" s="51" t="s">
        <v>156</v>
      </c>
      <c r="P8" s="51" t="s">
        <v>157</v>
      </c>
      <c r="Q8" s="51" t="s">
        <v>158</v>
      </c>
      <c r="R8" s="51" t="s">
        <v>159</v>
      </c>
      <c r="S8" s="51" t="s">
        <v>160</v>
      </c>
      <c r="T8" s="51" t="s">
        <v>161</v>
      </c>
      <c r="U8" s="51" t="s">
        <v>162</v>
      </c>
      <c r="V8" s="51" t="s">
        <v>163</v>
      </c>
      <c r="W8" s="51" t="s">
        <v>164</v>
      </c>
      <c r="X8" s="51" t="s">
        <v>165</v>
      </c>
      <c r="Y8" s="51" t="s">
        <v>166</v>
      </c>
      <c r="Z8" s="51" t="s">
        <v>167</v>
      </c>
      <c r="AA8" s="51" t="s">
        <v>168</v>
      </c>
      <c r="AB8" s="51" t="s">
        <v>169</v>
      </c>
      <c r="AC8" s="51" t="s">
        <v>170</v>
      </c>
      <c r="AD8" s="51" t="s">
        <v>171</v>
      </c>
      <c r="AE8" s="51" t="s">
        <v>172</v>
      </c>
      <c r="AF8" s="51" t="s">
        <v>173</v>
      </c>
      <c r="AG8" s="51" t="s">
        <v>174</v>
      </c>
      <c r="AH8" s="51" t="s">
        <v>175</v>
      </c>
      <c r="AI8" s="51" t="s">
        <v>176</v>
      </c>
      <c r="AJ8" s="51" t="s">
        <v>177</v>
      </c>
      <c r="AK8" s="51" t="s">
        <v>178</v>
      </c>
      <c r="AL8" s="51" t="s">
        <v>179</v>
      </c>
      <c r="AM8" s="51" t="s">
        <v>180</v>
      </c>
      <c r="AN8" s="51" t="s">
        <v>181</v>
      </c>
      <c r="AO8" s="51" t="s">
        <v>182</v>
      </c>
      <c r="AP8" s="51" t="s">
        <v>183</v>
      </c>
      <c r="AQ8" s="51" t="s">
        <v>184</v>
      </c>
      <c r="AR8" s="51" t="s">
        <v>185</v>
      </c>
      <c r="AS8" s="51" t="s">
        <v>186</v>
      </c>
      <c r="AT8" s="51" t="s">
        <v>187</v>
      </c>
      <c r="AU8" s="51" t="s">
        <v>188</v>
      </c>
      <c r="AV8" s="51" t="s">
        <v>189</v>
      </c>
      <c r="AW8" s="51" t="s">
        <v>190</v>
      </c>
      <c r="AX8" s="51" t="s">
        <v>191</v>
      </c>
      <c r="AY8" s="51" t="s">
        <v>90</v>
      </c>
      <c r="AZ8" s="51" t="s">
        <v>91</v>
      </c>
      <c r="BA8" s="51" t="s">
        <v>92</v>
      </c>
      <c r="BB8" s="51" t="s">
        <v>93</v>
      </c>
      <c r="BC8" s="51" t="s">
        <v>94</v>
      </c>
      <c r="BD8" s="51" t="s">
        <v>95</v>
      </c>
      <c r="BE8" s="51" t="s">
        <v>96</v>
      </c>
      <c r="BF8" s="51" t="s">
        <v>97</v>
      </c>
      <c r="BG8" s="51" t="s">
        <v>98</v>
      </c>
      <c r="BH8" s="51" t="s">
        <v>99</v>
      </c>
      <c r="BI8" s="51" t="s">
        <v>100</v>
      </c>
      <c r="BJ8" s="51" t="s">
        <v>101</v>
      </c>
      <c r="BK8" s="51" t="s">
        <v>102</v>
      </c>
      <c r="BL8" s="51" t="s">
        <v>103</v>
      </c>
      <c r="BM8" s="51" t="s">
        <v>104</v>
      </c>
      <c r="BN8" s="51" t="s">
        <v>105</v>
      </c>
      <c r="BO8" s="51" t="s">
        <v>106</v>
      </c>
      <c r="BP8" s="51" t="s">
        <v>107</v>
      </c>
      <c r="BQ8" s="51" t="s">
        <v>108</v>
      </c>
      <c r="BR8" s="51" t="s">
        <v>109</v>
      </c>
      <c r="BS8" s="51" t="s">
        <v>110</v>
      </c>
      <c r="BT8" s="51" t="s">
        <v>111</v>
      </c>
      <c r="BU8" s="51" t="s">
        <v>112</v>
      </c>
      <c r="BV8" s="51" t="s">
        <v>113</v>
      </c>
      <c r="BW8" s="51" t="s">
        <v>114</v>
      </c>
      <c r="BX8" s="51" t="s">
        <v>115</v>
      </c>
      <c r="BY8" s="51" t="s">
        <v>116</v>
      </c>
      <c r="BZ8" s="51" t="s">
        <v>117</v>
      </c>
      <c r="CA8" s="51" t="s">
        <v>118</v>
      </c>
      <c r="CB8" s="51" t="s">
        <v>119</v>
      </c>
      <c r="CC8" s="51" t="s">
        <v>120</v>
      </c>
      <c r="CD8" s="51" t="s">
        <v>121</v>
      </c>
      <c r="CE8" s="52" t="s">
        <v>122</v>
      </c>
    </row>
    <row r="9" spans="1:83" x14ac:dyDescent="0.35">
      <c r="A9" s="351"/>
      <c r="B9" s="331" t="s">
        <v>305</v>
      </c>
      <c r="C9" s="352"/>
      <c r="D9" s="278" t="s">
        <v>124</v>
      </c>
      <c r="E9" s="278" t="s">
        <v>124</v>
      </c>
      <c r="F9" s="278" t="s">
        <v>124</v>
      </c>
      <c r="G9" s="278" t="s">
        <v>124</v>
      </c>
      <c r="H9" s="278" t="s">
        <v>124</v>
      </c>
      <c r="I9" s="278" t="s">
        <v>124</v>
      </c>
      <c r="J9" s="278" t="s">
        <v>124</v>
      </c>
      <c r="K9" s="278" t="s">
        <v>124</v>
      </c>
      <c r="L9" s="278" t="s">
        <v>124</v>
      </c>
      <c r="M9" s="278" t="s">
        <v>124</v>
      </c>
      <c r="N9" s="278" t="s">
        <v>124</v>
      </c>
      <c r="O9" s="278" t="s">
        <v>124</v>
      </c>
      <c r="P9" s="278" t="s">
        <v>124</v>
      </c>
      <c r="Q9" s="278" t="s">
        <v>124</v>
      </c>
      <c r="R9" s="278" t="s">
        <v>124</v>
      </c>
      <c r="S9" s="278" t="s">
        <v>124</v>
      </c>
      <c r="T9" s="278" t="s">
        <v>124</v>
      </c>
      <c r="U9" s="278" t="s">
        <v>124</v>
      </c>
      <c r="V9" s="278" t="s">
        <v>124</v>
      </c>
      <c r="W9" s="278" t="s">
        <v>124</v>
      </c>
      <c r="X9" s="278" t="s">
        <v>124</v>
      </c>
      <c r="Y9" s="278" t="s">
        <v>124</v>
      </c>
      <c r="Z9" s="278" t="s">
        <v>124</v>
      </c>
      <c r="AA9" s="278" t="s">
        <v>124</v>
      </c>
      <c r="AB9" s="278" t="s">
        <v>124</v>
      </c>
      <c r="AC9" s="278" t="s">
        <v>124</v>
      </c>
      <c r="AD9" s="278" t="s">
        <v>124</v>
      </c>
      <c r="AE9" s="278" t="s">
        <v>124</v>
      </c>
      <c r="AF9" s="278" t="s">
        <v>124</v>
      </c>
      <c r="AG9" s="278" t="s">
        <v>124</v>
      </c>
      <c r="AH9" s="278" t="s">
        <v>124</v>
      </c>
      <c r="AI9" s="278" t="s">
        <v>124</v>
      </c>
      <c r="AJ9" s="278" t="s">
        <v>124</v>
      </c>
      <c r="AK9" s="278" t="s">
        <v>124</v>
      </c>
      <c r="AL9" s="278" t="s">
        <v>124</v>
      </c>
      <c r="AM9" s="278" t="s">
        <v>124</v>
      </c>
      <c r="AN9" s="278" t="s">
        <v>124</v>
      </c>
      <c r="AO9" s="278" t="s">
        <v>124</v>
      </c>
      <c r="AP9" s="278" t="s">
        <v>124</v>
      </c>
      <c r="AQ9" s="278" t="s">
        <v>124</v>
      </c>
      <c r="AR9" s="278" t="s">
        <v>124</v>
      </c>
      <c r="AS9" s="278" t="s">
        <v>124</v>
      </c>
      <c r="AT9" s="278" t="s">
        <v>124</v>
      </c>
      <c r="AU9" s="278" t="s">
        <v>124</v>
      </c>
      <c r="AV9" s="278" t="s">
        <v>124</v>
      </c>
      <c r="AW9" s="278" t="s">
        <v>124</v>
      </c>
      <c r="AX9" s="278" t="s">
        <v>124</v>
      </c>
      <c r="AY9" s="278" t="s">
        <v>124</v>
      </c>
      <c r="AZ9" s="278" t="s">
        <v>124</v>
      </c>
      <c r="BA9" s="278" t="s">
        <v>124</v>
      </c>
      <c r="BB9" s="278" t="s">
        <v>124</v>
      </c>
      <c r="BC9" s="278" t="s">
        <v>124</v>
      </c>
      <c r="BD9" s="278" t="s">
        <v>124</v>
      </c>
      <c r="BE9" s="278" t="s">
        <v>124</v>
      </c>
      <c r="BF9" s="278" t="s">
        <v>124</v>
      </c>
      <c r="BG9" s="278" t="s">
        <v>124</v>
      </c>
      <c r="BH9" s="278" t="s">
        <v>124</v>
      </c>
      <c r="BI9" s="278" t="s">
        <v>124</v>
      </c>
      <c r="BJ9" s="278" t="s">
        <v>124</v>
      </c>
      <c r="BK9" s="278" t="s">
        <v>124</v>
      </c>
      <c r="BL9" s="278" t="s">
        <v>124</v>
      </c>
      <c r="BM9" s="278" t="s">
        <v>124</v>
      </c>
      <c r="BN9" s="278" t="s">
        <v>124</v>
      </c>
      <c r="BO9" s="278" t="s">
        <v>124</v>
      </c>
      <c r="BP9" s="278" t="s">
        <v>124</v>
      </c>
      <c r="BQ9" s="278" t="s">
        <v>124</v>
      </c>
      <c r="BR9" s="278" t="s">
        <v>124</v>
      </c>
      <c r="BS9" s="278" t="s">
        <v>124</v>
      </c>
      <c r="BT9" s="278" t="s">
        <v>124</v>
      </c>
      <c r="BU9" s="278" t="s">
        <v>124</v>
      </c>
      <c r="BV9" s="278" t="s">
        <v>124</v>
      </c>
      <c r="BW9" s="278" t="s">
        <v>124</v>
      </c>
      <c r="BX9" s="278" t="s">
        <v>124</v>
      </c>
      <c r="BY9" s="278" t="s">
        <v>124</v>
      </c>
      <c r="BZ9" s="278" t="s">
        <v>125</v>
      </c>
      <c r="CA9" s="278" t="s">
        <v>125</v>
      </c>
      <c r="CB9" s="278" t="s">
        <v>125</v>
      </c>
      <c r="CC9" s="278" t="s">
        <v>125</v>
      </c>
      <c r="CD9" s="278" t="s">
        <v>125</v>
      </c>
      <c r="CE9" s="279" t="s">
        <v>125</v>
      </c>
    </row>
    <row r="10" spans="1:83" s="244" customFormat="1" ht="26.25" customHeight="1" x14ac:dyDescent="0.35">
      <c r="A10" s="345"/>
      <c r="B10" s="109" t="s">
        <v>137</v>
      </c>
      <c r="C10" s="109"/>
      <c r="D10" s="343">
        <v>0</v>
      </c>
      <c r="E10" s="343">
        <v>0</v>
      </c>
      <c r="F10" s="343">
        <v>0</v>
      </c>
      <c r="G10" s="343">
        <v>0</v>
      </c>
      <c r="H10" s="343">
        <v>0</v>
      </c>
      <c r="I10" s="343">
        <v>0</v>
      </c>
      <c r="J10" s="343">
        <v>0</v>
      </c>
      <c r="K10" s="343">
        <v>0</v>
      </c>
      <c r="L10" s="343">
        <v>0</v>
      </c>
      <c r="M10" s="343">
        <v>0</v>
      </c>
      <c r="N10" s="343">
        <v>0</v>
      </c>
      <c r="O10" s="343">
        <v>0</v>
      </c>
      <c r="P10" s="343">
        <v>0</v>
      </c>
      <c r="Q10" s="343">
        <v>0</v>
      </c>
      <c r="R10" s="343">
        <v>0</v>
      </c>
      <c r="S10" s="343">
        <v>0</v>
      </c>
      <c r="T10" s="343">
        <v>0</v>
      </c>
      <c r="U10" s="343">
        <v>0</v>
      </c>
      <c r="V10" s="343">
        <v>0</v>
      </c>
      <c r="W10" s="343">
        <v>0</v>
      </c>
      <c r="X10" s="343">
        <v>0</v>
      </c>
      <c r="Y10" s="343">
        <v>0</v>
      </c>
      <c r="Z10" s="343">
        <v>642.23525651751243</v>
      </c>
      <c r="AA10" s="343">
        <v>626.81007495228323</v>
      </c>
      <c r="AB10" s="343">
        <v>577.72991940676798</v>
      </c>
      <c r="AC10" s="343">
        <v>530.93984841646466</v>
      </c>
      <c r="AD10" s="343">
        <v>493.98996945167346</v>
      </c>
      <c r="AE10" s="343">
        <v>464.34554802551929</v>
      </c>
      <c r="AF10" s="343">
        <v>14.08025387267209</v>
      </c>
      <c r="AG10" s="343">
        <v>18.87106602669019</v>
      </c>
      <c r="AH10" s="343">
        <f t="shared" ref="AH10:BM10" si="3">SUM(AH11:AH12)</f>
        <v>613.24676236907271</v>
      </c>
      <c r="AI10" s="343">
        <f t="shared" si="3"/>
        <v>623.66983669905892</v>
      </c>
      <c r="AJ10" s="343">
        <f t="shared" si="3"/>
        <v>622.97571470326898</v>
      </c>
      <c r="AK10" s="343">
        <f t="shared" si="3"/>
        <v>595.99111596302623</v>
      </c>
      <c r="AL10" s="343">
        <f t="shared" si="3"/>
        <v>532.85577549262803</v>
      </c>
      <c r="AM10" s="343">
        <f t="shared" si="3"/>
        <v>470.11816205092958</v>
      </c>
      <c r="AN10" s="343">
        <f t="shared" si="3"/>
        <v>506.34359684960998</v>
      </c>
      <c r="AO10" s="343">
        <f t="shared" si="3"/>
        <v>486.83566567790956</v>
      </c>
      <c r="AP10" s="343">
        <f t="shared" si="3"/>
        <v>476.9907841876522</v>
      </c>
      <c r="AQ10" s="343">
        <f t="shared" si="3"/>
        <v>652.89595598195365</v>
      </c>
      <c r="AR10" s="343">
        <f t="shared" si="3"/>
        <v>692.2780297705566</v>
      </c>
      <c r="AS10" s="343">
        <f t="shared" si="3"/>
        <v>730.64740207955356</v>
      </c>
      <c r="AT10" s="343">
        <f t="shared" si="3"/>
        <v>740.24894261804116</v>
      </c>
      <c r="AU10" s="343">
        <f t="shared" si="3"/>
        <v>879.60279887427282</v>
      </c>
      <c r="AV10" s="343">
        <f t="shared" si="3"/>
        <v>905.30623859412026</v>
      </c>
      <c r="AW10" s="343">
        <f t="shared" si="3"/>
        <v>848.70240536691676</v>
      </c>
      <c r="AX10" s="343">
        <f t="shared" si="3"/>
        <v>942.46327203698786</v>
      </c>
      <c r="AY10" s="343">
        <f t="shared" si="3"/>
        <v>992.71764948376699</v>
      </c>
      <c r="AZ10" s="343">
        <f t="shared" si="3"/>
        <v>644.02584351571761</v>
      </c>
      <c r="BA10" s="343">
        <f t="shared" si="3"/>
        <v>926.49399256161746</v>
      </c>
      <c r="BB10" s="343">
        <f t="shared" si="3"/>
        <v>1000.9923168217679</v>
      </c>
      <c r="BC10" s="343">
        <f t="shared" si="3"/>
        <v>1125.6543023960057</v>
      </c>
      <c r="BD10" s="343">
        <f t="shared" si="3"/>
        <v>1143.8030116784394</v>
      </c>
      <c r="BE10" s="343">
        <f t="shared" si="3"/>
        <v>1119.1889079409948</v>
      </c>
      <c r="BF10" s="343">
        <f t="shared" si="3"/>
        <v>1253.5330054741848</v>
      </c>
      <c r="BG10" s="343">
        <f t="shared" si="3"/>
        <v>1795.2275235110603</v>
      </c>
      <c r="BH10" s="343">
        <f t="shared" si="3"/>
        <v>2159.6149456969069</v>
      </c>
      <c r="BI10" s="343">
        <f t="shared" si="3"/>
        <v>1965.0614294886825</v>
      </c>
      <c r="BJ10" s="343">
        <f t="shared" si="3"/>
        <v>2107.7118613988778</v>
      </c>
      <c r="BK10" s="343">
        <f t="shared" si="3"/>
        <v>2586.8904199645945</v>
      </c>
      <c r="BL10" s="343">
        <f t="shared" si="3"/>
        <v>3031.3742823431376</v>
      </c>
      <c r="BM10" s="343">
        <f t="shared" si="3"/>
        <v>3123.6410593838009</v>
      </c>
      <c r="BN10" s="343">
        <f t="shared" ref="BN10:CE10" si="4">SUM(BN11:BN12)</f>
        <v>3211.0738990679456</v>
      </c>
      <c r="BO10" s="343">
        <f t="shared" si="4"/>
        <v>3260.429236835038</v>
      </c>
      <c r="BP10" s="343">
        <f t="shared" si="4"/>
        <v>3304.9206371918276</v>
      </c>
      <c r="BQ10" s="343">
        <f t="shared" si="4"/>
        <v>3232.3140560222769</v>
      </c>
      <c r="BR10" s="343">
        <f t="shared" si="4"/>
        <v>3246.3168059624841</v>
      </c>
      <c r="BS10" s="343">
        <f t="shared" si="4"/>
        <v>3359.5099142357722</v>
      </c>
      <c r="BT10" s="343">
        <f t="shared" si="4"/>
        <v>3217.0735622519896</v>
      </c>
      <c r="BU10" s="343">
        <f t="shared" si="4"/>
        <v>3170.0620660554573</v>
      </c>
      <c r="BV10" s="343">
        <f t="shared" si="4"/>
        <v>3228.6134601134709</v>
      </c>
      <c r="BW10" s="343">
        <f t="shared" si="4"/>
        <v>3274.1333049051</v>
      </c>
      <c r="BX10" s="343">
        <f t="shared" si="4"/>
        <v>3009.5603161845456</v>
      </c>
      <c r="BY10" s="343">
        <f t="shared" si="4"/>
        <v>3112.6402948757936</v>
      </c>
      <c r="BZ10" s="343">
        <f t="shared" si="4"/>
        <v>3014.9083345415438</v>
      </c>
      <c r="CA10" s="343">
        <f t="shared" si="4"/>
        <v>3147.0407709607894</v>
      </c>
      <c r="CB10" s="343">
        <f t="shared" si="4"/>
        <v>3260.3011039245025</v>
      </c>
      <c r="CC10" s="343">
        <f t="shared" si="4"/>
        <v>3268.1168733012364</v>
      </c>
      <c r="CD10" s="343">
        <f t="shared" si="4"/>
        <v>3276.6608292563537</v>
      </c>
      <c r="CE10" s="344">
        <f t="shared" si="4"/>
        <v>3317.4759918058166</v>
      </c>
    </row>
    <row r="11" spans="1:83" ht="25.5" customHeight="1" x14ac:dyDescent="0.35">
      <c r="B11" s="235" t="s">
        <v>254</v>
      </c>
      <c r="C11" s="74"/>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642.23525651751243</v>
      </c>
      <c r="AA11" s="346">
        <v>626.81007495228323</v>
      </c>
      <c r="AB11" s="346">
        <v>577.72991940676798</v>
      </c>
      <c r="AC11" s="346">
        <v>530.93984841646466</v>
      </c>
      <c r="AD11" s="346">
        <v>493.98996945167346</v>
      </c>
      <c r="AE11" s="346">
        <v>464.34554802551929</v>
      </c>
      <c r="AF11" s="346">
        <v>600.26345457181014</v>
      </c>
      <c r="AG11" s="346">
        <v>598.66830153637852</v>
      </c>
      <c r="AH11" s="346">
        <v>613.24676236907271</v>
      </c>
      <c r="AI11" s="346">
        <v>623.66983669905892</v>
      </c>
      <c r="AJ11" s="346">
        <v>622.97571470326898</v>
      </c>
      <c r="AK11" s="346">
        <v>595.99111596302623</v>
      </c>
      <c r="AL11" s="346">
        <v>532.85577549262803</v>
      </c>
      <c r="AM11" s="346">
        <v>470.11816205092958</v>
      </c>
      <c r="AN11" s="346">
        <v>506.34359684960998</v>
      </c>
      <c r="AO11" s="346">
        <v>486.83566567790956</v>
      </c>
      <c r="AP11" s="346">
        <v>476.9907841876522</v>
      </c>
      <c r="AQ11" s="346">
        <v>135.92780263988013</v>
      </c>
      <c r="AR11" s="346">
        <v>67.184998952341743</v>
      </c>
      <c r="AS11" s="346">
        <v>70.011261486803065</v>
      </c>
      <c r="AT11" s="346">
        <v>71.679578482839389</v>
      </c>
      <c r="AU11" s="346">
        <v>62.02192551778586</v>
      </c>
      <c r="AV11" s="346">
        <v>61.261324416143481</v>
      </c>
      <c r="AW11" s="346">
        <v>62.376791485764485</v>
      </c>
      <c r="AX11" s="346">
        <v>50.190351765283381</v>
      </c>
      <c r="AY11" s="346">
        <v>51.277342814340663</v>
      </c>
      <c r="AZ11" s="346">
        <v>56.423922706784978</v>
      </c>
      <c r="BA11" s="346">
        <v>61.61488361226251</v>
      </c>
      <c r="BB11" s="346">
        <v>64.779810728994377</v>
      </c>
      <c r="BC11" s="346">
        <v>63.981265772456659</v>
      </c>
      <c r="BD11" s="346">
        <v>73.829802618368731</v>
      </c>
      <c r="BE11" s="346">
        <v>90.272641652974897</v>
      </c>
      <c r="BF11" s="346">
        <v>108.72374973992676</v>
      </c>
      <c r="BG11" s="346">
        <v>197.06067041348965</v>
      </c>
      <c r="BH11" s="346">
        <v>224.46170878096319</v>
      </c>
      <c r="BI11" s="346">
        <v>238.65406677093102</v>
      </c>
      <c r="BJ11" s="346">
        <v>248.3774374501516</v>
      </c>
      <c r="BK11" s="346">
        <v>341.28017708698309</v>
      </c>
      <c r="BL11" s="346">
        <v>428.46741018531606</v>
      </c>
      <c r="BM11" s="346">
        <v>453.93347523385717</v>
      </c>
      <c r="BN11" s="346">
        <v>444.84951766736702</v>
      </c>
      <c r="BO11" s="346">
        <v>465.47584668273043</v>
      </c>
      <c r="BP11" s="346">
        <v>495.39476943315407</v>
      </c>
      <c r="BQ11" s="346">
        <v>490.4794365083788</v>
      </c>
      <c r="BR11" s="346">
        <v>505.22868110463787</v>
      </c>
      <c r="BS11" s="346">
        <v>530.57911271937132</v>
      </c>
      <c r="BT11" s="346">
        <v>514.61920309797733</v>
      </c>
      <c r="BU11" s="346">
        <v>495.69978638703213</v>
      </c>
      <c r="BV11" s="346">
        <v>487.2519660279479</v>
      </c>
      <c r="BW11" s="346">
        <v>465.66231930532365</v>
      </c>
      <c r="BX11" s="346">
        <v>400.48777626306344</v>
      </c>
      <c r="BY11" s="346">
        <v>380.00547960696451</v>
      </c>
      <c r="BZ11" s="346">
        <v>388.55787692185226</v>
      </c>
      <c r="CA11" s="346">
        <v>417.86197878075501</v>
      </c>
      <c r="CB11" s="346">
        <v>436.55615449731005</v>
      </c>
      <c r="CC11" s="346">
        <v>433.0622382514286</v>
      </c>
      <c r="CD11" s="346">
        <v>440.6776116382963</v>
      </c>
      <c r="CE11" s="347">
        <v>449.91463245819494</v>
      </c>
    </row>
    <row r="12" spans="1:83" s="305" customFormat="1" ht="34.5" customHeight="1" thickBot="1" x14ac:dyDescent="0.3">
      <c r="B12" s="470" t="s">
        <v>272</v>
      </c>
      <c r="C12" s="471"/>
      <c r="D12" s="461">
        <v>0</v>
      </c>
      <c r="E12" s="461">
        <v>0</v>
      </c>
      <c r="F12" s="461">
        <v>0</v>
      </c>
      <c r="G12" s="461">
        <v>0</v>
      </c>
      <c r="H12" s="461">
        <v>0</v>
      </c>
      <c r="I12" s="461">
        <v>0</v>
      </c>
      <c r="J12" s="461">
        <v>0</v>
      </c>
      <c r="K12" s="461">
        <v>0</v>
      </c>
      <c r="L12" s="461">
        <v>0</v>
      </c>
      <c r="M12" s="461">
        <v>0</v>
      </c>
      <c r="N12" s="461">
        <v>0</v>
      </c>
      <c r="O12" s="461">
        <v>0</v>
      </c>
      <c r="P12" s="461">
        <v>0</v>
      </c>
      <c r="Q12" s="461">
        <v>0</v>
      </c>
      <c r="R12" s="461">
        <v>0</v>
      </c>
      <c r="S12" s="461">
        <v>0</v>
      </c>
      <c r="T12" s="461">
        <v>0</v>
      </c>
      <c r="U12" s="461">
        <v>0</v>
      </c>
      <c r="V12" s="461">
        <v>0</v>
      </c>
      <c r="W12" s="461">
        <v>0</v>
      </c>
      <c r="X12" s="461">
        <v>0</v>
      </c>
      <c r="Y12" s="461">
        <v>0</v>
      </c>
      <c r="Z12" s="461">
        <v>0</v>
      </c>
      <c r="AA12" s="461">
        <v>0</v>
      </c>
      <c r="AB12" s="461">
        <v>0</v>
      </c>
      <c r="AC12" s="461">
        <v>0</v>
      </c>
      <c r="AD12" s="461">
        <v>0</v>
      </c>
      <c r="AE12" s="461">
        <v>0</v>
      </c>
      <c r="AF12" s="461">
        <v>0</v>
      </c>
      <c r="AG12" s="461">
        <v>0</v>
      </c>
      <c r="AH12" s="461">
        <v>0</v>
      </c>
      <c r="AI12" s="461">
        <v>0</v>
      </c>
      <c r="AJ12" s="461">
        <v>0</v>
      </c>
      <c r="AK12" s="461">
        <v>0</v>
      </c>
      <c r="AL12" s="461">
        <v>0</v>
      </c>
      <c r="AM12" s="461">
        <v>0</v>
      </c>
      <c r="AN12" s="461">
        <v>0</v>
      </c>
      <c r="AO12" s="461">
        <v>0</v>
      </c>
      <c r="AP12" s="461">
        <v>0</v>
      </c>
      <c r="AQ12" s="461">
        <v>516.96815334207349</v>
      </c>
      <c r="AR12" s="461">
        <v>625.09303081821486</v>
      </c>
      <c r="AS12" s="461">
        <v>660.63614059275051</v>
      </c>
      <c r="AT12" s="461">
        <v>668.56936413520179</v>
      </c>
      <c r="AU12" s="461">
        <v>817.58087335648702</v>
      </c>
      <c r="AV12" s="461">
        <v>844.04491417797681</v>
      </c>
      <c r="AW12" s="461">
        <v>786.32561388115232</v>
      </c>
      <c r="AX12" s="461">
        <v>892.27292027170449</v>
      </c>
      <c r="AY12" s="461">
        <v>941.44030666942638</v>
      </c>
      <c r="AZ12" s="461">
        <v>587.60192080893262</v>
      </c>
      <c r="BA12" s="461">
        <v>864.87910894935499</v>
      </c>
      <c r="BB12" s="461">
        <v>936.21250609277354</v>
      </c>
      <c r="BC12" s="461">
        <v>1061.673036623549</v>
      </c>
      <c r="BD12" s="461">
        <v>1069.9732090600705</v>
      </c>
      <c r="BE12" s="461">
        <v>1028.9162662880199</v>
      </c>
      <c r="BF12" s="461">
        <v>1144.8092557342582</v>
      </c>
      <c r="BG12" s="461">
        <v>1598.1668530975708</v>
      </c>
      <c r="BH12" s="461">
        <v>1935.1532369159436</v>
      </c>
      <c r="BI12" s="461">
        <v>1726.4073627177515</v>
      </c>
      <c r="BJ12" s="461">
        <v>1859.334423948726</v>
      </c>
      <c r="BK12" s="461">
        <v>2245.6102428776112</v>
      </c>
      <c r="BL12" s="461">
        <v>2602.9068721578215</v>
      </c>
      <c r="BM12" s="461">
        <v>2669.7075841499436</v>
      </c>
      <c r="BN12" s="461">
        <v>2766.2243814005787</v>
      </c>
      <c r="BO12" s="461">
        <v>2794.9533901523073</v>
      </c>
      <c r="BP12" s="461">
        <v>2809.5258677586735</v>
      </c>
      <c r="BQ12" s="461">
        <v>2741.8346195138979</v>
      </c>
      <c r="BR12" s="461">
        <v>2741.0881248578462</v>
      </c>
      <c r="BS12" s="461">
        <v>2828.9308015164011</v>
      </c>
      <c r="BT12" s="461">
        <v>2702.4543591540123</v>
      </c>
      <c r="BU12" s="461">
        <v>2674.3622796684253</v>
      </c>
      <c r="BV12" s="461">
        <v>2741.3614940855232</v>
      </c>
      <c r="BW12" s="461">
        <v>2808.4709855997762</v>
      </c>
      <c r="BX12" s="461">
        <v>2609.0725399214821</v>
      </c>
      <c r="BY12" s="461">
        <v>2732.6348152688292</v>
      </c>
      <c r="BZ12" s="461">
        <v>2626.3504576196915</v>
      </c>
      <c r="CA12" s="461">
        <v>2729.1787921800342</v>
      </c>
      <c r="CB12" s="461">
        <v>2823.7449494271923</v>
      </c>
      <c r="CC12" s="461">
        <v>2835.054635049808</v>
      </c>
      <c r="CD12" s="461">
        <v>2835.9832176180576</v>
      </c>
      <c r="CE12" s="462">
        <v>2867.5613593476219</v>
      </c>
    </row>
    <row r="13" spans="1:83" ht="40.75" customHeight="1" x14ac:dyDescent="0.35">
      <c r="A13" s="353"/>
      <c r="B13" s="354" t="s">
        <v>710</v>
      </c>
      <c r="C13" s="370"/>
      <c r="D13" s="356" t="s">
        <v>483</v>
      </c>
      <c r="E13" s="356" t="s">
        <v>484</v>
      </c>
      <c r="F13" s="356" t="s">
        <v>485</v>
      </c>
      <c r="G13" s="356" t="s">
        <v>486</v>
      </c>
      <c r="H13" s="356" t="s">
        <v>487</v>
      </c>
      <c r="I13" s="356" t="s">
        <v>488</v>
      </c>
      <c r="J13" s="356" t="s">
        <v>489</v>
      </c>
      <c r="K13" s="356" t="s">
        <v>490</v>
      </c>
      <c r="L13" s="356" t="s">
        <v>491</v>
      </c>
      <c r="M13" s="356" t="s">
        <v>492</v>
      </c>
      <c r="N13" s="356" t="s">
        <v>493</v>
      </c>
      <c r="O13" s="356" t="s">
        <v>494</v>
      </c>
      <c r="P13" s="356" t="s">
        <v>495</v>
      </c>
      <c r="Q13" s="356" t="s">
        <v>496</v>
      </c>
      <c r="R13" s="356" t="s">
        <v>497</v>
      </c>
      <c r="S13" s="356" t="s">
        <v>498</v>
      </c>
      <c r="T13" s="356" t="s">
        <v>499</v>
      </c>
      <c r="U13" s="356" t="s">
        <v>500</v>
      </c>
      <c r="V13" s="356" t="s">
        <v>501</v>
      </c>
      <c r="W13" s="356" t="s">
        <v>502</v>
      </c>
      <c r="X13" s="356" t="s">
        <v>503</v>
      </c>
      <c r="Y13" s="356" t="s">
        <v>504</v>
      </c>
      <c r="Z13" s="356" t="s">
        <v>505</v>
      </c>
      <c r="AA13" s="356" t="s">
        <v>506</v>
      </c>
      <c r="AB13" s="356" t="s">
        <v>507</v>
      </c>
      <c r="AC13" s="356" t="s">
        <v>508</v>
      </c>
      <c r="AD13" s="356" t="s">
        <v>509</v>
      </c>
      <c r="AE13" s="356" t="s">
        <v>510</v>
      </c>
      <c r="AF13" s="356" t="s">
        <v>511</v>
      </c>
      <c r="AG13" s="356" t="s">
        <v>512</v>
      </c>
      <c r="AH13" s="356" t="s">
        <v>513</v>
      </c>
      <c r="AI13" s="356" t="s">
        <v>514</v>
      </c>
      <c r="AJ13" s="356" t="s">
        <v>515</v>
      </c>
      <c r="AK13" s="356" t="s">
        <v>516</v>
      </c>
      <c r="AL13" s="356" t="s">
        <v>517</v>
      </c>
      <c r="AM13" s="356" t="s">
        <v>518</v>
      </c>
      <c r="AN13" s="356" t="s">
        <v>519</v>
      </c>
      <c r="AO13" s="356" t="s">
        <v>520</v>
      </c>
      <c r="AP13" s="356" t="s">
        <v>521</v>
      </c>
      <c r="AQ13" s="356" t="s">
        <v>522</v>
      </c>
      <c r="AR13" s="356" t="s">
        <v>523</v>
      </c>
      <c r="AS13" s="356" t="s">
        <v>524</v>
      </c>
      <c r="AT13" s="356" t="s">
        <v>525</v>
      </c>
      <c r="AU13" s="356" t="s">
        <v>526</v>
      </c>
      <c r="AV13" s="356" t="s">
        <v>527</v>
      </c>
      <c r="AW13" s="356" t="s">
        <v>528</v>
      </c>
      <c r="AX13" s="356" t="s">
        <v>529</v>
      </c>
      <c r="AY13" s="356" t="s">
        <v>530</v>
      </c>
      <c r="AZ13" s="356" t="s">
        <v>531</v>
      </c>
      <c r="BA13" s="356" t="s">
        <v>532</v>
      </c>
      <c r="BB13" s="356" t="s">
        <v>533</v>
      </c>
      <c r="BC13" s="356" t="s">
        <v>534</v>
      </c>
      <c r="BD13" s="356" t="s">
        <v>535</v>
      </c>
      <c r="BE13" s="356" t="s">
        <v>536</v>
      </c>
      <c r="BF13" s="356" t="s">
        <v>537</v>
      </c>
      <c r="BG13" s="356" t="s">
        <v>538</v>
      </c>
      <c r="BH13" s="356" t="s">
        <v>539</v>
      </c>
      <c r="BI13" s="356" t="s">
        <v>540</v>
      </c>
      <c r="BJ13" s="356" t="s">
        <v>541</v>
      </c>
      <c r="BK13" s="356" t="s">
        <v>542</v>
      </c>
      <c r="BL13" s="356" t="s">
        <v>543</v>
      </c>
      <c r="BM13" s="356" t="s">
        <v>544</v>
      </c>
      <c r="BN13" s="356" t="s">
        <v>545</v>
      </c>
      <c r="BO13" s="356" t="s">
        <v>546</v>
      </c>
      <c r="BP13" s="356" t="s">
        <v>547</v>
      </c>
      <c r="BQ13" s="356" t="s">
        <v>548</v>
      </c>
      <c r="BR13" s="356" t="s">
        <v>549</v>
      </c>
      <c r="BS13" s="356" t="s">
        <v>550</v>
      </c>
      <c r="BT13" s="356" t="s">
        <v>551</v>
      </c>
      <c r="BU13" s="356" t="s">
        <v>552</v>
      </c>
      <c r="BV13" s="356" t="s">
        <v>553</v>
      </c>
      <c r="BW13" s="356" t="s">
        <v>554</v>
      </c>
      <c r="BX13" s="356" t="s">
        <v>555</v>
      </c>
      <c r="BY13" s="356" t="s">
        <v>556</v>
      </c>
      <c r="BZ13" s="356" t="s">
        <v>557</v>
      </c>
      <c r="CA13" s="356" t="s">
        <v>558</v>
      </c>
      <c r="CB13" s="356" t="s">
        <v>559</v>
      </c>
      <c r="CC13" s="356" t="s">
        <v>560</v>
      </c>
      <c r="CD13" s="356" t="s">
        <v>561</v>
      </c>
      <c r="CE13" s="357" t="s">
        <v>562</v>
      </c>
    </row>
    <row r="14" spans="1:83" s="244" customFormat="1" ht="25.5" customHeight="1" x14ac:dyDescent="0.35">
      <c r="A14" s="345"/>
      <c r="B14" s="235" t="s">
        <v>254</v>
      </c>
      <c r="D14" s="343">
        <v>0</v>
      </c>
      <c r="E14" s="343">
        <v>0</v>
      </c>
      <c r="F14" s="343">
        <v>0</v>
      </c>
      <c r="G14" s="343">
        <v>0</v>
      </c>
      <c r="H14" s="343">
        <v>0</v>
      </c>
      <c r="I14" s="343">
        <v>0</v>
      </c>
      <c r="J14" s="343">
        <v>0</v>
      </c>
      <c r="K14" s="343">
        <v>0</v>
      </c>
      <c r="L14" s="343">
        <v>0</v>
      </c>
      <c r="M14" s="343">
        <v>0</v>
      </c>
      <c r="N14" s="343">
        <v>0</v>
      </c>
      <c r="O14" s="343">
        <v>0</v>
      </c>
      <c r="P14" s="343">
        <v>0</v>
      </c>
      <c r="Q14" s="343">
        <v>0</v>
      </c>
      <c r="R14" s="343">
        <v>0</v>
      </c>
      <c r="S14" s="343">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11</v>
      </c>
      <c r="AV14" s="343">
        <v>13</v>
      </c>
      <c r="AW14" s="343">
        <v>12</v>
      </c>
      <c r="AX14" s="343">
        <v>11</v>
      </c>
      <c r="AY14" s="343">
        <v>13</v>
      </c>
      <c r="AZ14" s="343">
        <v>12</v>
      </c>
      <c r="BA14" s="343">
        <v>11</v>
      </c>
      <c r="BB14" s="343">
        <v>13</v>
      </c>
      <c r="BC14" s="343">
        <v>13</v>
      </c>
      <c r="BD14" s="343">
        <v>15</v>
      </c>
      <c r="BE14" s="343">
        <v>17</v>
      </c>
      <c r="BF14" s="343">
        <v>17</v>
      </c>
      <c r="BG14" s="343">
        <v>25</v>
      </c>
      <c r="BH14" s="343">
        <v>29</v>
      </c>
      <c r="BI14" s="343">
        <v>31</v>
      </c>
      <c r="BJ14" s="343">
        <v>30</v>
      </c>
      <c r="BK14" s="343">
        <v>44</v>
      </c>
      <c r="BL14" s="343">
        <v>54</v>
      </c>
      <c r="BM14" s="343">
        <v>56</v>
      </c>
      <c r="BN14" s="343">
        <v>54</v>
      </c>
      <c r="BO14" s="343">
        <v>57</v>
      </c>
      <c r="BP14" s="343">
        <v>60</v>
      </c>
      <c r="BQ14" s="343">
        <v>58</v>
      </c>
      <c r="BR14" s="343">
        <v>59</v>
      </c>
      <c r="BS14" s="343">
        <v>62</v>
      </c>
      <c r="BT14" s="343">
        <v>61</v>
      </c>
      <c r="BU14" s="343">
        <v>59</v>
      </c>
      <c r="BV14" s="343">
        <v>58</v>
      </c>
      <c r="BW14" s="343">
        <v>55</v>
      </c>
      <c r="BX14" s="343">
        <v>49</v>
      </c>
      <c r="BY14" s="343">
        <v>46</v>
      </c>
      <c r="BZ14" s="472">
        <v>45</v>
      </c>
      <c r="CA14" s="472">
        <v>46</v>
      </c>
      <c r="CB14" s="472">
        <v>46</v>
      </c>
      <c r="CC14" s="472">
        <v>46</v>
      </c>
      <c r="CD14" s="472">
        <v>47</v>
      </c>
      <c r="CE14" s="358">
        <v>48</v>
      </c>
    </row>
    <row r="15" spans="1:83" s="305" customFormat="1" ht="34.5" customHeight="1" thickBot="1" x14ac:dyDescent="0.3">
      <c r="A15" s="473"/>
      <c r="B15" s="474" t="s">
        <v>272</v>
      </c>
      <c r="C15" s="473"/>
      <c r="D15" s="475">
        <v>0</v>
      </c>
      <c r="E15" s="475">
        <v>0</v>
      </c>
      <c r="F15" s="475">
        <v>0</v>
      </c>
      <c r="G15" s="475">
        <v>0</v>
      </c>
      <c r="H15" s="475">
        <v>0</v>
      </c>
      <c r="I15" s="475">
        <v>0</v>
      </c>
      <c r="J15" s="475">
        <v>0</v>
      </c>
      <c r="K15" s="475">
        <v>0</v>
      </c>
      <c r="L15" s="475">
        <v>0</v>
      </c>
      <c r="M15" s="475">
        <v>0</v>
      </c>
      <c r="N15" s="475">
        <v>0</v>
      </c>
      <c r="O15" s="475">
        <v>0</v>
      </c>
      <c r="P15" s="475">
        <v>0</v>
      </c>
      <c r="Q15" s="475">
        <v>0</v>
      </c>
      <c r="R15" s="475">
        <v>0</v>
      </c>
      <c r="S15" s="475">
        <v>0</v>
      </c>
      <c r="T15" s="475">
        <v>0</v>
      </c>
      <c r="U15" s="475">
        <v>0</v>
      </c>
      <c r="V15" s="475">
        <v>0</v>
      </c>
      <c r="W15" s="475">
        <v>0</v>
      </c>
      <c r="X15" s="475">
        <v>0</v>
      </c>
      <c r="Y15" s="475">
        <v>0</v>
      </c>
      <c r="Z15" s="475">
        <v>0</v>
      </c>
      <c r="AA15" s="475">
        <v>0</v>
      </c>
      <c r="AB15" s="475">
        <v>0</v>
      </c>
      <c r="AC15" s="475">
        <v>0</v>
      </c>
      <c r="AD15" s="475">
        <v>0</v>
      </c>
      <c r="AE15" s="475">
        <v>0</v>
      </c>
      <c r="AF15" s="475">
        <v>0</v>
      </c>
      <c r="AG15" s="475">
        <v>0</v>
      </c>
      <c r="AH15" s="475">
        <v>0</v>
      </c>
      <c r="AI15" s="475">
        <v>0</v>
      </c>
      <c r="AJ15" s="475">
        <v>0</v>
      </c>
      <c r="AK15" s="475">
        <v>0</v>
      </c>
      <c r="AL15" s="475">
        <v>0</v>
      </c>
      <c r="AM15" s="475">
        <v>0</v>
      </c>
      <c r="AN15" s="475">
        <v>0</v>
      </c>
      <c r="AO15" s="475">
        <v>0</v>
      </c>
      <c r="AP15" s="475">
        <v>0</v>
      </c>
      <c r="AQ15" s="475">
        <v>0</v>
      </c>
      <c r="AR15" s="475">
        <v>0</v>
      </c>
      <c r="AS15" s="475">
        <v>0</v>
      </c>
      <c r="AT15" s="475">
        <v>0</v>
      </c>
      <c r="AU15" s="475">
        <v>0</v>
      </c>
      <c r="AV15" s="475">
        <v>0</v>
      </c>
      <c r="AW15" s="475">
        <v>0</v>
      </c>
      <c r="AX15" s="475">
        <v>0</v>
      </c>
      <c r="AY15" s="475">
        <v>0</v>
      </c>
      <c r="AZ15" s="475">
        <v>0</v>
      </c>
      <c r="BA15" s="475">
        <v>0</v>
      </c>
      <c r="BB15" s="475">
        <v>0</v>
      </c>
      <c r="BC15" s="475">
        <v>0</v>
      </c>
      <c r="BD15" s="475">
        <v>80</v>
      </c>
      <c r="BE15" s="475">
        <v>82</v>
      </c>
      <c r="BF15" s="475">
        <v>86</v>
      </c>
      <c r="BG15" s="475">
        <v>104</v>
      </c>
      <c r="BH15" s="475">
        <v>137</v>
      </c>
      <c r="BI15" s="475">
        <v>154</v>
      </c>
      <c r="BJ15" s="475">
        <v>154</v>
      </c>
      <c r="BK15" s="475">
        <v>193</v>
      </c>
      <c r="BL15" s="475">
        <v>245</v>
      </c>
      <c r="BM15" s="475">
        <v>250</v>
      </c>
      <c r="BN15" s="475">
        <v>269</v>
      </c>
      <c r="BO15" s="475">
        <v>266</v>
      </c>
      <c r="BP15" s="475">
        <v>275</v>
      </c>
      <c r="BQ15" s="475">
        <v>271</v>
      </c>
      <c r="BR15" s="475">
        <v>264</v>
      </c>
      <c r="BS15" s="475">
        <v>264</v>
      </c>
      <c r="BT15" s="475">
        <v>270</v>
      </c>
      <c r="BU15" s="475">
        <v>271</v>
      </c>
      <c r="BV15" s="475">
        <v>270</v>
      </c>
      <c r="BW15" s="475">
        <v>265</v>
      </c>
      <c r="BX15" s="475">
        <v>254</v>
      </c>
      <c r="BY15" s="475">
        <v>247</v>
      </c>
      <c r="BZ15" s="475">
        <v>247</v>
      </c>
      <c r="CA15" s="475">
        <v>248</v>
      </c>
      <c r="CB15" s="475">
        <v>249</v>
      </c>
      <c r="CC15" s="475">
        <v>250</v>
      </c>
      <c r="CD15" s="475">
        <v>252</v>
      </c>
      <c r="CE15" s="476">
        <v>253</v>
      </c>
    </row>
  </sheetData>
  <hyperlinks>
    <hyperlink ref="A1" location="Contents!A1" display="Contents page" xr:uid="{00000000-0004-0000-1800-000000000000}"/>
    <hyperlink ref="B1" location="Notes!A1" display="Information relating to this table can be found in the 'Notes' tab" xr:uid="{00000000-0004-0000-18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E15"/>
  <sheetViews>
    <sheetView zoomScale="55" zoomScaleNormal="55" workbookViewId="0">
      <pane xSplit="3" ySplit="3" topLeftCell="BS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200"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65"/>
      <c r="BW1" s="365"/>
      <c r="BX1" s="365"/>
    </row>
    <row r="2" spans="1:83" ht="15.75" customHeight="1" x14ac:dyDescent="0.35">
      <c r="A2" s="48" t="s">
        <v>45</v>
      </c>
      <c r="B2" s="17" t="s">
        <v>711</v>
      </c>
      <c r="C2" s="1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6.25" customHeight="1" x14ac:dyDescent="0.35">
      <c r="A4" s="36"/>
      <c r="B4" s="109" t="s">
        <v>137</v>
      </c>
      <c r="C4" s="109"/>
      <c r="D4" s="343">
        <f t="shared" ref="D4:AI4" si="0">SUM(D5:D7)</f>
        <v>0</v>
      </c>
      <c r="E4" s="343">
        <f t="shared" si="0"/>
        <v>0</v>
      </c>
      <c r="F4" s="343">
        <f t="shared" si="0"/>
        <v>0</v>
      </c>
      <c r="G4" s="343">
        <f t="shared" si="0"/>
        <v>0</v>
      </c>
      <c r="H4" s="343">
        <f t="shared" si="0"/>
        <v>0</v>
      </c>
      <c r="I4" s="343">
        <f t="shared" si="0"/>
        <v>0</v>
      </c>
      <c r="J4" s="343">
        <f t="shared" si="0"/>
        <v>0</v>
      </c>
      <c r="K4" s="343">
        <f t="shared" si="0"/>
        <v>0</v>
      </c>
      <c r="L4" s="343">
        <f t="shared" si="0"/>
        <v>0</v>
      </c>
      <c r="M4" s="343">
        <f t="shared" si="0"/>
        <v>0</v>
      </c>
      <c r="N4" s="343">
        <f t="shared" si="0"/>
        <v>0</v>
      </c>
      <c r="O4" s="343">
        <f t="shared" si="0"/>
        <v>0</v>
      </c>
      <c r="P4" s="343">
        <f t="shared" si="0"/>
        <v>0</v>
      </c>
      <c r="Q4" s="343">
        <f t="shared" si="0"/>
        <v>0</v>
      </c>
      <c r="R4" s="343">
        <f t="shared" si="0"/>
        <v>0</v>
      </c>
      <c r="S4" s="343">
        <f t="shared" si="0"/>
        <v>0</v>
      </c>
      <c r="T4" s="343">
        <f t="shared" si="0"/>
        <v>0</v>
      </c>
      <c r="U4" s="343">
        <f t="shared" si="0"/>
        <v>0</v>
      </c>
      <c r="V4" s="343">
        <f t="shared" si="0"/>
        <v>0</v>
      </c>
      <c r="W4" s="343">
        <f t="shared" si="0"/>
        <v>0</v>
      </c>
      <c r="X4" s="343">
        <f t="shared" si="0"/>
        <v>0</v>
      </c>
      <c r="Y4" s="343">
        <f t="shared" si="0"/>
        <v>0</v>
      </c>
      <c r="Z4" s="343">
        <f t="shared" si="0"/>
        <v>0</v>
      </c>
      <c r="AA4" s="343">
        <f t="shared" si="0"/>
        <v>0</v>
      </c>
      <c r="AB4" s="343">
        <f t="shared" si="0"/>
        <v>0</v>
      </c>
      <c r="AC4" s="343">
        <f t="shared" si="0"/>
        <v>0</v>
      </c>
      <c r="AD4" s="343">
        <f t="shared" si="0"/>
        <v>0</v>
      </c>
      <c r="AE4" s="343">
        <f t="shared" si="0"/>
        <v>0</v>
      </c>
      <c r="AF4" s="343">
        <f t="shared" si="0"/>
        <v>0</v>
      </c>
      <c r="AG4" s="343">
        <f t="shared" si="0"/>
        <v>0</v>
      </c>
      <c r="AH4" s="343">
        <f t="shared" si="0"/>
        <v>0</v>
      </c>
      <c r="AI4" s="343">
        <f t="shared" si="0"/>
        <v>0</v>
      </c>
      <c r="AJ4" s="343">
        <f t="shared" ref="AJ4:BM4" si="1">SUM(AJ5:AJ7)</f>
        <v>0</v>
      </c>
      <c r="AK4" s="343">
        <f t="shared" si="1"/>
        <v>0</v>
      </c>
      <c r="AL4" s="343">
        <f t="shared" si="1"/>
        <v>0</v>
      </c>
      <c r="AM4" s="343">
        <f t="shared" si="1"/>
        <v>0</v>
      </c>
      <c r="AN4" s="343">
        <f t="shared" si="1"/>
        <v>0</v>
      </c>
      <c r="AO4" s="343">
        <f t="shared" si="1"/>
        <v>0</v>
      </c>
      <c r="AP4" s="343">
        <f t="shared" si="1"/>
        <v>0</v>
      </c>
      <c r="AQ4" s="343">
        <f t="shared" si="1"/>
        <v>0</v>
      </c>
      <c r="AR4" s="343">
        <f t="shared" si="1"/>
        <v>0</v>
      </c>
      <c r="AS4" s="343">
        <f t="shared" si="1"/>
        <v>0</v>
      </c>
      <c r="AT4" s="343">
        <f t="shared" si="1"/>
        <v>0</v>
      </c>
      <c r="AU4" s="343">
        <f t="shared" si="1"/>
        <v>0</v>
      </c>
      <c r="AV4" s="343">
        <f t="shared" si="1"/>
        <v>0</v>
      </c>
      <c r="AW4" s="343">
        <f t="shared" si="1"/>
        <v>0</v>
      </c>
      <c r="AX4" s="343">
        <f t="shared" si="1"/>
        <v>0</v>
      </c>
      <c r="AY4" s="343">
        <f t="shared" si="1"/>
        <v>0</v>
      </c>
      <c r="AZ4" s="343">
        <f t="shared" si="1"/>
        <v>0</v>
      </c>
      <c r="BA4" s="343">
        <f t="shared" si="1"/>
        <v>0</v>
      </c>
      <c r="BB4" s="343">
        <f t="shared" si="1"/>
        <v>0</v>
      </c>
      <c r="BC4" s="343">
        <f t="shared" si="1"/>
        <v>0.56699999999999995</v>
      </c>
      <c r="BD4" s="343">
        <f t="shared" si="1"/>
        <v>42.750999999999998</v>
      </c>
      <c r="BE4" s="343">
        <f t="shared" si="1"/>
        <v>82</v>
      </c>
      <c r="BF4" s="343">
        <f t="shared" si="1"/>
        <v>180.13019312</v>
      </c>
      <c r="BG4" s="343">
        <f t="shared" si="1"/>
        <v>139.34738139999999</v>
      </c>
      <c r="BH4" s="343">
        <f t="shared" si="1"/>
        <v>87.293999999999997</v>
      </c>
      <c r="BI4" s="343">
        <f t="shared" si="1"/>
        <v>71.74855457999999</v>
      </c>
      <c r="BJ4" s="343">
        <f t="shared" si="1"/>
        <v>86.415832980000019</v>
      </c>
      <c r="BK4" s="343">
        <f t="shared" si="1"/>
        <v>109.97339909</v>
      </c>
      <c r="BL4" s="343">
        <f t="shared" si="1"/>
        <v>112.23410000000001</v>
      </c>
      <c r="BM4" s="343">
        <f t="shared" si="1"/>
        <v>115.10395912999999</v>
      </c>
      <c r="BN4" s="343">
        <v>138.13980000000001</v>
      </c>
      <c r="BO4" s="343">
        <v>47.019696670000002</v>
      </c>
      <c r="BP4" s="343">
        <v>1.39356865</v>
      </c>
      <c r="BQ4" s="343">
        <v>0.86930000000000007</v>
      </c>
      <c r="BR4" s="343">
        <v>0.41239731999999996</v>
      </c>
      <c r="BS4" s="343">
        <v>9.3574789999999977E-2</v>
      </c>
      <c r="BT4" s="343">
        <v>2.7997579999999994E-2</v>
      </c>
      <c r="BU4" s="343">
        <v>3.2353730000000004E-2</v>
      </c>
      <c r="BV4" s="343">
        <v>0</v>
      </c>
      <c r="BW4" s="343">
        <v>0</v>
      </c>
      <c r="BX4" s="343">
        <v>0</v>
      </c>
      <c r="BY4" s="343">
        <v>0</v>
      </c>
      <c r="BZ4" s="343">
        <v>0</v>
      </c>
      <c r="CA4" s="343">
        <v>0</v>
      </c>
      <c r="CB4" s="343">
        <v>0</v>
      </c>
      <c r="CC4" s="343">
        <v>0</v>
      </c>
      <c r="CD4" s="343">
        <v>0</v>
      </c>
      <c r="CE4" s="344">
        <v>0</v>
      </c>
    </row>
    <row r="5" spans="1:83" x14ac:dyDescent="0.35">
      <c r="B5" s="391" t="s">
        <v>712</v>
      </c>
      <c r="C5" s="391"/>
      <c r="D5" s="346">
        <v>0</v>
      </c>
      <c r="E5" s="346">
        <v>0</v>
      </c>
      <c r="F5" s="346">
        <v>0</v>
      </c>
      <c r="G5" s="346">
        <v>0</v>
      </c>
      <c r="H5" s="346">
        <v>0</v>
      </c>
      <c r="I5" s="346">
        <v>0</v>
      </c>
      <c r="J5" s="346">
        <v>0</v>
      </c>
      <c r="K5" s="346">
        <v>0</v>
      </c>
      <c r="L5" s="346">
        <v>0</v>
      </c>
      <c r="M5" s="346">
        <v>0</v>
      </c>
      <c r="N5" s="346">
        <v>0</v>
      </c>
      <c r="O5" s="346">
        <v>0</v>
      </c>
      <c r="P5" s="346">
        <v>0</v>
      </c>
      <c r="Q5" s="346">
        <v>0</v>
      </c>
      <c r="R5" s="346">
        <v>0</v>
      </c>
      <c r="S5" s="346">
        <v>0</v>
      </c>
      <c r="T5" s="346">
        <v>0</v>
      </c>
      <c r="U5" s="346">
        <v>0</v>
      </c>
      <c r="V5" s="346">
        <v>0</v>
      </c>
      <c r="W5" s="346">
        <v>0</v>
      </c>
      <c r="X5" s="346">
        <v>0</v>
      </c>
      <c r="Y5" s="346">
        <v>0</v>
      </c>
      <c r="Z5" s="346">
        <v>0</v>
      </c>
      <c r="AA5" s="346">
        <v>0</v>
      </c>
      <c r="AB5" s="346">
        <v>0</v>
      </c>
      <c r="AC5" s="346">
        <v>0</v>
      </c>
      <c r="AD5" s="346">
        <v>0</v>
      </c>
      <c r="AE5" s="346">
        <v>0</v>
      </c>
      <c r="AF5" s="346">
        <v>0</v>
      </c>
      <c r="AG5" s="346">
        <v>0</v>
      </c>
      <c r="AH5" s="346">
        <v>0</v>
      </c>
      <c r="AI5" s="346">
        <v>0</v>
      </c>
      <c r="AJ5" s="346">
        <v>0</v>
      </c>
      <c r="AK5" s="346">
        <v>0</v>
      </c>
      <c r="AL5" s="346">
        <v>0</v>
      </c>
      <c r="AM5" s="346">
        <v>0</v>
      </c>
      <c r="AN5" s="346">
        <v>0</v>
      </c>
      <c r="AO5" s="346">
        <v>0</v>
      </c>
      <c r="AP5" s="346">
        <v>0</v>
      </c>
      <c r="AQ5" s="346">
        <v>0</v>
      </c>
      <c r="AR5" s="346">
        <v>0</v>
      </c>
      <c r="AS5" s="346">
        <v>0</v>
      </c>
      <c r="AT5" s="346">
        <v>0</v>
      </c>
      <c r="AU5" s="346">
        <v>0</v>
      </c>
      <c r="AV5" s="346">
        <v>0</v>
      </c>
      <c r="AW5" s="346">
        <v>0</v>
      </c>
      <c r="AX5" s="346">
        <v>0</v>
      </c>
      <c r="AY5" s="346">
        <v>0</v>
      </c>
      <c r="AZ5" s="346">
        <v>0</v>
      </c>
      <c r="BA5" s="346">
        <v>0</v>
      </c>
      <c r="BB5" s="346">
        <v>0</v>
      </c>
      <c r="BC5" s="346">
        <v>0.56699999999999995</v>
      </c>
      <c r="BD5" s="346">
        <v>42.750999999999998</v>
      </c>
      <c r="BE5" s="346">
        <v>82</v>
      </c>
      <c r="BF5" s="346">
        <v>98</v>
      </c>
      <c r="BG5" s="346">
        <v>38.191000000000003</v>
      </c>
      <c r="BH5" s="346">
        <v>0</v>
      </c>
      <c r="BI5" s="346">
        <v>0</v>
      </c>
      <c r="BJ5" s="346">
        <v>0</v>
      </c>
      <c r="BK5" s="346">
        <v>0</v>
      </c>
      <c r="BL5" s="346">
        <v>0</v>
      </c>
      <c r="BM5" s="346">
        <v>0</v>
      </c>
      <c r="BN5" s="346">
        <v>0</v>
      </c>
      <c r="BO5" s="346">
        <v>0</v>
      </c>
      <c r="BP5" s="346">
        <v>0</v>
      </c>
      <c r="BQ5" s="346">
        <v>0</v>
      </c>
      <c r="BR5" s="346">
        <v>0</v>
      </c>
      <c r="BS5" s="346">
        <v>0</v>
      </c>
      <c r="BT5" s="346">
        <v>0</v>
      </c>
      <c r="BU5" s="346">
        <v>0</v>
      </c>
      <c r="BV5" s="346">
        <v>0</v>
      </c>
      <c r="BW5" s="346">
        <v>0</v>
      </c>
      <c r="BX5" s="346">
        <v>0</v>
      </c>
      <c r="BY5" s="346">
        <v>0</v>
      </c>
      <c r="BZ5" s="346">
        <v>0</v>
      </c>
      <c r="CA5" s="346">
        <v>0</v>
      </c>
      <c r="CB5" s="346">
        <v>0</v>
      </c>
      <c r="CC5" s="346">
        <v>0</v>
      </c>
      <c r="CD5" s="346">
        <v>0</v>
      </c>
      <c r="CE5" s="347">
        <v>0</v>
      </c>
    </row>
    <row r="6" spans="1:83" x14ac:dyDescent="0.35">
      <c r="B6" s="391" t="s">
        <v>713</v>
      </c>
      <c r="C6" s="391"/>
      <c r="D6" s="346">
        <v>0</v>
      </c>
      <c r="E6" s="346">
        <v>0</v>
      </c>
      <c r="F6" s="346">
        <v>0</v>
      </c>
      <c r="G6" s="346">
        <v>0</v>
      </c>
      <c r="H6" s="346">
        <v>0</v>
      </c>
      <c r="I6" s="346">
        <v>0</v>
      </c>
      <c r="J6" s="346">
        <v>0</v>
      </c>
      <c r="K6" s="346">
        <v>0</v>
      </c>
      <c r="L6" s="346">
        <v>0</v>
      </c>
      <c r="M6" s="346">
        <v>0</v>
      </c>
      <c r="N6" s="346">
        <v>0</v>
      </c>
      <c r="O6" s="346">
        <v>0</v>
      </c>
      <c r="P6" s="346">
        <v>0</v>
      </c>
      <c r="Q6" s="346">
        <v>0</v>
      </c>
      <c r="R6" s="346">
        <v>0</v>
      </c>
      <c r="S6" s="346">
        <v>0</v>
      </c>
      <c r="T6" s="346">
        <v>0</v>
      </c>
      <c r="U6" s="346">
        <v>0</v>
      </c>
      <c r="V6" s="346">
        <v>0</v>
      </c>
      <c r="W6" s="346">
        <v>0</v>
      </c>
      <c r="X6" s="346">
        <v>0</v>
      </c>
      <c r="Y6" s="346">
        <v>0</v>
      </c>
      <c r="Z6" s="346">
        <v>0</v>
      </c>
      <c r="AA6" s="346">
        <v>0</v>
      </c>
      <c r="AB6" s="346">
        <v>0</v>
      </c>
      <c r="AC6" s="346">
        <v>0</v>
      </c>
      <c r="AD6" s="346">
        <v>0</v>
      </c>
      <c r="AE6" s="346">
        <v>0</v>
      </c>
      <c r="AF6" s="346">
        <v>0</v>
      </c>
      <c r="AG6" s="346">
        <v>0</v>
      </c>
      <c r="AH6" s="346">
        <v>0</v>
      </c>
      <c r="AI6" s="346">
        <v>0</v>
      </c>
      <c r="AJ6" s="346">
        <v>0</v>
      </c>
      <c r="AK6" s="346">
        <v>0</v>
      </c>
      <c r="AL6" s="346">
        <v>0</v>
      </c>
      <c r="AM6" s="346">
        <v>0</v>
      </c>
      <c r="AN6" s="346">
        <v>0</v>
      </c>
      <c r="AO6" s="346">
        <v>0</v>
      </c>
      <c r="AP6" s="346">
        <v>0</v>
      </c>
      <c r="AQ6" s="346">
        <v>0</v>
      </c>
      <c r="AR6" s="346">
        <v>0</v>
      </c>
      <c r="AS6" s="346">
        <v>0</v>
      </c>
      <c r="AT6" s="346">
        <v>0</v>
      </c>
      <c r="AU6" s="346">
        <v>0</v>
      </c>
      <c r="AV6" s="346">
        <v>0</v>
      </c>
      <c r="AW6" s="346">
        <v>0</v>
      </c>
      <c r="AX6" s="346">
        <v>0</v>
      </c>
      <c r="AY6" s="346">
        <v>0</v>
      </c>
      <c r="AZ6" s="346">
        <v>0</v>
      </c>
      <c r="BA6" s="346">
        <v>0</v>
      </c>
      <c r="BB6" s="346">
        <v>0</v>
      </c>
      <c r="BC6" s="346">
        <v>0</v>
      </c>
      <c r="BD6" s="346">
        <v>0</v>
      </c>
      <c r="BE6" s="346">
        <v>0</v>
      </c>
      <c r="BF6" s="346">
        <v>36.808193120000006</v>
      </c>
      <c r="BG6" s="346">
        <v>50.326735474721751</v>
      </c>
      <c r="BH6" s="346">
        <v>43.058999999999997</v>
      </c>
      <c r="BI6" s="346">
        <v>35.448</v>
      </c>
      <c r="BJ6" s="346">
        <v>41.220999999999997</v>
      </c>
      <c r="BK6" s="346">
        <v>54.17288955082573</v>
      </c>
      <c r="BL6" s="346">
        <v>55.08764418804401</v>
      </c>
      <c r="BM6" s="346">
        <v>78.992913128431368</v>
      </c>
      <c r="BN6" s="346">
        <v>0</v>
      </c>
      <c r="BO6" s="346">
        <v>0</v>
      </c>
      <c r="BP6" s="346">
        <v>0</v>
      </c>
      <c r="BQ6" s="346">
        <v>0</v>
      </c>
      <c r="BR6" s="346">
        <v>0</v>
      </c>
      <c r="BS6" s="346">
        <v>0</v>
      </c>
      <c r="BT6" s="346">
        <v>0</v>
      </c>
      <c r="BU6" s="346">
        <v>0</v>
      </c>
      <c r="BV6" s="346">
        <v>0</v>
      </c>
      <c r="BW6" s="346">
        <v>0</v>
      </c>
      <c r="BX6" s="346">
        <v>0</v>
      </c>
      <c r="BY6" s="346">
        <v>0</v>
      </c>
      <c r="BZ6" s="346">
        <v>0</v>
      </c>
      <c r="CA6" s="346">
        <v>0</v>
      </c>
      <c r="CB6" s="346">
        <v>0</v>
      </c>
      <c r="CC6" s="346">
        <v>0</v>
      </c>
      <c r="CD6" s="346">
        <v>0</v>
      </c>
      <c r="CE6" s="347">
        <v>0</v>
      </c>
    </row>
    <row r="7" spans="1:83" s="320" customFormat="1" ht="26.25" customHeight="1" thickBot="1" x14ac:dyDescent="0.3">
      <c r="B7" s="477" t="s">
        <v>714</v>
      </c>
      <c r="C7" s="396"/>
      <c r="D7" s="349">
        <v>0</v>
      </c>
      <c r="E7" s="349">
        <v>0</v>
      </c>
      <c r="F7" s="349">
        <v>0</v>
      </c>
      <c r="G7" s="349">
        <v>0</v>
      </c>
      <c r="H7" s="349">
        <v>0</v>
      </c>
      <c r="I7" s="349">
        <v>0</v>
      </c>
      <c r="J7" s="349">
        <v>0</v>
      </c>
      <c r="K7" s="349">
        <v>0</v>
      </c>
      <c r="L7" s="349">
        <v>0</v>
      </c>
      <c r="M7" s="349">
        <v>0</v>
      </c>
      <c r="N7" s="349">
        <v>0</v>
      </c>
      <c r="O7" s="349">
        <v>0</v>
      </c>
      <c r="P7" s="349">
        <v>0</v>
      </c>
      <c r="Q7" s="349">
        <v>0</v>
      </c>
      <c r="R7" s="349">
        <v>0</v>
      </c>
      <c r="S7" s="349">
        <v>0</v>
      </c>
      <c r="T7" s="349">
        <v>0</v>
      </c>
      <c r="U7" s="349">
        <v>0</v>
      </c>
      <c r="V7" s="349">
        <v>0</v>
      </c>
      <c r="W7" s="349">
        <v>0</v>
      </c>
      <c r="X7" s="349">
        <v>0</v>
      </c>
      <c r="Y7" s="349">
        <v>0</v>
      </c>
      <c r="Z7" s="349">
        <v>0</v>
      </c>
      <c r="AA7" s="349">
        <v>0</v>
      </c>
      <c r="AB7" s="349">
        <v>0</v>
      </c>
      <c r="AC7" s="349">
        <v>0</v>
      </c>
      <c r="AD7" s="349">
        <v>0</v>
      </c>
      <c r="AE7" s="349">
        <v>0</v>
      </c>
      <c r="AF7" s="349">
        <v>0</v>
      </c>
      <c r="AG7" s="349">
        <v>0</v>
      </c>
      <c r="AH7" s="349">
        <v>0</v>
      </c>
      <c r="AI7" s="349">
        <v>0</v>
      </c>
      <c r="AJ7" s="349">
        <v>0</v>
      </c>
      <c r="AK7" s="349">
        <v>0</v>
      </c>
      <c r="AL7" s="349">
        <v>0</v>
      </c>
      <c r="AM7" s="349">
        <v>0</v>
      </c>
      <c r="AN7" s="349">
        <v>0</v>
      </c>
      <c r="AO7" s="349">
        <v>0</v>
      </c>
      <c r="AP7" s="349">
        <v>0</v>
      </c>
      <c r="AQ7" s="349">
        <v>0</v>
      </c>
      <c r="AR7" s="349">
        <v>0</v>
      </c>
      <c r="AS7" s="349">
        <v>0</v>
      </c>
      <c r="AT7" s="349">
        <v>0</v>
      </c>
      <c r="AU7" s="349">
        <v>0</v>
      </c>
      <c r="AV7" s="349">
        <v>0</v>
      </c>
      <c r="AW7" s="349">
        <v>0</v>
      </c>
      <c r="AX7" s="349">
        <v>0</v>
      </c>
      <c r="AY7" s="349">
        <v>0</v>
      </c>
      <c r="AZ7" s="349">
        <v>0</v>
      </c>
      <c r="BA7" s="349">
        <v>0</v>
      </c>
      <c r="BB7" s="349">
        <v>0</v>
      </c>
      <c r="BC7" s="349">
        <v>0</v>
      </c>
      <c r="BD7" s="349">
        <v>0</v>
      </c>
      <c r="BE7" s="349">
        <v>0</v>
      </c>
      <c r="BF7" s="349">
        <v>45.322000000000003</v>
      </c>
      <c r="BG7" s="349">
        <v>50.829645925278243</v>
      </c>
      <c r="BH7" s="349">
        <v>44.234999999999999</v>
      </c>
      <c r="BI7" s="349">
        <v>36.300554579999996</v>
      </c>
      <c r="BJ7" s="349">
        <v>45.194832980000022</v>
      </c>
      <c r="BK7" s="349">
        <v>55.800509539174271</v>
      </c>
      <c r="BL7" s="349">
        <v>57.146455811955995</v>
      </c>
      <c r="BM7" s="349">
        <v>36.111046001568631</v>
      </c>
      <c r="BN7" s="349">
        <v>0</v>
      </c>
      <c r="BO7" s="349">
        <v>0</v>
      </c>
      <c r="BP7" s="349">
        <v>0</v>
      </c>
      <c r="BQ7" s="349">
        <v>0</v>
      </c>
      <c r="BR7" s="349">
        <v>0</v>
      </c>
      <c r="BS7" s="349">
        <v>0</v>
      </c>
      <c r="BT7" s="349">
        <v>0</v>
      </c>
      <c r="BU7" s="349">
        <v>0</v>
      </c>
      <c r="BV7" s="349">
        <v>0</v>
      </c>
      <c r="BW7" s="349">
        <v>0</v>
      </c>
      <c r="BX7" s="349">
        <v>0</v>
      </c>
      <c r="BY7" s="349">
        <v>0</v>
      </c>
      <c r="BZ7" s="349">
        <v>0</v>
      </c>
      <c r="CA7" s="349">
        <v>0</v>
      </c>
      <c r="CB7" s="349">
        <v>0</v>
      </c>
      <c r="CC7" s="349">
        <v>0</v>
      </c>
      <c r="CD7" s="349">
        <v>0</v>
      </c>
      <c r="CE7" s="350">
        <v>0</v>
      </c>
    </row>
    <row r="8" spans="1:83" ht="26.25" customHeight="1" x14ac:dyDescent="0.35">
      <c r="A8" s="351"/>
      <c r="B8" s="17" t="s">
        <v>711</v>
      </c>
      <c r="C8" s="17"/>
      <c r="D8" s="51" t="s">
        <v>145</v>
      </c>
      <c r="E8" s="51" t="s">
        <v>146</v>
      </c>
      <c r="F8" s="51" t="s">
        <v>147</v>
      </c>
      <c r="G8" s="51" t="s">
        <v>148</v>
      </c>
      <c r="H8" s="51" t="s">
        <v>149</v>
      </c>
      <c r="I8" s="51" t="s">
        <v>150</v>
      </c>
      <c r="J8" s="51" t="s">
        <v>151</v>
      </c>
      <c r="K8" s="51" t="s">
        <v>152</v>
      </c>
      <c r="L8" s="51" t="s">
        <v>153</v>
      </c>
      <c r="M8" s="51" t="s">
        <v>154</v>
      </c>
      <c r="N8" s="51" t="s">
        <v>155</v>
      </c>
      <c r="O8" s="51" t="s">
        <v>156</v>
      </c>
      <c r="P8" s="51" t="s">
        <v>157</v>
      </c>
      <c r="Q8" s="51" t="s">
        <v>158</v>
      </c>
      <c r="R8" s="51" t="s">
        <v>159</v>
      </c>
      <c r="S8" s="51" t="s">
        <v>160</v>
      </c>
      <c r="T8" s="51" t="s">
        <v>161</v>
      </c>
      <c r="U8" s="51" t="s">
        <v>162</v>
      </c>
      <c r="V8" s="51" t="s">
        <v>163</v>
      </c>
      <c r="W8" s="51" t="s">
        <v>164</v>
      </c>
      <c r="X8" s="51" t="s">
        <v>165</v>
      </c>
      <c r="Y8" s="51" t="s">
        <v>166</v>
      </c>
      <c r="Z8" s="51" t="s">
        <v>167</v>
      </c>
      <c r="AA8" s="51" t="s">
        <v>168</v>
      </c>
      <c r="AB8" s="51" t="s">
        <v>169</v>
      </c>
      <c r="AC8" s="51" t="s">
        <v>170</v>
      </c>
      <c r="AD8" s="51" t="s">
        <v>171</v>
      </c>
      <c r="AE8" s="51" t="s">
        <v>172</v>
      </c>
      <c r="AF8" s="51" t="s">
        <v>173</v>
      </c>
      <c r="AG8" s="51" t="s">
        <v>174</v>
      </c>
      <c r="AH8" s="51" t="s">
        <v>175</v>
      </c>
      <c r="AI8" s="51" t="s">
        <v>176</v>
      </c>
      <c r="AJ8" s="51" t="s">
        <v>177</v>
      </c>
      <c r="AK8" s="51" t="s">
        <v>178</v>
      </c>
      <c r="AL8" s="51" t="s">
        <v>179</v>
      </c>
      <c r="AM8" s="51" t="s">
        <v>180</v>
      </c>
      <c r="AN8" s="51" t="s">
        <v>181</v>
      </c>
      <c r="AO8" s="51" t="s">
        <v>182</v>
      </c>
      <c r="AP8" s="51" t="s">
        <v>183</v>
      </c>
      <c r="AQ8" s="51" t="s">
        <v>184</v>
      </c>
      <c r="AR8" s="51" t="s">
        <v>185</v>
      </c>
      <c r="AS8" s="51" t="s">
        <v>186</v>
      </c>
      <c r="AT8" s="51" t="s">
        <v>187</v>
      </c>
      <c r="AU8" s="51" t="s">
        <v>188</v>
      </c>
      <c r="AV8" s="51" t="s">
        <v>189</v>
      </c>
      <c r="AW8" s="51" t="s">
        <v>190</v>
      </c>
      <c r="AX8" s="51" t="s">
        <v>191</v>
      </c>
      <c r="AY8" s="51" t="s">
        <v>90</v>
      </c>
      <c r="AZ8" s="51" t="s">
        <v>91</v>
      </c>
      <c r="BA8" s="51" t="s">
        <v>92</v>
      </c>
      <c r="BB8" s="51" t="s">
        <v>93</v>
      </c>
      <c r="BC8" s="51" t="s">
        <v>94</v>
      </c>
      <c r="BD8" s="51" t="s">
        <v>95</v>
      </c>
      <c r="BE8" s="51" t="s">
        <v>96</v>
      </c>
      <c r="BF8" s="51" t="s">
        <v>97</v>
      </c>
      <c r="BG8" s="51" t="s">
        <v>98</v>
      </c>
      <c r="BH8" s="51" t="s">
        <v>99</v>
      </c>
      <c r="BI8" s="51" t="s">
        <v>100</v>
      </c>
      <c r="BJ8" s="51" t="s">
        <v>101</v>
      </c>
      <c r="BK8" s="51" t="s">
        <v>102</v>
      </c>
      <c r="BL8" s="51" t="s">
        <v>103</v>
      </c>
      <c r="BM8" s="51" t="s">
        <v>104</v>
      </c>
      <c r="BN8" s="51" t="s">
        <v>105</v>
      </c>
      <c r="BO8" s="51" t="s">
        <v>106</v>
      </c>
      <c r="BP8" s="51" t="s">
        <v>107</v>
      </c>
      <c r="BQ8" s="51" t="s">
        <v>108</v>
      </c>
      <c r="BR8" s="51" t="s">
        <v>109</v>
      </c>
      <c r="BS8" s="51" t="s">
        <v>110</v>
      </c>
      <c r="BT8" s="51" t="s">
        <v>111</v>
      </c>
      <c r="BU8" s="51" t="s">
        <v>112</v>
      </c>
      <c r="BV8" s="51" t="s">
        <v>113</v>
      </c>
      <c r="BW8" s="51" t="s">
        <v>114</v>
      </c>
      <c r="BX8" s="51" t="s">
        <v>115</v>
      </c>
      <c r="BY8" s="51" t="s">
        <v>116</v>
      </c>
      <c r="BZ8" s="51" t="s">
        <v>117</v>
      </c>
      <c r="CA8" s="51" t="s">
        <v>118</v>
      </c>
      <c r="CB8" s="51" t="s">
        <v>119</v>
      </c>
      <c r="CC8" s="51" t="s">
        <v>120</v>
      </c>
      <c r="CD8" s="51" t="s">
        <v>121</v>
      </c>
      <c r="CE8" s="52" t="s">
        <v>122</v>
      </c>
    </row>
    <row r="9" spans="1:83" x14ac:dyDescent="0.35">
      <c r="A9" s="351"/>
      <c r="B9" s="331" t="s">
        <v>305</v>
      </c>
      <c r="C9" s="352"/>
      <c r="D9" s="278" t="s">
        <v>124</v>
      </c>
      <c r="E9" s="278" t="s">
        <v>124</v>
      </c>
      <c r="F9" s="278" t="s">
        <v>124</v>
      </c>
      <c r="G9" s="278" t="s">
        <v>124</v>
      </c>
      <c r="H9" s="278" t="s">
        <v>124</v>
      </c>
      <c r="I9" s="278" t="s">
        <v>124</v>
      </c>
      <c r="J9" s="278" t="s">
        <v>124</v>
      </c>
      <c r="K9" s="278" t="s">
        <v>124</v>
      </c>
      <c r="L9" s="278" t="s">
        <v>124</v>
      </c>
      <c r="M9" s="278" t="s">
        <v>124</v>
      </c>
      <c r="N9" s="278" t="s">
        <v>124</v>
      </c>
      <c r="O9" s="278" t="s">
        <v>124</v>
      </c>
      <c r="P9" s="278" t="s">
        <v>124</v>
      </c>
      <c r="Q9" s="278" t="s">
        <v>124</v>
      </c>
      <c r="R9" s="278" t="s">
        <v>124</v>
      </c>
      <c r="S9" s="278" t="s">
        <v>124</v>
      </c>
      <c r="T9" s="278" t="s">
        <v>124</v>
      </c>
      <c r="U9" s="278" t="s">
        <v>124</v>
      </c>
      <c r="V9" s="278" t="s">
        <v>124</v>
      </c>
      <c r="W9" s="278" t="s">
        <v>124</v>
      </c>
      <c r="X9" s="278" t="s">
        <v>124</v>
      </c>
      <c r="Y9" s="278" t="s">
        <v>124</v>
      </c>
      <c r="Z9" s="278" t="s">
        <v>124</v>
      </c>
      <c r="AA9" s="278" t="s">
        <v>124</v>
      </c>
      <c r="AB9" s="278" t="s">
        <v>124</v>
      </c>
      <c r="AC9" s="278" t="s">
        <v>124</v>
      </c>
      <c r="AD9" s="278" t="s">
        <v>124</v>
      </c>
      <c r="AE9" s="278" t="s">
        <v>124</v>
      </c>
      <c r="AF9" s="278" t="s">
        <v>124</v>
      </c>
      <c r="AG9" s="278" t="s">
        <v>124</v>
      </c>
      <c r="AH9" s="278" t="s">
        <v>124</v>
      </c>
      <c r="AI9" s="278" t="s">
        <v>124</v>
      </c>
      <c r="AJ9" s="278" t="s">
        <v>124</v>
      </c>
      <c r="AK9" s="278" t="s">
        <v>124</v>
      </c>
      <c r="AL9" s="278" t="s">
        <v>124</v>
      </c>
      <c r="AM9" s="278" t="s">
        <v>124</v>
      </c>
      <c r="AN9" s="278" t="s">
        <v>124</v>
      </c>
      <c r="AO9" s="278" t="s">
        <v>124</v>
      </c>
      <c r="AP9" s="278" t="s">
        <v>124</v>
      </c>
      <c r="AQ9" s="278" t="s">
        <v>124</v>
      </c>
      <c r="AR9" s="278" t="s">
        <v>124</v>
      </c>
      <c r="AS9" s="278" t="s">
        <v>124</v>
      </c>
      <c r="AT9" s="278" t="s">
        <v>124</v>
      </c>
      <c r="AU9" s="278" t="s">
        <v>124</v>
      </c>
      <c r="AV9" s="278" t="s">
        <v>124</v>
      </c>
      <c r="AW9" s="278" t="s">
        <v>124</v>
      </c>
      <c r="AX9" s="278" t="s">
        <v>124</v>
      </c>
      <c r="AY9" s="278" t="s">
        <v>124</v>
      </c>
      <c r="AZ9" s="278" t="s">
        <v>124</v>
      </c>
      <c r="BA9" s="278" t="s">
        <v>124</v>
      </c>
      <c r="BB9" s="278" t="s">
        <v>124</v>
      </c>
      <c r="BC9" s="278" t="s">
        <v>124</v>
      </c>
      <c r="BD9" s="278" t="s">
        <v>124</v>
      </c>
      <c r="BE9" s="278" t="s">
        <v>124</v>
      </c>
      <c r="BF9" s="278" t="s">
        <v>124</v>
      </c>
      <c r="BG9" s="278" t="s">
        <v>124</v>
      </c>
      <c r="BH9" s="278" t="s">
        <v>124</v>
      </c>
      <c r="BI9" s="278" t="s">
        <v>124</v>
      </c>
      <c r="BJ9" s="278" t="s">
        <v>124</v>
      </c>
      <c r="BK9" s="278" t="s">
        <v>124</v>
      </c>
      <c r="BL9" s="278" t="s">
        <v>124</v>
      </c>
      <c r="BM9" s="278" t="s">
        <v>124</v>
      </c>
      <c r="BN9" s="278" t="s">
        <v>124</v>
      </c>
      <c r="BO9" s="278" t="s">
        <v>124</v>
      </c>
      <c r="BP9" s="278" t="s">
        <v>124</v>
      </c>
      <c r="BQ9" s="278" t="s">
        <v>124</v>
      </c>
      <c r="BR9" s="278" t="s">
        <v>124</v>
      </c>
      <c r="BS9" s="278" t="s">
        <v>124</v>
      </c>
      <c r="BT9" s="278" t="s">
        <v>124</v>
      </c>
      <c r="BU9" s="278" t="s">
        <v>124</v>
      </c>
      <c r="BV9" s="278" t="s">
        <v>124</v>
      </c>
      <c r="BW9" s="278" t="s">
        <v>124</v>
      </c>
      <c r="BX9" s="278" t="s">
        <v>124</v>
      </c>
      <c r="BY9" s="278" t="s">
        <v>124</v>
      </c>
      <c r="BZ9" s="278" t="s">
        <v>125</v>
      </c>
      <c r="CA9" s="278" t="s">
        <v>125</v>
      </c>
      <c r="CB9" s="278" t="s">
        <v>125</v>
      </c>
      <c r="CC9" s="278" t="s">
        <v>125</v>
      </c>
      <c r="CD9" s="278" t="s">
        <v>125</v>
      </c>
      <c r="CE9" s="279" t="s">
        <v>125</v>
      </c>
    </row>
    <row r="10" spans="1:83" s="244" customFormat="1" ht="26.25" customHeight="1" x14ac:dyDescent="0.35">
      <c r="B10" s="109" t="s">
        <v>137</v>
      </c>
      <c r="C10" s="109"/>
      <c r="D10" s="343">
        <v>0</v>
      </c>
      <c r="E10" s="343">
        <v>0</v>
      </c>
      <c r="F10" s="343">
        <v>0</v>
      </c>
      <c r="G10" s="343">
        <v>0</v>
      </c>
      <c r="H10" s="343">
        <v>0</v>
      </c>
      <c r="I10" s="343">
        <v>0</v>
      </c>
      <c r="J10" s="343">
        <v>0</v>
      </c>
      <c r="K10" s="343">
        <v>0</v>
      </c>
      <c r="L10" s="343">
        <v>0</v>
      </c>
      <c r="M10" s="343">
        <v>0</v>
      </c>
      <c r="N10" s="343">
        <v>0</v>
      </c>
      <c r="O10" s="343">
        <v>0</v>
      </c>
      <c r="P10" s="343">
        <v>0</v>
      </c>
      <c r="Q10" s="343">
        <v>0</v>
      </c>
      <c r="R10" s="343">
        <v>0</v>
      </c>
      <c r="S10" s="343">
        <v>0</v>
      </c>
      <c r="T10" s="343">
        <v>0</v>
      </c>
      <c r="U10" s="343">
        <v>0</v>
      </c>
      <c r="V10" s="343">
        <v>0</v>
      </c>
      <c r="W10" s="343">
        <v>0</v>
      </c>
      <c r="X10" s="343">
        <v>0</v>
      </c>
      <c r="Y10" s="343">
        <v>0</v>
      </c>
      <c r="Z10" s="343">
        <v>0</v>
      </c>
      <c r="AA10" s="343">
        <v>0</v>
      </c>
      <c r="AB10" s="343">
        <v>0</v>
      </c>
      <c r="AC10" s="343">
        <v>0</v>
      </c>
      <c r="AD10" s="343">
        <v>0</v>
      </c>
      <c r="AE10" s="343">
        <v>0</v>
      </c>
      <c r="AF10" s="343">
        <v>0</v>
      </c>
      <c r="AG10" s="343">
        <v>0</v>
      </c>
      <c r="AH10" s="343">
        <v>0</v>
      </c>
      <c r="AI10" s="343">
        <v>0</v>
      </c>
      <c r="AJ10" s="343">
        <v>0</v>
      </c>
      <c r="AK10" s="343">
        <v>0</v>
      </c>
      <c r="AL10" s="343">
        <v>0</v>
      </c>
      <c r="AM10" s="343">
        <v>0</v>
      </c>
      <c r="AN10" s="343">
        <v>0</v>
      </c>
      <c r="AO10" s="343">
        <v>0</v>
      </c>
      <c r="AP10" s="343">
        <v>0</v>
      </c>
      <c r="AQ10" s="343">
        <v>0</v>
      </c>
      <c r="AR10" s="343">
        <v>0</v>
      </c>
      <c r="AS10" s="343">
        <v>0</v>
      </c>
      <c r="AT10" s="343">
        <v>0</v>
      </c>
      <c r="AU10" s="343">
        <v>0</v>
      </c>
      <c r="AV10" s="343">
        <v>0</v>
      </c>
      <c r="AW10" s="343">
        <v>0</v>
      </c>
      <c r="AX10" s="343">
        <v>0</v>
      </c>
      <c r="AY10" s="343">
        <v>0</v>
      </c>
      <c r="AZ10" s="343">
        <v>0</v>
      </c>
      <c r="BA10" s="343">
        <v>0</v>
      </c>
      <c r="BB10" s="343">
        <v>0</v>
      </c>
      <c r="BC10" s="343">
        <v>0.94798206577252331</v>
      </c>
      <c r="BD10" s="343">
        <v>70.59016151315906</v>
      </c>
      <c r="BE10" s="343">
        <v>132.67130665063971</v>
      </c>
      <c r="BF10" s="343">
        <v>284.92288804009456</v>
      </c>
      <c r="BG10" s="343">
        <v>215.16943576756034</v>
      </c>
      <c r="BH10" s="343">
        <v>130.83270728358028</v>
      </c>
      <c r="BI10" s="343">
        <v>104.64809316894494</v>
      </c>
      <c r="BJ10" s="343">
        <v>122.37740780751282</v>
      </c>
      <c r="BK10" s="343">
        <v>152.14340481829498</v>
      </c>
      <c r="BL10" s="343">
        <v>149.8572000987279</v>
      </c>
      <c r="BM10" s="343">
        <v>151.66003030989435</v>
      </c>
      <c r="BN10" s="343">
        <v>179.02563359127549</v>
      </c>
      <c r="BO10" s="343">
        <v>59.875076760030879</v>
      </c>
      <c r="BP10" s="343">
        <v>1.744351798847632</v>
      </c>
      <c r="BQ10" s="343">
        <v>1.0659556506008192</v>
      </c>
      <c r="BR10" s="343">
        <v>0.50018468875008892</v>
      </c>
      <c r="BS10" s="343">
        <v>0.11259745030898718</v>
      </c>
      <c r="BT10" s="343">
        <v>3.3011423262113079E-2</v>
      </c>
      <c r="BU10" s="343">
        <v>3.7521940641186788E-2</v>
      </c>
      <c r="BV10" s="343">
        <v>0</v>
      </c>
      <c r="BW10" s="343">
        <v>0</v>
      </c>
      <c r="BX10" s="343">
        <v>0</v>
      </c>
      <c r="BY10" s="343">
        <v>0</v>
      </c>
      <c r="BZ10" s="343">
        <v>0</v>
      </c>
      <c r="CA10" s="343">
        <v>0</v>
      </c>
      <c r="CB10" s="343">
        <v>0</v>
      </c>
      <c r="CC10" s="343">
        <v>0</v>
      </c>
      <c r="CD10" s="343">
        <v>0</v>
      </c>
      <c r="CE10" s="344">
        <v>0</v>
      </c>
    </row>
    <row r="11" spans="1:83" x14ac:dyDescent="0.35">
      <c r="B11" s="391" t="s">
        <v>712</v>
      </c>
      <c r="C11" s="391"/>
      <c r="D11" s="346">
        <v>0</v>
      </c>
      <c r="E11" s="346">
        <v>0</v>
      </c>
      <c r="F11" s="346">
        <v>0</v>
      </c>
      <c r="G11" s="346">
        <v>0</v>
      </c>
      <c r="H11" s="346">
        <v>0</v>
      </c>
      <c r="I11" s="346">
        <v>0</v>
      </c>
      <c r="J11" s="346">
        <v>0</v>
      </c>
      <c r="K11" s="346">
        <v>0</v>
      </c>
      <c r="L11" s="346">
        <v>0</v>
      </c>
      <c r="M11" s="346">
        <v>0</v>
      </c>
      <c r="N11" s="346">
        <v>0</v>
      </c>
      <c r="O11" s="346">
        <v>0</v>
      </c>
      <c r="P11" s="346">
        <v>0</v>
      </c>
      <c r="Q11" s="346">
        <v>0</v>
      </c>
      <c r="R11" s="346">
        <v>0</v>
      </c>
      <c r="S11" s="346">
        <v>0</v>
      </c>
      <c r="T11" s="346">
        <v>0</v>
      </c>
      <c r="U11" s="346">
        <v>0</v>
      </c>
      <c r="V11" s="346">
        <v>0</v>
      </c>
      <c r="W11" s="346">
        <v>0</v>
      </c>
      <c r="X11" s="346">
        <v>0</v>
      </c>
      <c r="Y11" s="346">
        <v>0</v>
      </c>
      <c r="Z11" s="346">
        <v>0</v>
      </c>
      <c r="AA11" s="346">
        <v>0</v>
      </c>
      <c r="AB11" s="346">
        <v>0</v>
      </c>
      <c r="AC11" s="346">
        <v>0</v>
      </c>
      <c r="AD11" s="346">
        <v>0</v>
      </c>
      <c r="AE11" s="346">
        <v>0</v>
      </c>
      <c r="AF11" s="346">
        <v>0</v>
      </c>
      <c r="AG11" s="346">
        <v>0</v>
      </c>
      <c r="AH11" s="346">
        <v>0</v>
      </c>
      <c r="AI11" s="346">
        <v>0</v>
      </c>
      <c r="AJ11" s="346">
        <v>0</v>
      </c>
      <c r="AK11" s="346">
        <v>0</v>
      </c>
      <c r="AL11" s="346">
        <v>0</v>
      </c>
      <c r="AM11" s="346">
        <v>0</v>
      </c>
      <c r="AN11" s="346">
        <v>0</v>
      </c>
      <c r="AO11" s="346">
        <v>0</v>
      </c>
      <c r="AP11" s="346">
        <v>0</v>
      </c>
      <c r="AQ11" s="346">
        <v>0</v>
      </c>
      <c r="AR11" s="346">
        <v>0</v>
      </c>
      <c r="AS11" s="346">
        <v>0</v>
      </c>
      <c r="AT11" s="346">
        <v>0</v>
      </c>
      <c r="AU11" s="346">
        <v>0</v>
      </c>
      <c r="AV11" s="346">
        <v>0</v>
      </c>
      <c r="AW11" s="346">
        <v>0</v>
      </c>
      <c r="AX11" s="346">
        <v>0</v>
      </c>
      <c r="AY11" s="346">
        <v>0</v>
      </c>
      <c r="AZ11" s="346">
        <v>0</v>
      </c>
      <c r="BA11" s="346">
        <v>0</v>
      </c>
      <c r="BB11" s="346">
        <v>0</v>
      </c>
      <c r="BC11" s="346">
        <v>0.94798206577252331</v>
      </c>
      <c r="BD11" s="346">
        <v>70.59016151315906</v>
      </c>
      <c r="BE11" s="346">
        <v>132.67130665063971</v>
      </c>
      <c r="BF11" s="346">
        <v>155.01256365904055</v>
      </c>
      <c r="BG11" s="346">
        <v>58.971584818018677</v>
      </c>
      <c r="BH11" s="346">
        <v>0</v>
      </c>
      <c r="BI11" s="346">
        <v>0</v>
      </c>
      <c r="BJ11" s="346">
        <v>0</v>
      </c>
      <c r="BK11" s="346">
        <v>0</v>
      </c>
      <c r="BL11" s="346">
        <v>0</v>
      </c>
      <c r="BM11" s="346">
        <v>0</v>
      </c>
      <c r="BN11" s="346">
        <v>0</v>
      </c>
      <c r="BO11" s="346">
        <v>0</v>
      </c>
      <c r="BP11" s="346">
        <v>0</v>
      </c>
      <c r="BQ11" s="346">
        <v>0</v>
      </c>
      <c r="BR11" s="346">
        <v>0</v>
      </c>
      <c r="BS11" s="346">
        <v>0</v>
      </c>
      <c r="BT11" s="346">
        <v>0</v>
      </c>
      <c r="BU11" s="346">
        <v>0</v>
      </c>
      <c r="BV11" s="346">
        <v>0</v>
      </c>
      <c r="BW11" s="346">
        <v>0</v>
      </c>
      <c r="BX11" s="346">
        <v>0</v>
      </c>
      <c r="BY11" s="346">
        <v>0</v>
      </c>
      <c r="BZ11" s="346">
        <v>0</v>
      </c>
      <c r="CA11" s="346">
        <v>0</v>
      </c>
      <c r="CB11" s="346">
        <v>0</v>
      </c>
      <c r="CC11" s="346">
        <v>0</v>
      </c>
      <c r="CD11" s="346">
        <v>0</v>
      </c>
      <c r="CE11" s="347">
        <v>0</v>
      </c>
    </row>
    <row r="12" spans="1:83" x14ac:dyDescent="0.35">
      <c r="B12" s="391" t="s">
        <v>713</v>
      </c>
      <c r="C12" s="391"/>
      <c r="D12" s="346">
        <v>0</v>
      </c>
      <c r="E12" s="346">
        <v>0</v>
      </c>
      <c r="F12" s="346">
        <v>0</v>
      </c>
      <c r="G12" s="346">
        <v>0</v>
      </c>
      <c r="H12" s="346">
        <v>0</v>
      </c>
      <c r="I12" s="346">
        <v>0</v>
      </c>
      <c r="J12" s="346">
        <v>0</v>
      </c>
      <c r="K12" s="346">
        <v>0</v>
      </c>
      <c r="L12" s="346">
        <v>0</v>
      </c>
      <c r="M12" s="346">
        <v>0</v>
      </c>
      <c r="N12" s="346">
        <v>0</v>
      </c>
      <c r="O12" s="346">
        <v>0</v>
      </c>
      <c r="P12" s="346">
        <v>0</v>
      </c>
      <c r="Q12" s="346">
        <v>0</v>
      </c>
      <c r="R12" s="346">
        <v>0</v>
      </c>
      <c r="S12" s="346">
        <v>0</v>
      </c>
      <c r="T12" s="346">
        <v>0</v>
      </c>
      <c r="U12" s="346">
        <v>0</v>
      </c>
      <c r="V12" s="346">
        <v>0</v>
      </c>
      <c r="W12" s="346">
        <v>0</v>
      </c>
      <c r="X12" s="346">
        <v>0</v>
      </c>
      <c r="Y12" s="346">
        <v>0</v>
      </c>
      <c r="Z12" s="346">
        <v>0</v>
      </c>
      <c r="AA12" s="346">
        <v>0</v>
      </c>
      <c r="AB12" s="346">
        <v>0</v>
      </c>
      <c r="AC12" s="346">
        <v>0</v>
      </c>
      <c r="AD12" s="346">
        <v>0</v>
      </c>
      <c r="AE12" s="346">
        <v>0</v>
      </c>
      <c r="AF12" s="346">
        <v>0</v>
      </c>
      <c r="AG12" s="346">
        <v>0</v>
      </c>
      <c r="AH12" s="346">
        <v>0</v>
      </c>
      <c r="AI12" s="346">
        <v>0</v>
      </c>
      <c r="AJ12" s="346">
        <v>0</v>
      </c>
      <c r="AK12" s="346">
        <v>0</v>
      </c>
      <c r="AL12" s="346">
        <v>0</v>
      </c>
      <c r="AM12" s="346">
        <v>0</v>
      </c>
      <c r="AN12" s="346">
        <v>0</v>
      </c>
      <c r="AO12" s="346">
        <v>0</v>
      </c>
      <c r="AP12" s="346">
        <v>0</v>
      </c>
      <c r="AQ12" s="346">
        <v>0</v>
      </c>
      <c r="AR12" s="346">
        <v>0</v>
      </c>
      <c r="AS12" s="346">
        <v>0</v>
      </c>
      <c r="AT12" s="346">
        <v>0</v>
      </c>
      <c r="AU12" s="346">
        <v>0</v>
      </c>
      <c r="AV12" s="346">
        <v>0</v>
      </c>
      <c r="AW12" s="346">
        <v>0</v>
      </c>
      <c r="AX12" s="346">
        <v>0</v>
      </c>
      <c r="AY12" s="346">
        <v>0</v>
      </c>
      <c r="AZ12" s="346">
        <v>0</v>
      </c>
      <c r="BA12" s="346">
        <v>0</v>
      </c>
      <c r="BB12" s="346">
        <v>0</v>
      </c>
      <c r="BC12" s="346">
        <v>0</v>
      </c>
      <c r="BD12" s="346">
        <v>0</v>
      </c>
      <c r="BE12" s="346">
        <v>0</v>
      </c>
      <c r="BF12" s="346">
        <v>58.221758971308773</v>
      </c>
      <c r="BG12" s="346">
        <v>77.710647787739077</v>
      </c>
      <c r="BH12" s="346">
        <v>64.535083086164946</v>
      </c>
      <c r="BI12" s="346">
        <v>51.702304365122451</v>
      </c>
      <c r="BJ12" s="346">
        <v>58.374940717182966</v>
      </c>
      <c r="BK12" s="346">
        <v>74.945831749393648</v>
      </c>
      <c r="BL12" s="346">
        <v>73.554116957816163</v>
      </c>
      <c r="BM12" s="346">
        <v>104.08041295777063</v>
      </c>
      <c r="BN12" s="346">
        <v>0</v>
      </c>
      <c r="BO12" s="346">
        <v>0</v>
      </c>
      <c r="BP12" s="346">
        <v>0</v>
      </c>
      <c r="BQ12" s="346">
        <v>0</v>
      </c>
      <c r="BR12" s="346">
        <v>0</v>
      </c>
      <c r="BS12" s="346">
        <v>0</v>
      </c>
      <c r="BT12" s="346">
        <v>0</v>
      </c>
      <c r="BU12" s="346">
        <v>0</v>
      </c>
      <c r="BV12" s="346">
        <v>0</v>
      </c>
      <c r="BW12" s="346">
        <v>0</v>
      </c>
      <c r="BX12" s="346">
        <v>0</v>
      </c>
      <c r="BY12" s="346">
        <v>0</v>
      </c>
      <c r="BZ12" s="346">
        <v>0</v>
      </c>
      <c r="CA12" s="346">
        <v>0</v>
      </c>
      <c r="CB12" s="346">
        <v>0</v>
      </c>
      <c r="CC12" s="346">
        <v>0</v>
      </c>
      <c r="CD12" s="346">
        <v>0</v>
      </c>
      <c r="CE12" s="347">
        <v>0</v>
      </c>
    </row>
    <row r="13" spans="1:83" x14ac:dyDescent="0.35">
      <c r="B13" s="391" t="s">
        <v>714</v>
      </c>
      <c r="C13" s="391"/>
      <c r="D13" s="346">
        <v>0</v>
      </c>
      <c r="E13" s="346">
        <v>0</v>
      </c>
      <c r="F13" s="346">
        <v>0</v>
      </c>
      <c r="G13" s="346">
        <v>0</v>
      </c>
      <c r="H13" s="346">
        <v>0</v>
      </c>
      <c r="I13" s="346">
        <v>0</v>
      </c>
      <c r="J13" s="346">
        <v>0</v>
      </c>
      <c r="K13" s="346">
        <v>0</v>
      </c>
      <c r="L13" s="346">
        <v>0</v>
      </c>
      <c r="M13" s="346">
        <v>0</v>
      </c>
      <c r="N13" s="346">
        <v>0</v>
      </c>
      <c r="O13" s="346">
        <v>0</v>
      </c>
      <c r="P13" s="346">
        <v>0</v>
      </c>
      <c r="Q13" s="346">
        <v>0</v>
      </c>
      <c r="R13" s="346">
        <v>0</v>
      </c>
      <c r="S13" s="346">
        <v>0</v>
      </c>
      <c r="T13" s="346">
        <v>0</v>
      </c>
      <c r="U13" s="346">
        <v>0</v>
      </c>
      <c r="V13" s="346">
        <v>0</v>
      </c>
      <c r="W13" s="346">
        <v>0</v>
      </c>
      <c r="X13" s="346">
        <v>0</v>
      </c>
      <c r="Y13" s="346">
        <v>0</v>
      </c>
      <c r="Z13" s="346">
        <v>0</v>
      </c>
      <c r="AA13" s="346">
        <v>0</v>
      </c>
      <c r="AB13" s="346">
        <v>0</v>
      </c>
      <c r="AC13" s="346">
        <v>0</v>
      </c>
      <c r="AD13" s="346">
        <v>0</v>
      </c>
      <c r="AE13" s="346">
        <v>0</v>
      </c>
      <c r="AF13" s="346">
        <v>0</v>
      </c>
      <c r="AG13" s="346">
        <v>0</v>
      </c>
      <c r="AH13" s="346">
        <v>0</v>
      </c>
      <c r="AI13" s="346">
        <v>0</v>
      </c>
      <c r="AJ13" s="346">
        <v>0</v>
      </c>
      <c r="AK13" s="346">
        <v>0</v>
      </c>
      <c r="AL13" s="346">
        <v>0</v>
      </c>
      <c r="AM13" s="346">
        <v>0</v>
      </c>
      <c r="AN13" s="346">
        <v>0</v>
      </c>
      <c r="AO13" s="346">
        <v>0</v>
      </c>
      <c r="AP13" s="346">
        <v>0</v>
      </c>
      <c r="AQ13" s="346">
        <v>0</v>
      </c>
      <c r="AR13" s="346">
        <v>0</v>
      </c>
      <c r="AS13" s="346">
        <v>0</v>
      </c>
      <c r="AT13" s="346">
        <v>0</v>
      </c>
      <c r="AU13" s="346">
        <v>0</v>
      </c>
      <c r="AV13" s="346">
        <v>0</v>
      </c>
      <c r="AW13" s="346">
        <v>0</v>
      </c>
      <c r="AX13" s="346">
        <v>0</v>
      </c>
      <c r="AY13" s="346">
        <v>0</v>
      </c>
      <c r="AZ13" s="346">
        <v>0</v>
      </c>
      <c r="BA13" s="346">
        <v>0</v>
      </c>
      <c r="BB13" s="346">
        <v>0</v>
      </c>
      <c r="BC13" s="346">
        <v>0</v>
      </c>
      <c r="BD13" s="346">
        <v>0</v>
      </c>
      <c r="BE13" s="346">
        <v>0</v>
      </c>
      <c r="BF13" s="346">
        <v>71.688565409745266</v>
      </c>
      <c r="BG13" s="346">
        <v>78.487203161802597</v>
      </c>
      <c r="BH13" s="346">
        <v>66.297624197415331</v>
      </c>
      <c r="BI13" s="346">
        <v>52.945788803822495</v>
      </c>
      <c r="BJ13" s="346">
        <v>64.002467090329858</v>
      </c>
      <c r="BK13" s="346">
        <v>77.19757306890132</v>
      </c>
      <c r="BL13" s="346">
        <v>76.303083140911724</v>
      </c>
      <c r="BM13" s="346">
        <v>47.579617352123726</v>
      </c>
      <c r="BN13" s="346">
        <v>0</v>
      </c>
      <c r="BO13" s="346">
        <v>0</v>
      </c>
      <c r="BP13" s="346">
        <v>0</v>
      </c>
      <c r="BQ13" s="346">
        <v>0</v>
      </c>
      <c r="BR13" s="346">
        <v>0</v>
      </c>
      <c r="BS13" s="346">
        <v>0</v>
      </c>
      <c r="BT13" s="346">
        <v>0</v>
      </c>
      <c r="BU13" s="346">
        <v>0</v>
      </c>
      <c r="BV13" s="346">
        <v>0</v>
      </c>
      <c r="BW13" s="346">
        <v>0</v>
      </c>
      <c r="BX13" s="346">
        <v>0</v>
      </c>
      <c r="BY13" s="346">
        <v>0</v>
      </c>
      <c r="BZ13" s="346">
        <v>0</v>
      </c>
      <c r="CA13" s="346">
        <v>0</v>
      </c>
      <c r="CB13" s="346">
        <v>0</v>
      </c>
      <c r="CC13" s="346">
        <v>0</v>
      </c>
      <c r="CD13" s="346">
        <v>0</v>
      </c>
      <c r="CE13" s="347">
        <v>0</v>
      </c>
    </row>
    <row r="14" spans="1:83" ht="16" thickBot="1" x14ac:dyDescent="0.4">
      <c r="A14" s="362"/>
      <c r="B14" s="403"/>
      <c r="C14" s="403"/>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4"/>
      <c r="AY14" s="374"/>
      <c r="AZ14" s="374"/>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c r="BW14" s="374"/>
      <c r="BX14" s="374"/>
      <c r="BY14" s="374"/>
      <c r="BZ14" s="374"/>
      <c r="CA14" s="374"/>
      <c r="CB14" s="374"/>
      <c r="CC14" s="374"/>
      <c r="CD14" s="374"/>
      <c r="CE14" s="375"/>
    </row>
    <row r="15" spans="1:83" x14ac:dyDescent="0.35">
      <c r="B15" s="359"/>
      <c r="D15" s="343"/>
      <c r="E15" s="343"/>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row>
  </sheetData>
  <hyperlinks>
    <hyperlink ref="A1" location="Contents!A1" display="Contents page" xr:uid="{00000000-0004-0000-1900-000000000000}"/>
    <hyperlink ref="B1" location="Notes!A1" display="Information relating to this table can be found in the 'Notes' tab" xr:uid="{00000000-0004-0000-19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E26"/>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200"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65"/>
      <c r="BW1" s="365"/>
      <c r="BX1" s="365"/>
    </row>
    <row r="2" spans="1:83" ht="15.75" customHeight="1" x14ac:dyDescent="0.35">
      <c r="A2" s="48" t="s">
        <v>45</v>
      </c>
      <c r="B2" s="17" t="s">
        <v>715</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ht="26.25" customHeight="1" x14ac:dyDescent="0.35">
      <c r="A4" s="478"/>
      <c r="B4" s="83" t="s">
        <v>716</v>
      </c>
      <c r="C4" s="376"/>
      <c r="D4" s="479">
        <f t="shared" ref="D4:AI4" si="0">SUM(D5,D8,D9)</f>
        <v>0</v>
      </c>
      <c r="E4" s="479">
        <f t="shared" si="0"/>
        <v>0</v>
      </c>
      <c r="F4" s="479">
        <f t="shared" si="0"/>
        <v>0</v>
      </c>
      <c r="G4" s="479">
        <f t="shared" si="0"/>
        <v>0</v>
      </c>
      <c r="H4" s="479">
        <f t="shared" si="0"/>
        <v>0</v>
      </c>
      <c r="I4" s="479">
        <f t="shared" si="0"/>
        <v>0</v>
      </c>
      <c r="J4" s="479">
        <f t="shared" si="0"/>
        <v>0</v>
      </c>
      <c r="K4" s="479">
        <f t="shared" si="0"/>
        <v>0</v>
      </c>
      <c r="L4" s="479">
        <f t="shared" si="0"/>
        <v>0</v>
      </c>
      <c r="M4" s="479">
        <f t="shared" si="0"/>
        <v>0</v>
      </c>
      <c r="N4" s="479">
        <f t="shared" si="0"/>
        <v>0</v>
      </c>
      <c r="O4" s="479">
        <f t="shared" si="0"/>
        <v>0</v>
      </c>
      <c r="P4" s="479">
        <f t="shared" si="0"/>
        <v>0</v>
      </c>
      <c r="Q4" s="479">
        <f t="shared" si="0"/>
        <v>0</v>
      </c>
      <c r="R4" s="479">
        <f t="shared" si="0"/>
        <v>0</v>
      </c>
      <c r="S4" s="479">
        <f t="shared" si="0"/>
        <v>0</v>
      </c>
      <c r="T4" s="479">
        <f t="shared" si="0"/>
        <v>0</v>
      </c>
      <c r="U4" s="479">
        <f t="shared" si="0"/>
        <v>0</v>
      </c>
      <c r="V4" s="479">
        <f t="shared" si="0"/>
        <v>0</v>
      </c>
      <c r="W4" s="479">
        <f t="shared" si="0"/>
        <v>0</v>
      </c>
      <c r="X4" s="479">
        <f t="shared" si="0"/>
        <v>0</v>
      </c>
      <c r="Y4" s="479">
        <f t="shared" si="0"/>
        <v>0</v>
      </c>
      <c r="Z4" s="479">
        <f t="shared" si="0"/>
        <v>0</v>
      </c>
      <c r="AA4" s="479">
        <f t="shared" si="0"/>
        <v>0</v>
      </c>
      <c r="AB4" s="479">
        <f t="shared" si="0"/>
        <v>0</v>
      </c>
      <c r="AC4" s="479">
        <f t="shared" si="0"/>
        <v>0</v>
      </c>
      <c r="AD4" s="479">
        <f t="shared" si="0"/>
        <v>0</v>
      </c>
      <c r="AE4" s="479">
        <f t="shared" si="0"/>
        <v>0</v>
      </c>
      <c r="AF4" s="479">
        <f t="shared" si="0"/>
        <v>0</v>
      </c>
      <c r="AG4" s="479">
        <f t="shared" si="0"/>
        <v>0</v>
      </c>
      <c r="AH4" s="479">
        <f t="shared" si="0"/>
        <v>561</v>
      </c>
      <c r="AI4" s="479">
        <f t="shared" si="0"/>
        <v>624</v>
      </c>
      <c r="AJ4" s="479">
        <f t="shared" ref="AJ4:BO4" si="1">SUM(AJ5,AJ8,AJ9)</f>
        <v>729</v>
      </c>
      <c r="AK4" s="479">
        <f t="shared" si="1"/>
        <v>924.13</v>
      </c>
      <c r="AL4" s="479">
        <f t="shared" si="1"/>
        <v>941</v>
      </c>
      <c r="AM4" s="479">
        <f t="shared" si="1"/>
        <v>985</v>
      </c>
      <c r="AN4" s="479">
        <f t="shared" si="1"/>
        <v>1189</v>
      </c>
      <c r="AO4" s="479">
        <f t="shared" si="1"/>
        <v>1371</v>
      </c>
      <c r="AP4" s="479">
        <f t="shared" si="1"/>
        <v>1458</v>
      </c>
      <c r="AQ4" s="479">
        <f t="shared" si="1"/>
        <v>1574</v>
      </c>
      <c r="AR4" s="479">
        <f t="shared" si="1"/>
        <v>1853.9770000000001</v>
      </c>
      <c r="AS4" s="479">
        <f t="shared" si="1"/>
        <v>2050.058</v>
      </c>
      <c r="AT4" s="479">
        <f t="shared" si="1"/>
        <v>2305.1849999999999</v>
      </c>
      <c r="AU4" s="479">
        <f t="shared" si="1"/>
        <v>2758</v>
      </c>
      <c r="AV4" s="479">
        <f t="shared" si="1"/>
        <v>3728</v>
      </c>
      <c r="AW4" s="479">
        <f t="shared" si="1"/>
        <v>3939</v>
      </c>
      <c r="AX4" s="479">
        <f t="shared" si="1"/>
        <v>3969</v>
      </c>
      <c r="AY4" s="479">
        <f t="shared" si="1"/>
        <v>3888</v>
      </c>
      <c r="AZ4" s="479">
        <f t="shared" si="1"/>
        <v>3815</v>
      </c>
      <c r="BA4" s="479">
        <f t="shared" si="1"/>
        <v>3773</v>
      </c>
      <c r="BB4" s="479">
        <f t="shared" si="1"/>
        <v>3619</v>
      </c>
      <c r="BC4" s="479">
        <f t="shared" si="1"/>
        <v>3781</v>
      </c>
      <c r="BD4" s="479">
        <f t="shared" si="1"/>
        <v>4095</v>
      </c>
      <c r="BE4" s="479">
        <f t="shared" si="1"/>
        <v>4486</v>
      </c>
      <c r="BF4" s="479">
        <f t="shared" si="1"/>
        <v>4484</v>
      </c>
      <c r="BG4" s="479">
        <f t="shared" si="1"/>
        <v>4851.1851234350615</v>
      </c>
      <c r="BH4" s="479">
        <f t="shared" si="1"/>
        <v>6099.3140000000003</v>
      </c>
      <c r="BI4" s="479">
        <f t="shared" si="1"/>
        <v>6508.5602195999991</v>
      </c>
      <c r="BJ4" s="479">
        <f t="shared" si="1"/>
        <v>6954.7246595999977</v>
      </c>
      <c r="BK4" s="479">
        <f t="shared" si="1"/>
        <v>7455.2028207140329</v>
      </c>
      <c r="BL4" s="479">
        <f t="shared" si="1"/>
        <v>7793.5174822999979</v>
      </c>
      <c r="BM4" s="479">
        <f t="shared" si="1"/>
        <v>8225.126148360001</v>
      </c>
      <c r="BN4" s="479">
        <f t="shared" si="1"/>
        <v>8242.1568431600008</v>
      </c>
      <c r="BO4" s="479">
        <f t="shared" si="1"/>
        <v>8052.1531093099993</v>
      </c>
      <c r="BP4" s="479">
        <f t="shared" ref="BP4:CE4" si="2">SUM(BP5,BP8,BP9)</f>
        <v>7510.8751163199995</v>
      </c>
      <c r="BQ4" s="479">
        <f t="shared" si="2"/>
        <v>7041.5234761999718</v>
      </c>
      <c r="BR4" s="479">
        <f t="shared" si="2"/>
        <v>6576.0799377400017</v>
      </c>
      <c r="BS4" s="479">
        <f t="shared" si="2"/>
        <v>6078.7060508699969</v>
      </c>
      <c r="BT4" s="479">
        <f t="shared" si="2"/>
        <v>5665.5855551100012</v>
      </c>
      <c r="BU4" s="479">
        <f t="shared" si="2"/>
        <v>5367.648018240001</v>
      </c>
      <c r="BV4" s="479">
        <f t="shared" si="2"/>
        <v>5139.8772267200002</v>
      </c>
      <c r="BW4" s="479">
        <f t="shared" si="2"/>
        <v>5060.8868007399979</v>
      </c>
      <c r="BX4" s="479">
        <f t="shared" si="2"/>
        <v>5071.0597975150431</v>
      </c>
      <c r="BY4" s="479">
        <f t="shared" si="2"/>
        <v>4834.2942617304216</v>
      </c>
      <c r="BZ4" s="479">
        <f t="shared" si="2"/>
        <v>4905.0693921279026</v>
      </c>
      <c r="CA4" s="479">
        <f t="shared" si="2"/>
        <v>5377.3421243669018</v>
      </c>
      <c r="CB4" s="479">
        <f t="shared" si="2"/>
        <v>5283.1699946853259</v>
      </c>
      <c r="CC4" s="479">
        <f t="shared" si="2"/>
        <v>5102.193710774337</v>
      </c>
      <c r="CD4" s="479">
        <f t="shared" si="2"/>
        <v>4913.654467988923</v>
      </c>
      <c r="CE4" s="480">
        <f t="shared" si="2"/>
        <v>4699.9413100019092</v>
      </c>
    </row>
    <row r="5" spans="1:83" s="313" customFormat="1" ht="24" customHeight="1" x14ac:dyDescent="0.35">
      <c r="B5" s="74" t="s">
        <v>717</v>
      </c>
      <c r="C5" s="109"/>
      <c r="D5" s="481">
        <f t="shared" ref="D5:AI5" si="3">SUM(D6:D7)</f>
        <v>0</v>
      </c>
      <c r="E5" s="481">
        <f t="shared" si="3"/>
        <v>0</v>
      </c>
      <c r="F5" s="481">
        <f t="shared" si="3"/>
        <v>0</v>
      </c>
      <c r="G5" s="481">
        <f t="shared" si="3"/>
        <v>0</v>
      </c>
      <c r="H5" s="481">
        <f t="shared" si="3"/>
        <v>0</v>
      </c>
      <c r="I5" s="481">
        <f t="shared" si="3"/>
        <v>0</v>
      </c>
      <c r="J5" s="481">
        <f t="shared" si="3"/>
        <v>0</v>
      </c>
      <c r="K5" s="481">
        <f t="shared" si="3"/>
        <v>0</v>
      </c>
      <c r="L5" s="481">
        <f t="shared" si="3"/>
        <v>0</v>
      </c>
      <c r="M5" s="481">
        <f t="shared" si="3"/>
        <v>0</v>
      </c>
      <c r="N5" s="481">
        <f t="shared" si="3"/>
        <v>0</v>
      </c>
      <c r="O5" s="481">
        <f t="shared" si="3"/>
        <v>0</v>
      </c>
      <c r="P5" s="481">
        <f t="shared" si="3"/>
        <v>0</v>
      </c>
      <c r="Q5" s="481">
        <f t="shared" si="3"/>
        <v>0</v>
      </c>
      <c r="R5" s="481">
        <f t="shared" si="3"/>
        <v>0</v>
      </c>
      <c r="S5" s="481">
        <f t="shared" si="3"/>
        <v>0</v>
      </c>
      <c r="T5" s="481">
        <f t="shared" si="3"/>
        <v>0</v>
      </c>
      <c r="U5" s="481">
        <f t="shared" si="3"/>
        <v>0</v>
      </c>
      <c r="V5" s="481">
        <f t="shared" si="3"/>
        <v>0</v>
      </c>
      <c r="W5" s="481">
        <f t="shared" si="3"/>
        <v>0</v>
      </c>
      <c r="X5" s="481">
        <f t="shared" si="3"/>
        <v>0</v>
      </c>
      <c r="Y5" s="481">
        <f t="shared" si="3"/>
        <v>0</v>
      </c>
      <c r="Z5" s="481">
        <f t="shared" si="3"/>
        <v>0</v>
      </c>
      <c r="AA5" s="481">
        <f t="shared" si="3"/>
        <v>0</v>
      </c>
      <c r="AB5" s="481">
        <f t="shared" si="3"/>
        <v>0</v>
      </c>
      <c r="AC5" s="481">
        <f t="shared" si="3"/>
        <v>0</v>
      </c>
      <c r="AD5" s="481">
        <f t="shared" si="3"/>
        <v>0</v>
      </c>
      <c r="AE5" s="481">
        <f t="shared" si="3"/>
        <v>0</v>
      </c>
      <c r="AF5" s="481">
        <f t="shared" si="3"/>
        <v>0</v>
      </c>
      <c r="AG5" s="481">
        <f t="shared" si="3"/>
        <v>0</v>
      </c>
      <c r="AH5" s="481">
        <f t="shared" si="3"/>
        <v>0</v>
      </c>
      <c r="AI5" s="481">
        <f t="shared" si="3"/>
        <v>0</v>
      </c>
      <c r="AJ5" s="481">
        <f t="shared" ref="AJ5:BO5" si="4">SUM(AJ6:AJ7)</f>
        <v>0</v>
      </c>
      <c r="AK5" s="481">
        <f t="shared" si="4"/>
        <v>0</v>
      </c>
      <c r="AL5" s="481">
        <f t="shared" si="4"/>
        <v>0</v>
      </c>
      <c r="AM5" s="481">
        <f t="shared" si="4"/>
        <v>0</v>
      </c>
      <c r="AN5" s="481">
        <f t="shared" si="4"/>
        <v>0</v>
      </c>
      <c r="AO5" s="481">
        <f t="shared" si="4"/>
        <v>0</v>
      </c>
      <c r="AP5" s="481">
        <f t="shared" si="4"/>
        <v>0</v>
      </c>
      <c r="AQ5" s="481">
        <f t="shared" si="4"/>
        <v>0</v>
      </c>
      <c r="AR5" s="481">
        <f t="shared" si="4"/>
        <v>0</v>
      </c>
      <c r="AS5" s="481">
        <f t="shared" si="4"/>
        <v>0</v>
      </c>
      <c r="AT5" s="481">
        <f t="shared" si="4"/>
        <v>0</v>
      </c>
      <c r="AU5" s="481">
        <f t="shared" si="4"/>
        <v>0</v>
      </c>
      <c r="AV5" s="481">
        <f t="shared" si="4"/>
        <v>0</v>
      </c>
      <c r="AW5" s="481">
        <f t="shared" si="4"/>
        <v>0</v>
      </c>
      <c r="AX5" s="481">
        <f t="shared" si="4"/>
        <v>0</v>
      </c>
      <c r="AY5" s="481">
        <f t="shared" si="4"/>
        <v>0</v>
      </c>
      <c r="AZ5" s="481">
        <f t="shared" si="4"/>
        <v>0</v>
      </c>
      <c r="BA5" s="481">
        <f t="shared" si="4"/>
        <v>0</v>
      </c>
      <c r="BB5" s="481">
        <f t="shared" si="4"/>
        <v>0</v>
      </c>
      <c r="BC5" s="481">
        <f t="shared" si="4"/>
        <v>0</v>
      </c>
      <c r="BD5" s="481">
        <f t="shared" si="4"/>
        <v>0</v>
      </c>
      <c r="BE5" s="481">
        <f t="shared" si="4"/>
        <v>0</v>
      </c>
      <c r="BF5" s="481">
        <f t="shared" si="4"/>
        <v>0</v>
      </c>
      <c r="BG5" s="481">
        <f t="shared" si="4"/>
        <v>2336.1031234350612</v>
      </c>
      <c r="BH5" s="481">
        <f t="shared" si="4"/>
        <v>5970.616</v>
      </c>
      <c r="BI5" s="481">
        <f t="shared" si="4"/>
        <v>6426.2752195999992</v>
      </c>
      <c r="BJ5" s="481">
        <f t="shared" si="4"/>
        <v>6868.5436595999981</v>
      </c>
      <c r="BK5" s="481">
        <f t="shared" si="4"/>
        <v>7367.1248207140325</v>
      </c>
      <c r="BL5" s="481">
        <f t="shared" si="4"/>
        <v>7703.3184822999983</v>
      </c>
      <c r="BM5" s="481">
        <f t="shared" si="4"/>
        <v>8128.8851483600001</v>
      </c>
      <c r="BN5" s="481">
        <f t="shared" si="4"/>
        <v>8242.1568431600008</v>
      </c>
      <c r="BO5" s="481">
        <f t="shared" si="4"/>
        <v>8052.1531093099993</v>
      </c>
      <c r="BP5" s="481">
        <f t="shared" ref="BP5:CE5" si="5">SUM(BP6:BP7)</f>
        <v>7510.8751163199995</v>
      </c>
      <c r="BQ5" s="481">
        <f t="shared" si="5"/>
        <v>7041.5234761999718</v>
      </c>
      <c r="BR5" s="481">
        <f t="shared" si="5"/>
        <v>6576.0799377400017</v>
      </c>
      <c r="BS5" s="481">
        <f t="shared" si="5"/>
        <v>6078.7060508699969</v>
      </c>
      <c r="BT5" s="481">
        <f t="shared" si="5"/>
        <v>5665.5855551100012</v>
      </c>
      <c r="BU5" s="481">
        <f t="shared" si="5"/>
        <v>5367.648018240001</v>
      </c>
      <c r="BV5" s="481">
        <f t="shared" si="5"/>
        <v>5139.8772267200002</v>
      </c>
      <c r="BW5" s="481">
        <f t="shared" si="5"/>
        <v>5060.8868007399979</v>
      </c>
      <c r="BX5" s="481">
        <f t="shared" si="5"/>
        <v>5071.0597975150431</v>
      </c>
      <c r="BY5" s="481">
        <f t="shared" si="5"/>
        <v>4834.2942617304216</v>
      </c>
      <c r="BZ5" s="481">
        <f t="shared" si="5"/>
        <v>4905.0693921279026</v>
      </c>
      <c r="CA5" s="481">
        <f t="shared" si="5"/>
        <v>5377.3421243669018</v>
      </c>
      <c r="CB5" s="481">
        <f t="shared" si="5"/>
        <v>5283.1699946853259</v>
      </c>
      <c r="CC5" s="481">
        <f t="shared" si="5"/>
        <v>5102.193710774337</v>
      </c>
      <c r="CD5" s="481">
        <f t="shared" si="5"/>
        <v>4913.654467988923</v>
      </c>
      <c r="CE5" s="482">
        <f t="shared" si="5"/>
        <v>4699.9413100019092</v>
      </c>
    </row>
    <row r="6" spans="1:83" x14ac:dyDescent="0.35">
      <c r="B6" s="203" t="s">
        <v>718</v>
      </c>
      <c r="C6" s="74"/>
      <c r="D6" s="483">
        <v>0</v>
      </c>
      <c r="E6" s="483">
        <v>0</v>
      </c>
      <c r="F6" s="483">
        <v>0</v>
      </c>
      <c r="G6" s="483">
        <v>0</v>
      </c>
      <c r="H6" s="483">
        <v>0</v>
      </c>
      <c r="I6" s="483">
        <v>0</v>
      </c>
      <c r="J6" s="483">
        <v>0</v>
      </c>
      <c r="K6" s="483">
        <v>0</v>
      </c>
      <c r="L6" s="483">
        <v>0</v>
      </c>
      <c r="M6" s="483">
        <v>0</v>
      </c>
      <c r="N6" s="483">
        <v>0</v>
      </c>
      <c r="O6" s="483">
        <v>0</v>
      </c>
      <c r="P6" s="483">
        <v>0</v>
      </c>
      <c r="Q6" s="483">
        <v>0</v>
      </c>
      <c r="R6" s="483">
        <v>0</v>
      </c>
      <c r="S6" s="483">
        <v>0</v>
      </c>
      <c r="T6" s="483">
        <v>0</v>
      </c>
      <c r="U6" s="483">
        <v>0</v>
      </c>
      <c r="V6" s="483">
        <v>0</v>
      </c>
      <c r="W6" s="483">
        <v>0</v>
      </c>
      <c r="X6" s="483">
        <v>0</v>
      </c>
      <c r="Y6" s="483">
        <v>0</v>
      </c>
      <c r="Z6" s="483">
        <v>0</v>
      </c>
      <c r="AA6" s="483">
        <v>0</v>
      </c>
      <c r="AB6" s="483">
        <v>0</v>
      </c>
      <c r="AC6" s="483">
        <v>0</v>
      </c>
      <c r="AD6" s="483">
        <v>0</v>
      </c>
      <c r="AE6" s="483">
        <v>0</v>
      </c>
      <c r="AF6" s="483">
        <v>0</v>
      </c>
      <c r="AG6" s="483">
        <v>0</v>
      </c>
      <c r="AH6" s="483">
        <v>0</v>
      </c>
      <c r="AI6" s="483">
        <v>0</v>
      </c>
      <c r="AJ6" s="483">
        <v>0</v>
      </c>
      <c r="AK6" s="483">
        <v>0</v>
      </c>
      <c r="AL6" s="483">
        <v>0</v>
      </c>
      <c r="AM6" s="483">
        <v>0</v>
      </c>
      <c r="AN6" s="483">
        <v>0</v>
      </c>
      <c r="AO6" s="483">
        <v>0</v>
      </c>
      <c r="AP6" s="483">
        <v>0</v>
      </c>
      <c r="AQ6" s="483">
        <v>0</v>
      </c>
      <c r="AR6" s="483">
        <v>0</v>
      </c>
      <c r="AS6" s="483">
        <v>0</v>
      </c>
      <c r="AT6" s="483">
        <v>0</v>
      </c>
      <c r="AU6" s="483">
        <v>0</v>
      </c>
      <c r="AV6" s="483">
        <v>0</v>
      </c>
      <c r="AW6" s="483">
        <v>0</v>
      </c>
      <c r="AX6" s="483">
        <v>0</v>
      </c>
      <c r="AY6" s="483">
        <v>0</v>
      </c>
      <c r="AZ6" s="483">
        <v>0</v>
      </c>
      <c r="BA6" s="483">
        <v>0</v>
      </c>
      <c r="BB6" s="483">
        <v>0</v>
      </c>
      <c r="BC6" s="483">
        <v>0</v>
      </c>
      <c r="BD6" s="483">
        <v>0</v>
      </c>
      <c r="BE6" s="483">
        <v>0</v>
      </c>
      <c r="BF6" s="483">
        <v>0</v>
      </c>
      <c r="BG6" s="483">
        <v>2014.2471386050611</v>
      </c>
      <c r="BH6" s="483">
        <v>5015.7</v>
      </c>
      <c r="BI6" s="483">
        <v>5423.7671116726178</v>
      </c>
      <c r="BJ6" s="483">
        <v>5757.8360123012462</v>
      </c>
      <c r="BK6" s="483">
        <v>6177.3624194595423</v>
      </c>
      <c r="BL6" s="483">
        <v>6490.1720590102777</v>
      </c>
      <c r="BM6" s="483">
        <v>6915.0678474402721</v>
      </c>
      <c r="BN6" s="483">
        <v>6948.1568948414524</v>
      </c>
      <c r="BO6" s="483">
        <v>6809.6169528651753</v>
      </c>
      <c r="BP6" s="483">
        <v>6513.1149729962708</v>
      </c>
      <c r="BQ6" s="483">
        <v>6130.2807911553373</v>
      </c>
      <c r="BR6" s="483">
        <v>5797.0775256391153</v>
      </c>
      <c r="BS6" s="483">
        <v>5456.4054314190616</v>
      </c>
      <c r="BT6" s="483">
        <v>5243.7866305220668</v>
      </c>
      <c r="BU6" s="483">
        <v>4972.5094967900277</v>
      </c>
      <c r="BV6" s="483">
        <v>4731.5968871425393</v>
      </c>
      <c r="BW6" s="483">
        <v>4668.3984997758607</v>
      </c>
      <c r="BX6" s="483">
        <v>4700.5807268599092</v>
      </c>
      <c r="BY6" s="483">
        <v>4492.2822338057986</v>
      </c>
      <c r="BZ6" s="483">
        <v>4575.4605713944875</v>
      </c>
      <c r="CA6" s="483">
        <v>4976.333257458291</v>
      </c>
      <c r="CB6" s="483">
        <v>4881.1460742297013</v>
      </c>
      <c r="CC6" s="483">
        <v>4723.5369356940746</v>
      </c>
      <c r="CD6" s="483">
        <v>4563.1496884055105</v>
      </c>
      <c r="CE6" s="484">
        <v>4370.3812534717508</v>
      </c>
    </row>
    <row r="7" spans="1:83" x14ac:dyDescent="0.35">
      <c r="B7" s="203" t="s">
        <v>719</v>
      </c>
      <c r="C7" s="74"/>
      <c r="D7" s="483">
        <v>0</v>
      </c>
      <c r="E7" s="483">
        <v>0</v>
      </c>
      <c r="F7" s="483">
        <v>0</v>
      </c>
      <c r="G7" s="483">
        <v>0</v>
      </c>
      <c r="H7" s="483">
        <v>0</v>
      </c>
      <c r="I7" s="483">
        <v>0</v>
      </c>
      <c r="J7" s="483">
        <v>0</v>
      </c>
      <c r="K7" s="483">
        <v>0</v>
      </c>
      <c r="L7" s="483">
        <v>0</v>
      </c>
      <c r="M7" s="483">
        <v>0</v>
      </c>
      <c r="N7" s="483">
        <v>0</v>
      </c>
      <c r="O7" s="483">
        <v>0</v>
      </c>
      <c r="P7" s="483">
        <v>0</v>
      </c>
      <c r="Q7" s="483">
        <v>0</v>
      </c>
      <c r="R7" s="483">
        <v>0</v>
      </c>
      <c r="S7" s="483">
        <v>0</v>
      </c>
      <c r="T7" s="483">
        <v>0</v>
      </c>
      <c r="U7" s="483">
        <v>0</v>
      </c>
      <c r="V7" s="483">
        <v>0</v>
      </c>
      <c r="W7" s="483">
        <v>0</v>
      </c>
      <c r="X7" s="483">
        <v>0</v>
      </c>
      <c r="Y7" s="483">
        <v>0</v>
      </c>
      <c r="Z7" s="483">
        <v>0</v>
      </c>
      <c r="AA7" s="483">
        <v>0</v>
      </c>
      <c r="AB7" s="483">
        <v>0</v>
      </c>
      <c r="AC7" s="483">
        <v>0</v>
      </c>
      <c r="AD7" s="483">
        <v>0</v>
      </c>
      <c r="AE7" s="483">
        <v>0</v>
      </c>
      <c r="AF7" s="483">
        <v>0</v>
      </c>
      <c r="AG7" s="483">
        <v>0</v>
      </c>
      <c r="AH7" s="483">
        <v>0</v>
      </c>
      <c r="AI7" s="483">
        <v>0</v>
      </c>
      <c r="AJ7" s="483">
        <v>0</v>
      </c>
      <c r="AK7" s="483">
        <v>0</v>
      </c>
      <c r="AL7" s="483">
        <v>0</v>
      </c>
      <c r="AM7" s="483">
        <v>0</v>
      </c>
      <c r="AN7" s="483">
        <v>0</v>
      </c>
      <c r="AO7" s="483">
        <v>0</v>
      </c>
      <c r="AP7" s="483">
        <v>0</v>
      </c>
      <c r="AQ7" s="483">
        <v>0</v>
      </c>
      <c r="AR7" s="483">
        <v>0</v>
      </c>
      <c r="AS7" s="483">
        <v>0</v>
      </c>
      <c r="AT7" s="483">
        <v>0</v>
      </c>
      <c r="AU7" s="483">
        <v>0</v>
      </c>
      <c r="AV7" s="483">
        <v>0</v>
      </c>
      <c r="AW7" s="483">
        <v>0</v>
      </c>
      <c r="AX7" s="483">
        <v>0</v>
      </c>
      <c r="AY7" s="483">
        <v>0</v>
      </c>
      <c r="AZ7" s="483">
        <v>0</v>
      </c>
      <c r="BA7" s="483">
        <v>0</v>
      </c>
      <c r="BB7" s="483">
        <v>0</v>
      </c>
      <c r="BC7" s="483">
        <v>0</v>
      </c>
      <c r="BD7" s="483">
        <v>0</v>
      </c>
      <c r="BE7" s="483">
        <v>0</v>
      </c>
      <c r="BF7" s="483">
        <v>0</v>
      </c>
      <c r="BG7" s="483">
        <v>321.85598482999995</v>
      </c>
      <c r="BH7" s="483">
        <v>954.91600000000017</v>
      </c>
      <c r="BI7" s="483">
        <v>1002.5081079273812</v>
      </c>
      <c r="BJ7" s="483">
        <v>1110.7076472987521</v>
      </c>
      <c r="BK7" s="483">
        <v>1189.7624012544898</v>
      </c>
      <c r="BL7" s="483">
        <v>1213.1464232897204</v>
      </c>
      <c r="BM7" s="483">
        <v>1213.8173009197278</v>
      </c>
      <c r="BN7" s="483">
        <v>1293.9999483185484</v>
      </c>
      <c r="BO7" s="483">
        <v>1242.536156444824</v>
      </c>
      <c r="BP7" s="483">
        <v>997.76014332372893</v>
      </c>
      <c r="BQ7" s="483">
        <v>911.24268504463487</v>
      </c>
      <c r="BR7" s="483">
        <v>779.00241210088666</v>
      </c>
      <c r="BS7" s="483">
        <v>622.30061945093507</v>
      </c>
      <c r="BT7" s="483">
        <v>421.79892458793393</v>
      </c>
      <c r="BU7" s="483">
        <v>395.13852144997321</v>
      </c>
      <c r="BV7" s="483">
        <v>408.28033957746038</v>
      </c>
      <c r="BW7" s="483">
        <v>392.48830096413712</v>
      </c>
      <c r="BX7" s="483">
        <v>370.47907065513419</v>
      </c>
      <c r="BY7" s="483">
        <v>342.012027924623</v>
      </c>
      <c r="BZ7" s="483">
        <v>329.60882073341509</v>
      </c>
      <c r="CA7" s="483">
        <v>401.0088669086108</v>
      </c>
      <c r="CB7" s="483">
        <v>402.02392045562465</v>
      </c>
      <c r="CC7" s="483">
        <v>378.65677508026238</v>
      </c>
      <c r="CD7" s="483">
        <v>350.50477958341253</v>
      </c>
      <c r="CE7" s="484">
        <v>329.56005653015836</v>
      </c>
    </row>
    <row r="8" spans="1:83" ht="31" x14ac:dyDescent="0.35">
      <c r="B8" s="451" t="s">
        <v>720</v>
      </c>
      <c r="C8" s="74"/>
      <c r="D8" s="481">
        <v>0</v>
      </c>
      <c r="E8" s="481">
        <v>0</v>
      </c>
      <c r="F8" s="481">
        <v>0</v>
      </c>
      <c r="G8" s="481">
        <v>0</v>
      </c>
      <c r="H8" s="481">
        <v>0</v>
      </c>
      <c r="I8" s="481">
        <v>0</v>
      </c>
      <c r="J8" s="481">
        <v>0</v>
      </c>
      <c r="K8" s="481">
        <v>0</v>
      </c>
      <c r="L8" s="481">
        <v>0</v>
      </c>
      <c r="M8" s="481">
        <v>0</v>
      </c>
      <c r="N8" s="481">
        <v>0</v>
      </c>
      <c r="O8" s="481">
        <v>0</v>
      </c>
      <c r="P8" s="481">
        <v>0</v>
      </c>
      <c r="Q8" s="481">
        <v>0</v>
      </c>
      <c r="R8" s="481">
        <v>0</v>
      </c>
      <c r="S8" s="481">
        <v>0</v>
      </c>
      <c r="T8" s="481">
        <v>0</v>
      </c>
      <c r="U8" s="481">
        <v>0</v>
      </c>
      <c r="V8" s="481">
        <v>0</v>
      </c>
      <c r="W8" s="481">
        <v>0</v>
      </c>
      <c r="X8" s="481">
        <v>0</v>
      </c>
      <c r="Y8" s="481">
        <v>0</v>
      </c>
      <c r="Z8" s="481">
        <v>0</v>
      </c>
      <c r="AA8" s="481">
        <v>0</v>
      </c>
      <c r="AB8" s="481">
        <v>0</v>
      </c>
      <c r="AC8" s="481">
        <v>0</v>
      </c>
      <c r="AD8" s="481">
        <v>0</v>
      </c>
      <c r="AE8" s="481">
        <v>0</v>
      </c>
      <c r="AF8" s="481">
        <v>0</v>
      </c>
      <c r="AG8" s="481">
        <v>0</v>
      </c>
      <c r="AH8" s="481">
        <v>0</v>
      </c>
      <c r="AI8" s="481">
        <v>0</v>
      </c>
      <c r="AJ8" s="481">
        <v>0</v>
      </c>
      <c r="AK8" s="481">
        <v>0</v>
      </c>
      <c r="AL8" s="481">
        <v>0</v>
      </c>
      <c r="AM8" s="481">
        <v>0</v>
      </c>
      <c r="AN8" s="481">
        <v>0</v>
      </c>
      <c r="AO8" s="481">
        <v>0</v>
      </c>
      <c r="AP8" s="481">
        <v>0</v>
      </c>
      <c r="AQ8" s="481">
        <v>0</v>
      </c>
      <c r="AR8" s="481">
        <v>1853.9770000000001</v>
      </c>
      <c r="AS8" s="481">
        <v>2050.058</v>
      </c>
      <c r="AT8" s="481">
        <v>2305.1849999999999</v>
      </c>
      <c r="AU8" s="481">
        <v>2758</v>
      </c>
      <c r="AV8" s="481">
        <v>3728</v>
      </c>
      <c r="AW8" s="481">
        <v>3939</v>
      </c>
      <c r="AX8" s="481">
        <v>3969</v>
      </c>
      <c r="AY8" s="481">
        <v>3888</v>
      </c>
      <c r="AZ8" s="481">
        <v>3815</v>
      </c>
      <c r="BA8" s="481">
        <v>3773</v>
      </c>
      <c r="BB8" s="481">
        <v>3619</v>
      </c>
      <c r="BC8" s="481">
        <v>3781</v>
      </c>
      <c r="BD8" s="481">
        <v>4095</v>
      </c>
      <c r="BE8" s="481">
        <v>4486</v>
      </c>
      <c r="BF8" s="481">
        <v>4484</v>
      </c>
      <c r="BG8" s="481">
        <v>2515.0819999999999</v>
      </c>
      <c r="BH8" s="481">
        <v>128.69800000000001</v>
      </c>
      <c r="BI8" s="481">
        <v>82.284999999999997</v>
      </c>
      <c r="BJ8" s="481">
        <v>86.180999999999997</v>
      </c>
      <c r="BK8" s="481">
        <v>88.078000000000003</v>
      </c>
      <c r="BL8" s="481">
        <v>90.198999999999998</v>
      </c>
      <c r="BM8" s="481">
        <v>96.241</v>
      </c>
      <c r="BN8" s="481">
        <v>0</v>
      </c>
      <c r="BO8" s="481">
        <v>0</v>
      </c>
      <c r="BP8" s="481">
        <v>0</v>
      </c>
      <c r="BQ8" s="481">
        <v>0</v>
      </c>
      <c r="BR8" s="481">
        <v>0</v>
      </c>
      <c r="BS8" s="481">
        <v>0</v>
      </c>
      <c r="BT8" s="481">
        <v>0</v>
      </c>
      <c r="BU8" s="481">
        <v>0</v>
      </c>
      <c r="BV8" s="481">
        <v>0</v>
      </c>
      <c r="BW8" s="481">
        <v>0</v>
      </c>
      <c r="BX8" s="481">
        <v>0</v>
      </c>
      <c r="BY8" s="481">
        <v>0</v>
      </c>
      <c r="BZ8" s="481">
        <v>0</v>
      </c>
      <c r="CA8" s="481">
        <v>0</v>
      </c>
      <c r="CB8" s="481">
        <v>0</v>
      </c>
      <c r="CC8" s="481">
        <v>0</v>
      </c>
      <c r="CD8" s="481">
        <v>0</v>
      </c>
      <c r="CE8" s="482">
        <v>0</v>
      </c>
    </row>
    <row r="9" spans="1:83" s="305" customFormat="1" ht="35.25" customHeight="1" thickBot="1" x14ac:dyDescent="0.3">
      <c r="B9" s="366" t="s">
        <v>721</v>
      </c>
      <c r="C9" s="485"/>
      <c r="D9" s="486">
        <v>0</v>
      </c>
      <c r="E9" s="486">
        <v>0</v>
      </c>
      <c r="F9" s="486">
        <v>0</v>
      </c>
      <c r="G9" s="486">
        <v>0</v>
      </c>
      <c r="H9" s="486">
        <v>0</v>
      </c>
      <c r="I9" s="486">
        <v>0</v>
      </c>
      <c r="J9" s="486">
        <v>0</v>
      </c>
      <c r="K9" s="486">
        <v>0</v>
      </c>
      <c r="L9" s="486">
        <v>0</v>
      </c>
      <c r="M9" s="486">
        <v>0</v>
      </c>
      <c r="N9" s="486">
        <v>0</v>
      </c>
      <c r="O9" s="486">
        <v>0</v>
      </c>
      <c r="P9" s="486">
        <v>0</v>
      </c>
      <c r="Q9" s="486">
        <v>0</v>
      </c>
      <c r="R9" s="486">
        <v>0</v>
      </c>
      <c r="S9" s="486">
        <v>0</v>
      </c>
      <c r="T9" s="486">
        <v>0</v>
      </c>
      <c r="U9" s="486">
        <v>0</v>
      </c>
      <c r="V9" s="486">
        <v>0</v>
      </c>
      <c r="W9" s="486">
        <v>0</v>
      </c>
      <c r="X9" s="486">
        <v>0</v>
      </c>
      <c r="Y9" s="486">
        <v>0</v>
      </c>
      <c r="Z9" s="486">
        <v>0</v>
      </c>
      <c r="AA9" s="486">
        <v>0</v>
      </c>
      <c r="AB9" s="486">
        <v>0</v>
      </c>
      <c r="AC9" s="486">
        <v>0</v>
      </c>
      <c r="AD9" s="486">
        <v>0</v>
      </c>
      <c r="AE9" s="486">
        <v>0</v>
      </c>
      <c r="AF9" s="486">
        <v>0</v>
      </c>
      <c r="AG9" s="486">
        <v>0</v>
      </c>
      <c r="AH9" s="486">
        <v>561</v>
      </c>
      <c r="AI9" s="486">
        <v>624</v>
      </c>
      <c r="AJ9" s="486">
        <v>729</v>
      </c>
      <c r="AK9" s="486">
        <v>924.13</v>
      </c>
      <c r="AL9" s="486">
        <v>941</v>
      </c>
      <c r="AM9" s="486">
        <v>985</v>
      </c>
      <c r="AN9" s="486">
        <v>1189</v>
      </c>
      <c r="AO9" s="486">
        <v>1371</v>
      </c>
      <c r="AP9" s="486">
        <v>1458</v>
      </c>
      <c r="AQ9" s="486">
        <v>1574</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c r="BK9" s="486">
        <v>0</v>
      </c>
      <c r="BL9" s="486">
        <v>0</v>
      </c>
      <c r="BM9" s="486">
        <v>0</v>
      </c>
      <c r="BN9" s="486">
        <v>0</v>
      </c>
      <c r="BO9" s="486">
        <v>0</v>
      </c>
      <c r="BP9" s="486">
        <v>0</v>
      </c>
      <c r="BQ9" s="486">
        <v>0</v>
      </c>
      <c r="BR9" s="486">
        <v>0</v>
      </c>
      <c r="BS9" s="486">
        <v>0</v>
      </c>
      <c r="BT9" s="486">
        <v>0</v>
      </c>
      <c r="BU9" s="486">
        <v>0</v>
      </c>
      <c r="BV9" s="486">
        <v>0</v>
      </c>
      <c r="BW9" s="486">
        <v>0</v>
      </c>
      <c r="BX9" s="486">
        <v>0</v>
      </c>
      <c r="BY9" s="486">
        <v>0</v>
      </c>
      <c r="BZ9" s="486">
        <v>0</v>
      </c>
      <c r="CA9" s="486">
        <v>0</v>
      </c>
      <c r="CB9" s="486">
        <v>0</v>
      </c>
      <c r="CC9" s="486">
        <v>0</v>
      </c>
      <c r="CD9" s="486">
        <v>0</v>
      </c>
      <c r="CE9" s="487">
        <v>0</v>
      </c>
    </row>
    <row r="10" spans="1:83" ht="26.25" customHeight="1" x14ac:dyDescent="0.35">
      <c r="A10" s="351"/>
      <c r="B10" s="83" t="s">
        <v>722</v>
      </c>
      <c r="D10" s="51" t="s">
        <v>145</v>
      </c>
      <c r="E10" s="51" t="s">
        <v>146</v>
      </c>
      <c r="F10" s="51" t="s">
        <v>147</v>
      </c>
      <c r="G10" s="51" t="s">
        <v>148</v>
      </c>
      <c r="H10" s="51" t="s">
        <v>149</v>
      </c>
      <c r="I10" s="51" t="s">
        <v>150</v>
      </c>
      <c r="J10" s="51" t="s">
        <v>151</v>
      </c>
      <c r="K10" s="51" t="s">
        <v>152</v>
      </c>
      <c r="L10" s="51" t="s">
        <v>153</v>
      </c>
      <c r="M10" s="51" t="s">
        <v>154</v>
      </c>
      <c r="N10" s="51" t="s">
        <v>155</v>
      </c>
      <c r="O10" s="51" t="s">
        <v>156</v>
      </c>
      <c r="P10" s="51" t="s">
        <v>157</v>
      </c>
      <c r="Q10" s="51" t="s">
        <v>158</v>
      </c>
      <c r="R10" s="51" t="s">
        <v>159</v>
      </c>
      <c r="S10" s="51" t="s">
        <v>160</v>
      </c>
      <c r="T10" s="51" t="s">
        <v>161</v>
      </c>
      <c r="U10" s="51" t="s">
        <v>162</v>
      </c>
      <c r="V10" s="51" t="s">
        <v>163</v>
      </c>
      <c r="W10" s="51" t="s">
        <v>164</v>
      </c>
      <c r="X10" s="51" t="s">
        <v>165</v>
      </c>
      <c r="Y10" s="51" t="s">
        <v>166</v>
      </c>
      <c r="Z10" s="51" t="s">
        <v>167</v>
      </c>
      <c r="AA10" s="51" t="s">
        <v>168</v>
      </c>
      <c r="AB10" s="51" t="s">
        <v>169</v>
      </c>
      <c r="AC10" s="51" t="s">
        <v>170</v>
      </c>
      <c r="AD10" s="51" t="s">
        <v>171</v>
      </c>
      <c r="AE10" s="51" t="s">
        <v>172</v>
      </c>
      <c r="AF10" s="51" t="s">
        <v>173</v>
      </c>
      <c r="AG10" s="51" t="s">
        <v>174</v>
      </c>
      <c r="AH10" s="51" t="s">
        <v>175</v>
      </c>
      <c r="AI10" s="51" t="s">
        <v>176</v>
      </c>
      <c r="AJ10" s="51" t="s">
        <v>177</v>
      </c>
      <c r="AK10" s="51" t="s">
        <v>178</v>
      </c>
      <c r="AL10" s="51" t="s">
        <v>179</v>
      </c>
      <c r="AM10" s="51" t="s">
        <v>180</v>
      </c>
      <c r="AN10" s="51" t="s">
        <v>181</v>
      </c>
      <c r="AO10" s="51" t="s">
        <v>182</v>
      </c>
      <c r="AP10" s="51" t="s">
        <v>183</v>
      </c>
      <c r="AQ10" s="51" t="s">
        <v>184</v>
      </c>
      <c r="AR10" s="51" t="s">
        <v>185</v>
      </c>
      <c r="AS10" s="51" t="s">
        <v>186</v>
      </c>
      <c r="AT10" s="51" t="s">
        <v>187</v>
      </c>
      <c r="AU10" s="51" t="s">
        <v>188</v>
      </c>
      <c r="AV10" s="51" t="s">
        <v>189</v>
      </c>
      <c r="AW10" s="51" t="s">
        <v>190</v>
      </c>
      <c r="AX10" s="51" t="s">
        <v>191</v>
      </c>
      <c r="AY10" s="51" t="s">
        <v>90</v>
      </c>
      <c r="AZ10" s="51" t="s">
        <v>91</v>
      </c>
      <c r="BA10" s="51" t="s">
        <v>92</v>
      </c>
      <c r="BB10" s="51" t="s">
        <v>93</v>
      </c>
      <c r="BC10" s="51" t="s">
        <v>94</v>
      </c>
      <c r="BD10" s="51" t="s">
        <v>95</v>
      </c>
      <c r="BE10" s="51" t="s">
        <v>96</v>
      </c>
      <c r="BF10" s="51" t="s">
        <v>97</v>
      </c>
      <c r="BG10" s="51" t="s">
        <v>98</v>
      </c>
      <c r="BH10" s="51" t="s">
        <v>99</v>
      </c>
      <c r="BI10" s="51" t="s">
        <v>100</v>
      </c>
      <c r="BJ10" s="51" t="s">
        <v>101</v>
      </c>
      <c r="BK10" s="51" t="s">
        <v>102</v>
      </c>
      <c r="BL10" s="51" t="s">
        <v>103</v>
      </c>
      <c r="BM10" s="51" t="s">
        <v>104</v>
      </c>
      <c r="BN10" s="51" t="s">
        <v>105</v>
      </c>
      <c r="BO10" s="51" t="s">
        <v>106</v>
      </c>
      <c r="BP10" s="51" t="s">
        <v>107</v>
      </c>
      <c r="BQ10" s="51" t="s">
        <v>108</v>
      </c>
      <c r="BR10" s="51" t="s">
        <v>109</v>
      </c>
      <c r="BS10" s="51" t="s">
        <v>110</v>
      </c>
      <c r="BT10" s="51" t="s">
        <v>111</v>
      </c>
      <c r="BU10" s="51" t="s">
        <v>112</v>
      </c>
      <c r="BV10" s="51" t="s">
        <v>113</v>
      </c>
      <c r="BW10" s="51" t="s">
        <v>114</v>
      </c>
      <c r="BX10" s="51" t="s">
        <v>115</v>
      </c>
      <c r="BY10" s="51" t="s">
        <v>116</v>
      </c>
      <c r="BZ10" s="51" t="s">
        <v>117</v>
      </c>
      <c r="CA10" s="51" t="s">
        <v>118</v>
      </c>
      <c r="CB10" s="51" t="s">
        <v>119</v>
      </c>
      <c r="CC10" s="51" t="s">
        <v>120</v>
      </c>
      <c r="CD10" s="51" t="s">
        <v>121</v>
      </c>
      <c r="CE10" s="52" t="s">
        <v>122</v>
      </c>
    </row>
    <row r="11" spans="1:83" x14ac:dyDescent="0.35">
      <c r="A11" s="351"/>
      <c r="B11" s="488" t="s">
        <v>305</v>
      </c>
      <c r="C11" s="352"/>
      <c r="D11" s="278" t="s">
        <v>124</v>
      </c>
      <c r="E11" s="278" t="s">
        <v>124</v>
      </c>
      <c r="F11" s="278" t="s">
        <v>124</v>
      </c>
      <c r="G11" s="278" t="s">
        <v>124</v>
      </c>
      <c r="H11" s="278" t="s">
        <v>124</v>
      </c>
      <c r="I11" s="278" t="s">
        <v>124</v>
      </c>
      <c r="J11" s="278" t="s">
        <v>124</v>
      </c>
      <c r="K11" s="278" t="s">
        <v>124</v>
      </c>
      <c r="L11" s="278" t="s">
        <v>124</v>
      </c>
      <c r="M11" s="278" t="s">
        <v>124</v>
      </c>
      <c r="N11" s="278" t="s">
        <v>124</v>
      </c>
      <c r="O11" s="278" t="s">
        <v>124</v>
      </c>
      <c r="P11" s="278" t="s">
        <v>124</v>
      </c>
      <c r="Q11" s="278" t="s">
        <v>124</v>
      </c>
      <c r="R11" s="278" t="s">
        <v>124</v>
      </c>
      <c r="S11" s="278" t="s">
        <v>124</v>
      </c>
      <c r="T11" s="278" t="s">
        <v>124</v>
      </c>
      <c r="U11" s="278" t="s">
        <v>124</v>
      </c>
      <c r="V11" s="278" t="s">
        <v>124</v>
      </c>
      <c r="W11" s="278" t="s">
        <v>124</v>
      </c>
      <c r="X11" s="278" t="s">
        <v>124</v>
      </c>
      <c r="Y11" s="278" t="s">
        <v>124</v>
      </c>
      <c r="Z11" s="278" t="s">
        <v>124</v>
      </c>
      <c r="AA11" s="278" t="s">
        <v>124</v>
      </c>
      <c r="AB11" s="278" t="s">
        <v>124</v>
      </c>
      <c r="AC11" s="278" t="s">
        <v>124</v>
      </c>
      <c r="AD11" s="278" t="s">
        <v>124</v>
      </c>
      <c r="AE11" s="278" t="s">
        <v>124</v>
      </c>
      <c r="AF11" s="278" t="s">
        <v>124</v>
      </c>
      <c r="AG11" s="278" t="s">
        <v>124</v>
      </c>
      <c r="AH11" s="278" t="s">
        <v>124</v>
      </c>
      <c r="AI11" s="278" t="s">
        <v>124</v>
      </c>
      <c r="AJ11" s="278" t="s">
        <v>124</v>
      </c>
      <c r="AK11" s="278" t="s">
        <v>124</v>
      </c>
      <c r="AL11" s="278" t="s">
        <v>124</v>
      </c>
      <c r="AM11" s="278" t="s">
        <v>124</v>
      </c>
      <c r="AN11" s="278" t="s">
        <v>124</v>
      </c>
      <c r="AO11" s="278" t="s">
        <v>124</v>
      </c>
      <c r="AP11" s="278" t="s">
        <v>124</v>
      </c>
      <c r="AQ11" s="278" t="s">
        <v>124</v>
      </c>
      <c r="AR11" s="278" t="s">
        <v>124</v>
      </c>
      <c r="AS11" s="278" t="s">
        <v>124</v>
      </c>
      <c r="AT11" s="278" t="s">
        <v>124</v>
      </c>
      <c r="AU11" s="278" t="s">
        <v>124</v>
      </c>
      <c r="AV11" s="278" t="s">
        <v>124</v>
      </c>
      <c r="AW11" s="278" t="s">
        <v>124</v>
      </c>
      <c r="AX11" s="278" t="s">
        <v>124</v>
      </c>
      <c r="AY11" s="278" t="s">
        <v>124</v>
      </c>
      <c r="AZ11" s="278" t="s">
        <v>124</v>
      </c>
      <c r="BA11" s="278" t="s">
        <v>124</v>
      </c>
      <c r="BB11" s="278" t="s">
        <v>124</v>
      </c>
      <c r="BC11" s="278" t="s">
        <v>124</v>
      </c>
      <c r="BD11" s="278" t="s">
        <v>124</v>
      </c>
      <c r="BE11" s="278" t="s">
        <v>124</v>
      </c>
      <c r="BF11" s="278" t="s">
        <v>124</v>
      </c>
      <c r="BG11" s="278" t="s">
        <v>124</v>
      </c>
      <c r="BH11" s="278" t="s">
        <v>124</v>
      </c>
      <c r="BI11" s="278" t="s">
        <v>124</v>
      </c>
      <c r="BJ11" s="278" t="s">
        <v>124</v>
      </c>
      <c r="BK11" s="278" t="s">
        <v>124</v>
      </c>
      <c r="BL11" s="278" t="s">
        <v>124</v>
      </c>
      <c r="BM11" s="278" t="s">
        <v>124</v>
      </c>
      <c r="BN11" s="278" t="s">
        <v>124</v>
      </c>
      <c r="BO11" s="278" t="s">
        <v>124</v>
      </c>
      <c r="BP11" s="278" t="s">
        <v>124</v>
      </c>
      <c r="BQ11" s="278" t="s">
        <v>124</v>
      </c>
      <c r="BR11" s="278" t="s">
        <v>124</v>
      </c>
      <c r="BS11" s="278" t="s">
        <v>124</v>
      </c>
      <c r="BT11" s="278" t="s">
        <v>124</v>
      </c>
      <c r="BU11" s="278" t="s">
        <v>124</v>
      </c>
      <c r="BV11" s="278" t="s">
        <v>124</v>
      </c>
      <c r="BW11" s="278" t="s">
        <v>124</v>
      </c>
      <c r="BX11" s="278" t="s">
        <v>124</v>
      </c>
      <c r="BY11" s="278" t="s">
        <v>124</v>
      </c>
      <c r="BZ11" s="278" t="s">
        <v>125</v>
      </c>
      <c r="CA11" s="278" t="s">
        <v>125</v>
      </c>
      <c r="CB11" s="278" t="s">
        <v>125</v>
      </c>
      <c r="CC11" s="278" t="s">
        <v>125</v>
      </c>
      <c r="CD11" s="278" t="s">
        <v>125</v>
      </c>
      <c r="CE11" s="279" t="s">
        <v>125</v>
      </c>
    </row>
    <row r="12" spans="1:83" ht="26.25" customHeight="1" x14ac:dyDescent="0.35">
      <c r="A12" s="353"/>
      <c r="B12" s="109" t="s">
        <v>716</v>
      </c>
      <c r="C12" s="376"/>
      <c r="D12" s="479">
        <v>0</v>
      </c>
      <c r="E12" s="479">
        <v>0</v>
      </c>
      <c r="F12" s="479">
        <v>0</v>
      </c>
      <c r="G12" s="479">
        <v>0</v>
      </c>
      <c r="H12" s="479">
        <v>0</v>
      </c>
      <c r="I12" s="479">
        <v>0</v>
      </c>
      <c r="J12" s="479">
        <v>0</v>
      </c>
      <c r="K12" s="479">
        <v>0</v>
      </c>
      <c r="L12" s="479">
        <v>0</v>
      </c>
      <c r="M12" s="479">
        <v>0</v>
      </c>
      <c r="N12" s="479">
        <v>0</v>
      </c>
      <c r="O12" s="479">
        <v>0</v>
      </c>
      <c r="P12" s="479">
        <v>0</v>
      </c>
      <c r="Q12" s="479">
        <v>0</v>
      </c>
      <c r="R12" s="479">
        <v>0</v>
      </c>
      <c r="S12" s="479">
        <v>0</v>
      </c>
      <c r="T12" s="479">
        <v>0</v>
      </c>
      <c r="U12" s="479">
        <v>0</v>
      </c>
      <c r="V12" s="479">
        <v>0</v>
      </c>
      <c r="W12" s="479">
        <v>0</v>
      </c>
      <c r="X12" s="479">
        <v>0</v>
      </c>
      <c r="Y12" s="479">
        <v>0</v>
      </c>
      <c r="Z12" s="479">
        <v>0</v>
      </c>
      <c r="AA12" s="479">
        <v>0</v>
      </c>
      <c r="AB12" s="479">
        <v>0</v>
      </c>
      <c r="AC12" s="479">
        <v>0</v>
      </c>
      <c r="AD12" s="479">
        <v>0</v>
      </c>
      <c r="AE12" s="479">
        <v>0</v>
      </c>
      <c r="AF12" s="479">
        <v>0</v>
      </c>
      <c r="AG12" s="479">
        <v>0</v>
      </c>
      <c r="AH12" s="479">
        <f t="shared" ref="AH12:BM12" si="6">SUM(AH13,AH16,AH17)</f>
        <v>3276.4898446576167</v>
      </c>
      <c r="AI12" s="479">
        <f t="shared" si="6"/>
        <v>3113.359824801702</v>
      </c>
      <c r="AJ12" s="479">
        <f t="shared" si="6"/>
        <v>3047.9818524743832</v>
      </c>
      <c r="AK12" s="479">
        <f t="shared" si="6"/>
        <v>3485.9067721196925</v>
      </c>
      <c r="AL12" s="479">
        <f t="shared" si="6"/>
        <v>3298.7979259115987</v>
      </c>
      <c r="AM12" s="479">
        <f t="shared" si="6"/>
        <v>3284.1587916323806</v>
      </c>
      <c r="AN12" s="479">
        <f t="shared" si="6"/>
        <v>3739.3946376036411</v>
      </c>
      <c r="AO12" s="479">
        <f t="shared" si="6"/>
        <v>4069.8274246610608</v>
      </c>
      <c r="AP12" s="479">
        <f t="shared" si="6"/>
        <v>4132.0477659609942</v>
      </c>
      <c r="AQ12" s="479">
        <f t="shared" si="6"/>
        <v>4216.1029707793978</v>
      </c>
      <c r="AR12" s="479">
        <f t="shared" si="6"/>
        <v>4635.6324079890464</v>
      </c>
      <c r="AS12" s="479">
        <f t="shared" si="6"/>
        <v>4735.4629549345909</v>
      </c>
      <c r="AT12" s="479">
        <f t="shared" si="6"/>
        <v>4908.2040435159397</v>
      </c>
      <c r="AU12" s="479">
        <f t="shared" si="6"/>
        <v>5526.6863939146842</v>
      </c>
      <c r="AV12" s="479">
        <f t="shared" si="6"/>
        <v>7250.2291245518381</v>
      </c>
      <c r="AW12" s="479">
        <f t="shared" si="6"/>
        <v>7445.5206564371611</v>
      </c>
      <c r="AX12" s="479">
        <f t="shared" si="6"/>
        <v>7377.9817094966565</v>
      </c>
      <c r="AY12" s="479">
        <f t="shared" si="6"/>
        <v>6981.3463901024797</v>
      </c>
      <c r="AZ12" s="479">
        <f t="shared" si="6"/>
        <v>6577.7621123417775</v>
      </c>
      <c r="BA12" s="479">
        <f t="shared" si="6"/>
        <v>6500.3762511273235</v>
      </c>
      <c r="BB12" s="479">
        <f t="shared" si="6"/>
        <v>6126.8590588603029</v>
      </c>
      <c r="BC12" s="479">
        <f t="shared" si="6"/>
        <v>6321.5523645254161</v>
      </c>
      <c r="BD12" s="479">
        <f t="shared" si="6"/>
        <v>6761.6362516990566</v>
      </c>
      <c r="BE12" s="479">
        <f t="shared" si="6"/>
        <v>7258.0912394484121</v>
      </c>
      <c r="BF12" s="479">
        <f t="shared" si="6"/>
        <v>7092.6156678279376</v>
      </c>
      <c r="BG12" s="479">
        <f t="shared" si="6"/>
        <v>7490.8244082260499</v>
      </c>
      <c r="BH12" s="479">
        <f t="shared" si="6"/>
        <v>9141.4044859055957</v>
      </c>
      <c r="BI12" s="479">
        <f t="shared" si="6"/>
        <v>9492.9914650329338</v>
      </c>
      <c r="BJ12" s="479">
        <f t="shared" si="6"/>
        <v>9848.9032218645934</v>
      </c>
      <c r="BK12" s="479">
        <f t="shared" si="6"/>
        <v>10313.948192381817</v>
      </c>
      <c r="BL12" s="479">
        <f t="shared" si="6"/>
        <v>10406.059377835834</v>
      </c>
      <c r="BM12" s="479">
        <f t="shared" si="6"/>
        <v>10837.358596450413</v>
      </c>
      <c r="BN12" s="479">
        <f t="shared" ref="BN12:CE12" si="7">SUM(BN13,BN16,BN17)</f>
        <v>10681.623623353922</v>
      </c>
      <c r="BO12" s="479">
        <f t="shared" si="7"/>
        <v>10253.645166772565</v>
      </c>
      <c r="BP12" s="479">
        <f t="shared" si="7"/>
        <v>9401.4805227375837</v>
      </c>
      <c r="BQ12" s="479">
        <f t="shared" si="7"/>
        <v>8634.4780148322589</v>
      </c>
      <c r="BR12" s="479">
        <f t="shared" si="7"/>
        <v>7975.9356749801082</v>
      </c>
      <c r="BS12" s="479">
        <f t="shared" si="7"/>
        <v>7314.435891395261</v>
      </c>
      <c r="BT12" s="479">
        <f t="shared" si="7"/>
        <v>6680.1860299158052</v>
      </c>
      <c r="BU12" s="479">
        <f t="shared" si="7"/>
        <v>6225.0803948473695</v>
      </c>
      <c r="BV12" s="479">
        <f t="shared" si="7"/>
        <v>5856.30154349846</v>
      </c>
      <c r="BW12" s="479">
        <f t="shared" si="7"/>
        <v>5620.1477822392881</v>
      </c>
      <c r="BX12" s="479">
        <f t="shared" si="7"/>
        <v>5292.3051463985166</v>
      </c>
      <c r="BY12" s="479">
        <f t="shared" si="7"/>
        <v>5069.2098261162209</v>
      </c>
      <c r="BZ12" s="479">
        <f t="shared" si="7"/>
        <v>4905.0693921279026</v>
      </c>
      <c r="CA12" s="479">
        <f t="shared" si="7"/>
        <v>5208.9609260748302</v>
      </c>
      <c r="CB12" s="479">
        <f t="shared" si="7"/>
        <v>5051.2948078393083</v>
      </c>
      <c r="CC12" s="479">
        <f t="shared" si="7"/>
        <v>4852.4495184565658</v>
      </c>
      <c r="CD12" s="479">
        <f t="shared" si="7"/>
        <v>4617.0069129228978</v>
      </c>
      <c r="CE12" s="480">
        <f t="shared" si="7"/>
        <v>4338.247223520505</v>
      </c>
    </row>
    <row r="13" spans="1:83" ht="24" customHeight="1" x14ac:dyDescent="0.35">
      <c r="B13" s="74" t="s">
        <v>717</v>
      </c>
      <c r="C13" s="53"/>
      <c r="D13" s="481">
        <v>0</v>
      </c>
      <c r="E13" s="481">
        <v>0</v>
      </c>
      <c r="F13" s="481">
        <v>0</v>
      </c>
      <c r="G13" s="481">
        <v>0</v>
      </c>
      <c r="H13" s="481">
        <v>0</v>
      </c>
      <c r="I13" s="481">
        <v>0</v>
      </c>
      <c r="J13" s="481">
        <v>0</v>
      </c>
      <c r="K13" s="481">
        <v>0</v>
      </c>
      <c r="L13" s="481">
        <v>0</v>
      </c>
      <c r="M13" s="481">
        <v>0</v>
      </c>
      <c r="N13" s="481">
        <v>0</v>
      </c>
      <c r="O13" s="481">
        <v>0</v>
      </c>
      <c r="P13" s="481">
        <v>0</v>
      </c>
      <c r="Q13" s="481">
        <v>0</v>
      </c>
      <c r="R13" s="481">
        <v>0</v>
      </c>
      <c r="S13" s="481">
        <v>0</v>
      </c>
      <c r="T13" s="481">
        <v>0</v>
      </c>
      <c r="U13" s="481">
        <v>0</v>
      </c>
      <c r="V13" s="481">
        <v>0</v>
      </c>
      <c r="W13" s="481">
        <v>0</v>
      </c>
      <c r="X13" s="481">
        <v>0</v>
      </c>
      <c r="Y13" s="481">
        <v>0</v>
      </c>
      <c r="Z13" s="481">
        <v>0</v>
      </c>
      <c r="AA13" s="481">
        <v>0</v>
      </c>
      <c r="AB13" s="481">
        <v>0</v>
      </c>
      <c r="AC13" s="481">
        <v>0</v>
      </c>
      <c r="AD13" s="481">
        <v>0</v>
      </c>
      <c r="AE13" s="481">
        <v>0</v>
      </c>
      <c r="AF13" s="481">
        <v>0</v>
      </c>
      <c r="AG13" s="481">
        <v>0</v>
      </c>
      <c r="AH13" s="481">
        <v>0</v>
      </c>
      <c r="AI13" s="481">
        <v>0</v>
      </c>
      <c r="AJ13" s="481">
        <v>0</v>
      </c>
      <c r="AK13" s="481">
        <v>0</v>
      </c>
      <c r="AL13" s="481">
        <v>0</v>
      </c>
      <c r="AM13" s="481">
        <v>0</v>
      </c>
      <c r="AN13" s="481">
        <v>0</v>
      </c>
      <c r="AO13" s="481">
        <v>0</v>
      </c>
      <c r="AP13" s="481">
        <v>0</v>
      </c>
      <c r="AQ13" s="481">
        <v>0</v>
      </c>
      <c r="AR13" s="481">
        <v>0</v>
      </c>
      <c r="AS13" s="481">
        <v>0</v>
      </c>
      <c r="AT13" s="481">
        <v>0</v>
      </c>
      <c r="AU13" s="481">
        <v>0</v>
      </c>
      <c r="AV13" s="481">
        <v>0</v>
      </c>
      <c r="AW13" s="481">
        <v>0</v>
      </c>
      <c r="AX13" s="481">
        <v>0</v>
      </c>
      <c r="AY13" s="481">
        <v>0</v>
      </c>
      <c r="AZ13" s="481">
        <v>0</v>
      </c>
      <c r="BA13" s="481">
        <v>0</v>
      </c>
      <c r="BB13" s="481">
        <v>0</v>
      </c>
      <c r="BC13" s="481">
        <v>0</v>
      </c>
      <c r="BD13" s="481">
        <v>0</v>
      </c>
      <c r="BE13" s="481">
        <v>0</v>
      </c>
      <c r="BF13" s="481">
        <v>0</v>
      </c>
      <c r="BG13" s="481">
        <f t="shared" ref="BG13:CE13" si="8">SUM(BG14:BG15)</f>
        <v>3607.2295432769251</v>
      </c>
      <c r="BH13" s="481">
        <f t="shared" si="8"/>
        <v>8948.5171424228574</v>
      </c>
      <c r="BI13" s="481">
        <f t="shared" si="8"/>
        <v>9372.9755511680014</v>
      </c>
      <c r="BJ13" s="481">
        <f t="shared" si="8"/>
        <v>9726.8583717651891</v>
      </c>
      <c r="BK13" s="481">
        <f t="shared" si="8"/>
        <v>10192.09611796681</v>
      </c>
      <c r="BL13" s="481">
        <f t="shared" si="8"/>
        <v>10285.623881033123</v>
      </c>
      <c r="BM13" s="481">
        <f t="shared" si="8"/>
        <v>10710.552246022711</v>
      </c>
      <c r="BN13" s="481">
        <f t="shared" si="8"/>
        <v>10681.623623353922</v>
      </c>
      <c r="BO13" s="481">
        <f t="shared" si="8"/>
        <v>10253.645166772565</v>
      </c>
      <c r="BP13" s="481">
        <f t="shared" si="8"/>
        <v>9401.4805227375837</v>
      </c>
      <c r="BQ13" s="481">
        <f t="shared" si="8"/>
        <v>8634.4780148322589</v>
      </c>
      <c r="BR13" s="481">
        <f t="shared" si="8"/>
        <v>7975.9356749801082</v>
      </c>
      <c r="BS13" s="481">
        <f t="shared" si="8"/>
        <v>7314.435891395261</v>
      </c>
      <c r="BT13" s="481">
        <f t="shared" si="8"/>
        <v>6680.1860299158052</v>
      </c>
      <c r="BU13" s="481">
        <f t="shared" si="8"/>
        <v>6225.0803948473695</v>
      </c>
      <c r="BV13" s="481">
        <f t="shared" si="8"/>
        <v>5856.30154349846</v>
      </c>
      <c r="BW13" s="481">
        <f t="shared" si="8"/>
        <v>5620.1477822392881</v>
      </c>
      <c r="BX13" s="481">
        <f t="shared" si="8"/>
        <v>5292.3051463985166</v>
      </c>
      <c r="BY13" s="481">
        <f t="shared" si="8"/>
        <v>5069.2098261162209</v>
      </c>
      <c r="BZ13" s="481">
        <f t="shared" si="8"/>
        <v>4905.0693921279026</v>
      </c>
      <c r="CA13" s="481">
        <f t="shared" si="8"/>
        <v>5208.9609260748302</v>
      </c>
      <c r="CB13" s="481">
        <f t="shared" si="8"/>
        <v>5051.2948078393083</v>
      </c>
      <c r="CC13" s="481">
        <f t="shared" si="8"/>
        <v>4852.4495184565658</v>
      </c>
      <c r="CD13" s="481">
        <f t="shared" si="8"/>
        <v>4617.0069129228978</v>
      </c>
      <c r="CE13" s="482">
        <f t="shared" si="8"/>
        <v>4338.247223520505</v>
      </c>
    </row>
    <row r="14" spans="1:83" x14ac:dyDescent="0.35">
      <c r="B14" s="203" t="s">
        <v>718</v>
      </c>
      <c r="C14" s="74"/>
      <c r="D14" s="481">
        <v>0</v>
      </c>
      <c r="E14" s="481">
        <v>0</v>
      </c>
      <c r="F14" s="481">
        <v>0</v>
      </c>
      <c r="G14" s="481">
        <v>0</v>
      </c>
      <c r="H14" s="481">
        <v>0</v>
      </c>
      <c r="I14" s="481">
        <v>0</v>
      </c>
      <c r="J14" s="481">
        <v>0</v>
      </c>
      <c r="K14" s="481">
        <v>0</v>
      </c>
      <c r="L14" s="481">
        <v>0</v>
      </c>
      <c r="M14" s="481">
        <v>0</v>
      </c>
      <c r="N14" s="481">
        <v>0</v>
      </c>
      <c r="O14" s="481">
        <v>0</v>
      </c>
      <c r="P14" s="481">
        <v>0</v>
      </c>
      <c r="Q14" s="481">
        <v>0</v>
      </c>
      <c r="R14" s="481">
        <v>0</v>
      </c>
      <c r="S14" s="481">
        <v>0</v>
      </c>
      <c r="T14" s="481">
        <v>0</v>
      </c>
      <c r="U14" s="481">
        <v>0</v>
      </c>
      <c r="V14" s="481">
        <v>0</v>
      </c>
      <c r="W14" s="481">
        <v>0</v>
      </c>
      <c r="X14" s="481">
        <v>0</v>
      </c>
      <c r="Y14" s="481">
        <v>0</v>
      </c>
      <c r="Z14" s="481">
        <v>0</v>
      </c>
      <c r="AA14" s="481">
        <v>0</v>
      </c>
      <c r="AB14" s="481">
        <v>0</v>
      </c>
      <c r="AC14" s="481">
        <v>0</v>
      </c>
      <c r="AD14" s="481">
        <v>0</v>
      </c>
      <c r="AE14" s="481">
        <v>0</v>
      </c>
      <c r="AF14" s="481">
        <v>0</v>
      </c>
      <c r="AG14" s="481">
        <v>0</v>
      </c>
      <c r="AH14" s="481">
        <v>0</v>
      </c>
      <c r="AI14" s="481">
        <v>0</v>
      </c>
      <c r="AJ14" s="481">
        <v>0</v>
      </c>
      <c r="AK14" s="481">
        <v>0</v>
      </c>
      <c r="AL14" s="481">
        <v>0</v>
      </c>
      <c r="AM14" s="481">
        <v>0</v>
      </c>
      <c r="AN14" s="481">
        <v>0</v>
      </c>
      <c r="AO14" s="481">
        <v>0</v>
      </c>
      <c r="AP14" s="481">
        <v>0</v>
      </c>
      <c r="AQ14" s="481">
        <v>0</v>
      </c>
      <c r="AR14" s="481">
        <v>0</v>
      </c>
      <c r="AS14" s="481">
        <v>0</v>
      </c>
      <c r="AT14" s="481">
        <v>0</v>
      </c>
      <c r="AU14" s="481">
        <v>0</v>
      </c>
      <c r="AV14" s="481">
        <v>0</v>
      </c>
      <c r="AW14" s="481">
        <v>0</v>
      </c>
      <c r="AX14" s="481">
        <v>0</v>
      </c>
      <c r="AY14" s="481">
        <v>0</v>
      </c>
      <c r="AZ14" s="481">
        <v>0</v>
      </c>
      <c r="BA14" s="481">
        <v>0</v>
      </c>
      <c r="BB14" s="481">
        <v>0</v>
      </c>
      <c r="BC14" s="481">
        <v>0</v>
      </c>
      <c r="BD14" s="481">
        <v>0</v>
      </c>
      <c r="BE14" s="481">
        <v>0</v>
      </c>
      <c r="BF14" s="481">
        <v>0</v>
      </c>
      <c r="BG14" s="481">
        <v>3110.244454942258</v>
      </c>
      <c r="BH14" s="481">
        <v>7517.3277650497585</v>
      </c>
      <c r="BI14" s="481">
        <v>7910.7779850270481</v>
      </c>
      <c r="BJ14" s="481">
        <v>8153.9345449490902</v>
      </c>
      <c r="BK14" s="481">
        <v>8546.1116876455289</v>
      </c>
      <c r="BL14" s="481">
        <v>8665.8066748187575</v>
      </c>
      <c r="BM14" s="481">
        <v>9111.2365488080814</v>
      </c>
      <c r="BN14" s="481">
        <v>9004.6329181783985</v>
      </c>
      <c r="BO14" s="481">
        <v>8671.3944715715661</v>
      </c>
      <c r="BP14" s="481">
        <v>8152.5684574258266</v>
      </c>
      <c r="BQ14" s="481">
        <v>7517.0912793071338</v>
      </c>
      <c r="BR14" s="481">
        <v>7031.1063559334898</v>
      </c>
      <c r="BS14" s="481">
        <v>6565.6288347523487</v>
      </c>
      <c r="BT14" s="481">
        <v>6182.8508019755191</v>
      </c>
      <c r="BU14" s="481">
        <v>5766.8221307494678</v>
      </c>
      <c r="BV14" s="481">
        <v>5391.1128478584715</v>
      </c>
      <c r="BW14" s="481">
        <v>5184.286965535005</v>
      </c>
      <c r="BX14" s="481">
        <v>4905.6624384537399</v>
      </c>
      <c r="BY14" s="481">
        <v>4710.5782164663669</v>
      </c>
      <c r="BZ14" s="481">
        <v>4575.4605713944875</v>
      </c>
      <c r="CA14" s="481">
        <v>4820.5088859356838</v>
      </c>
      <c r="CB14" s="481">
        <v>4666.915477992351</v>
      </c>
      <c r="CC14" s="481">
        <v>4492.3273847127102</v>
      </c>
      <c r="CD14" s="481">
        <v>4287.6628369623695</v>
      </c>
      <c r="CE14" s="482">
        <v>4034.0491695612654</v>
      </c>
    </row>
    <row r="15" spans="1:83" x14ac:dyDescent="0.35">
      <c r="B15" s="203" t="s">
        <v>719</v>
      </c>
      <c r="C15" s="74"/>
      <c r="D15" s="481">
        <v>0</v>
      </c>
      <c r="E15" s="481">
        <v>0</v>
      </c>
      <c r="F15" s="481">
        <v>0</v>
      </c>
      <c r="G15" s="481">
        <v>0</v>
      </c>
      <c r="H15" s="481">
        <v>0</v>
      </c>
      <c r="I15" s="481">
        <v>0</v>
      </c>
      <c r="J15" s="481">
        <v>0</v>
      </c>
      <c r="K15" s="481">
        <v>0</v>
      </c>
      <c r="L15" s="481">
        <v>0</v>
      </c>
      <c r="M15" s="481">
        <v>0</v>
      </c>
      <c r="N15" s="481">
        <v>0</v>
      </c>
      <c r="O15" s="481">
        <v>0</v>
      </c>
      <c r="P15" s="481">
        <v>0</v>
      </c>
      <c r="Q15" s="481">
        <v>0</v>
      </c>
      <c r="R15" s="481">
        <v>0</v>
      </c>
      <c r="S15" s="481">
        <v>0</v>
      </c>
      <c r="T15" s="481">
        <v>0</v>
      </c>
      <c r="U15" s="481">
        <v>0</v>
      </c>
      <c r="V15" s="481">
        <v>0</v>
      </c>
      <c r="W15" s="481">
        <v>0</v>
      </c>
      <c r="X15" s="481">
        <v>0</v>
      </c>
      <c r="Y15" s="481">
        <v>0</v>
      </c>
      <c r="Z15" s="481">
        <v>0</v>
      </c>
      <c r="AA15" s="481">
        <v>0</v>
      </c>
      <c r="AB15" s="481">
        <v>0</v>
      </c>
      <c r="AC15" s="481">
        <v>0</v>
      </c>
      <c r="AD15" s="481">
        <v>0</v>
      </c>
      <c r="AE15" s="481">
        <v>0</v>
      </c>
      <c r="AF15" s="481">
        <v>0</v>
      </c>
      <c r="AG15" s="481">
        <v>0</v>
      </c>
      <c r="AH15" s="481">
        <v>0</v>
      </c>
      <c r="AI15" s="481">
        <v>0</v>
      </c>
      <c r="AJ15" s="481">
        <v>0</v>
      </c>
      <c r="AK15" s="481">
        <v>0</v>
      </c>
      <c r="AL15" s="481">
        <v>0</v>
      </c>
      <c r="AM15" s="481">
        <v>0</v>
      </c>
      <c r="AN15" s="481">
        <v>0</v>
      </c>
      <c r="AO15" s="481">
        <v>0</v>
      </c>
      <c r="AP15" s="481">
        <v>0</v>
      </c>
      <c r="AQ15" s="481">
        <v>0</v>
      </c>
      <c r="AR15" s="481">
        <v>0</v>
      </c>
      <c r="AS15" s="481">
        <v>0</v>
      </c>
      <c r="AT15" s="481">
        <v>0</v>
      </c>
      <c r="AU15" s="481">
        <v>0</v>
      </c>
      <c r="AV15" s="481">
        <v>0</v>
      </c>
      <c r="AW15" s="481">
        <v>0</v>
      </c>
      <c r="AX15" s="481">
        <v>0</v>
      </c>
      <c r="AY15" s="481">
        <v>0</v>
      </c>
      <c r="AZ15" s="481">
        <v>0</v>
      </c>
      <c r="BA15" s="481">
        <v>0</v>
      </c>
      <c r="BB15" s="481">
        <v>0</v>
      </c>
      <c r="BC15" s="481">
        <v>0</v>
      </c>
      <c r="BD15" s="481">
        <v>0</v>
      </c>
      <c r="BE15" s="481">
        <v>0</v>
      </c>
      <c r="BF15" s="481">
        <v>0</v>
      </c>
      <c r="BG15" s="481">
        <v>496.98508833466713</v>
      </c>
      <c r="BH15" s="481">
        <v>1431.1893773730999</v>
      </c>
      <c r="BI15" s="481">
        <v>1462.1975661409526</v>
      </c>
      <c r="BJ15" s="481">
        <v>1572.9238268160993</v>
      </c>
      <c r="BK15" s="481">
        <v>1645.984430321281</v>
      </c>
      <c r="BL15" s="481">
        <v>1619.8172062143649</v>
      </c>
      <c r="BM15" s="481">
        <v>1599.3156972146289</v>
      </c>
      <c r="BN15" s="481">
        <v>1676.990705175524</v>
      </c>
      <c r="BO15" s="481">
        <v>1582.2506952009985</v>
      </c>
      <c r="BP15" s="481">
        <v>1248.9120653117575</v>
      </c>
      <c r="BQ15" s="481">
        <v>1117.3867355251248</v>
      </c>
      <c r="BR15" s="481">
        <v>944.82931904661882</v>
      </c>
      <c r="BS15" s="481">
        <v>748.80705664291224</v>
      </c>
      <c r="BT15" s="481">
        <v>497.33522794028647</v>
      </c>
      <c r="BU15" s="481">
        <v>458.2582640979017</v>
      </c>
      <c r="BV15" s="481">
        <v>465.18869563998823</v>
      </c>
      <c r="BW15" s="481">
        <v>435.86081670428302</v>
      </c>
      <c r="BX15" s="481">
        <v>386.64270794477648</v>
      </c>
      <c r="BY15" s="481">
        <v>358.63160964985417</v>
      </c>
      <c r="BZ15" s="481">
        <v>329.60882073341509</v>
      </c>
      <c r="CA15" s="481">
        <v>388.45204013914662</v>
      </c>
      <c r="CB15" s="481">
        <v>384.37932984695755</v>
      </c>
      <c r="CC15" s="481">
        <v>360.12213374385578</v>
      </c>
      <c r="CD15" s="481">
        <v>329.34407596052813</v>
      </c>
      <c r="CE15" s="482">
        <v>304.19805395923964</v>
      </c>
    </row>
    <row r="16" spans="1:83" ht="31" x14ac:dyDescent="0.35">
      <c r="B16" s="451" t="s">
        <v>720</v>
      </c>
      <c r="C16" s="74"/>
      <c r="D16" s="481">
        <v>0</v>
      </c>
      <c r="E16" s="481">
        <v>0</v>
      </c>
      <c r="F16" s="481">
        <v>0</v>
      </c>
      <c r="G16" s="481">
        <v>0</v>
      </c>
      <c r="H16" s="481">
        <v>0</v>
      </c>
      <c r="I16" s="481">
        <v>0</v>
      </c>
      <c r="J16" s="481">
        <v>0</v>
      </c>
      <c r="K16" s="481">
        <v>0</v>
      </c>
      <c r="L16" s="481">
        <v>0</v>
      </c>
      <c r="M16" s="481">
        <v>0</v>
      </c>
      <c r="N16" s="481">
        <v>0</v>
      </c>
      <c r="O16" s="481">
        <v>0</v>
      </c>
      <c r="P16" s="481">
        <v>0</v>
      </c>
      <c r="Q16" s="481">
        <v>0</v>
      </c>
      <c r="R16" s="481">
        <v>0</v>
      </c>
      <c r="S16" s="481">
        <v>0</v>
      </c>
      <c r="T16" s="481">
        <v>0</v>
      </c>
      <c r="U16" s="481">
        <v>0</v>
      </c>
      <c r="V16" s="481">
        <v>0</v>
      </c>
      <c r="W16" s="481">
        <v>0</v>
      </c>
      <c r="X16" s="481">
        <v>0</v>
      </c>
      <c r="Y16" s="481">
        <v>0</v>
      </c>
      <c r="Z16" s="481">
        <v>0</v>
      </c>
      <c r="AA16" s="481">
        <v>0</v>
      </c>
      <c r="AB16" s="481">
        <v>0</v>
      </c>
      <c r="AC16" s="481">
        <v>0</v>
      </c>
      <c r="AD16" s="481">
        <v>0</v>
      </c>
      <c r="AE16" s="481">
        <v>0</v>
      </c>
      <c r="AF16" s="481">
        <v>0</v>
      </c>
      <c r="AG16" s="481">
        <v>0</v>
      </c>
      <c r="AH16" s="481">
        <v>0</v>
      </c>
      <c r="AI16" s="481">
        <v>0</v>
      </c>
      <c r="AJ16" s="481">
        <v>0</v>
      </c>
      <c r="AK16" s="481">
        <v>0</v>
      </c>
      <c r="AL16" s="481">
        <v>0</v>
      </c>
      <c r="AM16" s="481">
        <v>0</v>
      </c>
      <c r="AN16" s="481">
        <v>0</v>
      </c>
      <c r="AO16" s="481">
        <v>0</v>
      </c>
      <c r="AP16" s="481">
        <v>0</v>
      </c>
      <c r="AQ16" s="481">
        <v>0</v>
      </c>
      <c r="AR16" s="481">
        <v>4635.6324079890464</v>
      </c>
      <c r="AS16" s="481">
        <v>4735.4629549345909</v>
      </c>
      <c r="AT16" s="481">
        <v>4908.2040435159397</v>
      </c>
      <c r="AU16" s="481">
        <v>5526.6863939146842</v>
      </c>
      <c r="AV16" s="481">
        <v>7250.2291245518381</v>
      </c>
      <c r="AW16" s="481">
        <v>7445.5206564371611</v>
      </c>
      <c r="AX16" s="481">
        <v>7377.9817094966565</v>
      </c>
      <c r="AY16" s="481">
        <v>6981.3463901024797</v>
      </c>
      <c r="AZ16" s="481">
        <v>6577.7621123417775</v>
      </c>
      <c r="BA16" s="481">
        <v>6500.3762511273235</v>
      </c>
      <c r="BB16" s="481">
        <v>6126.8590588603029</v>
      </c>
      <c r="BC16" s="481">
        <v>6321.5523645254161</v>
      </c>
      <c r="BD16" s="481">
        <v>6761.6362516990566</v>
      </c>
      <c r="BE16" s="481">
        <v>7258.0912394484121</v>
      </c>
      <c r="BF16" s="481">
        <v>7092.6156678279376</v>
      </c>
      <c r="BG16" s="481">
        <v>3883.5948649491247</v>
      </c>
      <c r="BH16" s="481">
        <v>192.887343482739</v>
      </c>
      <c r="BI16" s="481">
        <v>120.01591386493176</v>
      </c>
      <c r="BJ16" s="481">
        <v>122.04485009940433</v>
      </c>
      <c r="BK16" s="481">
        <v>121.85207441500556</v>
      </c>
      <c r="BL16" s="481">
        <v>120.43549680271107</v>
      </c>
      <c r="BM16" s="481">
        <v>126.80635042770091</v>
      </c>
      <c r="BN16" s="481">
        <v>0</v>
      </c>
      <c r="BO16" s="481">
        <v>0</v>
      </c>
      <c r="BP16" s="481">
        <v>0</v>
      </c>
      <c r="BQ16" s="481">
        <v>0</v>
      </c>
      <c r="BR16" s="481">
        <v>0</v>
      </c>
      <c r="BS16" s="481">
        <v>0</v>
      </c>
      <c r="BT16" s="481">
        <v>0</v>
      </c>
      <c r="BU16" s="481">
        <v>0</v>
      </c>
      <c r="BV16" s="481">
        <v>0</v>
      </c>
      <c r="BW16" s="481">
        <v>0</v>
      </c>
      <c r="BX16" s="481">
        <v>0</v>
      </c>
      <c r="BY16" s="481">
        <v>0</v>
      </c>
      <c r="BZ16" s="481">
        <v>0</v>
      </c>
      <c r="CA16" s="481">
        <v>0</v>
      </c>
      <c r="CB16" s="481">
        <v>0</v>
      </c>
      <c r="CC16" s="481">
        <v>0</v>
      </c>
      <c r="CD16" s="481">
        <v>0</v>
      </c>
      <c r="CE16" s="482">
        <v>0</v>
      </c>
    </row>
    <row r="17" spans="1:83" s="305" customFormat="1" ht="35.25" customHeight="1" thickBot="1" x14ac:dyDescent="0.3">
      <c r="B17" s="489" t="s">
        <v>721</v>
      </c>
      <c r="C17" s="485"/>
      <c r="D17" s="486">
        <v>0</v>
      </c>
      <c r="E17" s="486">
        <v>0</v>
      </c>
      <c r="F17" s="486">
        <v>0</v>
      </c>
      <c r="G17" s="486">
        <v>0</v>
      </c>
      <c r="H17" s="486">
        <v>0</v>
      </c>
      <c r="I17" s="486">
        <v>0</v>
      </c>
      <c r="J17" s="486">
        <v>0</v>
      </c>
      <c r="K17" s="486">
        <v>0</v>
      </c>
      <c r="L17" s="486">
        <v>0</v>
      </c>
      <c r="M17" s="486">
        <v>0</v>
      </c>
      <c r="N17" s="486">
        <v>0</v>
      </c>
      <c r="O17" s="486">
        <v>0</v>
      </c>
      <c r="P17" s="486">
        <v>0</v>
      </c>
      <c r="Q17" s="486">
        <v>0</v>
      </c>
      <c r="R17" s="486">
        <v>0</v>
      </c>
      <c r="S17" s="486">
        <v>0</v>
      </c>
      <c r="T17" s="486">
        <v>0</v>
      </c>
      <c r="U17" s="486">
        <v>0</v>
      </c>
      <c r="V17" s="486">
        <v>0</v>
      </c>
      <c r="W17" s="486">
        <v>0</v>
      </c>
      <c r="X17" s="486">
        <v>0</v>
      </c>
      <c r="Y17" s="486">
        <v>0</v>
      </c>
      <c r="Z17" s="486">
        <v>0</v>
      </c>
      <c r="AA17" s="486">
        <v>0</v>
      </c>
      <c r="AB17" s="486">
        <v>0</v>
      </c>
      <c r="AC17" s="486">
        <v>0</v>
      </c>
      <c r="AD17" s="486">
        <v>0</v>
      </c>
      <c r="AE17" s="486">
        <v>0</v>
      </c>
      <c r="AF17" s="486">
        <v>0</v>
      </c>
      <c r="AG17" s="486">
        <v>0</v>
      </c>
      <c r="AH17" s="486">
        <v>3276.4898446576167</v>
      </c>
      <c r="AI17" s="486">
        <v>3113.359824801702</v>
      </c>
      <c r="AJ17" s="486">
        <v>3047.9818524743832</v>
      </c>
      <c r="AK17" s="486">
        <v>3485.9067721196925</v>
      </c>
      <c r="AL17" s="486">
        <v>3298.7979259115987</v>
      </c>
      <c r="AM17" s="486">
        <v>3284.1587916323806</v>
      </c>
      <c r="AN17" s="486">
        <v>3739.3946376036411</v>
      </c>
      <c r="AO17" s="486">
        <v>4069.8274246610608</v>
      </c>
      <c r="AP17" s="486">
        <v>4132.0477659609942</v>
      </c>
      <c r="AQ17" s="486">
        <v>4216.1029707793978</v>
      </c>
      <c r="AR17" s="486">
        <v>0</v>
      </c>
      <c r="AS17" s="486">
        <v>0</v>
      </c>
      <c r="AT17" s="486">
        <v>0</v>
      </c>
      <c r="AU17" s="486">
        <v>0</v>
      </c>
      <c r="AV17" s="486">
        <v>0</v>
      </c>
      <c r="AW17" s="486">
        <v>0</v>
      </c>
      <c r="AX17" s="486">
        <v>0</v>
      </c>
      <c r="AY17" s="486">
        <v>0</v>
      </c>
      <c r="AZ17" s="486">
        <v>0</v>
      </c>
      <c r="BA17" s="486">
        <v>0</v>
      </c>
      <c r="BB17" s="486">
        <v>0</v>
      </c>
      <c r="BC17" s="486">
        <v>0</v>
      </c>
      <c r="BD17" s="486">
        <v>0</v>
      </c>
      <c r="BE17" s="486">
        <v>0</v>
      </c>
      <c r="BF17" s="486">
        <v>0</v>
      </c>
      <c r="BG17" s="486">
        <v>0</v>
      </c>
      <c r="BH17" s="486">
        <v>0</v>
      </c>
      <c r="BI17" s="486">
        <v>0</v>
      </c>
      <c r="BJ17" s="486">
        <v>0</v>
      </c>
      <c r="BK17" s="486">
        <v>0</v>
      </c>
      <c r="BL17" s="486">
        <v>0</v>
      </c>
      <c r="BM17" s="486">
        <v>0</v>
      </c>
      <c r="BN17" s="486">
        <v>0</v>
      </c>
      <c r="BO17" s="486">
        <v>0</v>
      </c>
      <c r="BP17" s="486">
        <v>0</v>
      </c>
      <c r="BQ17" s="486">
        <v>0</v>
      </c>
      <c r="BR17" s="486">
        <v>0</v>
      </c>
      <c r="BS17" s="486">
        <v>0</v>
      </c>
      <c r="BT17" s="486">
        <v>0</v>
      </c>
      <c r="BU17" s="486">
        <v>0</v>
      </c>
      <c r="BV17" s="486">
        <v>0</v>
      </c>
      <c r="BW17" s="486">
        <v>0</v>
      </c>
      <c r="BX17" s="486">
        <v>0</v>
      </c>
      <c r="BY17" s="486">
        <v>0</v>
      </c>
      <c r="BZ17" s="486">
        <v>0</v>
      </c>
      <c r="CA17" s="486">
        <v>0</v>
      </c>
      <c r="CB17" s="486">
        <v>0</v>
      </c>
      <c r="CC17" s="486">
        <v>0</v>
      </c>
      <c r="CD17" s="486">
        <v>0</v>
      </c>
      <c r="CE17" s="487">
        <v>0</v>
      </c>
    </row>
    <row r="18" spans="1:83" ht="39.75" customHeight="1" x14ac:dyDescent="0.35">
      <c r="A18" s="353"/>
      <c r="B18" s="354" t="s">
        <v>723</v>
      </c>
      <c r="C18" s="490"/>
      <c r="D18" s="356" t="s">
        <v>483</v>
      </c>
      <c r="E18" s="356" t="s">
        <v>484</v>
      </c>
      <c r="F18" s="356" t="s">
        <v>485</v>
      </c>
      <c r="G18" s="356" t="s">
        <v>486</v>
      </c>
      <c r="H18" s="356" t="s">
        <v>487</v>
      </c>
      <c r="I18" s="356" t="s">
        <v>488</v>
      </c>
      <c r="J18" s="356" t="s">
        <v>489</v>
      </c>
      <c r="K18" s="356" t="s">
        <v>490</v>
      </c>
      <c r="L18" s="356" t="s">
        <v>491</v>
      </c>
      <c r="M18" s="356" t="s">
        <v>492</v>
      </c>
      <c r="N18" s="356" t="s">
        <v>493</v>
      </c>
      <c r="O18" s="356" t="s">
        <v>494</v>
      </c>
      <c r="P18" s="356" t="s">
        <v>495</v>
      </c>
      <c r="Q18" s="356" t="s">
        <v>496</v>
      </c>
      <c r="R18" s="356" t="s">
        <v>497</v>
      </c>
      <c r="S18" s="356" t="s">
        <v>498</v>
      </c>
      <c r="T18" s="356" t="s">
        <v>499</v>
      </c>
      <c r="U18" s="356" t="s">
        <v>500</v>
      </c>
      <c r="V18" s="356" t="s">
        <v>501</v>
      </c>
      <c r="W18" s="356" t="s">
        <v>502</v>
      </c>
      <c r="X18" s="356" t="s">
        <v>503</v>
      </c>
      <c r="Y18" s="356" t="s">
        <v>504</v>
      </c>
      <c r="Z18" s="356" t="s">
        <v>505</v>
      </c>
      <c r="AA18" s="356" t="s">
        <v>506</v>
      </c>
      <c r="AB18" s="356" t="s">
        <v>507</v>
      </c>
      <c r="AC18" s="356" t="s">
        <v>508</v>
      </c>
      <c r="AD18" s="356" t="s">
        <v>509</v>
      </c>
      <c r="AE18" s="356" t="s">
        <v>510</v>
      </c>
      <c r="AF18" s="356" t="s">
        <v>511</v>
      </c>
      <c r="AG18" s="356" t="s">
        <v>512</v>
      </c>
      <c r="AH18" s="356" t="s">
        <v>513</v>
      </c>
      <c r="AI18" s="356" t="s">
        <v>514</v>
      </c>
      <c r="AJ18" s="356" t="s">
        <v>515</v>
      </c>
      <c r="AK18" s="356" t="s">
        <v>516</v>
      </c>
      <c r="AL18" s="356" t="s">
        <v>517</v>
      </c>
      <c r="AM18" s="356" t="s">
        <v>518</v>
      </c>
      <c r="AN18" s="356" t="s">
        <v>519</v>
      </c>
      <c r="AO18" s="356" t="s">
        <v>520</v>
      </c>
      <c r="AP18" s="356" t="s">
        <v>521</v>
      </c>
      <c r="AQ18" s="356" t="s">
        <v>522</v>
      </c>
      <c r="AR18" s="356" t="s">
        <v>523</v>
      </c>
      <c r="AS18" s="356" t="s">
        <v>524</v>
      </c>
      <c r="AT18" s="356" t="s">
        <v>525</v>
      </c>
      <c r="AU18" s="356" t="s">
        <v>526</v>
      </c>
      <c r="AV18" s="356" t="s">
        <v>527</v>
      </c>
      <c r="AW18" s="356" t="s">
        <v>528</v>
      </c>
      <c r="AX18" s="356" t="s">
        <v>529</v>
      </c>
      <c r="AY18" s="356" t="s">
        <v>530</v>
      </c>
      <c r="AZ18" s="356" t="s">
        <v>531</v>
      </c>
      <c r="BA18" s="356" t="s">
        <v>532</v>
      </c>
      <c r="BB18" s="356" t="s">
        <v>533</v>
      </c>
      <c r="BC18" s="356" t="s">
        <v>534</v>
      </c>
      <c r="BD18" s="356" t="s">
        <v>535</v>
      </c>
      <c r="BE18" s="356" t="s">
        <v>536</v>
      </c>
      <c r="BF18" s="356" t="s">
        <v>537</v>
      </c>
      <c r="BG18" s="356" t="s">
        <v>538</v>
      </c>
      <c r="BH18" s="356" t="s">
        <v>539</v>
      </c>
      <c r="BI18" s="356" t="s">
        <v>540</v>
      </c>
      <c r="BJ18" s="356" t="s">
        <v>541</v>
      </c>
      <c r="BK18" s="356" t="s">
        <v>542</v>
      </c>
      <c r="BL18" s="356" t="s">
        <v>543</v>
      </c>
      <c r="BM18" s="356" t="s">
        <v>544</v>
      </c>
      <c r="BN18" s="356" t="s">
        <v>545</v>
      </c>
      <c r="BO18" s="356" t="s">
        <v>546</v>
      </c>
      <c r="BP18" s="356" t="s">
        <v>547</v>
      </c>
      <c r="BQ18" s="356" t="s">
        <v>548</v>
      </c>
      <c r="BR18" s="356" t="s">
        <v>549</v>
      </c>
      <c r="BS18" s="356" t="s">
        <v>550</v>
      </c>
      <c r="BT18" s="356" t="s">
        <v>551</v>
      </c>
      <c r="BU18" s="356" t="s">
        <v>552</v>
      </c>
      <c r="BV18" s="356" t="s">
        <v>553</v>
      </c>
      <c r="BW18" s="356" t="s">
        <v>554</v>
      </c>
      <c r="BX18" s="356" t="s">
        <v>555</v>
      </c>
      <c r="BY18" s="356" t="s">
        <v>556</v>
      </c>
      <c r="BZ18" s="356" t="s">
        <v>557</v>
      </c>
      <c r="CA18" s="356" t="s">
        <v>558</v>
      </c>
      <c r="CB18" s="356" t="s">
        <v>559</v>
      </c>
      <c r="CC18" s="356" t="s">
        <v>560</v>
      </c>
      <c r="CD18" s="356" t="s">
        <v>561</v>
      </c>
      <c r="CE18" s="357" t="s">
        <v>562</v>
      </c>
    </row>
    <row r="19" spans="1:83" ht="26.25" customHeight="1" x14ac:dyDescent="0.35">
      <c r="A19" s="353"/>
      <c r="B19" s="109" t="s">
        <v>716</v>
      </c>
      <c r="D19" s="479">
        <v>0</v>
      </c>
      <c r="E19" s="479">
        <v>0</v>
      </c>
      <c r="F19" s="479">
        <v>0</v>
      </c>
      <c r="G19" s="479">
        <v>0</v>
      </c>
      <c r="H19" s="479">
        <v>0</v>
      </c>
      <c r="I19" s="479">
        <v>0</v>
      </c>
      <c r="J19" s="479">
        <v>0</v>
      </c>
      <c r="K19" s="479">
        <v>0</v>
      </c>
      <c r="L19" s="479">
        <v>0</v>
      </c>
      <c r="M19" s="479">
        <v>0</v>
      </c>
      <c r="N19" s="479">
        <v>0</v>
      </c>
      <c r="O19" s="479">
        <v>0</v>
      </c>
      <c r="P19" s="479">
        <v>0</v>
      </c>
      <c r="Q19" s="479">
        <v>0</v>
      </c>
      <c r="R19" s="479">
        <v>0</v>
      </c>
      <c r="S19" s="479">
        <v>0</v>
      </c>
      <c r="T19" s="479">
        <v>0</v>
      </c>
      <c r="U19" s="479">
        <v>0</v>
      </c>
      <c r="V19" s="479">
        <v>0</v>
      </c>
      <c r="W19" s="479">
        <v>0</v>
      </c>
      <c r="X19" s="479">
        <v>0</v>
      </c>
      <c r="Y19" s="479">
        <v>0</v>
      </c>
      <c r="Z19" s="479">
        <v>0</v>
      </c>
      <c r="AA19" s="479">
        <v>0</v>
      </c>
      <c r="AB19" s="479">
        <v>0</v>
      </c>
      <c r="AC19" s="479">
        <v>0</v>
      </c>
      <c r="AD19" s="479">
        <v>0</v>
      </c>
      <c r="AE19" s="479">
        <v>0</v>
      </c>
      <c r="AF19" s="479">
        <v>0</v>
      </c>
      <c r="AG19" s="479">
        <v>0</v>
      </c>
      <c r="AH19" s="479">
        <v>0</v>
      </c>
      <c r="AI19" s="479">
        <v>1723</v>
      </c>
      <c r="AJ19" s="479">
        <v>1694</v>
      </c>
      <c r="AK19" s="479">
        <v>1738</v>
      </c>
      <c r="AL19" s="479">
        <v>1781</v>
      </c>
      <c r="AM19" s="479">
        <v>1651</v>
      </c>
      <c r="AN19" s="479">
        <v>1683</v>
      </c>
      <c r="AO19" s="479">
        <v>1717</v>
      </c>
      <c r="AP19" s="479">
        <v>1722</v>
      </c>
      <c r="AQ19" s="479">
        <v>1727</v>
      </c>
      <c r="AR19" s="479">
        <v>1719</v>
      </c>
      <c r="AS19" s="479">
        <v>1607</v>
      </c>
      <c r="AT19" s="479">
        <v>1675</v>
      </c>
      <c r="AU19" s="479">
        <v>1575</v>
      </c>
      <c r="AV19" s="479">
        <v>1643</v>
      </c>
      <c r="AW19" s="479">
        <v>1736</v>
      </c>
      <c r="AX19" s="479">
        <v>1765</v>
      </c>
      <c r="AY19" s="479">
        <v>1781</v>
      </c>
      <c r="AZ19" s="479">
        <v>1764</v>
      </c>
      <c r="BA19" s="479">
        <v>1705</v>
      </c>
      <c r="BB19" s="479">
        <v>1643</v>
      </c>
      <c r="BC19" s="479">
        <v>1620</v>
      </c>
      <c r="BD19" s="479">
        <v>1671</v>
      </c>
      <c r="BE19" s="479">
        <v>1750</v>
      </c>
      <c r="BF19" s="479">
        <v>1776</v>
      </c>
      <c r="BG19" s="479">
        <v>1979</v>
      </c>
      <c r="BH19" s="479">
        <v>2606</v>
      </c>
      <c r="BI19" s="479">
        <v>2711</v>
      </c>
      <c r="BJ19" s="479">
        <v>2741</v>
      </c>
      <c r="BK19" s="479">
        <v>2744</v>
      </c>
      <c r="BL19" s="479">
        <v>2735</v>
      </c>
      <c r="BM19" s="479">
        <v>2746</v>
      </c>
      <c r="BN19" s="479">
        <v>2718</v>
      </c>
      <c r="BO19" s="479">
        <v>2649</v>
      </c>
      <c r="BP19" s="479">
        <v>2505</v>
      </c>
      <c r="BQ19" s="479">
        <v>2380</v>
      </c>
      <c r="BR19" s="479">
        <v>2228</v>
      </c>
      <c r="BS19" s="479">
        <v>2098</v>
      </c>
      <c r="BT19" s="479">
        <v>1903</v>
      </c>
      <c r="BU19" s="479">
        <v>1792</v>
      </c>
      <c r="BV19" s="479">
        <v>1654</v>
      </c>
      <c r="BW19" s="479">
        <v>1563</v>
      </c>
      <c r="BX19" s="479">
        <v>1480</v>
      </c>
      <c r="BY19" s="479">
        <v>1410</v>
      </c>
      <c r="BZ19" s="479">
        <v>1373</v>
      </c>
      <c r="CA19" s="479">
        <v>1354</v>
      </c>
      <c r="CB19" s="479">
        <v>1288</v>
      </c>
      <c r="CC19" s="479">
        <v>1226</v>
      </c>
      <c r="CD19" s="479">
        <v>1165</v>
      </c>
      <c r="CE19" s="480">
        <v>1077</v>
      </c>
    </row>
    <row r="20" spans="1:83" ht="26.25" customHeight="1" x14ac:dyDescent="0.35">
      <c r="A20" s="244"/>
      <c r="B20" s="74" t="s">
        <v>31</v>
      </c>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481"/>
      <c r="AE20" s="481"/>
      <c r="AF20" s="481"/>
      <c r="AG20" s="481"/>
      <c r="AH20" s="481"/>
      <c r="AI20" s="481"/>
      <c r="AJ20" s="481"/>
      <c r="AK20" s="481"/>
      <c r="AL20" s="481"/>
      <c r="AM20" s="481"/>
      <c r="AN20" s="481"/>
      <c r="AO20" s="481"/>
      <c r="AP20" s="481"/>
      <c r="AQ20" s="481"/>
      <c r="AR20" s="481"/>
      <c r="AS20" s="481"/>
      <c r="AT20" s="481"/>
      <c r="AU20" s="481"/>
      <c r="AV20" s="481"/>
      <c r="AW20" s="481"/>
      <c r="AX20" s="481"/>
      <c r="AY20" s="481"/>
      <c r="AZ20" s="481"/>
      <c r="BA20" s="481"/>
      <c r="BB20" s="481"/>
      <c r="BC20" s="481"/>
      <c r="BD20" s="481"/>
      <c r="BE20" s="481"/>
      <c r="BF20" s="481"/>
      <c r="BG20" s="481">
        <v>1979</v>
      </c>
      <c r="BH20" s="481">
        <v>2594</v>
      </c>
      <c r="BI20" s="481">
        <v>2700</v>
      </c>
      <c r="BJ20" s="481">
        <v>2729</v>
      </c>
      <c r="BK20" s="481">
        <v>2732</v>
      </c>
      <c r="BL20" s="481">
        <v>2724</v>
      </c>
      <c r="BM20" s="481">
        <v>2736</v>
      </c>
      <c r="BN20" s="481">
        <v>2718</v>
      </c>
      <c r="BO20" s="481">
        <v>2649</v>
      </c>
      <c r="BP20" s="481">
        <v>2505</v>
      </c>
      <c r="BQ20" s="481">
        <v>2380</v>
      </c>
      <c r="BR20" s="481">
        <v>2228</v>
      </c>
      <c r="BS20" s="481">
        <v>2098</v>
      </c>
      <c r="BT20" s="481">
        <v>1903</v>
      </c>
      <c r="BU20" s="481">
        <v>1792</v>
      </c>
      <c r="BV20" s="481">
        <v>1654</v>
      </c>
      <c r="BW20" s="481">
        <v>1563</v>
      </c>
      <c r="BX20" s="481">
        <v>1480</v>
      </c>
      <c r="BY20" s="481">
        <v>1410</v>
      </c>
      <c r="BZ20" s="481">
        <v>1373</v>
      </c>
      <c r="CA20" s="481">
        <v>1354</v>
      </c>
      <c r="CB20" s="481">
        <v>1288</v>
      </c>
      <c r="CC20" s="481">
        <v>1226</v>
      </c>
      <c r="CD20" s="481">
        <v>1165</v>
      </c>
      <c r="CE20" s="482">
        <v>1077</v>
      </c>
    </row>
    <row r="21" spans="1:83" x14ac:dyDescent="0.35">
      <c r="B21" s="203" t="s">
        <v>724</v>
      </c>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481"/>
      <c r="AI21" s="481"/>
      <c r="AJ21" s="481"/>
      <c r="AK21" s="481"/>
      <c r="AL21" s="481"/>
      <c r="AM21" s="481"/>
      <c r="AN21" s="481"/>
      <c r="AO21" s="481"/>
      <c r="AP21" s="481"/>
      <c r="AQ21" s="481"/>
      <c r="AR21" s="481"/>
      <c r="AS21" s="481"/>
      <c r="AT21" s="481"/>
      <c r="AU21" s="481"/>
      <c r="AV21" s="481"/>
      <c r="AW21" s="481"/>
      <c r="AX21" s="481"/>
      <c r="AY21" s="481"/>
      <c r="AZ21" s="481"/>
      <c r="BA21" s="481"/>
      <c r="BB21" s="481"/>
      <c r="BC21" s="481"/>
      <c r="BD21" s="481"/>
      <c r="BE21" s="481"/>
      <c r="BF21" s="481"/>
      <c r="BG21" s="481">
        <v>1259</v>
      </c>
      <c r="BH21" s="481">
        <v>752</v>
      </c>
      <c r="BI21" s="481">
        <v>773</v>
      </c>
      <c r="BJ21" s="481">
        <v>790</v>
      </c>
      <c r="BK21" s="481">
        <v>827</v>
      </c>
      <c r="BL21" s="481">
        <v>897</v>
      </c>
      <c r="BM21" s="481">
        <v>942</v>
      </c>
      <c r="BN21" s="481">
        <v>951</v>
      </c>
      <c r="BO21" s="481">
        <v>958</v>
      </c>
      <c r="BP21" s="481">
        <v>1002</v>
      </c>
      <c r="BQ21" s="481">
        <v>967</v>
      </c>
      <c r="BR21" s="481">
        <v>947</v>
      </c>
      <c r="BS21" s="481">
        <v>946</v>
      </c>
      <c r="BT21" s="481">
        <v>918</v>
      </c>
      <c r="BU21" s="481">
        <v>884</v>
      </c>
      <c r="BV21" s="481">
        <v>803</v>
      </c>
      <c r="BW21" s="481">
        <v>776</v>
      </c>
      <c r="BX21" s="481">
        <v>752</v>
      </c>
      <c r="BY21" s="481">
        <v>727</v>
      </c>
      <c r="BZ21" s="481">
        <v>750</v>
      </c>
      <c r="CA21" s="481">
        <v>772</v>
      </c>
      <c r="CB21" s="481">
        <v>728</v>
      </c>
      <c r="CC21" s="481">
        <v>704</v>
      </c>
      <c r="CD21" s="481">
        <v>682</v>
      </c>
      <c r="CE21" s="482">
        <v>643</v>
      </c>
    </row>
    <row r="22" spans="1:83" x14ac:dyDescent="0.35">
      <c r="B22" s="203" t="s">
        <v>725</v>
      </c>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1"/>
      <c r="AE22" s="481"/>
      <c r="AF22" s="481"/>
      <c r="AG22" s="481"/>
      <c r="AH22" s="481"/>
      <c r="AI22" s="481"/>
      <c r="AJ22" s="481"/>
      <c r="AK22" s="481"/>
      <c r="AL22" s="481"/>
      <c r="AM22" s="481"/>
      <c r="AN22" s="481"/>
      <c r="AO22" s="481"/>
      <c r="AP22" s="481"/>
      <c r="AQ22" s="481"/>
      <c r="AR22" s="481"/>
      <c r="AS22" s="481"/>
      <c r="AT22" s="481"/>
      <c r="AU22" s="481"/>
      <c r="AV22" s="481"/>
      <c r="AW22" s="481"/>
      <c r="AX22" s="481"/>
      <c r="AY22" s="481"/>
      <c r="AZ22" s="481"/>
      <c r="BA22" s="481"/>
      <c r="BB22" s="481"/>
      <c r="BC22" s="481"/>
      <c r="BD22" s="481"/>
      <c r="BE22" s="481"/>
      <c r="BF22" s="481"/>
      <c r="BG22" s="481">
        <v>577</v>
      </c>
      <c r="BH22" s="481">
        <v>1295</v>
      </c>
      <c r="BI22" s="481">
        <v>1321</v>
      </c>
      <c r="BJ22" s="481">
        <v>1333</v>
      </c>
      <c r="BK22" s="481">
        <v>1307</v>
      </c>
      <c r="BL22" s="481">
        <v>1234</v>
      </c>
      <c r="BM22" s="481">
        <v>1205</v>
      </c>
      <c r="BN22" s="481">
        <v>1186</v>
      </c>
      <c r="BO22" s="481">
        <v>1108</v>
      </c>
      <c r="BP22" s="481">
        <v>948</v>
      </c>
      <c r="BQ22" s="481">
        <v>885</v>
      </c>
      <c r="BR22" s="481">
        <v>802</v>
      </c>
      <c r="BS22" s="481">
        <v>723</v>
      </c>
      <c r="BT22" s="481">
        <v>646</v>
      </c>
      <c r="BU22" s="481">
        <v>599</v>
      </c>
      <c r="BV22" s="481">
        <v>568</v>
      </c>
      <c r="BW22" s="481">
        <v>533</v>
      </c>
      <c r="BX22" s="481">
        <v>500</v>
      </c>
      <c r="BY22" s="481">
        <v>470</v>
      </c>
      <c r="BZ22" s="481">
        <v>427</v>
      </c>
      <c r="CA22" s="481">
        <v>401</v>
      </c>
      <c r="CB22" s="481">
        <v>381</v>
      </c>
      <c r="CC22" s="481">
        <v>353</v>
      </c>
      <c r="CD22" s="481">
        <v>324</v>
      </c>
      <c r="CE22" s="482">
        <v>299</v>
      </c>
    </row>
    <row r="23" spans="1:83" x14ac:dyDescent="0.35">
      <c r="B23" s="203" t="s">
        <v>726</v>
      </c>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c r="AD23" s="481"/>
      <c r="AE23" s="481"/>
      <c r="AF23" s="481"/>
      <c r="AG23" s="481"/>
      <c r="AH23" s="481"/>
      <c r="AI23" s="481"/>
      <c r="AJ23" s="481"/>
      <c r="AK23" s="481"/>
      <c r="AL23" s="481"/>
      <c r="AM23" s="481"/>
      <c r="AN23" s="481"/>
      <c r="AO23" s="481"/>
      <c r="AP23" s="481"/>
      <c r="AQ23" s="481"/>
      <c r="AR23" s="481"/>
      <c r="AS23" s="481"/>
      <c r="AT23" s="481"/>
      <c r="AU23" s="481"/>
      <c r="AV23" s="481"/>
      <c r="AW23" s="481"/>
      <c r="AX23" s="481"/>
      <c r="AY23" s="481"/>
      <c r="AZ23" s="481"/>
      <c r="BA23" s="481"/>
      <c r="BB23" s="481"/>
      <c r="BC23" s="481"/>
      <c r="BD23" s="481"/>
      <c r="BE23" s="481"/>
      <c r="BF23" s="481"/>
      <c r="BG23" s="481">
        <v>143</v>
      </c>
      <c r="BH23" s="481">
        <v>547</v>
      </c>
      <c r="BI23" s="481">
        <v>606</v>
      </c>
      <c r="BJ23" s="481">
        <v>606</v>
      </c>
      <c r="BK23" s="481">
        <v>598</v>
      </c>
      <c r="BL23" s="481">
        <v>594</v>
      </c>
      <c r="BM23" s="481">
        <v>589</v>
      </c>
      <c r="BN23" s="481">
        <v>581</v>
      </c>
      <c r="BO23" s="481">
        <v>583</v>
      </c>
      <c r="BP23" s="481">
        <v>555</v>
      </c>
      <c r="BQ23" s="481">
        <v>528</v>
      </c>
      <c r="BR23" s="481">
        <v>478</v>
      </c>
      <c r="BS23" s="481">
        <v>429</v>
      </c>
      <c r="BT23" s="481">
        <v>339</v>
      </c>
      <c r="BU23" s="481">
        <v>309</v>
      </c>
      <c r="BV23" s="481">
        <v>282</v>
      </c>
      <c r="BW23" s="481">
        <v>254</v>
      </c>
      <c r="BX23" s="481">
        <v>228</v>
      </c>
      <c r="BY23" s="481">
        <v>213</v>
      </c>
      <c r="BZ23" s="481">
        <v>196</v>
      </c>
      <c r="CA23" s="481">
        <v>181</v>
      </c>
      <c r="CB23" s="481">
        <v>179</v>
      </c>
      <c r="CC23" s="481">
        <v>169</v>
      </c>
      <c r="CD23" s="481">
        <v>158</v>
      </c>
      <c r="CE23" s="482">
        <v>134</v>
      </c>
    </row>
    <row r="24" spans="1:83" ht="30" customHeight="1" x14ac:dyDescent="0.35">
      <c r="B24" s="451" t="s">
        <v>720</v>
      </c>
      <c r="D24" s="481">
        <v>0</v>
      </c>
      <c r="E24" s="481">
        <v>0</v>
      </c>
      <c r="F24" s="481">
        <v>0</v>
      </c>
      <c r="G24" s="481">
        <v>0</v>
      </c>
      <c r="H24" s="481">
        <v>0</v>
      </c>
      <c r="I24" s="481">
        <v>0</v>
      </c>
      <c r="J24" s="481">
        <v>0</v>
      </c>
      <c r="K24" s="481">
        <v>0</v>
      </c>
      <c r="L24" s="481">
        <v>0</v>
      </c>
      <c r="M24" s="481">
        <v>0</v>
      </c>
      <c r="N24" s="481">
        <v>0</v>
      </c>
      <c r="O24" s="481">
        <v>0</v>
      </c>
      <c r="P24" s="481">
        <v>0</v>
      </c>
      <c r="Q24" s="481">
        <v>0</v>
      </c>
      <c r="R24" s="481">
        <v>0</v>
      </c>
      <c r="S24" s="481">
        <v>0</v>
      </c>
      <c r="T24" s="481">
        <v>0</v>
      </c>
      <c r="U24" s="481">
        <v>0</v>
      </c>
      <c r="V24" s="481">
        <v>0</v>
      </c>
      <c r="W24" s="481">
        <v>0</v>
      </c>
      <c r="X24" s="481">
        <v>0</v>
      </c>
      <c r="Y24" s="481">
        <v>0</v>
      </c>
      <c r="Z24" s="481">
        <v>0</v>
      </c>
      <c r="AA24" s="481">
        <v>0</v>
      </c>
      <c r="AB24" s="481">
        <v>0</v>
      </c>
      <c r="AC24" s="481">
        <v>0</v>
      </c>
      <c r="AD24" s="481">
        <v>0</v>
      </c>
      <c r="AE24" s="481">
        <v>0</v>
      </c>
      <c r="AF24" s="481">
        <v>0</v>
      </c>
      <c r="AG24" s="481">
        <v>0</v>
      </c>
      <c r="AH24" s="481">
        <v>0</v>
      </c>
      <c r="AI24" s="481">
        <v>0</v>
      </c>
      <c r="AJ24" s="481">
        <v>0</v>
      </c>
      <c r="AK24" s="481">
        <v>0</v>
      </c>
      <c r="AL24" s="481">
        <v>0</v>
      </c>
      <c r="AM24" s="481">
        <v>0</v>
      </c>
      <c r="AN24" s="481">
        <v>0</v>
      </c>
      <c r="AO24" s="481">
        <v>0</v>
      </c>
      <c r="AP24" s="481">
        <v>0</v>
      </c>
      <c r="AQ24" s="481">
        <v>0</v>
      </c>
      <c r="AR24" s="481">
        <v>1719</v>
      </c>
      <c r="AS24" s="481">
        <v>1607</v>
      </c>
      <c r="AT24" s="481">
        <v>1675</v>
      </c>
      <c r="AU24" s="481">
        <v>1575</v>
      </c>
      <c r="AV24" s="481">
        <v>1643</v>
      </c>
      <c r="AW24" s="481">
        <v>1736</v>
      </c>
      <c r="AX24" s="481">
        <v>1765</v>
      </c>
      <c r="AY24" s="481">
        <v>1781</v>
      </c>
      <c r="AZ24" s="481">
        <v>1764</v>
      </c>
      <c r="BA24" s="481">
        <v>1705</v>
      </c>
      <c r="BB24" s="481">
        <v>1643</v>
      </c>
      <c r="BC24" s="481">
        <v>1620</v>
      </c>
      <c r="BD24" s="481">
        <v>1671</v>
      </c>
      <c r="BE24" s="481">
        <v>1750</v>
      </c>
      <c r="BF24" s="481">
        <v>1776</v>
      </c>
      <c r="BG24" s="481">
        <v>911</v>
      </c>
      <c r="BH24" s="481">
        <v>12</v>
      </c>
      <c r="BI24" s="481">
        <v>11</v>
      </c>
      <c r="BJ24" s="481">
        <v>12</v>
      </c>
      <c r="BK24" s="481">
        <v>12</v>
      </c>
      <c r="BL24" s="481">
        <v>11</v>
      </c>
      <c r="BM24" s="481">
        <v>10</v>
      </c>
      <c r="BN24" s="481">
        <v>0</v>
      </c>
      <c r="BO24" s="481">
        <v>0</v>
      </c>
      <c r="BP24" s="481">
        <v>0</v>
      </c>
      <c r="BQ24" s="481">
        <v>0</v>
      </c>
      <c r="BR24" s="481">
        <v>0</v>
      </c>
      <c r="BS24" s="481">
        <v>0</v>
      </c>
      <c r="BT24" s="481">
        <v>0</v>
      </c>
      <c r="BU24" s="481">
        <v>0</v>
      </c>
      <c r="BV24" s="481">
        <v>0</v>
      </c>
      <c r="BW24" s="481">
        <v>0</v>
      </c>
      <c r="BX24" s="481">
        <v>0</v>
      </c>
      <c r="BY24" s="481">
        <v>0</v>
      </c>
      <c r="BZ24" s="481">
        <v>0</v>
      </c>
      <c r="CA24" s="481">
        <v>0</v>
      </c>
      <c r="CB24" s="481">
        <v>0</v>
      </c>
      <c r="CC24" s="481">
        <v>0</v>
      </c>
      <c r="CD24" s="481">
        <v>0</v>
      </c>
      <c r="CE24" s="482">
        <v>0</v>
      </c>
    </row>
    <row r="25" spans="1:83" ht="30" customHeight="1" x14ac:dyDescent="0.35">
      <c r="B25" s="451" t="s">
        <v>721</v>
      </c>
      <c r="D25" s="481">
        <v>0</v>
      </c>
      <c r="E25" s="481">
        <v>0</v>
      </c>
      <c r="F25" s="481">
        <v>0</v>
      </c>
      <c r="G25" s="481">
        <v>0</v>
      </c>
      <c r="H25" s="481">
        <v>0</v>
      </c>
      <c r="I25" s="481">
        <v>0</v>
      </c>
      <c r="J25" s="481">
        <v>0</v>
      </c>
      <c r="K25" s="481">
        <v>0</v>
      </c>
      <c r="L25" s="481">
        <v>0</v>
      </c>
      <c r="M25" s="481">
        <v>0</v>
      </c>
      <c r="N25" s="481">
        <v>0</v>
      </c>
      <c r="O25" s="481">
        <v>0</v>
      </c>
      <c r="P25" s="481">
        <v>0</v>
      </c>
      <c r="Q25" s="481">
        <v>0</v>
      </c>
      <c r="R25" s="481">
        <v>0</v>
      </c>
      <c r="S25" s="481">
        <v>0</v>
      </c>
      <c r="T25" s="481">
        <v>0</v>
      </c>
      <c r="U25" s="481">
        <v>0</v>
      </c>
      <c r="V25" s="481">
        <v>0</v>
      </c>
      <c r="W25" s="481">
        <v>0</v>
      </c>
      <c r="X25" s="481">
        <v>0</v>
      </c>
      <c r="Y25" s="481">
        <v>0</v>
      </c>
      <c r="Z25" s="481">
        <v>0</v>
      </c>
      <c r="AA25" s="481">
        <v>0</v>
      </c>
      <c r="AB25" s="481">
        <v>0</v>
      </c>
      <c r="AC25" s="481">
        <v>0</v>
      </c>
      <c r="AD25" s="481">
        <v>0</v>
      </c>
      <c r="AE25" s="481">
        <v>0</v>
      </c>
      <c r="AF25" s="481">
        <v>0</v>
      </c>
      <c r="AG25" s="481">
        <v>0</v>
      </c>
      <c r="AH25" s="481">
        <v>0</v>
      </c>
      <c r="AI25" s="481">
        <v>1723</v>
      </c>
      <c r="AJ25" s="481">
        <v>1694</v>
      </c>
      <c r="AK25" s="481">
        <v>1738</v>
      </c>
      <c r="AL25" s="481">
        <v>1781</v>
      </c>
      <c r="AM25" s="481">
        <v>1651</v>
      </c>
      <c r="AN25" s="481">
        <v>1683</v>
      </c>
      <c r="AO25" s="481">
        <v>1717</v>
      </c>
      <c r="AP25" s="481">
        <v>1722</v>
      </c>
      <c r="AQ25" s="481">
        <v>1727</v>
      </c>
      <c r="AR25" s="481">
        <v>0</v>
      </c>
      <c r="AS25" s="481">
        <v>0</v>
      </c>
      <c r="AT25" s="481">
        <v>0</v>
      </c>
      <c r="AU25" s="481">
        <v>0</v>
      </c>
      <c r="AV25" s="481">
        <v>0</v>
      </c>
      <c r="AW25" s="481">
        <v>0</v>
      </c>
      <c r="AX25" s="481">
        <v>0</v>
      </c>
      <c r="AY25" s="481">
        <v>0</v>
      </c>
      <c r="AZ25" s="481">
        <v>0</v>
      </c>
      <c r="BA25" s="481">
        <v>0</v>
      </c>
      <c r="BB25" s="481">
        <v>0</v>
      </c>
      <c r="BC25" s="481">
        <v>0</v>
      </c>
      <c r="BD25" s="481">
        <v>0</v>
      </c>
      <c r="BE25" s="481">
        <v>0</v>
      </c>
      <c r="BF25" s="481">
        <v>0</v>
      </c>
      <c r="BG25" s="481">
        <v>0</v>
      </c>
      <c r="BH25" s="481">
        <v>0</v>
      </c>
      <c r="BI25" s="481">
        <v>0</v>
      </c>
      <c r="BJ25" s="481">
        <v>0</v>
      </c>
      <c r="BK25" s="481">
        <v>0</v>
      </c>
      <c r="BL25" s="481">
        <v>0</v>
      </c>
      <c r="BM25" s="481">
        <v>0</v>
      </c>
      <c r="BN25" s="481">
        <v>0</v>
      </c>
      <c r="BO25" s="481">
        <v>0</v>
      </c>
      <c r="BP25" s="481">
        <v>0</v>
      </c>
      <c r="BQ25" s="481">
        <v>0</v>
      </c>
      <c r="BR25" s="481">
        <v>0</v>
      </c>
      <c r="BS25" s="481">
        <v>0</v>
      </c>
      <c r="BT25" s="481">
        <v>0</v>
      </c>
      <c r="BU25" s="481">
        <v>0</v>
      </c>
      <c r="BV25" s="481">
        <v>0</v>
      </c>
      <c r="BW25" s="481">
        <v>0</v>
      </c>
      <c r="BX25" s="481">
        <v>0</v>
      </c>
      <c r="BY25" s="481">
        <v>0</v>
      </c>
      <c r="BZ25" s="481">
        <v>0</v>
      </c>
      <c r="CA25" s="481">
        <v>0</v>
      </c>
      <c r="CB25" s="481">
        <v>0</v>
      </c>
      <c r="CC25" s="481">
        <v>0</v>
      </c>
      <c r="CD25" s="481">
        <v>0</v>
      </c>
      <c r="CE25" s="482">
        <v>0</v>
      </c>
    </row>
    <row r="26" spans="1:83" ht="15.75" customHeight="1" thickBot="1" x14ac:dyDescent="0.4">
      <c r="A26" s="362"/>
      <c r="B26" s="384"/>
      <c r="C26" s="362"/>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c r="BV26" s="491"/>
      <c r="BW26" s="491"/>
      <c r="BX26" s="491"/>
      <c r="BY26" s="491"/>
      <c r="BZ26" s="491"/>
      <c r="CA26" s="491"/>
      <c r="CB26" s="491"/>
      <c r="CC26" s="491"/>
      <c r="CD26" s="491"/>
      <c r="CE26" s="492"/>
    </row>
  </sheetData>
  <hyperlinks>
    <hyperlink ref="A1" location="Contents!A1" display="Contents page" xr:uid="{00000000-0004-0000-1A00-000000000000}"/>
    <hyperlink ref="B1" location="Notes!A1" display="Information relating to this table can be found in the 'Notes' tab" xr:uid="{00000000-0004-0000-1A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E53"/>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5.5" x14ac:dyDescent="0.35"/>
  <cols>
    <col min="1" max="1" width="23" style="307" bestFit="1" customWidth="1"/>
    <col min="2" max="2" width="75.81640625" style="307" customWidth="1"/>
    <col min="3" max="3" width="25.81640625" style="307" customWidth="1"/>
    <col min="4" max="75" width="12.81640625" style="200" customWidth="1"/>
    <col min="76" max="83" width="12.81640625" style="307" customWidth="1"/>
    <col min="84" max="84" width="9" style="307" customWidth="1"/>
    <col min="85" max="16384" width="9" style="307"/>
  </cols>
  <sheetData>
    <row r="1" spans="1:83" s="305" customFormat="1" ht="25.5" customHeight="1" thickBot="1" x14ac:dyDescent="0.3">
      <c r="A1" s="45" t="s">
        <v>44</v>
      </c>
      <c r="B1" s="46" t="s">
        <v>88</v>
      </c>
      <c r="C1" s="111"/>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65"/>
      <c r="BW1" s="365"/>
      <c r="BX1" s="365"/>
    </row>
    <row r="2" spans="1:83" ht="15.75" customHeight="1" x14ac:dyDescent="0.35">
      <c r="A2" s="48" t="s">
        <v>45</v>
      </c>
      <c r="B2" s="17" t="s">
        <v>727</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4" customHeight="1" x14ac:dyDescent="0.35">
      <c r="A4" s="36"/>
      <c r="B4" s="109" t="s">
        <v>137</v>
      </c>
      <c r="C4" s="109"/>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f t="shared" ref="AQ4:CE4" si="0">AQ5+AQ9</f>
        <v>28.981999999999999</v>
      </c>
      <c r="AR4" s="260">
        <f t="shared" si="0"/>
        <v>152.04351</v>
      </c>
      <c r="AS4" s="260">
        <f t="shared" si="0"/>
        <v>131.50648100000001</v>
      </c>
      <c r="AT4" s="260">
        <f t="shared" si="0"/>
        <v>155</v>
      </c>
      <c r="AU4" s="260">
        <f t="shared" si="0"/>
        <v>210.18</v>
      </c>
      <c r="AV4" s="260">
        <f t="shared" si="0"/>
        <v>211.578</v>
      </c>
      <c r="AW4" s="260">
        <f t="shared" si="0"/>
        <v>234.45600000000002</v>
      </c>
      <c r="AX4" s="260">
        <f t="shared" si="0"/>
        <v>217.38900000000001</v>
      </c>
      <c r="AY4" s="260">
        <f t="shared" si="0"/>
        <v>265.98800000000006</v>
      </c>
      <c r="AZ4" s="260">
        <f t="shared" si="0"/>
        <v>238.81600000000003</v>
      </c>
      <c r="BA4" s="260">
        <f t="shared" si="0"/>
        <v>185.90699999999998</v>
      </c>
      <c r="BB4" s="260">
        <f t="shared" si="0"/>
        <v>198.82299999999998</v>
      </c>
      <c r="BC4" s="260">
        <f t="shared" si="0"/>
        <v>185.245</v>
      </c>
      <c r="BD4" s="260">
        <f t="shared" si="0"/>
        <v>234.97299999999998</v>
      </c>
      <c r="BE4" s="260">
        <f t="shared" si="0"/>
        <v>251</v>
      </c>
      <c r="BF4" s="260">
        <f t="shared" si="0"/>
        <v>300.72500000000002</v>
      </c>
      <c r="BG4" s="260">
        <f t="shared" si="0"/>
        <v>328.07900000000001</v>
      </c>
      <c r="BH4" s="260">
        <f t="shared" si="0"/>
        <v>328.59699999999998</v>
      </c>
      <c r="BI4" s="260">
        <f t="shared" si="0"/>
        <v>364.44799999999998</v>
      </c>
      <c r="BJ4" s="260">
        <f t="shared" si="0"/>
        <v>442.661</v>
      </c>
      <c r="BK4" s="260">
        <f t="shared" si="0"/>
        <v>408.28</v>
      </c>
      <c r="BL4" s="260">
        <f t="shared" si="0"/>
        <v>611.97900000000004</v>
      </c>
      <c r="BM4" s="260">
        <f t="shared" si="0"/>
        <v>754.63800000000003</v>
      </c>
      <c r="BN4" s="260">
        <f t="shared" si="0"/>
        <v>884.19721186000004</v>
      </c>
      <c r="BO4" s="260">
        <f t="shared" si="0"/>
        <v>348.01045738980469</v>
      </c>
      <c r="BP4" s="260">
        <f t="shared" si="0"/>
        <v>321.60000000000002</v>
      </c>
      <c r="BQ4" s="260">
        <f t="shared" si="0"/>
        <v>98.405999999999992</v>
      </c>
      <c r="BR4" s="260">
        <f t="shared" si="0"/>
        <v>89.052999999999997</v>
      </c>
      <c r="BS4" s="260">
        <f t="shared" si="0"/>
        <v>73.740746990000005</v>
      </c>
      <c r="BT4" s="260">
        <f t="shared" si="0"/>
        <v>69.564879419999997</v>
      </c>
      <c r="BU4" s="260">
        <f t="shared" si="0"/>
        <v>176.87249709999998</v>
      </c>
      <c r="BV4" s="260">
        <f t="shared" si="0"/>
        <v>96.108252090000008</v>
      </c>
      <c r="BW4" s="260">
        <f t="shared" si="0"/>
        <v>60.134150729999995</v>
      </c>
      <c r="BX4" s="260">
        <f t="shared" si="0"/>
        <v>188.66181089999998</v>
      </c>
      <c r="BY4" s="260">
        <f t="shared" si="0"/>
        <v>74.393211499999964</v>
      </c>
      <c r="BZ4" s="260">
        <f t="shared" si="0"/>
        <v>83.214626825217607</v>
      </c>
      <c r="CA4" s="260">
        <f t="shared" si="0"/>
        <v>92.312971603195933</v>
      </c>
      <c r="CB4" s="260">
        <f t="shared" si="0"/>
        <v>93.738222341369664</v>
      </c>
      <c r="CC4" s="260">
        <f t="shared" si="0"/>
        <v>95.520170280974597</v>
      </c>
      <c r="CD4" s="260">
        <f t="shared" si="0"/>
        <v>98.073449952216507</v>
      </c>
      <c r="CE4" s="312">
        <f t="shared" si="0"/>
        <v>97.298321473276772</v>
      </c>
    </row>
    <row r="5" spans="1:83" s="244" customFormat="1" ht="24.75" customHeight="1" x14ac:dyDescent="0.35">
      <c r="B5" s="235" t="s">
        <v>728</v>
      </c>
      <c r="C5" s="109"/>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f t="shared" ref="AR5:CE5" si="1">SUM(AR6:AR8)</f>
        <v>118</v>
      </c>
      <c r="AS5" s="260">
        <f t="shared" si="1"/>
        <v>93</v>
      </c>
      <c r="AT5" s="260">
        <f t="shared" si="1"/>
        <v>98.4</v>
      </c>
      <c r="AU5" s="260">
        <f t="shared" si="1"/>
        <v>126.66799999999999</v>
      </c>
      <c r="AV5" s="260">
        <f t="shared" si="1"/>
        <v>127.428</v>
      </c>
      <c r="AW5" s="260">
        <f t="shared" si="1"/>
        <v>139.703</v>
      </c>
      <c r="AX5" s="260">
        <f t="shared" si="1"/>
        <v>134.45699999999999</v>
      </c>
      <c r="AY5" s="260">
        <f t="shared" si="1"/>
        <v>137.58500000000001</v>
      </c>
      <c r="AZ5" s="260">
        <f t="shared" si="1"/>
        <v>134.50500000000002</v>
      </c>
      <c r="BA5" s="260">
        <f t="shared" si="1"/>
        <v>128.536</v>
      </c>
      <c r="BB5" s="260">
        <f t="shared" si="1"/>
        <v>142.53099999999998</v>
      </c>
      <c r="BC5" s="260">
        <f t="shared" si="1"/>
        <v>129.44200000000001</v>
      </c>
      <c r="BD5" s="260">
        <f t="shared" si="1"/>
        <v>126.22099999999999</v>
      </c>
      <c r="BE5" s="260">
        <f t="shared" si="1"/>
        <v>136</v>
      </c>
      <c r="BF5" s="260">
        <f t="shared" si="1"/>
        <v>135.53100000000001</v>
      </c>
      <c r="BG5" s="260">
        <f t="shared" si="1"/>
        <v>154.86799999999999</v>
      </c>
      <c r="BH5" s="260">
        <f t="shared" si="1"/>
        <v>160.81200000000001</v>
      </c>
      <c r="BI5" s="260">
        <f t="shared" si="1"/>
        <v>190.72200000000001</v>
      </c>
      <c r="BJ5" s="260">
        <f t="shared" si="1"/>
        <v>272.476</v>
      </c>
      <c r="BK5" s="260">
        <f t="shared" si="1"/>
        <v>234.56</v>
      </c>
      <c r="BL5" s="260">
        <f t="shared" si="1"/>
        <v>217.55500000000001</v>
      </c>
      <c r="BM5" s="260">
        <f t="shared" si="1"/>
        <v>270.00200000000001</v>
      </c>
      <c r="BN5" s="260">
        <f t="shared" si="1"/>
        <v>273.28648482000006</v>
      </c>
      <c r="BO5" s="260">
        <f t="shared" si="1"/>
        <v>126.68199999999999</v>
      </c>
      <c r="BP5" s="260">
        <f t="shared" si="1"/>
        <v>96.879000000000005</v>
      </c>
      <c r="BQ5" s="260">
        <f t="shared" si="1"/>
        <v>8.7829999999999995</v>
      </c>
      <c r="BR5" s="260">
        <f t="shared" si="1"/>
        <v>0</v>
      </c>
      <c r="BS5" s="260">
        <f t="shared" si="1"/>
        <v>0</v>
      </c>
      <c r="BT5" s="260">
        <f t="shared" si="1"/>
        <v>0</v>
      </c>
      <c r="BU5" s="260">
        <f t="shared" si="1"/>
        <v>0</v>
      </c>
      <c r="BV5" s="260">
        <f t="shared" si="1"/>
        <v>0</v>
      </c>
      <c r="BW5" s="260">
        <f t="shared" si="1"/>
        <v>0</v>
      </c>
      <c r="BX5" s="260">
        <f t="shared" si="1"/>
        <v>0</v>
      </c>
      <c r="BY5" s="260">
        <f t="shared" si="1"/>
        <v>0</v>
      </c>
      <c r="BZ5" s="260">
        <f t="shared" si="1"/>
        <v>0</v>
      </c>
      <c r="CA5" s="260">
        <f t="shared" si="1"/>
        <v>0</v>
      </c>
      <c r="CB5" s="260">
        <f t="shared" si="1"/>
        <v>0</v>
      </c>
      <c r="CC5" s="260">
        <f t="shared" si="1"/>
        <v>0</v>
      </c>
      <c r="CD5" s="260">
        <f t="shared" si="1"/>
        <v>0</v>
      </c>
      <c r="CE5" s="312">
        <f t="shared" si="1"/>
        <v>0</v>
      </c>
    </row>
    <row r="6" spans="1:83" x14ac:dyDescent="0.35">
      <c r="B6" s="203" t="s">
        <v>729</v>
      </c>
      <c r="C6" s="53"/>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v>68</v>
      </c>
      <c r="AS6" s="199">
        <v>25</v>
      </c>
      <c r="AT6" s="199">
        <v>22</v>
      </c>
      <c r="AU6" s="199">
        <v>36.134</v>
      </c>
      <c r="AV6" s="199">
        <v>27.254999999999999</v>
      </c>
      <c r="AW6" s="199">
        <v>31.824000000000002</v>
      </c>
      <c r="AX6" s="199">
        <v>27.925000000000001</v>
      </c>
      <c r="AY6" s="199">
        <v>31.975999999999999</v>
      </c>
      <c r="AZ6" s="199">
        <v>33.951000000000001</v>
      </c>
      <c r="BA6" s="199">
        <v>28.73</v>
      </c>
      <c r="BB6" s="199">
        <v>37.692999999999998</v>
      </c>
      <c r="BC6" s="199">
        <v>22.696999999999999</v>
      </c>
      <c r="BD6" s="199">
        <v>15.597</v>
      </c>
      <c r="BE6" s="199">
        <v>15</v>
      </c>
      <c r="BF6" s="199">
        <v>3.915</v>
      </c>
      <c r="BG6" s="199">
        <v>22.943999999999999</v>
      </c>
      <c r="BH6" s="199">
        <v>19.669</v>
      </c>
      <c r="BI6" s="199">
        <v>38.921999999999997</v>
      </c>
      <c r="BJ6" s="199">
        <v>106.18</v>
      </c>
      <c r="BK6" s="199">
        <v>47.756999999999998</v>
      </c>
      <c r="BL6" s="199">
        <v>-0.24199999999999999</v>
      </c>
      <c r="BM6" s="199">
        <v>17.018999999999998</v>
      </c>
      <c r="BN6" s="199">
        <v>28.041668320000053</v>
      </c>
      <c r="BO6" s="199">
        <v>0.2287232800000325</v>
      </c>
      <c r="BP6" s="199">
        <v>-4.673</v>
      </c>
      <c r="BQ6" s="199">
        <v>0</v>
      </c>
      <c r="BR6" s="199">
        <v>0</v>
      </c>
      <c r="BS6" s="199"/>
      <c r="BT6" s="199"/>
      <c r="BU6" s="199"/>
      <c r="BV6" s="199"/>
      <c r="BW6" s="199"/>
      <c r="BX6" s="199"/>
      <c r="BY6" s="199"/>
      <c r="BZ6" s="199"/>
      <c r="CA6" s="199"/>
      <c r="CB6" s="199"/>
      <c r="CC6" s="199"/>
      <c r="CD6" s="199"/>
      <c r="CE6" s="222"/>
    </row>
    <row r="7" spans="1:83" x14ac:dyDescent="0.35">
      <c r="B7" s="203" t="s">
        <v>730</v>
      </c>
      <c r="C7" s="53"/>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v>41</v>
      </c>
      <c r="AS7" s="199">
        <v>60</v>
      </c>
      <c r="AT7" s="199">
        <v>67.400000000000006</v>
      </c>
      <c r="AU7" s="199">
        <v>80.007999999999996</v>
      </c>
      <c r="AV7" s="199">
        <v>90.844999999999999</v>
      </c>
      <c r="AW7" s="199">
        <v>97.629000000000005</v>
      </c>
      <c r="AX7" s="199">
        <v>94.061999999999998</v>
      </c>
      <c r="AY7" s="199">
        <v>95.814999999999998</v>
      </c>
      <c r="AZ7" s="199">
        <v>96.2</v>
      </c>
      <c r="BA7" s="199">
        <v>96.498999999999995</v>
      </c>
      <c r="BB7" s="199">
        <v>97.774000000000001</v>
      </c>
      <c r="BC7" s="199">
        <v>98.138999999999996</v>
      </c>
      <c r="BD7" s="199">
        <v>99.977999999999994</v>
      </c>
      <c r="BE7" s="199">
        <v>103</v>
      </c>
      <c r="BF7" s="199">
        <v>108.88500000000001</v>
      </c>
      <c r="BG7" s="199">
        <v>116.81699999999999</v>
      </c>
      <c r="BH7" s="199">
        <v>128.03800000000001</v>
      </c>
      <c r="BI7" s="199">
        <v>138</v>
      </c>
      <c r="BJ7" s="199">
        <v>140.625</v>
      </c>
      <c r="BK7" s="199">
        <v>140.04400000000001</v>
      </c>
      <c r="BL7" s="199">
        <v>141.37299999999999</v>
      </c>
      <c r="BM7" s="199">
        <v>140.65799999999999</v>
      </c>
      <c r="BN7" s="199">
        <v>141.16998859000003</v>
      </c>
      <c r="BO7" s="199">
        <v>141.81741953000005</v>
      </c>
      <c r="BP7" s="199">
        <v>133.44800000000001</v>
      </c>
      <c r="BQ7" s="199">
        <v>8.7829999999999995</v>
      </c>
      <c r="BR7" s="199">
        <v>0</v>
      </c>
      <c r="BS7" s="199"/>
      <c r="BT7" s="199"/>
      <c r="BU7" s="199"/>
      <c r="BV7" s="199"/>
      <c r="BW7" s="199"/>
      <c r="BX7" s="199"/>
      <c r="BY7" s="199"/>
      <c r="BZ7" s="199"/>
      <c r="CA7" s="199"/>
      <c r="CB7" s="199"/>
      <c r="CC7" s="199"/>
      <c r="CD7" s="199"/>
      <c r="CE7" s="222"/>
    </row>
    <row r="8" spans="1:83" x14ac:dyDescent="0.35">
      <c r="B8" s="203" t="s">
        <v>731</v>
      </c>
      <c r="C8" s="53"/>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v>9</v>
      </c>
      <c r="AS8" s="199">
        <v>8</v>
      </c>
      <c r="AT8" s="199">
        <v>9</v>
      </c>
      <c r="AU8" s="199">
        <v>10.526</v>
      </c>
      <c r="AV8" s="199">
        <v>9.3279999999999994</v>
      </c>
      <c r="AW8" s="199">
        <v>10.25</v>
      </c>
      <c r="AX8" s="199">
        <v>12.47</v>
      </c>
      <c r="AY8" s="199">
        <v>9.7940000000000005</v>
      </c>
      <c r="AZ8" s="199">
        <v>4.3540000000000001</v>
      </c>
      <c r="BA8" s="199">
        <v>3.3069999999999999</v>
      </c>
      <c r="BB8" s="199">
        <v>7.0640000000000001</v>
      </c>
      <c r="BC8" s="199">
        <v>8.6059999999999999</v>
      </c>
      <c r="BD8" s="199">
        <v>10.646000000000001</v>
      </c>
      <c r="BE8" s="199">
        <v>18</v>
      </c>
      <c r="BF8" s="199">
        <v>22.731000000000002</v>
      </c>
      <c r="BG8" s="199">
        <v>15.106999999999999</v>
      </c>
      <c r="BH8" s="199">
        <v>13.105</v>
      </c>
      <c r="BI8" s="199">
        <v>13.8</v>
      </c>
      <c r="BJ8" s="199">
        <v>25.670999999999999</v>
      </c>
      <c r="BK8" s="199">
        <v>46.759</v>
      </c>
      <c r="BL8" s="199">
        <v>76.424000000000007</v>
      </c>
      <c r="BM8" s="199">
        <v>112.325</v>
      </c>
      <c r="BN8" s="199">
        <v>104.07482791000001</v>
      </c>
      <c r="BO8" s="199">
        <v>-15.364142810000091</v>
      </c>
      <c r="BP8" s="199">
        <v>-31.895999999999997</v>
      </c>
      <c r="BQ8" s="199">
        <v>0</v>
      </c>
      <c r="BR8" s="199">
        <v>0</v>
      </c>
      <c r="BS8" s="199"/>
      <c r="BT8" s="199"/>
      <c r="BU8" s="199"/>
      <c r="BV8" s="199"/>
      <c r="BW8" s="199"/>
      <c r="BX8" s="199"/>
      <c r="BY8" s="199"/>
      <c r="BZ8" s="199"/>
      <c r="CA8" s="199"/>
      <c r="CB8" s="199"/>
      <c r="CC8" s="199"/>
      <c r="CD8" s="199"/>
      <c r="CE8" s="222"/>
    </row>
    <row r="9" spans="1:83" s="244" customFormat="1" ht="24.75" customHeight="1" x14ac:dyDescent="0.35">
      <c r="B9" s="235" t="s">
        <v>732</v>
      </c>
      <c r="C9" s="10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f t="shared" ref="AQ9:CE9" si="2">SUM(AQ10:AQ12)</f>
        <v>28.981999999999999</v>
      </c>
      <c r="AR9" s="260">
        <f t="shared" si="2"/>
        <v>34.043509999999998</v>
      </c>
      <c r="AS9" s="260">
        <f t="shared" si="2"/>
        <v>38.506481000000001</v>
      </c>
      <c r="AT9" s="260">
        <f t="shared" si="2"/>
        <v>56.6</v>
      </c>
      <c r="AU9" s="260">
        <f t="shared" si="2"/>
        <v>83.512</v>
      </c>
      <c r="AV9" s="260">
        <f t="shared" si="2"/>
        <v>84.15</v>
      </c>
      <c r="AW9" s="260">
        <f t="shared" si="2"/>
        <v>94.753</v>
      </c>
      <c r="AX9" s="260">
        <f t="shared" si="2"/>
        <v>82.932000000000002</v>
      </c>
      <c r="AY9" s="260">
        <f t="shared" si="2"/>
        <v>128.40300000000002</v>
      </c>
      <c r="AZ9" s="260">
        <f t="shared" si="2"/>
        <v>104.31100000000001</v>
      </c>
      <c r="BA9" s="260">
        <f t="shared" si="2"/>
        <v>57.370999999999995</v>
      </c>
      <c r="BB9" s="260">
        <f t="shared" si="2"/>
        <v>56.292000000000002</v>
      </c>
      <c r="BC9" s="260">
        <f t="shared" si="2"/>
        <v>55.803000000000004</v>
      </c>
      <c r="BD9" s="260">
        <f t="shared" si="2"/>
        <v>108.752</v>
      </c>
      <c r="BE9" s="260">
        <f t="shared" si="2"/>
        <v>115</v>
      </c>
      <c r="BF9" s="260">
        <f t="shared" si="2"/>
        <v>165.19399999999999</v>
      </c>
      <c r="BG9" s="260">
        <f t="shared" si="2"/>
        <v>173.21100000000001</v>
      </c>
      <c r="BH9" s="260">
        <f t="shared" si="2"/>
        <v>167.785</v>
      </c>
      <c r="BI9" s="260">
        <f t="shared" si="2"/>
        <v>173.726</v>
      </c>
      <c r="BJ9" s="260">
        <f t="shared" si="2"/>
        <v>170.185</v>
      </c>
      <c r="BK9" s="260">
        <f t="shared" si="2"/>
        <v>173.72</v>
      </c>
      <c r="BL9" s="260">
        <f t="shared" si="2"/>
        <v>394.42399999999998</v>
      </c>
      <c r="BM9" s="260">
        <f t="shared" si="2"/>
        <v>484.63600000000002</v>
      </c>
      <c r="BN9" s="260">
        <f t="shared" si="2"/>
        <v>610.91072703999998</v>
      </c>
      <c r="BO9" s="260">
        <f t="shared" si="2"/>
        <v>221.3284573898047</v>
      </c>
      <c r="BP9" s="260">
        <f t="shared" si="2"/>
        <v>224.721</v>
      </c>
      <c r="BQ9" s="260">
        <f t="shared" si="2"/>
        <v>89.62299999999999</v>
      </c>
      <c r="BR9" s="260">
        <f t="shared" si="2"/>
        <v>89.052999999999997</v>
      </c>
      <c r="BS9" s="260">
        <f t="shared" si="2"/>
        <v>73.740746990000005</v>
      </c>
      <c r="BT9" s="260">
        <f t="shared" si="2"/>
        <v>69.564879419999997</v>
      </c>
      <c r="BU9" s="260">
        <f t="shared" si="2"/>
        <v>176.87249709999998</v>
      </c>
      <c r="BV9" s="260">
        <f t="shared" si="2"/>
        <v>96.108252090000008</v>
      </c>
      <c r="BW9" s="260">
        <f t="shared" si="2"/>
        <v>60.134150729999995</v>
      </c>
      <c r="BX9" s="260">
        <f t="shared" si="2"/>
        <v>188.66181089999998</v>
      </c>
      <c r="BY9" s="260">
        <f t="shared" si="2"/>
        <v>74.393211499999964</v>
      </c>
      <c r="BZ9" s="260">
        <f t="shared" si="2"/>
        <v>83.214626825217607</v>
      </c>
      <c r="CA9" s="260">
        <f t="shared" si="2"/>
        <v>92.312971603195933</v>
      </c>
      <c r="CB9" s="260">
        <f t="shared" si="2"/>
        <v>93.738222341369664</v>
      </c>
      <c r="CC9" s="260">
        <f t="shared" si="2"/>
        <v>95.520170280974597</v>
      </c>
      <c r="CD9" s="260">
        <f t="shared" si="2"/>
        <v>98.073449952216507</v>
      </c>
      <c r="CE9" s="312">
        <f t="shared" si="2"/>
        <v>97.298321473276772</v>
      </c>
    </row>
    <row r="10" spans="1:83" x14ac:dyDescent="0.35">
      <c r="B10" s="203" t="s">
        <v>241</v>
      </c>
      <c r="C10" s="53"/>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v>14.981999999999999</v>
      </c>
      <c r="AR10" s="199">
        <v>19.041</v>
      </c>
      <c r="AS10" s="199">
        <v>23.1</v>
      </c>
      <c r="AT10" s="199">
        <v>29</v>
      </c>
      <c r="AU10" s="199">
        <v>37.561</v>
      </c>
      <c r="AV10" s="199">
        <v>46.265999999999998</v>
      </c>
      <c r="AW10" s="199">
        <v>59.125</v>
      </c>
      <c r="AX10" s="199">
        <v>60.497999999999998</v>
      </c>
      <c r="AY10" s="199">
        <v>46.542999999999999</v>
      </c>
      <c r="AZ10" s="199">
        <v>41.273000000000003</v>
      </c>
      <c r="BA10" s="199">
        <v>36.790999999999997</v>
      </c>
      <c r="BB10" s="199">
        <v>37.914999999999999</v>
      </c>
      <c r="BC10" s="199">
        <v>37.4</v>
      </c>
      <c r="BD10" s="199">
        <v>34.851999999999997</v>
      </c>
      <c r="BE10" s="199">
        <v>38</v>
      </c>
      <c r="BF10" s="199">
        <v>40.408999999999999</v>
      </c>
      <c r="BG10" s="199">
        <v>46.344000000000001</v>
      </c>
      <c r="BH10" s="199">
        <v>46.491</v>
      </c>
      <c r="BI10" s="199">
        <v>44.334000000000003</v>
      </c>
      <c r="BJ10" s="199">
        <v>46.637999999999998</v>
      </c>
      <c r="BK10" s="199">
        <v>46.658999999999999</v>
      </c>
      <c r="BL10" s="199">
        <v>50.039000000000001</v>
      </c>
      <c r="BM10" s="199">
        <v>47.561</v>
      </c>
      <c r="BN10" s="199">
        <v>44.601999999999997</v>
      </c>
      <c r="BO10" s="199">
        <v>46.558457389804701</v>
      </c>
      <c r="BP10" s="199">
        <v>43.945999999999998</v>
      </c>
      <c r="BQ10" s="199">
        <v>44.098999999999997</v>
      </c>
      <c r="BR10" s="199">
        <v>44.164999999999999</v>
      </c>
      <c r="BS10" s="199">
        <v>39.841999999999999</v>
      </c>
      <c r="BT10" s="199">
        <v>38.499000000000002</v>
      </c>
      <c r="BU10" s="199">
        <v>36.994</v>
      </c>
      <c r="BV10" s="199">
        <v>44.322000000000003</v>
      </c>
      <c r="BW10" s="199">
        <v>33.988</v>
      </c>
      <c r="BX10" s="199">
        <v>62.020754029999992</v>
      </c>
      <c r="BY10" s="199">
        <v>48.520351089999991</v>
      </c>
      <c r="BZ10" s="199">
        <v>42.084693598158729</v>
      </c>
      <c r="CA10" s="199">
        <v>47.437987830280619</v>
      </c>
      <c r="CB10" s="199">
        <v>48.50820639169882</v>
      </c>
      <c r="CC10" s="199">
        <v>49.805858267788835</v>
      </c>
      <c r="CD10" s="199">
        <v>53.209186594106733</v>
      </c>
      <c r="CE10" s="222">
        <v>54.726493922011208</v>
      </c>
    </row>
    <row r="11" spans="1:83" x14ac:dyDescent="0.35">
      <c r="B11" s="203" t="s">
        <v>275</v>
      </c>
      <c r="C11" s="53"/>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v>14</v>
      </c>
      <c r="AR11" s="199">
        <v>15</v>
      </c>
      <c r="AS11" s="199">
        <v>15</v>
      </c>
      <c r="AT11" s="199">
        <v>19</v>
      </c>
      <c r="AU11" s="199">
        <v>22.698</v>
      </c>
      <c r="AV11" s="199">
        <v>22.576000000000001</v>
      </c>
      <c r="AW11" s="199">
        <v>23.443000000000001</v>
      </c>
      <c r="AX11" s="199">
        <v>22.434000000000001</v>
      </c>
      <c r="AY11" s="199">
        <v>21.899000000000001</v>
      </c>
      <c r="AZ11" s="199">
        <v>22.006</v>
      </c>
      <c r="BA11" s="199">
        <v>19.994</v>
      </c>
      <c r="BB11" s="199">
        <v>18.376999999999999</v>
      </c>
      <c r="BC11" s="199">
        <v>17.431000000000001</v>
      </c>
      <c r="BD11" s="199">
        <v>44.381999999999998</v>
      </c>
      <c r="BE11" s="199">
        <v>61</v>
      </c>
      <c r="BF11" s="199">
        <v>110.63800000000001</v>
      </c>
      <c r="BG11" s="199">
        <v>120.54600000000001</v>
      </c>
      <c r="BH11" s="199">
        <v>119.50700000000001</v>
      </c>
      <c r="BI11" s="199">
        <v>120.578</v>
      </c>
      <c r="BJ11" s="199">
        <v>120.111</v>
      </c>
      <c r="BK11" s="199">
        <v>123.071</v>
      </c>
      <c r="BL11" s="199">
        <v>133.291</v>
      </c>
      <c r="BM11" s="199">
        <v>138.81399999999999</v>
      </c>
      <c r="BN11" s="199">
        <v>130.89869660000002</v>
      </c>
      <c r="BO11" s="199">
        <v>46.04</v>
      </c>
      <c r="BP11" s="199">
        <v>39.037999999999997</v>
      </c>
      <c r="BQ11" s="199">
        <v>37.116999999999997</v>
      </c>
      <c r="BR11" s="199">
        <v>33.851999999999997</v>
      </c>
      <c r="BS11" s="199">
        <v>30.114000000000001</v>
      </c>
      <c r="BT11" s="199">
        <v>27.888000000000002</v>
      </c>
      <c r="BU11" s="199">
        <v>25.613999999999965</v>
      </c>
      <c r="BV11" s="199">
        <v>24.831</v>
      </c>
      <c r="BW11" s="199">
        <v>25.919</v>
      </c>
      <c r="BX11" s="199">
        <v>27.905347539999973</v>
      </c>
      <c r="BY11" s="199">
        <v>25.654237789999986</v>
      </c>
      <c r="BZ11" s="199">
        <v>24.558356167488114</v>
      </c>
      <c r="CA11" s="199">
        <v>27.876140266614456</v>
      </c>
      <c r="CB11" s="199">
        <v>28.231172443369982</v>
      </c>
      <c r="CC11" s="199">
        <v>28.715468506884907</v>
      </c>
      <c r="CD11" s="199">
        <v>27.86541985180892</v>
      </c>
      <c r="CE11" s="222">
        <v>25.572984044964702</v>
      </c>
    </row>
    <row r="12" spans="1:83" x14ac:dyDescent="0.35">
      <c r="B12" s="203" t="s">
        <v>230</v>
      </c>
      <c r="C12" s="53"/>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v>0</v>
      </c>
      <c r="AR12" s="199">
        <v>2.5100000000000001E-3</v>
      </c>
      <c r="AS12" s="199">
        <v>0.40648099999999998</v>
      </c>
      <c r="AT12" s="199">
        <v>8.6</v>
      </c>
      <c r="AU12" s="199">
        <v>23.253</v>
      </c>
      <c r="AV12" s="199">
        <v>15.308</v>
      </c>
      <c r="AW12" s="199">
        <v>12.185</v>
      </c>
      <c r="AX12" s="199">
        <v>0</v>
      </c>
      <c r="AY12" s="199">
        <v>59.960999999999999</v>
      </c>
      <c r="AZ12" s="199">
        <v>41.031999999999996</v>
      </c>
      <c r="BA12" s="199">
        <v>0.58599999999999997</v>
      </c>
      <c r="BB12" s="199">
        <v>0</v>
      </c>
      <c r="BC12" s="199">
        <v>0.97199999999999998</v>
      </c>
      <c r="BD12" s="199">
        <v>29.518000000000001</v>
      </c>
      <c r="BE12" s="199">
        <v>16</v>
      </c>
      <c r="BF12" s="199">
        <v>14.147</v>
      </c>
      <c r="BG12" s="199">
        <v>6.3209999999999997</v>
      </c>
      <c r="BH12" s="199">
        <v>1.7869999999999999</v>
      </c>
      <c r="BI12" s="199">
        <v>8.8140000000000001</v>
      </c>
      <c r="BJ12" s="199">
        <v>3.4359999999999999</v>
      </c>
      <c r="BK12" s="199">
        <v>3.99</v>
      </c>
      <c r="BL12" s="199">
        <v>211.09399999999999</v>
      </c>
      <c r="BM12" s="199">
        <v>298.26100000000002</v>
      </c>
      <c r="BN12" s="199">
        <v>435.41003044000001</v>
      </c>
      <c r="BO12" s="199">
        <v>128.72999999999999</v>
      </c>
      <c r="BP12" s="199">
        <v>141.73699999999999</v>
      </c>
      <c r="BQ12" s="199">
        <v>8.4069999999999965</v>
      </c>
      <c r="BR12" s="199">
        <v>11.036000000000001</v>
      </c>
      <c r="BS12" s="199">
        <v>3.7847469900000021</v>
      </c>
      <c r="BT12" s="199">
        <v>3.1778794199999973</v>
      </c>
      <c r="BU12" s="199">
        <v>114.2644971</v>
      </c>
      <c r="BV12" s="199">
        <v>26.955252089999995</v>
      </c>
      <c r="BW12" s="199">
        <v>0.22715072999999819</v>
      </c>
      <c r="BX12" s="199">
        <v>98.735709330000006</v>
      </c>
      <c r="BY12" s="199">
        <v>0.21862261999998722</v>
      </c>
      <c r="BZ12" s="199">
        <v>16.571577059570757</v>
      </c>
      <c r="CA12" s="199">
        <v>16.998843506300862</v>
      </c>
      <c r="CB12" s="199">
        <v>16.998843506300862</v>
      </c>
      <c r="CC12" s="199">
        <v>16.998843506300858</v>
      </c>
      <c r="CD12" s="199">
        <v>16.998843506300858</v>
      </c>
      <c r="CE12" s="222">
        <v>16.998843506300858</v>
      </c>
    </row>
    <row r="13" spans="1:83" s="244" customFormat="1" ht="26.25" customHeight="1" x14ac:dyDescent="0.35">
      <c r="B13" s="294" t="s">
        <v>733</v>
      </c>
      <c r="C13" s="235"/>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199">
        <v>23.742129412884193</v>
      </c>
      <c r="AR13" s="199">
        <v>124.55443691978304</v>
      </c>
      <c r="AS13" s="199">
        <v>107.73044960785994</v>
      </c>
      <c r="AT13" s="199">
        <v>126.97640117994101</v>
      </c>
      <c r="AU13" s="199">
        <v>172.18</v>
      </c>
      <c r="AV13" s="199">
        <v>172.37799999999999</v>
      </c>
      <c r="AW13" s="199">
        <v>194.25600000000003</v>
      </c>
      <c r="AX13" s="199">
        <v>187.28899999999999</v>
      </c>
      <c r="AY13" s="199">
        <v>214.38800000000001</v>
      </c>
      <c r="AZ13" s="199">
        <v>197.916</v>
      </c>
      <c r="BA13" s="199">
        <v>164.20699999999999</v>
      </c>
      <c r="BB13" s="199">
        <v>176.72299999999998</v>
      </c>
      <c r="BC13" s="199">
        <v>163.03138294517106</v>
      </c>
      <c r="BD13" s="199">
        <v>199.31266883868574</v>
      </c>
      <c r="BE13" s="199">
        <v>223.009962981786</v>
      </c>
      <c r="BF13" s="199">
        <v>271.56763858619945</v>
      </c>
      <c r="BG13" s="199">
        <v>297.69167471771999</v>
      </c>
      <c r="BH13" s="199">
        <v>296.03603723607625</v>
      </c>
      <c r="BI13" s="199">
        <v>323.58529987590123</v>
      </c>
      <c r="BJ13" s="199">
        <f t="shared" ref="BJ13:CE13" si="3">SUM(BJ14:BJ19)</f>
        <v>397.09139123869591</v>
      </c>
      <c r="BK13" s="199">
        <f t="shared" si="3"/>
        <v>365.57602716769622</v>
      </c>
      <c r="BL13" s="199">
        <f t="shared" si="3"/>
        <v>428.08124799166512</v>
      </c>
      <c r="BM13" s="199">
        <f t="shared" si="3"/>
        <v>523.25416753056652</v>
      </c>
      <c r="BN13" s="199">
        <f t="shared" si="3"/>
        <v>581.59344393140691</v>
      </c>
      <c r="BO13" s="199">
        <f t="shared" si="3"/>
        <v>238.92399636036316</v>
      </c>
      <c r="BP13" s="199">
        <f t="shared" si="3"/>
        <v>211.24968195335762</v>
      </c>
      <c r="BQ13" s="199">
        <f t="shared" si="3"/>
        <v>75.084993981267189</v>
      </c>
      <c r="BR13" s="199">
        <f t="shared" si="3"/>
        <v>66.170281157308693</v>
      </c>
      <c r="BS13" s="199">
        <f t="shared" si="3"/>
        <v>57.56398189623264</v>
      </c>
      <c r="BT13" s="199">
        <f t="shared" si="3"/>
        <v>54.918535565330302</v>
      </c>
      <c r="BU13" s="199">
        <f t="shared" si="3"/>
        <v>111.30444023002792</v>
      </c>
      <c r="BV13" s="199">
        <f t="shared" si="3"/>
        <v>63.537856715465999</v>
      </c>
      <c r="BW13" s="199">
        <f t="shared" si="3"/>
        <v>40.242941372730343</v>
      </c>
      <c r="BX13" s="199">
        <f t="shared" si="3"/>
        <v>131.20784444493648</v>
      </c>
      <c r="BY13" s="199">
        <f t="shared" si="3"/>
        <v>59.775833394484891</v>
      </c>
      <c r="BZ13" s="199">
        <f t="shared" si="3"/>
        <v>63.772221556430772</v>
      </c>
      <c r="CA13" s="199">
        <f t="shared" si="3"/>
        <v>71.34321415728391</v>
      </c>
      <c r="CB13" s="199">
        <f t="shared" si="3"/>
        <v>74.976286280173213</v>
      </c>
      <c r="CC13" s="199">
        <f t="shared" si="3"/>
        <v>76.912843196232998</v>
      </c>
      <c r="CD13" s="199">
        <f t="shared" si="3"/>
        <v>78.654931063427995</v>
      </c>
      <c r="CE13" s="222">
        <f t="shared" si="3"/>
        <v>77.518300435128864</v>
      </c>
    </row>
    <row r="14" spans="1:83" x14ac:dyDescent="0.35">
      <c r="B14" s="259" t="s">
        <v>729</v>
      </c>
      <c r="C14" s="74"/>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v>100.44628</v>
      </c>
      <c r="BK14" s="199">
        <v>44.748308999999999</v>
      </c>
      <c r="BL14" s="199">
        <v>-0.225302</v>
      </c>
      <c r="BM14" s="199">
        <v>15.793631999999999</v>
      </c>
      <c r="BN14" s="199">
        <v>25.79833485440005</v>
      </c>
      <c r="BO14" s="199">
        <v>0.21019669432002988</v>
      </c>
      <c r="BP14" s="199">
        <v>-4.303833</v>
      </c>
      <c r="BQ14" s="199">
        <v>0</v>
      </c>
      <c r="BR14" s="199">
        <v>0</v>
      </c>
      <c r="BS14" s="199"/>
      <c r="BT14" s="199"/>
      <c r="BU14" s="199"/>
      <c r="BV14" s="199"/>
      <c r="BW14" s="199"/>
      <c r="BX14" s="199"/>
      <c r="BY14" s="199"/>
      <c r="BZ14" s="199"/>
      <c r="CA14" s="199"/>
      <c r="CB14" s="199"/>
      <c r="CC14" s="199"/>
      <c r="CD14" s="199"/>
      <c r="CE14" s="222"/>
    </row>
    <row r="15" spans="1:83" x14ac:dyDescent="0.35">
      <c r="B15" s="259" t="s">
        <v>730</v>
      </c>
      <c r="C15" s="74"/>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v>126.84375</v>
      </c>
      <c r="BK15" s="199">
        <v>126.17964400000001</v>
      </c>
      <c r="BL15" s="199">
        <v>127.659819</v>
      </c>
      <c r="BM15" s="199">
        <v>127.99877999999998</v>
      </c>
      <c r="BN15" s="199">
        <v>129.31170954844004</v>
      </c>
      <c r="BO15" s="199">
        <v>131.89020016290004</v>
      </c>
      <c r="BP15" s="199">
        <v>124.90732800000001</v>
      </c>
      <c r="BQ15" s="199">
        <v>8.2208879999999986</v>
      </c>
      <c r="BR15" s="199">
        <v>0</v>
      </c>
      <c r="BS15" s="199"/>
      <c r="BT15" s="199"/>
      <c r="BU15" s="199"/>
      <c r="BV15" s="199"/>
      <c r="BW15" s="199"/>
      <c r="BX15" s="199"/>
      <c r="BY15" s="199"/>
      <c r="BZ15" s="199"/>
      <c r="CA15" s="199"/>
      <c r="CB15" s="199"/>
      <c r="CC15" s="199"/>
      <c r="CD15" s="199"/>
      <c r="CE15" s="222"/>
    </row>
    <row r="16" spans="1:83" x14ac:dyDescent="0.35">
      <c r="B16" s="259" t="s">
        <v>731</v>
      </c>
      <c r="C16" s="74"/>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v>25.234593</v>
      </c>
      <c r="BK16" s="199">
        <v>46.104374</v>
      </c>
      <c r="BL16" s="199">
        <v>75.277640000000005</v>
      </c>
      <c r="BM16" s="199">
        <v>110.86477500000001</v>
      </c>
      <c r="BN16" s="199">
        <v>102.72185514717</v>
      </c>
      <c r="BO16" s="199">
        <v>-15.28732209595009</v>
      </c>
      <c r="BP16" s="199">
        <v>-31.768415999999998</v>
      </c>
      <c r="BQ16" s="199">
        <v>0</v>
      </c>
      <c r="BR16" s="199">
        <v>0</v>
      </c>
      <c r="BS16" s="199"/>
      <c r="BT16" s="199"/>
      <c r="BU16" s="199"/>
      <c r="BV16" s="199"/>
      <c r="BW16" s="199"/>
      <c r="BX16" s="199"/>
      <c r="BY16" s="199"/>
      <c r="BZ16" s="199"/>
      <c r="CA16" s="199"/>
      <c r="CB16" s="199"/>
      <c r="CC16" s="199"/>
      <c r="CD16" s="199"/>
      <c r="CE16" s="222"/>
    </row>
    <row r="17" spans="1:83" x14ac:dyDescent="0.35">
      <c r="B17" s="259" t="s">
        <v>241</v>
      </c>
      <c r="C17" s="74"/>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v>23.645465999999999</v>
      </c>
      <c r="BK17" s="199">
        <v>24.26268</v>
      </c>
      <c r="BL17" s="199">
        <v>26.420592000000003</v>
      </c>
      <c r="BM17" s="199">
        <v>25.445135000000001</v>
      </c>
      <c r="BN17" s="199">
        <v>24.263487999999999</v>
      </c>
      <c r="BO17" s="199">
        <v>25.234683905274146</v>
      </c>
      <c r="BP17" s="199">
        <v>25.400787999999999</v>
      </c>
      <c r="BQ17" s="199">
        <v>26.194805999999996</v>
      </c>
      <c r="BR17" s="199">
        <v>27.426465</v>
      </c>
      <c r="BS17" s="199">
        <v>25.544037070000002</v>
      </c>
      <c r="BT17" s="199">
        <v>25.418902700000004</v>
      </c>
      <c r="BU17" s="199">
        <v>25.523962900000001</v>
      </c>
      <c r="BV17" s="199">
        <v>31.846040880000004</v>
      </c>
      <c r="BW17" s="199">
        <v>24.345475053334251</v>
      </c>
      <c r="BX17" s="199">
        <v>47.23672318611807</v>
      </c>
      <c r="BY17" s="199">
        <v>36.954442576156985</v>
      </c>
      <c r="BZ17" s="199">
        <v>32.052867672444506</v>
      </c>
      <c r="CA17" s="199">
        <v>36.130084754556528</v>
      </c>
      <c r="CB17" s="199">
        <v>36.945192837729849</v>
      </c>
      <c r="CC17" s="199">
        <v>37.933520429380231</v>
      </c>
      <c r="CD17" s="199">
        <v>40.525589496840958</v>
      </c>
      <c r="CE17" s="222">
        <v>41.681212761302135</v>
      </c>
    </row>
    <row r="18" spans="1:83" x14ac:dyDescent="0.35">
      <c r="B18" s="259" t="s">
        <v>275</v>
      </c>
      <c r="C18" s="74"/>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v>119.870778</v>
      </c>
      <c r="BK18" s="199">
        <v>123.071</v>
      </c>
      <c r="BL18" s="199">
        <v>133.291</v>
      </c>
      <c r="BM18" s="199">
        <v>138.81399999999999</v>
      </c>
      <c r="BN18" s="199">
        <v>130.89869660000002</v>
      </c>
      <c r="BO18" s="199">
        <v>46.04</v>
      </c>
      <c r="BP18" s="199">
        <v>39.037999999999997</v>
      </c>
      <c r="BQ18" s="199">
        <v>37.116999999999997</v>
      </c>
      <c r="BR18" s="199">
        <v>33.851999999999997</v>
      </c>
      <c r="BS18" s="199">
        <v>30.109000000000002</v>
      </c>
      <c r="BT18" s="199">
        <v>27.880500000000001</v>
      </c>
      <c r="BU18" s="199">
        <v>25.610500000000002</v>
      </c>
      <c r="BV18" s="199">
        <v>24.826999999999998</v>
      </c>
      <c r="BW18" s="199">
        <v>25.914774879778303</v>
      </c>
      <c r="BX18" s="199">
        <v>27.903133137433663</v>
      </c>
      <c r="BY18" s="199">
        <v>25.65220202212727</v>
      </c>
      <c r="BZ18" s="199">
        <v>24.556407362269198</v>
      </c>
      <c r="CA18" s="199">
        <v>27.873928181763812</v>
      </c>
      <c r="CB18" s="199">
        <v>28.228932185275404</v>
      </c>
      <c r="CC18" s="199">
        <v>28.713189817932431</v>
      </c>
      <c r="CD18" s="199">
        <v>27.863208617666693</v>
      </c>
      <c r="CE18" s="222">
        <v>25.570954724906379</v>
      </c>
    </row>
    <row r="19" spans="1:83" x14ac:dyDescent="0.35">
      <c r="B19" s="259" t="s">
        <v>230</v>
      </c>
      <c r="C19" s="74"/>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v>1.0505242386959734</v>
      </c>
      <c r="BK19" s="199">
        <v>1.210020167696229</v>
      </c>
      <c r="BL19" s="199">
        <v>65.657498991665165</v>
      </c>
      <c r="BM19" s="199">
        <v>104.33784553056645</v>
      </c>
      <c r="BN19" s="199">
        <v>168.59935978139674</v>
      </c>
      <c r="BO19" s="199">
        <v>50.836237693819029</v>
      </c>
      <c r="BP19" s="199">
        <v>57.975814953357627</v>
      </c>
      <c r="BQ19" s="199">
        <v>3.5522999812671952</v>
      </c>
      <c r="BR19" s="199">
        <v>4.8918161573086953</v>
      </c>
      <c r="BS19" s="199">
        <v>1.9109448262326334</v>
      </c>
      <c r="BT19" s="199">
        <v>1.6191328653303012</v>
      </c>
      <c r="BU19" s="199">
        <v>60.169977330027926</v>
      </c>
      <c r="BV19" s="199">
        <v>6.8648158354659987</v>
      </c>
      <c r="BW19" s="199">
        <v>-10.017308560382212</v>
      </c>
      <c r="BX19" s="199">
        <v>56.067988121384772</v>
      </c>
      <c r="BY19" s="199">
        <v>-2.8308112037993642</v>
      </c>
      <c r="BZ19" s="199">
        <v>7.1629465217170685</v>
      </c>
      <c r="CA19" s="199">
        <v>7.3392012209635755</v>
      </c>
      <c r="CB19" s="199">
        <v>9.8021612571679597</v>
      </c>
      <c r="CC19" s="199">
        <v>10.266132948920339</v>
      </c>
      <c r="CD19" s="199">
        <v>10.266132948920339</v>
      </c>
      <c r="CE19" s="222">
        <v>10.266132948920339</v>
      </c>
    </row>
    <row r="20" spans="1:83" s="244" customFormat="1" ht="26.25" customHeight="1" x14ac:dyDescent="0.35">
      <c r="B20" s="294" t="s">
        <v>734</v>
      </c>
      <c r="C20" s="235"/>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199">
        <v>5.2398705871158064</v>
      </c>
      <c r="AR20" s="199">
        <v>27.489073080216954</v>
      </c>
      <c r="AS20" s="199">
        <v>23.776031392140069</v>
      </c>
      <c r="AT20" s="199">
        <v>28.023598820058993</v>
      </c>
      <c r="AU20" s="199">
        <v>38</v>
      </c>
      <c r="AV20" s="199">
        <v>39.200000000000003</v>
      </c>
      <c r="AW20" s="199">
        <v>40.200000000000003</v>
      </c>
      <c r="AX20" s="199">
        <v>30.1</v>
      </c>
      <c r="AY20" s="199">
        <v>51.6</v>
      </c>
      <c r="AZ20" s="199">
        <v>40.9</v>
      </c>
      <c r="BA20" s="199">
        <v>21.7</v>
      </c>
      <c r="BB20" s="199">
        <v>22.1</v>
      </c>
      <c r="BC20" s="199">
        <v>22.213617054828948</v>
      </c>
      <c r="BD20" s="199">
        <v>35.660331161314261</v>
      </c>
      <c r="BE20" s="199">
        <v>27.990037018213997</v>
      </c>
      <c r="BF20" s="199">
        <v>29.15736141380097</v>
      </c>
      <c r="BG20" s="199">
        <v>30.387325282280013</v>
      </c>
      <c r="BH20" s="199">
        <v>32.560962763923698</v>
      </c>
      <c r="BI20" s="199">
        <v>40.862700124098772</v>
      </c>
      <c r="BJ20" s="199">
        <f t="shared" ref="BJ20:CE20" si="4">SUM(BJ21:BJ26)</f>
        <v>45.569608761304032</v>
      </c>
      <c r="BK20" s="199">
        <f t="shared" si="4"/>
        <v>42.703972832303776</v>
      </c>
      <c r="BL20" s="199">
        <f t="shared" si="4"/>
        <v>183.89775200833483</v>
      </c>
      <c r="BM20" s="199">
        <f t="shared" si="4"/>
        <v>231.38383246943357</v>
      </c>
      <c r="BN20" s="199">
        <f t="shared" si="4"/>
        <v>302.6037679285933</v>
      </c>
      <c r="BO20" s="199">
        <f t="shared" si="4"/>
        <v>109.08646102944152</v>
      </c>
      <c r="BP20" s="199">
        <f t="shared" si="4"/>
        <v>110.35031804664237</v>
      </c>
      <c r="BQ20" s="199">
        <f t="shared" si="4"/>
        <v>23.321006018732803</v>
      </c>
      <c r="BR20" s="199">
        <f t="shared" si="4"/>
        <v>22.882718842691304</v>
      </c>
      <c r="BS20" s="199">
        <f t="shared" si="4"/>
        <v>16.176765093767365</v>
      </c>
      <c r="BT20" s="199">
        <f t="shared" si="4"/>
        <v>14.646343854669695</v>
      </c>
      <c r="BU20" s="199">
        <f t="shared" si="4"/>
        <v>65.568056869972068</v>
      </c>
      <c r="BV20" s="199">
        <f t="shared" si="4"/>
        <v>32.570395374534002</v>
      </c>
      <c r="BW20" s="199">
        <f t="shared" si="4"/>
        <v>19.891209357269656</v>
      </c>
      <c r="BX20" s="199">
        <f t="shared" si="4"/>
        <v>57.453966455063465</v>
      </c>
      <c r="BY20" s="199">
        <f t="shared" si="4"/>
        <v>14.617378105515073</v>
      </c>
      <c r="BZ20" s="199">
        <f t="shared" si="4"/>
        <v>19.442405268786828</v>
      </c>
      <c r="CA20" s="199">
        <f t="shared" si="4"/>
        <v>20.969757445912023</v>
      </c>
      <c r="CB20" s="199">
        <f t="shared" si="4"/>
        <v>18.761936061196451</v>
      </c>
      <c r="CC20" s="199">
        <f t="shared" si="4"/>
        <v>18.607327084741598</v>
      </c>
      <c r="CD20" s="199">
        <f t="shared" si="4"/>
        <v>19.418518888788519</v>
      </c>
      <c r="CE20" s="222">
        <f t="shared" si="4"/>
        <v>19.780021038147918</v>
      </c>
    </row>
    <row r="21" spans="1:83" x14ac:dyDescent="0.35">
      <c r="B21" s="259" t="s">
        <v>729</v>
      </c>
      <c r="C21" s="53"/>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v>5.7337199999999999</v>
      </c>
      <c r="BK21" s="199">
        <v>3.0086909999999998</v>
      </c>
      <c r="BL21" s="199">
        <v>-1.6698000000000001E-2</v>
      </c>
      <c r="BM21" s="199">
        <v>1.2253679999999998</v>
      </c>
      <c r="BN21" s="199">
        <v>2.2433334656000041</v>
      </c>
      <c r="BO21" s="199">
        <v>1.8526585680002632E-2</v>
      </c>
      <c r="BP21" s="199">
        <v>-0.36916700000000002</v>
      </c>
      <c r="BQ21" s="199">
        <v>0</v>
      </c>
      <c r="BR21" s="199">
        <v>0</v>
      </c>
      <c r="BS21" s="199"/>
      <c r="BT21" s="199"/>
      <c r="BU21" s="199"/>
      <c r="BV21" s="199"/>
      <c r="BW21" s="199"/>
      <c r="BX21" s="199"/>
      <c r="BY21" s="199"/>
      <c r="BZ21" s="199"/>
      <c r="CA21" s="199"/>
      <c r="CB21" s="199"/>
      <c r="CC21" s="199"/>
      <c r="CD21" s="199"/>
      <c r="CE21" s="222"/>
    </row>
    <row r="22" spans="1:83" x14ac:dyDescent="0.35">
      <c r="B22" s="259" t="s">
        <v>730</v>
      </c>
      <c r="C22" s="53"/>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v>13.78125</v>
      </c>
      <c r="BK22" s="199">
        <v>13.864356000000003</v>
      </c>
      <c r="BL22" s="199">
        <v>13.713180999999999</v>
      </c>
      <c r="BM22" s="199">
        <v>12.659219999999998</v>
      </c>
      <c r="BN22" s="199">
        <v>11.858279041560003</v>
      </c>
      <c r="BO22" s="199">
        <v>9.9272193671000046</v>
      </c>
      <c r="BP22" s="199">
        <v>8.5406720000000007</v>
      </c>
      <c r="BQ22" s="199">
        <v>0.56211199999999995</v>
      </c>
      <c r="BR22" s="199">
        <v>0</v>
      </c>
      <c r="BS22" s="199"/>
      <c r="BT22" s="199"/>
      <c r="BU22" s="199"/>
      <c r="BV22" s="199"/>
      <c r="BW22" s="199"/>
      <c r="BX22" s="199"/>
      <c r="BY22" s="199"/>
      <c r="BZ22" s="199"/>
      <c r="CA22" s="199"/>
      <c r="CB22" s="199"/>
      <c r="CC22" s="199"/>
      <c r="CD22" s="199"/>
      <c r="CE22" s="222"/>
    </row>
    <row r="23" spans="1:83" x14ac:dyDescent="0.35">
      <c r="B23" s="259" t="s">
        <v>731</v>
      </c>
      <c r="C23" s="53"/>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v>0.43640700000000004</v>
      </c>
      <c r="BK23" s="199">
        <v>0.65462600000000004</v>
      </c>
      <c r="BL23" s="199">
        <v>1.14636</v>
      </c>
      <c r="BM23" s="199">
        <v>1.4602249999999999</v>
      </c>
      <c r="BN23" s="199">
        <v>1.3529727628300001</v>
      </c>
      <c r="BO23" s="199">
        <v>-7.682071405000046E-2</v>
      </c>
      <c r="BP23" s="199">
        <v>-0.127584</v>
      </c>
      <c r="BQ23" s="199">
        <v>0</v>
      </c>
      <c r="BR23" s="199">
        <v>0</v>
      </c>
      <c r="BS23" s="199"/>
      <c r="BT23" s="199"/>
      <c r="BU23" s="199"/>
      <c r="BV23" s="199"/>
      <c r="BW23" s="199"/>
      <c r="BX23" s="199"/>
      <c r="BY23" s="199"/>
      <c r="BZ23" s="199"/>
      <c r="CA23" s="199"/>
      <c r="CB23" s="199"/>
      <c r="CC23" s="199"/>
      <c r="CD23" s="199"/>
      <c r="CE23" s="222"/>
    </row>
    <row r="24" spans="1:83" x14ac:dyDescent="0.35">
      <c r="B24" s="259" t="s">
        <v>241</v>
      </c>
      <c r="C24" s="53"/>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v>22.992533999999999</v>
      </c>
      <c r="BK24" s="199">
        <v>22.396319999999999</v>
      </c>
      <c r="BL24" s="199">
        <v>23.618407999999999</v>
      </c>
      <c r="BM24" s="199">
        <v>22.115864999999999</v>
      </c>
      <c r="BN24" s="199">
        <v>20.338511999999998</v>
      </c>
      <c r="BO24" s="199">
        <v>21.323773484530555</v>
      </c>
      <c r="BP24" s="199">
        <v>18.545211999999999</v>
      </c>
      <c r="BQ24" s="199">
        <v>17.904194</v>
      </c>
      <c r="BR24" s="199">
        <v>16.738534999999999</v>
      </c>
      <c r="BS24" s="199">
        <v>14.297962929999997</v>
      </c>
      <c r="BT24" s="199">
        <v>13.080097299999998</v>
      </c>
      <c r="BU24" s="199">
        <v>11.470037099999999</v>
      </c>
      <c r="BV24" s="199">
        <v>12.475959119999999</v>
      </c>
      <c r="BW24" s="199">
        <v>9.6425249466657483</v>
      </c>
      <c r="BX24" s="199">
        <v>14.784030843881922</v>
      </c>
      <c r="BY24" s="199">
        <v>11.565908513843006</v>
      </c>
      <c r="BZ24" s="199">
        <v>10.031825925714223</v>
      </c>
      <c r="CA24" s="199">
        <v>11.307903075724091</v>
      </c>
      <c r="CB24" s="199">
        <v>11.563013553968972</v>
      </c>
      <c r="CC24" s="199">
        <v>11.872337838408605</v>
      </c>
      <c r="CD24" s="199">
        <v>12.683597097265775</v>
      </c>
      <c r="CE24" s="222">
        <v>13.045281160709074</v>
      </c>
    </row>
    <row r="25" spans="1:83" x14ac:dyDescent="0.35">
      <c r="B25" s="259" t="s">
        <v>275</v>
      </c>
      <c r="C25" s="53"/>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v>0.24022200000000002</v>
      </c>
      <c r="BK25" s="199">
        <v>0</v>
      </c>
      <c r="BL25" s="199">
        <v>0</v>
      </c>
      <c r="BM25" s="199">
        <v>0</v>
      </c>
      <c r="BN25" s="199">
        <v>0</v>
      </c>
      <c r="BO25" s="199">
        <v>0</v>
      </c>
      <c r="BP25" s="199">
        <v>0</v>
      </c>
      <c r="BQ25" s="199">
        <v>0</v>
      </c>
      <c r="BR25" s="199">
        <v>0</v>
      </c>
      <c r="BS25" s="199">
        <v>4.9999999999990052E-3</v>
      </c>
      <c r="BT25" s="199">
        <v>7.5000000000002842E-3</v>
      </c>
      <c r="BU25" s="199">
        <v>3.4999999999989484E-3</v>
      </c>
      <c r="BV25" s="199">
        <v>4.0000000000013358E-3</v>
      </c>
      <c r="BW25" s="199">
        <v>4.2251202216974093E-3</v>
      </c>
      <c r="BX25" s="199">
        <v>2.214402566309559E-3</v>
      </c>
      <c r="BY25" s="199">
        <v>2.0357678727158657E-3</v>
      </c>
      <c r="BZ25" s="199">
        <v>1.9488052189160499E-3</v>
      </c>
      <c r="CA25" s="199">
        <v>2.2120848506439472E-3</v>
      </c>
      <c r="CB25" s="199">
        <v>2.2402580945772854E-3</v>
      </c>
      <c r="CC25" s="199">
        <v>2.2786889524759601E-3</v>
      </c>
      <c r="CD25" s="199">
        <v>2.2112341422264592E-3</v>
      </c>
      <c r="CE25" s="222">
        <v>2.0293200583232363E-3</v>
      </c>
    </row>
    <row r="26" spans="1:83" s="320" customFormat="1" ht="26.25" customHeight="1" thickBot="1" x14ac:dyDescent="0.3">
      <c r="B26" s="493" t="s">
        <v>230</v>
      </c>
      <c r="C26" s="89"/>
      <c r="D26" s="494"/>
      <c r="E26" s="494"/>
      <c r="F26" s="494"/>
      <c r="G26" s="494"/>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4"/>
      <c r="AZ26" s="494"/>
      <c r="BA26" s="494"/>
      <c r="BB26" s="494"/>
      <c r="BC26" s="494"/>
      <c r="BD26" s="494"/>
      <c r="BE26" s="494"/>
      <c r="BF26" s="494"/>
      <c r="BG26" s="494"/>
      <c r="BH26" s="494"/>
      <c r="BI26" s="494"/>
      <c r="BJ26" s="494">
        <v>2.3854757613040265</v>
      </c>
      <c r="BK26" s="494">
        <v>2.7799798323037712</v>
      </c>
      <c r="BL26" s="494">
        <v>145.43650100833483</v>
      </c>
      <c r="BM26" s="494">
        <v>193.92315446943357</v>
      </c>
      <c r="BN26" s="494">
        <v>266.81067065860327</v>
      </c>
      <c r="BO26" s="494">
        <v>77.89376230618096</v>
      </c>
      <c r="BP26" s="494">
        <v>83.761185046642368</v>
      </c>
      <c r="BQ26" s="494">
        <v>4.8547000187328013</v>
      </c>
      <c r="BR26" s="494">
        <v>6.144183842691306</v>
      </c>
      <c r="BS26" s="494">
        <v>1.8738021637673685</v>
      </c>
      <c r="BT26" s="494">
        <v>1.5587465546696961</v>
      </c>
      <c r="BU26" s="494">
        <v>54.094519769972067</v>
      </c>
      <c r="BV26" s="494">
        <v>20.090436254533998</v>
      </c>
      <c r="BW26" s="494">
        <v>10.24445929038221</v>
      </c>
      <c r="BX26" s="494">
        <v>42.667721208615234</v>
      </c>
      <c r="BY26" s="494">
        <v>3.0494338237993515</v>
      </c>
      <c r="BZ26" s="494">
        <v>9.4086305378536892</v>
      </c>
      <c r="CA26" s="494">
        <v>9.6596422853372861</v>
      </c>
      <c r="CB26" s="494">
        <v>7.196682249132901</v>
      </c>
      <c r="CC26" s="494">
        <v>6.7327105573805195</v>
      </c>
      <c r="CD26" s="494">
        <v>6.7327105573805195</v>
      </c>
      <c r="CE26" s="495">
        <v>6.7327105573805204</v>
      </c>
    </row>
    <row r="27" spans="1:83" ht="26.25" customHeight="1" x14ac:dyDescent="0.35">
      <c r="A27" s="351"/>
      <c r="B27" s="176" t="s">
        <v>727</v>
      </c>
      <c r="D27" s="51" t="s">
        <v>145</v>
      </c>
      <c r="E27" s="51" t="s">
        <v>146</v>
      </c>
      <c r="F27" s="51" t="s">
        <v>147</v>
      </c>
      <c r="G27" s="51" t="s">
        <v>148</v>
      </c>
      <c r="H27" s="51" t="s">
        <v>149</v>
      </c>
      <c r="I27" s="51" t="s">
        <v>150</v>
      </c>
      <c r="J27" s="51" t="s">
        <v>151</v>
      </c>
      <c r="K27" s="51" t="s">
        <v>152</v>
      </c>
      <c r="L27" s="51" t="s">
        <v>153</v>
      </c>
      <c r="M27" s="51" t="s">
        <v>154</v>
      </c>
      <c r="N27" s="51" t="s">
        <v>155</v>
      </c>
      <c r="O27" s="51" t="s">
        <v>156</v>
      </c>
      <c r="P27" s="51" t="s">
        <v>157</v>
      </c>
      <c r="Q27" s="51" t="s">
        <v>158</v>
      </c>
      <c r="R27" s="51" t="s">
        <v>159</v>
      </c>
      <c r="S27" s="51" t="s">
        <v>160</v>
      </c>
      <c r="T27" s="51" t="s">
        <v>161</v>
      </c>
      <c r="U27" s="51" t="s">
        <v>162</v>
      </c>
      <c r="V27" s="51" t="s">
        <v>163</v>
      </c>
      <c r="W27" s="51" t="s">
        <v>164</v>
      </c>
      <c r="X27" s="51" t="s">
        <v>165</v>
      </c>
      <c r="Y27" s="51" t="s">
        <v>166</v>
      </c>
      <c r="Z27" s="51" t="s">
        <v>167</v>
      </c>
      <c r="AA27" s="51" t="s">
        <v>168</v>
      </c>
      <c r="AB27" s="51" t="s">
        <v>169</v>
      </c>
      <c r="AC27" s="51" t="s">
        <v>170</v>
      </c>
      <c r="AD27" s="51" t="s">
        <v>171</v>
      </c>
      <c r="AE27" s="51" t="s">
        <v>172</v>
      </c>
      <c r="AF27" s="51" t="s">
        <v>173</v>
      </c>
      <c r="AG27" s="51" t="s">
        <v>174</v>
      </c>
      <c r="AH27" s="51" t="s">
        <v>175</v>
      </c>
      <c r="AI27" s="51" t="s">
        <v>176</v>
      </c>
      <c r="AJ27" s="51" t="s">
        <v>177</v>
      </c>
      <c r="AK27" s="51" t="s">
        <v>178</v>
      </c>
      <c r="AL27" s="51" t="s">
        <v>179</v>
      </c>
      <c r="AM27" s="51" t="s">
        <v>180</v>
      </c>
      <c r="AN27" s="51" t="s">
        <v>181</v>
      </c>
      <c r="AO27" s="51" t="s">
        <v>182</v>
      </c>
      <c r="AP27" s="51" t="s">
        <v>183</v>
      </c>
      <c r="AQ27" s="51" t="s">
        <v>184</v>
      </c>
      <c r="AR27" s="51" t="s">
        <v>185</v>
      </c>
      <c r="AS27" s="51" t="s">
        <v>186</v>
      </c>
      <c r="AT27" s="51" t="s">
        <v>187</v>
      </c>
      <c r="AU27" s="51" t="s">
        <v>188</v>
      </c>
      <c r="AV27" s="51" t="s">
        <v>189</v>
      </c>
      <c r="AW27" s="51" t="s">
        <v>190</v>
      </c>
      <c r="AX27" s="51" t="s">
        <v>191</v>
      </c>
      <c r="AY27" s="51" t="s">
        <v>90</v>
      </c>
      <c r="AZ27" s="51" t="s">
        <v>91</v>
      </c>
      <c r="BA27" s="51" t="s">
        <v>92</v>
      </c>
      <c r="BB27" s="51" t="s">
        <v>93</v>
      </c>
      <c r="BC27" s="51" t="s">
        <v>94</v>
      </c>
      <c r="BD27" s="51" t="s">
        <v>95</v>
      </c>
      <c r="BE27" s="51" t="s">
        <v>96</v>
      </c>
      <c r="BF27" s="51" t="s">
        <v>97</v>
      </c>
      <c r="BG27" s="51" t="s">
        <v>98</v>
      </c>
      <c r="BH27" s="51" t="s">
        <v>99</v>
      </c>
      <c r="BI27" s="51" t="s">
        <v>100</v>
      </c>
      <c r="BJ27" s="51" t="s">
        <v>101</v>
      </c>
      <c r="BK27" s="51" t="s">
        <v>102</v>
      </c>
      <c r="BL27" s="51" t="s">
        <v>103</v>
      </c>
      <c r="BM27" s="51" t="s">
        <v>104</v>
      </c>
      <c r="BN27" s="51" t="s">
        <v>105</v>
      </c>
      <c r="BO27" s="51" t="s">
        <v>106</v>
      </c>
      <c r="BP27" s="51" t="s">
        <v>107</v>
      </c>
      <c r="BQ27" s="51" t="s">
        <v>108</v>
      </c>
      <c r="BR27" s="51" t="s">
        <v>109</v>
      </c>
      <c r="BS27" s="51" t="s">
        <v>110</v>
      </c>
      <c r="BT27" s="51" t="s">
        <v>111</v>
      </c>
      <c r="BU27" s="51" t="s">
        <v>112</v>
      </c>
      <c r="BV27" s="51" t="s">
        <v>113</v>
      </c>
      <c r="BW27" s="51" t="s">
        <v>114</v>
      </c>
      <c r="BX27" s="51" t="s">
        <v>115</v>
      </c>
      <c r="BY27" s="51" t="s">
        <v>116</v>
      </c>
      <c r="BZ27" s="51" t="s">
        <v>117</v>
      </c>
      <c r="CA27" s="51" t="s">
        <v>118</v>
      </c>
      <c r="CB27" s="51" t="s">
        <v>119</v>
      </c>
      <c r="CC27" s="51" t="s">
        <v>120</v>
      </c>
      <c r="CD27" s="51" t="s">
        <v>121</v>
      </c>
      <c r="CE27" s="52" t="s">
        <v>122</v>
      </c>
    </row>
    <row r="28" spans="1:83" x14ac:dyDescent="0.35">
      <c r="A28" s="351"/>
      <c r="B28" s="331" t="s">
        <v>305</v>
      </c>
      <c r="C28" s="352"/>
      <c r="D28" s="278" t="s">
        <v>124</v>
      </c>
      <c r="E28" s="278" t="s">
        <v>124</v>
      </c>
      <c r="F28" s="278" t="s">
        <v>124</v>
      </c>
      <c r="G28" s="278" t="s">
        <v>124</v>
      </c>
      <c r="H28" s="278" t="s">
        <v>124</v>
      </c>
      <c r="I28" s="278" t="s">
        <v>124</v>
      </c>
      <c r="J28" s="278" t="s">
        <v>124</v>
      </c>
      <c r="K28" s="278" t="s">
        <v>124</v>
      </c>
      <c r="L28" s="278" t="s">
        <v>124</v>
      </c>
      <c r="M28" s="278" t="s">
        <v>124</v>
      </c>
      <c r="N28" s="278" t="s">
        <v>124</v>
      </c>
      <c r="O28" s="278" t="s">
        <v>124</v>
      </c>
      <c r="P28" s="278" t="s">
        <v>124</v>
      </c>
      <c r="Q28" s="278" t="s">
        <v>124</v>
      </c>
      <c r="R28" s="278" t="s">
        <v>124</v>
      </c>
      <c r="S28" s="278" t="s">
        <v>124</v>
      </c>
      <c r="T28" s="278" t="s">
        <v>124</v>
      </c>
      <c r="U28" s="278" t="s">
        <v>124</v>
      </c>
      <c r="V28" s="278" t="s">
        <v>124</v>
      </c>
      <c r="W28" s="278" t="s">
        <v>124</v>
      </c>
      <c r="X28" s="278" t="s">
        <v>124</v>
      </c>
      <c r="Y28" s="278" t="s">
        <v>124</v>
      </c>
      <c r="Z28" s="278" t="s">
        <v>124</v>
      </c>
      <c r="AA28" s="278" t="s">
        <v>124</v>
      </c>
      <c r="AB28" s="278" t="s">
        <v>124</v>
      </c>
      <c r="AC28" s="278" t="s">
        <v>124</v>
      </c>
      <c r="AD28" s="278" t="s">
        <v>124</v>
      </c>
      <c r="AE28" s="278" t="s">
        <v>124</v>
      </c>
      <c r="AF28" s="278" t="s">
        <v>124</v>
      </c>
      <c r="AG28" s="278" t="s">
        <v>124</v>
      </c>
      <c r="AH28" s="278" t="s">
        <v>124</v>
      </c>
      <c r="AI28" s="278" t="s">
        <v>124</v>
      </c>
      <c r="AJ28" s="278" t="s">
        <v>124</v>
      </c>
      <c r="AK28" s="278" t="s">
        <v>124</v>
      </c>
      <c r="AL28" s="278" t="s">
        <v>124</v>
      </c>
      <c r="AM28" s="278" t="s">
        <v>124</v>
      </c>
      <c r="AN28" s="278" t="s">
        <v>124</v>
      </c>
      <c r="AO28" s="278" t="s">
        <v>124</v>
      </c>
      <c r="AP28" s="278" t="s">
        <v>124</v>
      </c>
      <c r="AQ28" s="278" t="s">
        <v>124</v>
      </c>
      <c r="AR28" s="278" t="s">
        <v>124</v>
      </c>
      <c r="AS28" s="278" t="s">
        <v>124</v>
      </c>
      <c r="AT28" s="278" t="s">
        <v>124</v>
      </c>
      <c r="AU28" s="278" t="s">
        <v>124</v>
      </c>
      <c r="AV28" s="278" t="s">
        <v>124</v>
      </c>
      <c r="AW28" s="278" t="s">
        <v>124</v>
      </c>
      <c r="AX28" s="278" t="s">
        <v>124</v>
      </c>
      <c r="AY28" s="278" t="s">
        <v>124</v>
      </c>
      <c r="AZ28" s="278" t="s">
        <v>124</v>
      </c>
      <c r="BA28" s="278" t="s">
        <v>124</v>
      </c>
      <c r="BB28" s="278" t="s">
        <v>124</v>
      </c>
      <c r="BC28" s="278" t="s">
        <v>124</v>
      </c>
      <c r="BD28" s="278" t="s">
        <v>124</v>
      </c>
      <c r="BE28" s="278" t="s">
        <v>124</v>
      </c>
      <c r="BF28" s="278" t="s">
        <v>124</v>
      </c>
      <c r="BG28" s="278" t="s">
        <v>124</v>
      </c>
      <c r="BH28" s="278" t="s">
        <v>124</v>
      </c>
      <c r="BI28" s="278" t="s">
        <v>124</v>
      </c>
      <c r="BJ28" s="278" t="s">
        <v>124</v>
      </c>
      <c r="BK28" s="278" t="s">
        <v>124</v>
      </c>
      <c r="BL28" s="278" t="s">
        <v>124</v>
      </c>
      <c r="BM28" s="278" t="s">
        <v>124</v>
      </c>
      <c r="BN28" s="278" t="s">
        <v>124</v>
      </c>
      <c r="BO28" s="278" t="s">
        <v>124</v>
      </c>
      <c r="BP28" s="278" t="s">
        <v>124</v>
      </c>
      <c r="BQ28" s="278" t="s">
        <v>124</v>
      </c>
      <c r="BR28" s="278" t="s">
        <v>124</v>
      </c>
      <c r="BS28" s="278" t="s">
        <v>124</v>
      </c>
      <c r="BT28" s="278" t="s">
        <v>124</v>
      </c>
      <c r="BU28" s="278" t="s">
        <v>124</v>
      </c>
      <c r="BV28" s="278" t="s">
        <v>124</v>
      </c>
      <c r="BW28" s="278" t="s">
        <v>124</v>
      </c>
      <c r="BX28" s="278" t="s">
        <v>124</v>
      </c>
      <c r="BY28" s="278" t="s">
        <v>124</v>
      </c>
      <c r="BZ28" s="278" t="s">
        <v>125</v>
      </c>
      <c r="CA28" s="278" t="s">
        <v>125</v>
      </c>
      <c r="CB28" s="278" t="s">
        <v>125</v>
      </c>
      <c r="CC28" s="278" t="s">
        <v>125</v>
      </c>
      <c r="CD28" s="278" t="s">
        <v>125</v>
      </c>
      <c r="CE28" s="279" t="s">
        <v>125</v>
      </c>
    </row>
    <row r="29" spans="1:83" s="244" customFormat="1" ht="24" customHeight="1" x14ac:dyDescent="0.35">
      <c r="A29" s="345"/>
      <c r="B29" s="109" t="s">
        <v>137</v>
      </c>
      <c r="C29" s="109"/>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v>77.630937928290024</v>
      </c>
      <c r="AR29" s="260">
        <f t="shared" ref="AR29:CE29" si="5">AR30+AR34</f>
        <v>380.16535392855826</v>
      </c>
      <c r="AS29" s="260">
        <f t="shared" si="5"/>
        <v>303.76900024746112</v>
      </c>
      <c r="AT29" s="260">
        <f t="shared" si="5"/>
        <v>330.02627847438305</v>
      </c>
      <c r="AU29" s="260">
        <f t="shared" si="5"/>
        <v>421.17438225996676</v>
      </c>
      <c r="AV29" s="260">
        <f t="shared" si="5"/>
        <v>411.47773007361286</v>
      </c>
      <c r="AW29" s="260">
        <f t="shared" si="5"/>
        <v>443.17009165413333</v>
      </c>
      <c r="AX29" s="260">
        <f t="shared" si="5"/>
        <v>404.10482888530328</v>
      </c>
      <c r="AY29" s="260">
        <f t="shared" si="5"/>
        <v>477.61171903564258</v>
      </c>
      <c r="AZ29" s="260">
        <f t="shared" si="5"/>
        <v>411.76273568047549</v>
      </c>
      <c r="BA29" s="260">
        <f t="shared" si="5"/>
        <v>320.29298905866079</v>
      </c>
      <c r="BB29" s="260">
        <f t="shared" si="5"/>
        <v>336.60140885874051</v>
      </c>
      <c r="BC29" s="260">
        <f t="shared" si="5"/>
        <v>309.71593963673917</v>
      </c>
      <c r="BD29" s="260">
        <f t="shared" si="5"/>
        <v>387.98582538961722</v>
      </c>
      <c r="BE29" s="260">
        <f t="shared" si="5"/>
        <v>406.10363377208012</v>
      </c>
      <c r="BF29" s="260">
        <f t="shared" si="5"/>
        <v>475.6750327180099</v>
      </c>
      <c r="BG29" s="260">
        <f t="shared" si="5"/>
        <v>506.59418647091593</v>
      </c>
      <c r="BH29" s="260">
        <f t="shared" si="5"/>
        <v>492.48785844688791</v>
      </c>
      <c r="BI29" s="260">
        <f t="shared" si="5"/>
        <v>531.56176430997937</v>
      </c>
      <c r="BJ29" s="260">
        <f t="shared" si="5"/>
        <v>626.87245900897437</v>
      </c>
      <c r="BK29" s="260">
        <f t="shared" si="5"/>
        <v>564.83758648196442</v>
      </c>
      <c r="BL29" s="260">
        <f t="shared" si="5"/>
        <v>817.12651911691182</v>
      </c>
      <c r="BM29" s="260">
        <f t="shared" si="5"/>
        <v>994.30482511673154</v>
      </c>
      <c r="BN29" s="260">
        <f t="shared" si="5"/>
        <v>1145.8968818028966</v>
      </c>
      <c r="BO29" s="260">
        <f t="shared" si="5"/>
        <v>443.15795985988893</v>
      </c>
      <c r="BP29" s="260">
        <f t="shared" si="5"/>
        <v>402.55177849286326</v>
      </c>
      <c r="BQ29" s="260">
        <f t="shared" si="5"/>
        <v>120.66770016452799</v>
      </c>
      <c r="BR29" s="260">
        <f t="shared" si="5"/>
        <v>108.0097879570645</v>
      </c>
      <c r="BS29" s="260">
        <f t="shared" si="5"/>
        <v>88.731378344040337</v>
      </c>
      <c r="BT29" s="260">
        <f t="shared" si="5"/>
        <v>82.022649054363981</v>
      </c>
      <c r="BU29" s="260">
        <f t="shared" si="5"/>
        <v>205.12625089115474</v>
      </c>
      <c r="BV29" s="260">
        <f t="shared" si="5"/>
        <v>109.50434810614735</v>
      </c>
      <c r="BW29" s="260">
        <f t="shared" si="5"/>
        <v>66.77936637757557</v>
      </c>
      <c r="BX29" s="260">
        <f t="shared" si="5"/>
        <v>196.8929400604197</v>
      </c>
      <c r="BY29" s="260">
        <f t="shared" si="5"/>
        <v>78.00824242692147</v>
      </c>
      <c r="BZ29" s="260">
        <f t="shared" si="5"/>
        <v>83.214626825217607</v>
      </c>
      <c r="CA29" s="260">
        <f t="shared" si="5"/>
        <v>89.422367208505676</v>
      </c>
      <c r="CB29" s="260">
        <f t="shared" si="5"/>
        <v>89.624107550082641</v>
      </c>
      <c r="CC29" s="260">
        <f t="shared" si="5"/>
        <v>90.844611270641096</v>
      </c>
      <c r="CD29" s="260">
        <f t="shared" si="5"/>
        <v>92.152551497766865</v>
      </c>
      <c r="CE29" s="312">
        <f t="shared" si="5"/>
        <v>89.810519992318163</v>
      </c>
    </row>
    <row r="30" spans="1:83" s="244" customFormat="1" ht="24.75" customHeight="1" x14ac:dyDescent="0.35">
      <c r="B30" s="235" t="s">
        <v>728</v>
      </c>
      <c r="C30" s="109"/>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f t="shared" ref="AR30:CE30" si="6">SUM(AR31:AR33)</f>
        <v>295.04391054619742</v>
      </c>
      <c r="AS30" s="260">
        <f t="shared" si="6"/>
        <v>214.82224152141887</v>
      </c>
      <c r="AT30" s="260">
        <f t="shared" si="6"/>
        <v>209.51345678631802</v>
      </c>
      <c r="AU30" s="260">
        <f t="shared" si="6"/>
        <v>253.82679918215564</v>
      </c>
      <c r="AV30" s="260">
        <f t="shared" si="6"/>
        <v>247.82247770477241</v>
      </c>
      <c r="AW30" s="260">
        <f t="shared" si="6"/>
        <v>264.06742124047747</v>
      </c>
      <c r="AX30" s="260">
        <f t="shared" si="6"/>
        <v>249.94237508535952</v>
      </c>
      <c r="AY30" s="260">
        <f t="shared" si="6"/>
        <v>247.04952239769796</v>
      </c>
      <c r="AZ30" s="260">
        <f t="shared" si="6"/>
        <v>231.91137429109588</v>
      </c>
      <c r="BA30" s="260">
        <f t="shared" si="6"/>
        <v>221.45040069305634</v>
      </c>
      <c r="BB30" s="260">
        <f t="shared" si="6"/>
        <v>241.30073183708697</v>
      </c>
      <c r="BC30" s="260">
        <f t="shared" si="6"/>
        <v>216.4174507190952</v>
      </c>
      <c r="BD30" s="260">
        <f t="shared" si="6"/>
        <v>208.41525990859748</v>
      </c>
      <c r="BE30" s="260">
        <f t="shared" si="6"/>
        <v>220.04021590837806</v>
      </c>
      <c r="BF30" s="260">
        <f t="shared" si="6"/>
        <v>214.37763025789209</v>
      </c>
      <c r="BG30" s="260">
        <f t="shared" si="6"/>
        <v>239.13517314542474</v>
      </c>
      <c r="BH30" s="260">
        <f t="shared" si="6"/>
        <v>241.01850440679905</v>
      </c>
      <c r="BI30" s="260">
        <f t="shared" si="6"/>
        <v>278.17554990760789</v>
      </c>
      <c r="BJ30" s="260">
        <f t="shared" si="6"/>
        <v>385.8657079366136</v>
      </c>
      <c r="BK30" s="260">
        <f t="shared" si="6"/>
        <v>324.50353748704219</v>
      </c>
      <c r="BL30" s="260">
        <f t="shared" si="6"/>
        <v>290.48375821144145</v>
      </c>
      <c r="BM30" s="260">
        <f t="shared" si="6"/>
        <v>355.75241558358812</v>
      </c>
      <c r="BN30" s="260">
        <f t="shared" si="6"/>
        <v>354.17226676767308</v>
      </c>
      <c r="BO30" s="260">
        <f t="shared" si="6"/>
        <v>161.31738423046343</v>
      </c>
      <c r="BP30" s="260">
        <f t="shared" si="6"/>
        <v>121.26496812378761</v>
      </c>
      <c r="BQ30" s="260">
        <f t="shared" si="6"/>
        <v>10.76991657566662</v>
      </c>
      <c r="BR30" s="260">
        <f t="shared" si="6"/>
        <v>0</v>
      </c>
      <c r="BS30" s="260">
        <f t="shared" si="6"/>
        <v>0</v>
      </c>
      <c r="BT30" s="260">
        <f t="shared" si="6"/>
        <v>0</v>
      </c>
      <c r="BU30" s="260">
        <f t="shared" si="6"/>
        <v>0</v>
      </c>
      <c r="BV30" s="260">
        <f t="shared" si="6"/>
        <v>0</v>
      </c>
      <c r="BW30" s="260">
        <f t="shared" si="6"/>
        <v>0</v>
      </c>
      <c r="BX30" s="260">
        <f t="shared" si="6"/>
        <v>0</v>
      </c>
      <c r="BY30" s="260">
        <f t="shared" si="6"/>
        <v>0</v>
      </c>
      <c r="BZ30" s="260">
        <f t="shared" si="6"/>
        <v>0</v>
      </c>
      <c r="CA30" s="260">
        <f t="shared" si="6"/>
        <v>0</v>
      </c>
      <c r="CB30" s="260">
        <f t="shared" si="6"/>
        <v>0</v>
      </c>
      <c r="CC30" s="260">
        <f t="shared" si="6"/>
        <v>0</v>
      </c>
      <c r="CD30" s="260">
        <f t="shared" si="6"/>
        <v>0</v>
      </c>
      <c r="CE30" s="312">
        <f t="shared" si="6"/>
        <v>0</v>
      </c>
    </row>
    <row r="31" spans="1:83" x14ac:dyDescent="0.35">
      <c r="B31" s="203" t="s">
        <v>729</v>
      </c>
      <c r="C31" s="53"/>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v>170.02530438255445</v>
      </c>
      <c r="AS31" s="199">
        <v>57.74791438747819</v>
      </c>
      <c r="AT31" s="199">
        <v>46.842439525396301</v>
      </c>
      <c r="AU31" s="199">
        <v>72.408008033978689</v>
      </c>
      <c r="AV31" s="199">
        <v>53.005631649587002</v>
      </c>
      <c r="AW31" s="199">
        <v>60.153909461908157</v>
      </c>
      <c r="AX31" s="199">
        <v>51.909836038723647</v>
      </c>
      <c r="AY31" s="199">
        <v>57.416546339999201</v>
      </c>
      <c r="AZ31" s="199">
        <v>58.537772339741991</v>
      </c>
      <c r="BA31" s="199">
        <v>49.497961753217069</v>
      </c>
      <c r="BB31" s="199">
        <v>63.8131247597738</v>
      </c>
      <c r="BC31" s="199">
        <v>37.947705373613694</v>
      </c>
      <c r="BD31" s="199">
        <v>25.753660712515309</v>
      </c>
      <c r="BE31" s="199">
        <v>24.269141460482874</v>
      </c>
      <c r="BF31" s="199">
        <v>6.1925937420933037</v>
      </c>
      <c r="BG31" s="199">
        <v>35.428348094174552</v>
      </c>
      <c r="BH31" s="199">
        <v>29.479099589441894</v>
      </c>
      <c r="BI31" s="199">
        <v>56.769270212686074</v>
      </c>
      <c r="BJ31" s="199">
        <v>150.36634737998807</v>
      </c>
      <c r="BK31" s="199">
        <v>66.069728170910096</v>
      </c>
      <c r="BL31" s="199">
        <v>-0.32312320786545395</v>
      </c>
      <c r="BM31" s="199">
        <v>22.424094491215197</v>
      </c>
      <c r="BN31" s="199">
        <v>36.341282077608383</v>
      </c>
      <c r="BO31" s="199">
        <v>0.29125717341230101</v>
      </c>
      <c r="BP31" s="199">
        <v>-5.8492676022921328</v>
      </c>
      <c r="BQ31" s="158">
        <v>0</v>
      </c>
      <c r="BR31" s="199">
        <v>0</v>
      </c>
      <c r="BS31" s="199"/>
      <c r="BT31" s="199"/>
      <c r="BU31" s="199"/>
      <c r="BV31" s="199"/>
      <c r="BW31" s="199"/>
      <c r="BX31" s="199"/>
      <c r="BY31" s="199"/>
      <c r="BZ31" s="199"/>
      <c r="CA31" s="199"/>
      <c r="CB31" s="199"/>
      <c r="CC31" s="199"/>
      <c r="CD31" s="199"/>
      <c r="CE31" s="222"/>
    </row>
    <row r="32" spans="1:83" x14ac:dyDescent="0.35">
      <c r="B32" s="203" t="s">
        <v>730</v>
      </c>
      <c r="C32" s="53"/>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v>102.51525705418724</v>
      </c>
      <c r="AS32" s="199">
        <v>138.59499452994766</v>
      </c>
      <c r="AT32" s="199">
        <v>143.50820109144141</v>
      </c>
      <c r="AU32" s="199">
        <v>160.32600616545542</v>
      </c>
      <c r="AV32" s="199">
        <v>176.67571481220807</v>
      </c>
      <c r="AW32" s="199">
        <v>184.53890230193034</v>
      </c>
      <c r="AX32" s="199">
        <v>174.85203213874388</v>
      </c>
      <c r="AY32" s="199">
        <v>172.04673466246632</v>
      </c>
      <c r="AZ32" s="199">
        <v>165.8665046414886</v>
      </c>
      <c r="BA32" s="199">
        <v>166.25491859462909</v>
      </c>
      <c r="BB32" s="199">
        <v>165.52846576982793</v>
      </c>
      <c r="BC32" s="199">
        <v>164.08114982865902</v>
      </c>
      <c r="BD32" s="199">
        <v>165.08299613488848</v>
      </c>
      <c r="BE32" s="199">
        <v>166.64810469531574</v>
      </c>
      <c r="BF32" s="199">
        <v>172.2300305511697</v>
      </c>
      <c r="BG32" s="199">
        <v>180.37976548627915</v>
      </c>
      <c r="BH32" s="199">
        <v>191.89816224683318</v>
      </c>
      <c r="BI32" s="199">
        <v>201.27843608629257</v>
      </c>
      <c r="BJ32" s="199">
        <v>199.14548502835584</v>
      </c>
      <c r="BK32" s="199">
        <v>193.74477065073049</v>
      </c>
      <c r="BL32" s="199">
        <v>188.76403828744967</v>
      </c>
      <c r="BM32" s="199">
        <v>185.32982448706429</v>
      </c>
      <c r="BN32" s="199">
        <v>182.95268019352775</v>
      </c>
      <c r="BO32" s="199">
        <v>180.59089023613336</v>
      </c>
      <c r="BP32" s="199">
        <v>167.03896062287194</v>
      </c>
      <c r="BQ32" s="199">
        <v>10.76991657566662</v>
      </c>
      <c r="BR32" s="199">
        <v>0</v>
      </c>
      <c r="BS32" s="199"/>
      <c r="BT32" s="199"/>
      <c r="BU32" s="199"/>
      <c r="BV32" s="199"/>
      <c r="BW32" s="199"/>
      <c r="BX32" s="199"/>
      <c r="BY32" s="199"/>
      <c r="BZ32" s="199"/>
      <c r="CA32" s="199"/>
      <c r="CB32" s="199"/>
      <c r="CC32" s="199"/>
      <c r="CD32" s="199"/>
      <c r="CE32" s="222"/>
    </row>
    <row r="33" spans="2:83" x14ac:dyDescent="0.35">
      <c r="B33" s="203" t="s">
        <v>731</v>
      </c>
      <c r="C33" s="53"/>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v>22.503349109455737</v>
      </c>
      <c r="AS33" s="199">
        <v>18.479332603993022</v>
      </c>
      <c r="AT33" s="199">
        <v>19.162816169480305</v>
      </c>
      <c r="AU33" s="199">
        <v>21.092784982721525</v>
      </c>
      <c r="AV33" s="199">
        <v>18.141131242977345</v>
      </c>
      <c r="AW33" s="199">
        <v>19.37460947663897</v>
      </c>
      <c r="AX33" s="199">
        <v>23.180506907891992</v>
      </c>
      <c r="AY33" s="199">
        <v>17.586241395232431</v>
      </c>
      <c r="AZ33" s="199">
        <v>7.5070973098652951</v>
      </c>
      <c r="BA33" s="199">
        <v>5.6975203452101928</v>
      </c>
      <c r="BB33" s="199">
        <v>11.959141307485266</v>
      </c>
      <c r="BC33" s="199">
        <v>14.388595516822463</v>
      </c>
      <c r="BD33" s="199">
        <v>17.578603061193689</v>
      </c>
      <c r="BE33" s="199">
        <v>29.122969752579451</v>
      </c>
      <c r="BF33" s="199">
        <v>35.955005964629095</v>
      </c>
      <c r="BG33" s="199">
        <v>23.327059564971016</v>
      </c>
      <c r="BH33" s="199">
        <v>19.641242570523975</v>
      </c>
      <c r="BI33" s="199">
        <v>20.127843608629256</v>
      </c>
      <c r="BJ33" s="199">
        <v>36.353875528269668</v>
      </c>
      <c r="BK33" s="199">
        <v>64.689038665401625</v>
      </c>
      <c r="BL33" s="199">
        <v>102.04284313185725</v>
      </c>
      <c r="BM33" s="199">
        <v>147.99849660530862</v>
      </c>
      <c r="BN33" s="199">
        <v>134.87830449653694</v>
      </c>
      <c r="BO33" s="199">
        <v>-19.564763179082245</v>
      </c>
      <c r="BP33" s="199">
        <v>-39.924724896792178</v>
      </c>
      <c r="BQ33" s="199">
        <v>0</v>
      </c>
      <c r="BR33" s="199">
        <v>0</v>
      </c>
      <c r="BS33" s="199"/>
      <c r="BT33" s="199"/>
      <c r="BU33" s="199"/>
      <c r="BV33" s="199"/>
      <c r="BW33" s="199"/>
      <c r="BX33" s="199"/>
      <c r="BY33" s="199"/>
      <c r="BZ33" s="199"/>
      <c r="CA33" s="199"/>
      <c r="CB33" s="199"/>
      <c r="CC33" s="199"/>
      <c r="CD33" s="199"/>
      <c r="CE33" s="222"/>
    </row>
    <row r="34" spans="2:83" s="244" customFormat="1" ht="24.75" customHeight="1" x14ac:dyDescent="0.35">
      <c r="B34" s="235" t="s">
        <v>732</v>
      </c>
      <c r="C34" s="109"/>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v>77.630937928290024</v>
      </c>
      <c r="AR34" s="260">
        <f t="shared" ref="AR34:CE34" si="7">SUM(AR35:AR37)</f>
        <v>85.121443382360837</v>
      </c>
      <c r="AS34" s="260">
        <f t="shared" si="7"/>
        <v>88.946758726042219</v>
      </c>
      <c r="AT34" s="260">
        <f t="shared" si="7"/>
        <v>120.51282168806503</v>
      </c>
      <c r="AU34" s="260">
        <f t="shared" si="7"/>
        <v>167.34758307781112</v>
      </c>
      <c r="AV34" s="260">
        <f t="shared" si="7"/>
        <v>163.65525236884042</v>
      </c>
      <c r="AW34" s="260">
        <f t="shared" si="7"/>
        <v>179.10267041365583</v>
      </c>
      <c r="AX34" s="260">
        <f t="shared" si="7"/>
        <v>154.16245379994376</v>
      </c>
      <c r="AY34" s="260">
        <f t="shared" si="7"/>
        <v>230.56219663794462</v>
      </c>
      <c r="AZ34" s="260">
        <f t="shared" si="7"/>
        <v>179.8513613893796</v>
      </c>
      <c r="BA34" s="260">
        <f t="shared" si="7"/>
        <v>98.842588365604456</v>
      </c>
      <c r="BB34" s="260">
        <f t="shared" si="7"/>
        <v>95.300677021653527</v>
      </c>
      <c r="BC34" s="260">
        <f t="shared" si="7"/>
        <v>93.298488917643965</v>
      </c>
      <c r="BD34" s="260">
        <f t="shared" si="7"/>
        <v>179.57056548101974</v>
      </c>
      <c r="BE34" s="260">
        <f t="shared" si="7"/>
        <v>186.06341786370203</v>
      </c>
      <c r="BF34" s="260">
        <f t="shared" si="7"/>
        <v>261.29740246011784</v>
      </c>
      <c r="BG34" s="260">
        <f t="shared" si="7"/>
        <v>267.45901332549118</v>
      </c>
      <c r="BH34" s="260">
        <f t="shared" si="7"/>
        <v>251.46935404008889</v>
      </c>
      <c r="BI34" s="260">
        <f t="shared" si="7"/>
        <v>253.38621440237148</v>
      </c>
      <c r="BJ34" s="260">
        <f t="shared" si="7"/>
        <v>241.0067510723608</v>
      </c>
      <c r="BK34" s="260">
        <f t="shared" si="7"/>
        <v>240.33404899492226</v>
      </c>
      <c r="BL34" s="260">
        <f t="shared" si="7"/>
        <v>526.64276090547037</v>
      </c>
      <c r="BM34" s="260">
        <f t="shared" si="7"/>
        <v>638.55240953314342</v>
      </c>
      <c r="BN34" s="260">
        <f t="shared" si="7"/>
        <v>791.72461503522345</v>
      </c>
      <c r="BO34" s="260">
        <f t="shared" si="7"/>
        <v>281.84057562942547</v>
      </c>
      <c r="BP34" s="260">
        <f t="shared" si="7"/>
        <v>281.28681036907562</v>
      </c>
      <c r="BQ34" s="260">
        <f t="shared" si="7"/>
        <v>109.89778358886137</v>
      </c>
      <c r="BR34" s="260">
        <f t="shared" si="7"/>
        <v>108.0097879570645</v>
      </c>
      <c r="BS34" s="260">
        <f t="shared" si="7"/>
        <v>88.731378344040337</v>
      </c>
      <c r="BT34" s="260">
        <f t="shared" si="7"/>
        <v>82.022649054363981</v>
      </c>
      <c r="BU34" s="260">
        <f t="shared" si="7"/>
        <v>205.12625089115474</v>
      </c>
      <c r="BV34" s="260">
        <f t="shared" si="7"/>
        <v>109.50434810614735</v>
      </c>
      <c r="BW34" s="260">
        <f t="shared" si="7"/>
        <v>66.77936637757557</v>
      </c>
      <c r="BX34" s="260">
        <f t="shared" si="7"/>
        <v>196.8929400604197</v>
      </c>
      <c r="BY34" s="260">
        <f t="shared" si="7"/>
        <v>78.00824242692147</v>
      </c>
      <c r="BZ34" s="260">
        <f t="shared" si="7"/>
        <v>83.214626825217607</v>
      </c>
      <c r="CA34" s="260">
        <f t="shared" si="7"/>
        <v>89.422367208505676</v>
      </c>
      <c r="CB34" s="260">
        <f t="shared" si="7"/>
        <v>89.624107550082641</v>
      </c>
      <c r="CC34" s="260">
        <f t="shared" si="7"/>
        <v>90.844611270641096</v>
      </c>
      <c r="CD34" s="260">
        <f t="shared" si="7"/>
        <v>92.152551497766865</v>
      </c>
      <c r="CE34" s="312">
        <f t="shared" si="7"/>
        <v>89.810519992318163</v>
      </c>
    </row>
    <row r="35" spans="2:83" x14ac:dyDescent="0.35">
      <c r="B35" s="203" t="s">
        <v>241</v>
      </c>
      <c r="C35" s="53"/>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v>47.609585599238521</v>
      </c>
      <c r="AS35" s="199">
        <v>53.35907289402985</v>
      </c>
      <c r="AT35" s="199">
        <v>61.74685210165876</v>
      </c>
      <c r="AU35" s="199">
        <v>75.267537216036786</v>
      </c>
      <c r="AV35" s="199">
        <v>89.978299537691882</v>
      </c>
      <c r="AW35" s="199">
        <v>111.75841807866136</v>
      </c>
      <c r="AX35" s="199">
        <v>112.45984818874496</v>
      </c>
      <c r="AY35" s="199">
        <v>83.573252323698483</v>
      </c>
      <c r="AZ35" s="199">
        <v>71.162247880126401</v>
      </c>
      <c r="BA35" s="199">
        <v>63.385990632182704</v>
      </c>
      <c r="BB35" s="199">
        <v>64.188964138349917</v>
      </c>
      <c r="BC35" s="199">
        <v>62.530033968064153</v>
      </c>
      <c r="BD35" s="199">
        <v>57.547386237903666</v>
      </c>
      <c r="BE35" s="199">
        <v>61.481825033223281</v>
      </c>
      <c r="BF35" s="199">
        <v>63.917374335695605</v>
      </c>
      <c r="BG35" s="199">
        <v>71.560816077250067</v>
      </c>
      <c r="BH35" s="199">
        <v>69.678825512875235</v>
      </c>
      <c r="BI35" s="199">
        <v>64.66288540180939</v>
      </c>
      <c r="BJ35" s="199">
        <v>66.046201818684153</v>
      </c>
      <c r="BK35" s="199">
        <v>64.550693023567106</v>
      </c>
      <c r="BL35" s="199">
        <v>66.813066935452284</v>
      </c>
      <c r="BM35" s="199">
        <v>62.665982613354842</v>
      </c>
      <c r="BN35" s="199">
        <v>57.803046692105163</v>
      </c>
      <c r="BO35" s="199">
        <v>59.28773274757885</v>
      </c>
      <c r="BP35" s="199">
        <v>55.007899432983109</v>
      </c>
      <c r="BQ35" s="199">
        <v>54.075207909634777</v>
      </c>
      <c r="BR35" s="199">
        <v>53.566441165640171</v>
      </c>
      <c r="BS35" s="199">
        <v>47.94141258784196</v>
      </c>
      <c r="BT35" s="199">
        <v>45.393451297151103</v>
      </c>
      <c r="BU35" s="199">
        <v>42.90345107287672</v>
      </c>
      <c r="BV35" s="199">
        <v>50.499843782567986</v>
      </c>
      <c r="BW35" s="199">
        <v>37.743895554988214</v>
      </c>
      <c r="BX35" s="199">
        <v>64.726658497959022</v>
      </c>
      <c r="BY35" s="199">
        <v>50.878127642978079</v>
      </c>
      <c r="BZ35" s="199">
        <v>42.084693598158729</v>
      </c>
      <c r="CA35" s="199">
        <v>45.952557844482989</v>
      </c>
      <c r="CB35" s="199">
        <v>46.379210082294563</v>
      </c>
      <c r="CC35" s="199">
        <v>47.367941451828798</v>
      </c>
      <c r="CD35" s="199">
        <v>49.996837168027945</v>
      </c>
      <c r="CE35" s="222">
        <v>50.514898942446685</v>
      </c>
    </row>
    <row r="36" spans="2:83" x14ac:dyDescent="0.35">
      <c r="B36" s="203" t="s">
        <v>275</v>
      </c>
      <c r="C36" s="53"/>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v>37.505581849092891</v>
      </c>
      <c r="AS36" s="199">
        <v>34.648748632486914</v>
      </c>
      <c r="AT36" s="199">
        <v>40.454834135569534</v>
      </c>
      <c r="AU36" s="199">
        <v>45.483947704523388</v>
      </c>
      <c r="AV36" s="199">
        <v>43.905893968852546</v>
      </c>
      <c r="AW36" s="199">
        <v>44.31209463032657</v>
      </c>
      <c r="AX36" s="199">
        <v>41.702605611198791</v>
      </c>
      <c r="AY36" s="199">
        <v>39.322146244046863</v>
      </c>
      <c r="AZ36" s="199">
        <v>37.942393982750502</v>
      </c>
      <c r="BA36" s="199">
        <v>34.446997817397218</v>
      </c>
      <c r="BB36" s="199">
        <v>31.111712883303614</v>
      </c>
      <c r="BC36" s="199">
        <v>29.143342836826907</v>
      </c>
      <c r="BD36" s="199">
        <v>73.283257661271676</v>
      </c>
      <c r="BE36" s="199">
        <v>98.694508605963691</v>
      </c>
      <c r="BF36" s="199">
        <v>175.00285732764215</v>
      </c>
      <c r="BG36" s="199">
        <v>186.13779852512056</v>
      </c>
      <c r="BH36" s="199">
        <v>179.1122453930262</v>
      </c>
      <c r="BI36" s="199">
        <v>175.86776280009408</v>
      </c>
      <c r="BJ36" s="199">
        <v>170.09467272704603</v>
      </c>
      <c r="BK36" s="199">
        <v>170.26336486215794</v>
      </c>
      <c r="BL36" s="199">
        <v>177.97279132063727</v>
      </c>
      <c r="BM36" s="199">
        <v>182.90018524611</v>
      </c>
      <c r="BN36" s="199">
        <v>169.6413495248085</v>
      </c>
      <c r="BO36" s="199">
        <v>58.62752695703049</v>
      </c>
      <c r="BP36" s="199">
        <v>48.864478634342021</v>
      </c>
      <c r="BQ36" s="199">
        <v>45.513718950132976</v>
      </c>
      <c r="BR36" s="199">
        <v>41.058104071985753</v>
      </c>
      <c r="BS36" s="199">
        <v>36.235823971444027</v>
      </c>
      <c r="BT36" s="199">
        <v>32.882219532324214</v>
      </c>
      <c r="BU36" s="199">
        <v>29.705600794200759</v>
      </c>
      <c r="BV36" s="199">
        <v>28.29208115529411</v>
      </c>
      <c r="BW36" s="199">
        <v>28.783218456212179</v>
      </c>
      <c r="BX36" s="199">
        <v>29.122830393431762</v>
      </c>
      <c r="BY36" s="199">
        <v>26.900868512716514</v>
      </c>
      <c r="BZ36" s="199">
        <v>24.558356167488114</v>
      </c>
      <c r="CA36" s="199">
        <v>27.003252175566498</v>
      </c>
      <c r="CB36" s="199">
        <v>26.992123086303351</v>
      </c>
      <c r="CC36" s="199">
        <v>27.309892416323272</v>
      </c>
      <c r="CD36" s="199">
        <v>26.183126413436437</v>
      </c>
      <c r="CE36" s="222">
        <v>23.60496008622653</v>
      </c>
    </row>
    <row r="37" spans="2:83" x14ac:dyDescent="0.35">
      <c r="B37" s="203" t="s">
        <v>230</v>
      </c>
      <c r="C37" s="53"/>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v>6.275934029414878E-3</v>
      </c>
      <c r="AS37" s="199">
        <v>0.93893719952546084</v>
      </c>
      <c r="AT37" s="199">
        <v>18.311135450836733</v>
      </c>
      <c r="AU37" s="199">
        <v>46.596098157250964</v>
      </c>
      <c r="AV37" s="199">
        <v>29.771058862296012</v>
      </c>
      <c r="AW37" s="199">
        <v>23.032157704667888</v>
      </c>
      <c r="AX37" s="199">
        <v>0</v>
      </c>
      <c r="AY37" s="199">
        <v>107.66679807019928</v>
      </c>
      <c r="AZ37" s="199">
        <v>70.746719526502702</v>
      </c>
      <c r="BA37" s="199">
        <v>1.0095999160245459</v>
      </c>
      <c r="BB37" s="199">
        <v>0</v>
      </c>
      <c r="BC37" s="199">
        <v>1.6251121127528971</v>
      </c>
      <c r="BD37" s="199">
        <v>48.739921581844385</v>
      </c>
      <c r="BE37" s="199">
        <v>25.887084224515068</v>
      </c>
      <c r="BF37" s="199">
        <v>22.377170796780071</v>
      </c>
      <c r="BG37" s="199">
        <v>9.7603987231205256</v>
      </c>
      <c r="BH37" s="199">
        <v>2.6782831341874354</v>
      </c>
      <c r="BI37" s="199">
        <v>12.85556620046799</v>
      </c>
      <c r="BJ37" s="199">
        <v>4.8658765266306174</v>
      </c>
      <c r="BK37" s="199">
        <v>5.519991109197214</v>
      </c>
      <c r="BL37" s="199">
        <v>281.85690264938074</v>
      </c>
      <c r="BM37" s="199">
        <v>392.98624167367865</v>
      </c>
      <c r="BN37" s="199">
        <v>564.28021881830978</v>
      </c>
      <c r="BO37" s="199">
        <v>163.92531592481612</v>
      </c>
      <c r="BP37" s="199">
        <v>177.41443230175048</v>
      </c>
      <c r="BQ37" s="199">
        <v>10.308856729093618</v>
      </c>
      <c r="BR37" s="199">
        <v>13.385242719438581</v>
      </c>
      <c r="BS37" s="199">
        <v>4.554141784754357</v>
      </c>
      <c r="BT37" s="199">
        <v>3.7469782248886641</v>
      </c>
      <c r="BU37" s="199">
        <v>132.51719902407726</v>
      </c>
      <c r="BV37" s="199">
        <v>30.712423168285252</v>
      </c>
      <c r="BW37" s="199">
        <v>0.25225236637516946</v>
      </c>
      <c r="BX37" s="199">
        <v>103.04345116902891</v>
      </c>
      <c r="BY37" s="199">
        <v>0.22924627122688127</v>
      </c>
      <c r="BZ37" s="199">
        <v>16.571577059570757</v>
      </c>
      <c r="CA37" s="199">
        <v>16.466557188456186</v>
      </c>
      <c r="CB37" s="199">
        <v>16.252774381484731</v>
      </c>
      <c r="CC37" s="199">
        <v>16.166777402489014</v>
      </c>
      <c r="CD37" s="199">
        <v>15.972587916302482</v>
      </c>
      <c r="CE37" s="222">
        <v>15.69066096364495</v>
      </c>
    </row>
    <row r="38" spans="2:83" s="244" customFormat="1" ht="26.25" customHeight="1" x14ac:dyDescent="0.35">
      <c r="B38" s="294" t="s">
        <v>412</v>
      </c>
      <c r="C38" s="235"/>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v>63.595465279726781</v>
      </c>
      <c r="AR38" s="199">
        <v>311.4324419041734</v>
      </c>
      <c r="AS38" s="199">
        <v>248.84835123516916</v>
      </c>
      <c r="AT38" s="199">
        <v>270.35838151926572</v>
      </c>
      <c r="AU38" s="199">
        <v>345.02714405519595</v>
      </c>
      <c r="AV38" s="199">
        <v>335.24141524463425</v>
      </c>
      <c r="AW38" s="199">
        <v>367.18381838965661</v>
      </c>
      <c r="AX38" s="199">
        <v>348.15188117659847</v>
      </c>
      <c r="AY38" s="199">
        <v>384.9580478089739</v>
      </c>
      <c r="AZ38" s="199">
        <v>341.24360844724384</v>
      </c>
      <c r="BA38" s="199">
        <v>282.9067805642365</v>
      </c>
      <c r="BB38" s="199">
        <v>299.18676801850489</v>
      </c>
      <c r="BC38" s="199">
        <v>272.57641479738027</v>
      </c>
      <c r="BD38" s="199">
        <v>329.10372821551806</v>
      </c>
      <c r="BE38" s="199">
        <v>360.81735591346762</v>
      </c>
      <c r="BF38" s="199">
        <v>429.55505983753631</v>
      </c>
      <c r="BG38" s="199">
        <v>459.67243186180116</v>
      </c>
      <c r="BH38" s="199">
        <v>443.68680785734</v>
      </c>
      <c r="BI38" s="199">
        <v>471.96190651837242</v>
      </c>
      <c r="BJ38" s="199">
        <f t="shared" ref="BJ38:CE38" si="8">SUM(BJ39:BJ44)</f>
        <v>562.33925481823792</v>
      </c>
      <c r="BK38" s="199">
        <f t="shared" si="8"/>
        <v>505.75850117827628</v>
      </c>
      <c r="BL38" s="199">
        <f t="shared" si="8"/>
        <v>571.58258709964366</v>
      </c>
      <c r="BM38" s="199">
        <f t="shared" si="8"/>
        <v>689.43538960147885</v>
      </c>
      <c r="BN38" s="199">
        <f t="shared" si="8"/>
        <v>753.73016894734224</v>
      </c>
      <c r="BO38" s="199">
        <f t="shared" si="8"/>
        <v>304.2468079343754</v>
      </c>
      <c r="BP38" s="199">
        <f t="shared" si="8"/>
        <v>264.42454967778554</v>
      </c>
      <c r="BQ38" s="199">
        <f t="shared" si="8"/>
        <v>92.070946289727644</v>
      </c>
      <c r="BR38" s="199">
        <f t="shared" si="8"/>
        <v>80.256005264957423</v>
      </c>
      <c r="BS38" s="199">
        <f t="shared" si="8"/>
        <v>69.266066118326236</v>
      </c>
      <c r="BT38" s="199">
        <f t="shared" si="8"/>
        <v>64.753418776998942</v>
      </c>
      <c r="BU38" s="199">
        <f t="shared" si="8"/>
        <v>129.0843003082374</v>
      </c>
      <c r="BV38" s="199">
        <f t="shared" si="8"/>
        <v>72.394112143184444</v>
      </c>
      <c r="BW38" s="199">
        <f t="shared" si="8"/>
        <v>44.690048723015423</v>
      </c>
      <c r="BX38" s="199">
        <f t="shared" si="8"/>
        <v>136.93231358542926</v>
      </c>
      <c r="BY38" s="199">
        <f t="shared" si="8"/>
        <v>62.680553893123005</v>
      </c>
      <c r="BZ38" s="199">
        <f t="shared" si="8"/>
        <v>63.772221556430772</v>
      </c>
      <c r="CA38" s="199">
        <f t="shared" si="8"/>
        <v>69.109237666300345</v>
      </c>
      <c r="CB38" s="199">
        <f t="shared" si="8"/>
        <v>71.685621696651481</v>
      </c>
      <c r="CC38" s="199">
        <f t="shared" si="8"/>
        <v>73.148082979006489</v>
      </c>
      <c r="CD38" s="199">
        <f t="shared" si="8"/>
        <v>73.906369041849288</v>
      </c>
      <c r="CE38" s="222">
        <f t="shared" si="8"/>
        <v>71.552712992194685</v>
      </c>
    </row>
    <row r="39" spans="2:83" x14ac:dyDescent="0.35">
      <c r="B39" s="259" t="s">
        <v>729</v>
      </c>
      <c r="C39" s="74"/>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v>142.24656462146871</v>
      </c>
      <c r="BK39" s="199">
        <v>61.907335296142769</v>
      </c>
      <c r="BL39" s="199">
        <v>-0.30082770652273766</v>
      </c>
      <c r="BM39" s="199">
        <v>20.809559687847702</v>
      </c>
      <c r="BN39" s="199">
        <v>33.43397951139972</v>
      </c>
      <c r="BO39" s="199">
        <v>0.26766534236590461</v>
      </c>
      <c r="BP39" s="199">
        <v>-5.3871754617110543</v>
      </c>
      <c r="BQ39" s="199">
        <v>0</v>
      </c>
      <c r="BR39" s="199">
        <v>0</v>
      </c>
      <c r="BS39" s="199"/>
      <c r="BT39" s="199"/>
      <c r="BU39" s="199"/>
      <c r="BV39" s="199"/>
      <c r="BW39" s="199"/>
      <c r="BX39" s="199"/>
      <c r="BY39" s="199"/>
      <c r="BZ39" s="199"/>
      <c r="CA39" s="199"/>
      <c r="CB39" s="199"/>
      <c r="CC39" s="199"/>
      <c r="CD39" s="199"/>
      <c r="CE39" s="222"/>
    </row>
    <row r="40" spans="2:83" x14ac:dyDescent="0.35">
      <c r="B40" s="259" t="s">
        <v>730</v>
      </c>
      <c r="C40" s="74"/>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v>179.62922749557697</v>
      </c>
      <c r="BK40" s="199">
        <v>174.56403835630817</v>
      </c>
      <c r="BL40" s="199">
        <v>170.45392657356706</v>
      </c>
      <c r="BM40" s="199">
        <v>168.6501402832285</v>
      </c>
      <c r="BN40" s="199">
        <v>167.58465505727145</v>
      </c>
      <c r="BO40" s="199">
        <v>167.94952791960401</v>
      </c>
      <c r="BP40" s="199">
        <v>156.34846714300812</v>
      </c>
      <c r="BQ40" s="199">
        <v>10.080641914823955</v>
      </c>
      <c r="BR40" s="199">
        <v>0</v>
      </c>
      <c r="BS40" s="199"/>
      <c r="BT40" s="199"/>
      <c r="BU40" s="199"/>
      <c r="BV40" s="199"/>
      <c r="BW40" s="199"/>
      <c r="BX40" s="199"/>
      <c r="BY40" s="199"/>
      <c r="BZ40" s="199"/>
      <c r="CA40" s="199"/>
      <c r="CB40" s="199"/>
      <c r="CC40" s="199"/>
      <c r="CD40" s="199"/>
      <c r="CE40" s="222"/>
    </row>
    <row r="41" spans="2:83" x14ac:dyDescent="0.35">
      <c r="B41" s="259" t="s">
        <v>731</v>
      </c>
      <c r="C41" s="74"/>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v>35.735859644289086</v>
      </c>
      <c r="BK41" s="199">
        <v>63.783392124086006</v>
      </c>
      <c r="BL41" s="199">
        <v>100.51220048487939</v>
      </c>
      <c r="BM41" s="199">
        <v>146.0745161494396</v>
      </c>
      <c r="BN41" s="199">
        <v>133.12488653808194</v>
      </c>
      <c r="BO41" s="199">
        <v>-19.466939363186832</v>
      </c>
      <c r="BP41" s="199">
        <v>-39.765025997205008</v>
      </c>
      <c r="BQ41" s="199">
        <v>0</v>
      </c>
      <c r="BR41" s="199">
        <v>0</v>
      </c>
      <c r="BS41" s="199"/>
      <c r="BT41" s="199"/>
      <c r="BU41" s="199"/>
      <c r="BV41" s="199"/>
      <c r="BW41" s="199"/>
      <c r="BX41" s="199"/>
      <c r="BY41" s="199"/>
      <c r="BZ41" s="199"/>
      <c r="CA41" s="199"/>
      <c r="CB41" s="199"/>
      <c r="CC41" s="199"/>
      <c r="CD41" s="199"/>
      <c r="CE41" s="222"/>
    </row>
    <row r="42" spans="2:83" x14ac:dyDescent="0.35">
      <c r="B42" s="259" t="s">
        <v>241</v>
      </c>
      <c r="C42" s="74"/>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v>33.485424322072866</v>
      </c>
      <c r="BK42" s="199">
        <v>33.566360372254898</v>
      </c>
      <c r="BL42" s="199">
        <v>35.277299341918805</v>
      </c>
      <c r="BM42" s="199">
        <v>33.526300698144837</v>
      </c>
      <c r="BN42" s="199">
        <v>31.44485740050521</v>
      </c>
      <c r="BO42" s="199">
        <v>32.133951149187737</v>
      </c>
      <c r="BP42" s="199">
        <v>31.794565872264236</v>
      </c>
      <c r="BQ42" s="199">
        <v>32.120673498323058</v>
      </c>
      <c r="BR42" s="199">
        <v>33.264759963862545</v>
      </c>
      <c r="BS42" s="199">
        <v>30.736841030369959</v>
      </c>
      <c r="BT42" s="199">
        <v>29.970953056948826</v>
      </c>
      <c r="BU42" s="199">
        <v>29.601181096017481</v>
      </c>
      <c r="BV42" s="199">
        <v>36.284916960725461</v>
      </c>
      <c r="BW42" s="199">
        <v>27.03580874572258</v>
      </c>
      <c r="BX42" s="199">
        <v>49.297614936309209</v>
      </c>
      <c r="BY42" s="199">
        <v>38.750190469094136</v>
      </c>
      <c r="BZ42" s="199">
        <v>32.052867672444506</v>
      </c>
      <c r="CA42" s="199">
        <v>34.998740156302503</v>
      </c>
      <c r="CB42" s="199">
        <v>35.323690311608502</v>
      </c>
      <c r="CC42" s="199">
        <v>36.076735493637869</v>
      </c>
      <c r="CD42" s="199">
        <v>38.078975246659951</v>
      </c>
      <c r="CE42" s="222">
        <v>38.47354543553076</v>
      </c>
    </row>
    <row r="43" spans="2:83" x14ac:dyDescent="0.35">
      <c r="B43" s="259" t="s">
        <v>275</v>
      </c>
      <c r="C43" s="74"/>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v>169.75448338159194</v>
      </c>
      <c r="BK43" s="199">
        <v>170.26336486215794</v>
      </c>
      <c r="BL43" s="199">
        <v>177.97279132063727</v>
      </c>
      <c r="BM43" s="199">
        <v>182.90018524611</v>
      </c>
      <c r="BN43" s="199">
        <v>169.6413495248085</v>
      </c>
      <c r="BO43" s="199">
        <v>58.62752695703049</v>
      </c>
      <c r="BP43" s="199">
        <v>48.864478634342021</v>
      </c>
      <c r="BQ43" s="199">
        <v>45.513718950132976</v>
      </c>
      <c r="BR43" s="199">
        <v>41.058104071985753</v>
      </c>
      <c r="BS43" s="199">
        <v>36.229807529926553</v>
      </c>
      <c r="BT43" s="199">
        <v>32.873376422510233</v>
      </c>
      <c r="BU43" s="199">
        <v>29.701541701408591</v>
      </c>
      <c r="BV43" s="199">
        <v>28.287523613325554</v>
      </c>
      <c r="BW43" s="199">
        <v>28.778526432664016</v>
      </c>
      <c r="BX43" s="199">
        <v>29.120519378660525</v>
      </c>
      <c r="BY43" s="199">
        <v>26.898733819637162</v>
      </c>
      <c r="BZ43" s="199">
        <v>24.556407362269198</v>
      </c>
      <c r="CA43" s="199">
        <v>27.00110935792803</v>
      </c>
      <c r="CB43" s="199">
        <v>26.989981151803281</v>
      </c>
      <c r="CC43" s="199">
        <v>27.307725265537364</v>
      </c>
      <c r="CD43" s="199">
        <v>26.181048676105238</v>
      </c>
      <c r="CE43" s="222">
        <v>23.603086936855512</v>
      </c>
    </row>
    <row r="44" spans="2:83" x14ac:dyDescent="0.35">
      <c r="B44" s="259" t="s">
        <v>230</v>
      </c>
      <c r="C44" s="74"/>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v>1.4876953532384276</v>
      </c>
      <c r="BK44" s="199">
        <v>1.6740101673264425</v>
      </c>
      <c r="BL44" s="199">
        <v>87.667197085163863</v>
      </c>
      <c r="BM44" s="199">
        <v>137.47468753670825</v>
      </c>
      <c r="BN44" s="199">
        <v>218.50044091527542</v>
      </c>
      <c r="BO44" s="199">
        <v>64.735075929374119</v>
      </c>
      <c r="BP44" s="199">
        <v>72.569239487087216</v>
      </c>
      <c r="BQ44" s="199">
        <v>4.3559119264476589</v>
      </c>
      <c r="BR44" s="199">
        <v>5.9331412291091183</v>
      </c>
      <c r="BS44" s="199">
        <v>2.2994175580297336</v>
      </c>
      <c r="BT44" s="199">
        <v>1.9090892975398774</v>
      </c>
      <c r="BU44" s="199">
        <v>69.781577510811346</v>
      </c>
      <c r="BV44" s="199">
        <v>7.8216715691334295</v>
      </c>
      <c r="BW44" s="199">
        <v>-11.124286455371177</v>
      </c>
      <c r="BX44" s="199">
        <v>58.514179270459536</v>
      </c>
      <c r="BY44" s="199">
        <v>-2.9683703956082916</v>
      </c>
      <c r="BZ44" s="199">
        <v>7.1629465217170685</v>
      </c>
      <c r="CA44" s="199">
        <v>7.1093881520698101</v>
      </c>
      <c r="CB44" s="199">
        <v>9.3719502332397031</v>
      </c>
      <c r="CC44" s="199">
        <v>9.7636222198312517</v>
      </c>
      <c r="CD44" s="199">
        <v>9.646345119084101</v>
      </c>
      <c r="CE44" s="222">
        <v>9.4760806198084087</v>
      </c>
    </row>
    <row r="45" spans="2:83" s="244" customFormat="1" ht="26.25" customHeight="1" x14ac:dyDescent="0.35">
      <c r="B45" s="294" t="s">
        <v>735</v>
      </c>
      <c r="C45" s="235"/>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v>14.035472648563237</v>
      </c>
      <c r="AR45" s="199">
        <v>68.732912024384873</v>
      </c>
      <c r="AS45" s="199">
        <v>54.920649012291946</v>
      </c>
      <c r="AT45" s="199">
        <v>59.667896955117293</v>
      </c>
      <c r="AU45" s="199">
        <v>76.147238204770858</v>
      </c>
      <c r="AV45" s="199">
        <v>76.236314828978564</v>
      </c>
      <c r="AW45" s="199">
        <v>75.986273264476736</v>
      </c>
      <c r="AX45" s="199">
        <v>55.952947708704805</v>
      </c>
      <c r="AY45" s="199">
        <v>92.65367122666872</v>
      </c>
      <c r="AZ45" s="199">
        <v>70.519127233231643</v>
      </c>
      <c r="BA45" s="199">
        <v>37.386208494424309</v>
      </c>
      <c r="BB45" s="199">
        <v>37.41464084023562</v>
      </c>
      <c r="BC45" s="199">
        <v>37.139524839358913</v>
      </c>
      <c r="BD45" s="199">
        <v>58.882097174099151</v>
      </c>
      <c r="BE45" s="199">
        <v>45.286277858612522</v>
      </c>
      <c r="BF45" s="199">
        <v>46.119972880474243</v>
      </c>
      <c r="BG45" s="199">
        <v>46.921754609114686</v>
      </c>
      <c r="BH45" s="199">
        <v>48.801050589547813</v>
      </c>
      <c r="BI45" s="199">
        <v>59.599857791606908</v>
      </c>
      <c r="BJ45" s="199">
        <f t="shared" ref="BJ45:CE45" si="9">SUM(BJ46:BJ51)</f>
        <v>64.533204190736384</v>
      </c>
      <c r="BK45" s="199">
        <f t="shared" si="9"/>
        <v>59.079085303688267</v>
      </c>
      <c r="BL45" s="199">
        <f t="shared" si="9"/>
        <v>245.54393201726811</v>
      </c>
      <c r="BM45" s="199">
        <f t="shared" si="9"/>
        <v>304.86943551525269</v>
      </c>
      <c r="BN45" s="199">
        <f t="shared" si="9"/>
        <v>392.16671285555429</v>
      </c>
      <c r="BO45" s="199">
        <f t="shared" si="9"/>
        <v>138.91115192551342</v>
      </c>
      <c r="BP45" s="199">
        <f t="shared" si="9"/>
        <v>138.1272288150777</v>
      </c>
      <c r="BQ45" s="199">
        <f t="shared" si="9"/>
        <v>28.596753874800346</v>
      </c>
      <c r="BR45" s="199">
        <f t="shared" si="9"/>
        <v>27.753782692107087</v>
      </c>
      <c r="BS45" s="199">
        <f t="shared" si="9"/>
        <v>19.465312225714101</v>
      </c>
      <c r="BT45" s="199">
        <f t="shared" si="9"/>
        <v>17.269230277365054</v>
      </c>
      <c r="BU45" s="199">
        <f t="shared" si="9"/>
        <v>76.041950582917366</v>
      </c>
      <c r="BV45" s="199">
        <f t="shared" si="9"/>
        <v>37.110235962962903</v>
      </c>
      <c r="BW45" s="199">
        <f t="shared" si="9"/>
        <v>22.089317654560141</v>
      </c>
      <c r="BX45" s="199">
        <f t="shared" si="9"/>
        <v>59.96062647499042</v>
      </c>
      <c r="BY45" s="199">
        <f t="shared" si="9"/>
        <v>15.327688533798472</v>
      </c>
      <c r="BZ45" s="199">
        <f t="shared" si="9"/>
        <v>19.442405268786828</v>
      </c>
      <c r="CA45" s="199">
        <f t="shared" si="9"/>
        <v>20.313129542205324</v>
      </c>
      <c r="CB45" s="199">
        <f t="shared" si="9"/>
        <v>17.938485853431164</v>
      </c>
      <c r="CC45" s="199">
        <f t="shared" si="9"/>
        <v>17.696528291634603</v>
      </c>
      <c r="CD45" s="199">
        <f t="shared" si="9"/>
        <v>18.24618245591757</v>
      </c>
      <c r="CE45" s="222">
        <f t="shared" si="9"/>
        <v>18.257807000123481</v>
      </c>
    </row>
    <row r="46" spans="2:83" x14ac:dyDescent="0.35">
      <c r="B46" s="259" t="s">
        <v>729</v>
      </c>
      <c r="C46" s="53"/>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v>8.1197827585193547</v>
      </c>
      <c r="BK46" s="199">
        <v>4.1623928747673364</v>
      </c>
      <c r="BL46" s="199">
        <v>-2.2295501342716323E-2</v>
      </c>
      <c r="BM46" s="199">
        <v>1.614534803367494</v>
      </c>
      <c r="BN46" s="199">
        <v>2.9073025662086707</v>
      </c>
      <c r="BO46" s="199">
        <v>2.359183104639638E-2</v>
      </c>
      <c r="BP46" s="199">
        <v>-0.4620921405810785</v>
      </c>
      <c r="BQ46" s="199">
        <v>0</v>
      </c>
      <c r="BR46" s="199">
        <v>0</v>
      </c>
      <c r="BS46" s="199"/>
      <c r="BT46" s="199"/>
      <c r="BU46" s="199"/>
      <c r="BV46" s="199"/>
      <c r="BW46" s="199"/>
      <c r="BX46" s="199"/>
      <c r="BY46" s="199"/>
      <c r="BZ46" s="199"/>
      <c r="CA46" s="199"/>
      <c r="CB46" s="199"/>
      <c r="CC46" s="199"/>
      <c r="CD46" s="199"/>
      <c r="CE46" s="222"/>
    </row>
    <row r="47" spans="2:83" x14ac:dyDescent="0.35">
      <c r="B47" s="259" t="s">
        <v>730</v>
      </c>
      <c r="C47" s="53"/>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v>19.516257532778873</v>
      </c>
      <c r="BK47" s="199">
        <v>19.18073229442232</v>
      </c>
      <c r="BL47" s="199">
        <v>18.310111713882616</v>
      </c>
      <c r="BM47" s="199">
        <v>16.679684203835784</v>
      </c>
      <c r="BN47" s="199">
        <v>15.368025136256332</v>
      </c>
      <c r="BO47" s="199">
        <v>12.641362316529337</v>
      </c>
      <c r="BP47" s="199">
        <v>10.690493479863804</v>
      </c>
      <c r="BQ47" s="199">
        <v>0.68927466084266364</v>
      </c>
      <c r="BR47" s="199">
        <v>0</v>
      </c>
      <c r="BS47" s="199"/>
      <c r="BT47" s="199"/>
      <c r="BU47" s="199"/>
      <c r="BV47" s="199"/>
      <c r="BW47" s="199"/>
      <c r="BX47" s="199"/>
      <c r="BY47" s="199"/>
      <c r="BZ47" s="199"/>
      <c r="CA47" s="199"/>
      <c r="CB47" s="199"/>
      <c r="CC47" s="199"/>
      <c r="CD47" s="199"/>
      <c r="CE47" s="222"/>
    </row>
    <row r="48" spans="2:83" x14ac:dyDescent="0.35">
      <c r="B48" s="259" t="s">
        <v>731</v>
      </c>
      <c r="C48" s="53"/>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v>0.61801588398058449</v>
      </c>
      <c r="BK48" s="199">
        <v>0.90564654131562283</v>
      </c>
      <c r="BL48" s="199">
        <v>1.5306426469778587</v>
      </c>
      <c r="BM48" s="199">
        <v>1.9239804558690117</v>
      </c>
      <c r="BN48" s="199">
        <v>1.7534179584549801</v>
      </c>
      <c r="BO48" s="199">
        <v>-9.7823815895411226E-2</v>
      </c>
      <c r="BP48" s="199">
        <v>-0.15969889958716874</v>
      </c>
      <c r="BQ48" s="199">
        <v>0</v>
      </c>
      <c r="BR48" s="199">
        <v>0</v>
      </c>
      <c r="BS48" s="199"/>
      <c r="BT48" s="199"/>
      <c r="BU48" s="199"/>
      <c r="BV48" s="199"/>
      <c r="BW48" s="199"/>
      <c r="BX48" s="199"/>
      <c r="BY48" s="199"/>
      <c r="BZ48" s="199"/>
      <c r="CA48" s="199"/>
      <c r="CB48" s="199"/>
      <c r="CC48" s="199"/>
      <c r="CD48" s="199"/>
      <c r="CE48" s="222"/>
    </row>
    <row r="49" spans="1:83" x14ac:dyDescent="0.35">
      <c r="B49" s="259" t="s">
        <v>241</v>
      </c>
      <c r="C49" s="53"/>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v>32.560777496611287</v>
      </c>
      <c r="BK49" s="199">
        <v>30.984332651312215</v>
      </c>
      <c r="BL49" s="199">
        <v>31.535767593533471</v>
      </c>
      <c r="BM49" s="199">
        <v>29.139681915209998</v>
      </c>
      <c r="BN49" s="199">
        <v>26.358189291599952</v>
      </c>
      <c r="BO49" s="199">
        <v>27.153781598391117</v>
      </c>
      <c r="BP49" s="199">
        <v>23.213333560718873</v>
      </c>
      <c r="BQ49" s="199">
        <v>21.954534411311723</v>
      </c>
      <c r="BR49" s="199">
        <v>20.301681201777622</v>
      </c>
      <c r="BS49" s="199">
        <v>17.204571557472004</v>
      </c>
      <c r="BT49" s="199">
        <v>15.42249824020228</v>
      </c>
      <c r="BU49" s="199">
        <v>13.302269976859241</v>
      </c>
      <c r="BV49" s="199">
        <v>14.214926821842523</v>
      </c>
      <c r="BW49" s="199">
        <v>10.708086809265632</v>
      </c>
      <c r="BX49" s="199">
        <v>15.429043561649815</v>
      </c>
      <c r="BY49" s="199">
        <v>12.127937173883947</v>
      </c>
      <c r="BZ49" s="199">
        <v>10.031825925714223</v>
      </c>
      <c r="CA49" s="199">
        <v>10.953817688180484</v>
      </c>
      <c r="CB49" s="199">
        <v>11.055519770686065</v>
      </c>
      <c r="CC49" s="199">
        <v>11.291205958190934</v>
      </c>
      <c r="CD49" s="199">
        <v>11.917861921367992</v>
      </c>
      <c r="CE49" s="222">
        <v>12.04135350691592</v>
      </c>
    </row>
    <row r="50" spans="1:83" x14ac:dyDescent="0.35">
      <c r="B50" s="259" t="s">
        <v>275</v>
      </c>
      <c r="C50" s="53"/>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v>0.34018934545409207</v>
      </c>
      <c r="BK50" s="199">
        <v>0</v>
      </c>
      <c r="BL50" s="199">
        <v>0</v>
      </c>
      <c r="BM50" s="199">
        <v>0</v>
      </c>
      <c r="BN50" s="199">
        <v>0</v>
      </c>
      <c r="BO50" s="199">
        <v>0</v>
      </c>
      <c r="BP50" s="199">
        <v>0</v>
      </c>
      <c r="BQ50" s="199">
        <v>0</v>
      </c>
      <c r="BR50" s="199">
        <v>0</v>
      </c>
      <c r="BS50" s="199">
        <v>6.0164415174730722E-3</v>
      </c>
      <c r="BT50" s="199">
        <v>8.8431098139859776E-3</v>
      </c>
      <c r="BU50" s="199">
        <v>4.0590927922101805E-3</v>
      </c>
      <c r="BV50" s="199">
        <v>4.557541968556008E-3</v>
      </c>
      <c r="BW50" s="199">
        <v>4.692023548164519E-3</v>
      </c>
      <c r="BX50" s="199">
        <v>2.3110147712359715E-3</v>
      </c>
      <c r="BY50" s="199">
        <v>2.1346930793511654E-3</v>
      </c>
      <c r="BZ50" s="199">
        <v>1.9488052189160499E-3</v>
      </c>
      <c r="CA50" s="199">
        <v>2.1428176384672591E-3</v>
      </c>
      <c r="CB50" s="199">
        <v>2.1419345000713414E-3</v>
      </c>
      <c r="CC50" s="199">
        <v>2.1671507859069828E-3</v>
      </c>
      <c r="CD50" s="199">
        <v>2.0777373311984607E-3</v>
      </c>
      <c r="CE50" s="222">
        <v>1.8731493710187784E-3</v>
      </c>
    </row>
    <row r="51" spans="1:83" x14ac:dyDescent="0.35">
      <c r="B51" s="259" t="s">
        <v>230</v>
      </c>
      <c r="C51" s="53"/>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v>3.37818117339219</v>
      </c>
      <c r="BK51" s="199">
        <v>3.8459809418707711</v>
      </c>
      <c r="BL51" s="199">
        <v>194.18970556421687</v>
      </c>
      <c r="BM51" s="199">
        <v>255.5115541369704</v>
      </c>
      <c r="BN51" s="199">
        <v>345.77977790303436</v>
      </c>
      <c r="BO51" s="199">
        <v>99.190239995441999</v>
      </c>
      <c r="BP51" s="199">
        <v>104.84519281466326</v>
      </c>
      <c r="BQ51" s="199">
        <v>5.9529448026459582</v>
      </c>
      <c r="BR51" s="199">
        <v>7.452101490329464</v>
      </c>
      <c r="BS51" s="199">
        <v>2.254724226724623</v>
      </c>
      <c r="BT51" s="199">
        <v>1.8378889273487864</v>
      </c>
      <c r="BU51" s="199">
        <v>62.735621513265912</v>
      </c>
      <c r="BV51" s="199">
        <v>22.890751599151823</v>
      </c>
      <c r="BW51" s="199">
        <v>11.376538821746346</v>
      </c>
      <c r="BX51" s="199">
        <v>44.52927189856937</v>
      </c>
      <c r="BY51" s="199">
        <v>3.1976166668351729</v>
      </c>
      <c r="BZ51" s="199">
        <v>9.4086305378536892</v>
      </c>
      <c r="CA51" s="199">
        <v>9.3571690363863738</v>
      </c>
      <c r="CB51" s="199">
        <v>6.8808241482450265</v>
      </c>
      <c r="CC51" s="199">
        <v>6.4031551826577635</v>
      </c>
      <c r="CD51" s="199">
        <v>6.3262427972183799</v>
      </c>
      <c r="CE51" s="222">
        <v>6.2145803438365421</v>
      </c>
    </row>
    <row r="52" spans="1:83" ht="16" thickBot="1" x14ac:dyDescent="0.4">
      <c r="A52" s="362"/>
      <c r="B52" s="458"/>
      <c r="C52" s="122"/>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96"/>
    </row>
    <row r="53" spans="1:83" x14ac:dyDescent="0.35">
      <c r="B53" s="53"/>
      <c r="C53" s="53"/>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row>
  </sheetData>
  <hyperlinks>
    <hyperlink ref="A1" location="Contents!A1" display="Contents page" xr:uid="{00000000-0004-0000-1B00-000000000000}"/>
    <hyperlink ref="B1" location="Notes!A1" display="Information relating to this table can be found in the 'Notes' tab" xr:uid="{00000000-0004-0000-1B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E39"/>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12.81640625" defaultRowHeight="15.5" x14ac:dyDescent="0.35"/>
  <cols>
    <col min="1" max="1" width="23" style="307" bestFit="1" customWidth="1"/>
    <col min="2" max="2" width="75.81640625" style="307" customWidth="1"/>
    <col min="3" max="3" width="25.81640625" style="307" customWidth="1"/>
    <col min="4" max="75" width="12.81640625" style="199" customWidth="1"/>
    <col min="76" max="76" width="12.81640625" style="307" customWidth="1"/>
    <col min="77" max="16384" width="12.81640625" style="307"/>
  </cols>
  <sheetData>
    <row r="1" spans="1:83" s="305" customFormat="1" ht="25.5" customHeight="1" thickBot="1" x14ac:dyDescent="0.3">
      <c r="A1" s="45" t="s">
        <v>44</v>
      </c>
      <c r="B1" s="46" t="s">
        <v>88</v>
      </c>
      <c r="C1" s="111"/>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65"/>
      <c r="BW1" s="365"/>
      <c r="BX1" s="365"/>
    </row>
    <row r="2" spans="1:83" ht="15.75" customHeight="1" x14ac:dyDescent="0.35">
      <c r="A2" s="48" t="s">
        <v>45</v>
      </c>
      <c r="B2" s="17" t="s">
        <v>736</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4" customHeight="1" x14ac:dyDescent="0.35">
      <c r="A4" s="36"/>
      <c r="B4" s="109" t="s">
        <v>137</v>
      </c>
      <c r="D4" s="479">
        <f t="shared" ref="D4:AI4" si="0">SUM(D5,D12)</f>
        <v>176.4</v>
      </c>
      <c r="E4" s="479">
        <f t="shared" si="0"/>
        <v>248.9</v>
      </c>
      <c r="F4" s="479">
        <f t="shared" si="0"/>
        <v>248.6</v>
      </c>
      <c r="G4" s="479">
        <f t="shared" si="0"/>
        <v>275.2</v>
      </c>
      <c r="H4" s="479">
        <f t="shared" si="0"/>
        <v>315.5</v>
      </c>
      <c r="I4" s="479">
        <f t="shared" si="0"/>
        <v>334.1</v>
      </c>
      <c r="J4" s="479">
        <f t="shared" si="0"/>
        <v>348.1</v>
      </c>
      <c r="K4" s="479">
        <f t="shared" si="0"/>
        <v>432.5</v>
      </c>
      <c r="L4" s="479">
        <f t="shared" si="0"/>
        <v>447.9</v>
      </c>
      <c r="M4" s="479">
        <f t="shared" si="0"/>
        <v>482.1</v>
      </c>
      <c r="N4" s="479">
        <f t="shared" si="0"/>
        <v>617.4</v>
      </c>
      <c r="O4" s="479">
        <f t="shared" si="0"/>
        <v>657</v>
      </c>
      <c r="P4" s="479">
        <f t="shared" si="0"/>
        <v>676.9</v>
      </c>
      <c r="Q4" s="479">
        <f t="shared" si="0"/>
        <v>783.9</v>
      </c>
      <c r="R4" s="479">
        <f t="shared" si="0"/>
        <v>807.1</v>
      </c>
      <c r="S4" s="479">
        <f t="shared" si="0"/>
        <v>958.8</v>
      </c>
      <c r="T4" s="479">
        <f t="shared" si="0"/>
        <v>1014.7</v>
      </c>
      <c r="U4" s="479">
        <f t="shared" si="0"/>
        <v>1237.8</v>
      </c>
      <c r="V4" s="479">
        <f t="shared" si="0"/>
        <v>1271.5999999999999</v>
      </c>
      <c r="W4" s="479">
        <f t="shared" si="0"/>
        <v>1384.6</v>
      </c>
      <c r="X4" s="479">
        <f t="shared" si="0"/>
        <v>1543.3</v>
      </c>
      <c r="Y4" s="479">
        <f t="shared" si="0"/>
        <v>1626.9</v>
      </c>
      <c r="Z4" s="479">
        <f t="shared" si="0"/>
        <v>1785.2</v>
      </c>
      <c r="AA4" s="479">
        <f t="shared" si="0"/>
        <v>2068.1999999999998</v>
      </c>
      <c r="AB4" s="479">
        <f t="shared" si="0"/>
        <v>2395.6</v>
      </c>
      <c r="AC4" s="479">
        <f t="shared" si="0"/>
        <v>2779.8</v>
      </c>
      <c r="AD4" s="479">
        <f t="shared" si="0"/>
        <v>3609</v>
      </c>
      <c r="AE4" s="479">
        <f t="shared" si="0"/>
        <v>4824.8999999999996</v>
      </c>
      <c r="AF4" s="479">
        <f t="shared" si="0"/>
        <v>5687.1</v>
      </c>
      <c r="AG4" s="479">
        <f t="shared" si="0"/>
        <v>6627.5</v>
      </c>
      <c r="AH4" s="479">
        <f t="shared" si="0"/>
        <v>7589</v>
      </c>
      <c r="AI4" s="479">
        <f t="shared" si="0"/>
        <v>8852</v>
      </c>
      <c r="AJ4" s="479">
        <f t="shared" ref="AJ4:BO4" si="1">SUM(AJ5,AJ12)</f>
        <v>10564</v>
      </c>
      <c r="AK4" s="479">
        <f t="shared" si="1"/>
        <v>12165</v>
      </c>
      <c r="AL4" s="479">
        <f t="shared" si="1"/>
        <v>13589</v>
      </c>
      <c r="AM4" s="479">
        <f t="shared" si="1"/>
        <v>14654</v>
      </c>
      <c r="AN4" s="479">
        <f t="shared" si="1"/>
        <v>15307</v>
      </c>
      <c r="AO4" s="479">
        <f t="shared" si="1"/>
        <v>16625</v>
      </c>
      <c r="AP4" s="479">
        <f t="shared" si="1"/>
        <v>17816.453000000001</v>
      </c>
      <c r="AQ4" s="479">
        <f t="shared" si="1"/>
        <v>18685.544999999998</v>
      </c>
      <c r="AR4" s="479">
        <f t="shared" si="1"/>
        <v>19273.72</v>
      </c>
      <c r="AS4" s="479">
        <f t="shared" si="1"/>
        <v>20731.936000000002</v>
      </c>
      <c r="AT4" s="479">
        <f t="shared" si="1"/>
        <v>22734.863000000001</v>
      </c>
      <c r="AU4" s="479">
        <f t="shared" si="1"/>
        <v>25578.864000000001</v>
      </c>
      <c r="AV4" s="479">
        <f t="shared" si="1"/>
        <v>26741.489000000001</v>
      </c>
      <c r="AW4" s="479">
        <f t="shared" si="1"/>
        <v>28219.280000000002</v>
      </c>
      <c r="AX4" s="479">
        <f t="shared" si="1"/>
        <v>28779.506000000001</v>
      </c>
      <c r="AY4" s="479">
        <f t="shared" si="1"/>
        <v>29998.344000000005</v>
      </c>
      <c r="AZ4" s="479">
        <f t="shared" si="1"/>
        <v>32024.285999999996</v>
      </c>
      <c r="BA4" s="479">
        <f t="shared" si="1"/>
        <v>33586</v>
      </c>
      <c r="BB4" s="479">
        <f t="shared" si="1"/>
        <v>35603.290999999997</v>
      </c>
      <c r="BC4" s="479">
        <f t="shared" si="1"/>
        <v>37802.438000000002</v>
      </c>
      <c r="BD4" s="479">
        <f t="shared" si="1"/>
        <v>38745.199999999997</v>
      </c>
      <c r="BE4" s="479">
        <f t="shared" si="1"/>
        <v>41921.603135450001</v>
      </c>
      <c r="BF4" s="479">
        <f t="shared" si="1"/>
        <v>44367.258565528275</v>
      </c>
      <c r="BG4" s="479">
        <f t="shared" si="1"/>
        <v>46506.352382756908</v>
      </c>
      <c r="BH4" s="479">
        <f t="shared" si="1"/>
        <v>48801.804999999993</v>
      </c>
      <c r="BI4" s="479">
        <f t="shared" si="1"/>
        <v>51422.462685709994</v>
      </c>
      <c r="BJ4" s="479">
        <f t="shared" si="1"/>
        <v>53663.45674691999</v>
      </c>
      <c r="BK4" s="479">
        <f t="shared" si="1"/>
        <v>57593.742352232308</v>
      </c>
      <c r="BL4" s="479">
        <f t="shared" si="1"/>
        <v>61584.34965923</v>
      </c>
      <c r="BM4" s="479">
        <f t="shared" si="1"/>
        <v>66895.841990320012</v>
      </c>
      <c r="BN4" s="479">
        <f t="shared" si="1"/>
        <v>69835.141333070016</v>
      </c>
      <c r="BO4" s="479">
        <f t="shared" si="1"/>
        <v>74150.519898250015</v>
      </c>
      <c r="BP4" s="479">
        <f t="shared" ref="BP4:CE4" si="2">SUM(BP5,BP12)</f>
        <v>79809.006438810029</v>
      </c>
      <c r="BQ4" s="479">
        <f t="shared" si="2"/>
        <v>83110.340476999991</v>
      </c>
      <c r="BR4" s="479">
        <f t="shared" si="2"/>
        <v>86515.830874880034</v>
      </c>
      <c r="BS4" s="479">
        <f t="shared" si="2"/>
        <v>89367.86147389999</v>
      </c>
      <c r="BT4" s="479">
        <f t="shared" si="2"/>
        <v>91580.290263549934</v>
      </c>
      <c r="BU4" s="479">
        <f t="shared" si="2"/>
        <v>93800.446975290019</v>
      </c>
      <c r="BV4" s="479">
        <f t="shared" si="2"/>
        <v>96743.369584550004</v>
      </c>
      <c r="BW4" s="479">
        <f t="shared" si="2"/>
        <v>98797.419040459979</v>
      </c>
      <c r="BX4" s="479">
        <f t="shared" si="2"/>
        <v>102034.52234502997</v>
      </c>
      <c r="BY4" s="479">
        <f t="shared" si="2"/>
        <v>104196.26483897696</v>
      </c>
      <c r="BZ4" s="479">
        <f t="shared" si="2"/>
        <v>109729.60701296672</v>
      </c>
      <c r="CA4" s="479">
        <f t="shared" si="2"/>
        <v>124707.04572895159</v>
      </c>
      <c r="CB4" s="479">
        <f t="shared" si="2"/>
        <v>135931.03043359309</v>
      </c>
      <c r="CC4" s="479">
        <f t="shared" si="2"/>
        <v>141523.50204949884</v>
      </c>
      <c r="CD4" s="479">
        <f t="shared" si="2"/>
        <v>145550.13485866113</v>
      </c>
      <c r="CE4" s="480">
        <f t="shared" si="2"/>
        <v>148408.69909846218</v>
      </c>
    </row>
    <row r="5" spans="1:83" ht="26.25" customHeight="1" x14ac:dyDescent="0.35">
      <c r="B5" s="74" t="s">
        <v>737</v>
      </c>
      <c r="C5" s="497"/>
      <c r="D5" s="481">
        <f t="shared" ref="D5:AI5" si="3">SUM(D6:D9)</f>
        <v>176.4</v>
      </c>
      <c r="E5" s="481">
        <f t="shared" si="3"/>
        <v>248.9</v>
      </c>
      <c r="F5" s="481">
        <f t="shared" si="3"/>
        <v>248.6</v>
      </c>
      <c r="G5" s="481">
        <f t="shared" si="3"/>
        <v>275.2</v>
      </c>
      <c r="H5" s="481">
        <f t="shared" si="3"/>
        <v>315.5</v>
      </c>
      <c r="I5" s="481">
        <f t="shared" si="3"/>
        <v>334.1</v>
      </c>
      <c r="J5" s="481">
        <f t="shared" si="3"/>
        <v>348.1</v>
      </c>
      <c r="K5" s="481">
        <f t="shared" si="3"/>
        <v>432.5</v>
      </c>
      <c r="L5" s="481">
        <f t="shared" si="3"/>
        <v>447.9</v>
      </c>
      <c r="M5" s="481">
        <f t="shared" si="3"/>
        <v>482.1</v>
      </c>
      <c r="N5" s="481">
        <f t="shared" si="3"/>
        <v>617.4</v>
      </c>
      <c r="O5" s="481">
        <f t="shared" si="3"/>
        <v>657</v>
      </c>
      <c r="P5" s="481">
        <f t="shared" si="3"/>
        <v>676.9</v>
      </c>
      <c r="Q5" s="481">
        <f t="shared" si="3"/>
        <v>783.9</v>
      </c>
      <c r="R5" s="481">
        <f t="shared" si="3"/>
        <v>807.1</v>
      </c>
      <c r="S5" s="481">
        <f t="shared" si="3"/>
        <v>958.8</v>
      </c>
      <c r="T5" s="481">
        <f t="shared" si="3"/>
        <v>1014.7</v>
      </c>
      <c r="U5" s="481">
        <f t="shared" si="3"/>
        <v>1237.8</v>
      </c>
      <c r="V5" s="481">
        <f t="shared" si="3"/>
        <v>1271.5999999999999</v>
      </c>
      <c r="W5" s="481">
        <f t="shared" si="3"/>
        <v>1384.6</v>
      </c>
      <c r="X5" s="481">
        <f t="shared" si="3"/>
        <v>1543.3</v>
      </c>
      <c r="Y5" s="481">
        <f t="shared" si="3"/>
        <v>1626.9</v>
      </c>
      <c r="Z5" s="481">
        <f t="shared" si="3"/>
        <v>1777.8</v>
      </c>
      <c r="AA5" s="481">
        <f t="shared" si="3"/>
        <v>2045.3</v>
      </c>
      <c r="AB5" s="481">
        <f t="shared" si="3"/>
        <v>2368.6</v>
      </c>
      <c r="AC5" s="481">
        <f t="shared" si="3"/>
        <v>2752</v>
      </c>
      <c r="AD5" s="481">
        <f t="shared" si="3"/>
        <v>3578.4</v>
      </c>
      <c r="AE5" s="481">
        <f t="shared" si="3"/>
        <v>4791</v>
      </c>
      <c r="AF5" s="481">
        <f t="shared" si="3"/>
        <v>5651.3</v>
      </c>
      <c r="AG5" s="481">
        <f t="shared" si="3"/>
        <v>6591.6</v>
      </c>
      <c r="AH5" s="481">
        <f t="shared" si="3"/>
        <v>7552</v>
      </c>
      <c r="AI5" s="481">
        <f t="shared" si="3"/>
        <v>8816</v>
      </c>
      <c r="AJ5" s="481">
        <f t="shared" ref="AJ5:BO5" si="4">SUM(AJ6:AJ9)</f>
        <v>10526</v>
      </c>
      <c r="AK5" s="481">
        <f t="shared" si="4"/>
        <v>12126</v>
      </c>
      <c r="AL5" s="481">
        <f t="shared" si="4"/>
        <v>13549</v>
      </c>
      <c r="AM5" s="481">
        <f t="shared" si="4"/>
        <v>14613</v>
      </c>
      <c r="AN5" s="481">
        <f t="shared" si="4"/>
        <v>15268</v>
      </c>
      <c r="AO5" s="481">
        <f t="shared" si="4"/>
        <v>16584</v>
      </c>
      <c r="AP5" s="481">
        <f t="shared" si="4"/>
        <v>17779.453000000001</v>
      </c>
      <c r="AQ5" s="481">
        <f t="shared" si="4"/>
        <v>18648.391</v>
      </c>
      <c r="AR5" s="481">
        <f t="shared" si="4"/>
        <v>19237.593000000001</v>
      </c>
      <c r="AS5" s="481">
        <f t="shared" si="4"/>
        <v>20697.363000000001</v>
      </c>
      <c r="AT5" s="481">
        <f t="shared" si="4"/>
        <v>22699.034</v>
      </c>
      <c r="AU5" s="481">
        <f t="shared" si="4"/>
        <v>25543.024000000001</v>
      </c>
      <c r="AV5" s="481">
        <f t="shared" si="4"/>
        <v>26705.927</v>
      </c>
      <c r="AW5" s="481">
        <f t="shared" si="4"/>
        <v>28183.114000000001</v>
      </c>
      <c r="AX5" s="481">
        <f t="shared" si="4"/>
        <v>28744.81</v>
      </c>
      <c r="AY5" s="481">
        <f t="shared" si="4"/>
        <v>29962.569000000003</v>
      </c>
      <c r="AZ5" s="481">
        <f t="shared" si="4"/>
        <v>31994.560999999998</v>
      </c>
      <c r="BA5" s="481">
        <f t="shared" si="4"/>
        <v>33556.756999999998</v>
      </c>
      <c r="BB5" s="481">
        <f t="shared" si="4"/>
        <v>35574.510999999999</v>
      </c>
      <c r="BC5" s="481">
        <f t="shared" si="4"/>
        <v>37774.760999999999</v>
      </c>
      <c r="BD5" s="481">
        <f t="shared" si="4"/>
        <v>38717.656999999999</v>
      </c>
      <c r="BE5" s="481">
        <f t="shared" si="4"/>
        <v>41893.0018538</v>
      </c>
      <c r="BF5" s="481">
        <f t="shared" si="4"/>
        <v>44338.400971748277</v>
      </c>
      <c r="BG5" s="481">
        <f t="shared" si="4"/>
        <v>46476.654559836905</v>
      </c>
      <c r="BH5" s="481">
        <f t="shared" si="4"/>
        <v>48771.517999999996</v>
      </c>
      <c r="BI5" s="481">
        <f t="shared" si="4"/>
        <v>51391.939927299994</v>
      </c>
      <c r="BJ5" s="481">
        <f t="shared" si="4"/>
        <v>53629.367547699992</v>
      </c>
      <c r="BK5" s="481">
        <f t="shared" si="4"/>
        <v>57554.148143162311</v>
      </c>
      <c r="BL5" s="481">
        <f t="shared" si="4"/>
        <v>61539.334872430001</v>
      </c>
      <c r="BM5" s="481">
        <f t="shared" si="4"/>
        <v>66848.160442100008</v>
      </c>
      <c r="BN5" s="481">
        <f t="shared" si="4"/>
        <v>69777.042747120009</v>
      </c>
      <c r="BO5" s="481">
        <f t="shared" si="4"/>
        <v>74087.953530660016</v>
      </c>
      <c r="BP5" s="481">
        <f t="shared" ref="BP5:BS5" si="5">SUM(BP6:BP9)</f>
        <v>79733.982094140025</v>
      </c>
      <c r="BQ5" s="481">
        <f t="shared" si="5"/>
        <v>83014.68745279999</v>
      </c>
      <c r="BR5" s="481">
        <f t="shared" si="5"/>
        <v>86427.717724600036</v>
      </c>
      <c r="BS5" s="481">
        <f t="shared" si="5"/>
        <v>89274.966169329986</v>
      </c>
      <c r="BT5" s="481">
        <f t="shared" ref="BT5:CE5" si="6">SUM(BT6:BT11)</f>
        <v>91481.012978129933</v>
      </c>
      <c r="BU5" s="481">
        <f t="shared" si="6"/>
        <v>93695.825169830016</v>
      </c>
      <c r="BV5" s="481">
        <f t="shared" si="6"/>
        <v>96630.245524619997</v>
      </c>
      <c r="BW5" s="481">
        <f t="shared" si="6"/>
        <v>98678.755629419975</v>
      </c>
      <c r="BX5" s="481">
        <f t="shared" si="6"/>
        <v>101759.41759992996</v>
      </c>
      <c r="BY5" s="481">
        <f t="shared" si="6"/>
        <v>104037.85062534695</v>
      </c>
      <c r="BZ5" s="481">
        <f t="shared" si="6"/>
        <v>109563.18788127086</v>
      </c>
      <c r="CA5" s="481">
        <f t="shared" si="6"/>
        <v>124515.6759409215</v>
      </c>
      <c r="CB5" s="481">
        <f t="shared" si="6"/>
        <v>135735.90873475545</v>
      </c>
      <c r="CC5" s="481">
        <f t="shared" si="6"/>
        <v>141327.37626305202</v>
      </c>
      <c r="CD5" s="481">
        <f t="shared" si="6"/>
        <v>145350.37914258437</v>
      </c>
      <c r="CE5" s="482">
        <f t="shared" si="6"/>
        <v>148204.21474231241</v>
      </c>
    </row>
    <row r="6" spans="1:83" x14ac:dyDescent="0.35">
      <c r="B6" s="203" t="s">
        <v>738</v>
      </c>
      <c r="C6" s="323"/>
      <c r="D6" s="483">
        <v>176.4</v>
      </c>
      <c r="E6" s="483">
        <v>248.9</v>
      </c>
      <c r="F6" s="483">
        <v>248.6</v>
      </c>
      <c r="G6" s="483">
        <v>275.2</v>
      </c>
      <c r="H6" s="483">
        <v>315.5</v>
      </c>
      <c r="I6" s="483">
        <v>334.1</v>
      </c>
      <c r="J6" s="483">
        <v>348.1</v>
      </c>
      <c r="K6" s="483">
        <v>432.5</v>
      </c>
      <c r="L6" s="483">
        <v>447.9</v>
      </c>
      <c r="M6" s="483">
        <v>482.1</v>
      </c>
      <c r="N6" s="483">
        <v>617.4</v>
      </c>
      <c r="O6" s="483">
        <v>657</v>
      </c>
      <c r="P6" s="483">
        <v>676.9</v>
      </c>
      <c r="Q6" s="483">
        <v>783.9</v>
      </c>
      <c r="R6" s="483">
        <v>807.1</v>
      </c>
      <c r="S6" s="483">
        <v>958.8</v>
      </c>
      <c r="T6" s="483">
        <v>1014.7</v>
      </c>
      <c r="U6" s="483">
        <v>1237.8</v>
      </c>
      <c r="V6" s="483">
        <v>1271.5999999999999</v>
      </c>
      <c r="W6" s="483">
        <v>1384.6</v>
      </c>
      <c r="X6" s="483">
        <v>1543.3</v>
      </c>
      <c r="Y6" s="483">
        <v>1626.9</v>
      </c>
      <c r="Z6" s="483">
        <v>1777.8</v>
      </c>
      <c r="AA6" s="483">
        <v>2045.3</v>
      </c>
      <c r="AB6" s="483">
        <v>2368.6</v>
      </c>
      <c r="AC6" s="483">
        <v>2752</v>
      </c>
      <c r="AD6" s="483">
        <v>3578.4</v>
      </c>
      <c r="AE6" s="483">
        <v>4791</v>
      </c>
      <c r="AF6" s="483">
        <v>5651.3</v>
      </c>
      <c r="AG6" s="483">
        <v>6591.6</v>
      </c>
      <c r="AH6" s="483">
        <v>7552</v>
      </c>
      <c r="AI6" s="483">
        <v>8815</v>
      </c>
      <c r="AJ6" s="483">
        <v>10518</v>
      </c>
      <c r="AK6" s="483">
        <v>12107</v>
      </c>
      <c r="AL6" s="483">
        <v>13509</v>
      </c>
      <c r="AM6" s="483">
        <v>14553</v>
      </c>
      <c r="AN6" s="483">
        <v>15181</v>
      </c>
      <c r="AO6" s="483">
        <v>16443</v>
      </c>
      <c r="AP6" s="483">
        <v>17560.36</v>
      </c>
      <c r="AQ6" s="483">
        <v>18355.971000000001</v>
      </c>
      <c r="AR6" s="483">
        <v>18857.098000000002</v>
      </c>
      <c r="AS6" s="483">
        <v>20171.257000000001</v>
      </c>
      <c r="AT6" s="483">
        <v>21972.580999999998</v>
      </c>
      <c r="AU6" s="483">
        <v>24450.99</v>
      </c>
      <c r="AV6" s="483">
        <v>25364.328000000001</v>
      </c>
      <c r="AW6" s="483">
        <v>26546.062000000002</v>
      </c>
      <c r="AX6" s="483">
        <v>26859.15</v>
      </c>
      <c r="AY6" s="483">
        <v>27740.434000000001</v>
      </c>
      <c r="AZ6" s="483">
        <v>29238.920999999998</v>
      </c>
      <c r="BA6" s="483">
        <v>30391.121999999999</v>
      </c>
      <c r="BB6" s="483">
        <v>31914.134999999998</v>
      </c>
      <c r="BC6" s="483">
        <v>33377.665495317</v>
      </c>
      <c r="BD6" s="483">
        <v>32886.690685359994</v>
      </c>
      <c r="BE6" s="483">
        <v>35420.719669182879</v>
      </c>
      <c r="BF6" s="483">
        <v>37284.042076120684</v>
      </c>
      <c r="BG6" s="483">
        <v>38505.283116754588</v>
      </c>
      <c r="BH6" s="483">
        <v>40026.295326250001</v>
      </c>
      <c r="BI6" s="483">
        <v>41780.351999849998</v>
      </c>
      <c r="BJ6" s="483">
        <v>43129.110323089997</v>
      </c>
      <c r="BK6" s="483">
        <v>45774.817325406155</v>
      </c>
      <c r="BL6" s="483">
        <v>48323.221362397162</v>
      </c>
      <c r="BM6" s="483">
        <v>51848.801061122263</v>
      </c>
      <c r="BN6" s="483">
        <v>54097.476088878946</v>
      </c>
      <c r="BO6" s="483">
        <v>57360.707342025926</v>
      </c>
      <c r="BP6" s="483">
        <v>61155.804856264447</v>
      </c>
      <c r="BQ6" s="483">
        <v>63491.474743577586</v>
      </c>
      <c r="BR6" s="483">
        <v>65864.526208284093</v>
      </c>
      <c r="BS6" s="483">
        <v>68092.517947238579</v>
      </c>
      <c r="BT6" s="483">
        <v>68936.397712484904</v>
      </c>
      <c r="BU6" s="483">
        <v>68234.40159905277</v>
      </c>
      <c r="BV6" s="483">
        <v>67573.790798066111</v>
      </c>
      <c r="BW6" s="483">
        <v>66792.952444676455</v>
      </c>
      <c r="BX6" s="483">
        <v>66642.137644659306</v>
      </c>
      <c r="BY6" s="483">
        <v>64357.795903062964</v>
      </c>
      <c r="BZ6" s="483">
        <v>63412.936324993505</v>
      </c>
      <c r="CA6" s="483">
        <v>67000.910084084622</v>
      </c>
      <c r="CB6" s="483">
        <v>67587.091379267105</v>
      </c>
      <c r="CC6" s="483">
        <v>65359.558943094758</v>
      </c>
      <c r="CD6" s="483">
        <v>63369.702589890068</v>
      </c>
      <c r="CE6" s="484">
        <v>61512.735049550764</v>
      </c>
    </row>
    <row r="7" spans="1:83" x14ac:dyDescent="0.35">
      <c r="B7" s="203" t="s">
        <v>356</v>
      </c>
      <c r="C7" s="323"/>
      <c r="BD7" s="483">
        <v>1099.6683146400001</v>
      </c>
      <c r="BE7" s="483">
        <v>1144.4988485600004</v>
      </c>
      <c r="BF7" s="483">
        <v>1185.4171848499998</v>
      </c>
      <c r="BG7" s="483">
        <v>1322.9499594399999</v>
      </c>
      <c r="BH7" s="483">
        <v>1382.4806737499998</v>
      </c>
      <c r="BI7" s="483">
        <v>1450.2460951499997</v>
      </c>
      <c r="BJ7" s="483">
        <v>1507.2713076100001</v>
      </c>
      <c r="BK7" s="483">
        <v>1595.1330525061512</v>
      </c>
      <c r="BL7" s="483">
        <v>1696.1175015328326</v>
      </c>
      <c r="BM7" s="483">
        <v>1803.6566907777408</v>
      </c>
      <c r="BN7" s="483">
        <v>1841.4891045270388</v>
      </c>
      <c r="BO7" s="483">
        <v>1928.517541864087</v>
      </c>
      <c r="BP7" s="483">
        <v>2057.8452180005802</v>
      </c>
      <c r="BQ7" s="483">
        <v>2120.523072903236</v>
      </c>
      <c r="BR7" s="483">
        <v>2184.8482328354826</v>
      </c>
      <c r="BS7" s="483">
        <v>2207.3069311882009</v>
      </c>
      <c r="BT7" s="483">
        <v>2157.4583034014645</v>
      </c>
      <c r="BU7" s="483">
        <v>2097.8760606459073</v>
      </c>
      <c r="BV7" s="483">
        <v>2071.5651535127631</v>
      </c>
      <c r="BW7" s="483">
        <v>2040.0076377184184</v>
      </c>
      <c r="BX7" s="483">
        <v>1988.7621032476816</v>
      </c>
      <c r="BY7" s="483">
        <v>1875.9462676986459</v>
      </c>
      <c r="BZ7" s="483">
        <v>1830.7733446528723</v>
      </c>
      <c r="CA7" s="483">
        <v>1918.5002497337057</v>
      </c>
      <c r="CB7" s="483">
        <v>1930.914957778371</v>
      </c>
      <c r="CC7" s="483">
        <v>1827.2584492858011</v>
      </c>
      <c r="CD7" s="483">
        <v>1727.7775057965359</v>
      </c>
      <c r="CE7" s="484">
        <v>1648.1537995101244</v>
      </c>
    </row>
    <row r="8" spans="1:83" x14ac:dyDescent="0.35">
      <c r="B8" s="203" t="s">
        <v>739</v>
      </c>
      <c r="C8" s="323"/>
      <c r="D8" s="483">
        <v>0</v>
      </c>
      <c r="E8" s="483">
        <v>0</v>
      </c>
      <c r="F8" s="483">
        <v>0</v>
      </c>
      <c r="G8" s="483">
        <v>0</v>
      </c>
      <c r="H8" s="483">
        <v>0</v>
      </c>
      <c r="I8" s="483">
        <v>0</v>
      </c>
      <c r="J8" s="483">
        <v>0</v>
      </c>
      <c r="K8" s="483">
        <v>0</v>
      </c>
      <c r="L8" s="483">
        <v>0</v>
      </c>
      <c r="M8" s="483">
        <v>0</v>
      </c>
      <c r="N8" s="483">
        <v>0</v>
      </c>
      <c r="O8" s="483">
        <v>0</v>
      </c>
      <c r="P8" s="483">
        <v>0</v>
      </c>
      <c r="Q8" s="483">
        <v>0</v>
      </c>
      <c r="R8" s="483">
        <v>0</v>
      </c>
      <c r="S8" s="483">
        <v>0</v>
      </c>
      <c r="T8" s="483">
        <v>0</v>
      </c>
      <c r="U8" s="483">
        <v>0</v>
      </c>
      <c r="V8" s="483">
        <v>0</v>
      </c>
      <c r="W8" s="483">
        <v>0</v>
      </c>
      <c r="X8" s="483">
        <v>0</v>
      </c>
      <c r="Y8" s="483">
        <v>0</v>
      </c>
      <c r="Z8" s="483">
        <v>0</v>
      </c>
      <c r="AA8" s="483">
        <v>0</v>
      </c>
      <c r="AB8" s="483">
        <v>0</v>
      </c>
      <c r="AC8" s="483">
        <v>0</v>
      </c>
      <c r="AD8" s="483">
        <v>0</v>
      </c>
      <c r="AE8" s="483">
        <v>0</v>
      </c>
      <c r="AF8" s="483">
        <v>0</v>
      </c>
      <c r="AG8" s="483">
        <v>0</v>
      </c>
      <c r="AH8" s="483">
        <v>0</v>
      </c>
      <c r="AI8" s="483">
        <v>0</v>
      </c>
      <c r="AJ8" s="483">
        <v>0</v>
      </c>
      <c r="AK8" s="483">
        <v>0</v>
      </c>
      <c r="AL8" s="483">
        <v>0</v>
      </c>
      <c r="AM8" s="483">
        <v>0</v>
      </c>
      <c r="AN8" s="483">
        <v>0</v>
      </c>
      <c r="AO8" s="483">
        <v>0</v>
      </c>
      <c r="AP8" s="483">
        <v>0</v>
      </c>
      <c r="AQ8" s="483">
        <v>0</v>
      </c>
      <c r="AR8" s="483">
        <v>0</v>
      </c>
      <c r="AS8" s="483">
        <v>0</v>
      </c>
      <c r="AT8" s="483">
        <v>0</v>
      </c>
      <c r="AU8" s="483">
        <v>0</v>
      </c>
      <c r="AV8" s="483">
        <v>0</v>
      </c>
      <c r="AW8" s="483">
        <v>0</v>
      </c>
      <c r="AX8" s="483">
        <v>0</v>
      </c>
      <c r="AY8" s="483">
        <v>0</v>
      </c>
      <c r="AZ8" s="483">
        <v>0</v>
      </c>
      <c r="BA8" s="483">
        <v>0</v>
      </c>
      <c r="BB8" s="483">
        <v>0</v>
      </c>
      <c r="BC8" s="483">
        <v>0</v>
      </c>
      <c r="BD8" s="483">
        <v>0</v>
      </c>
      <c r="BE8" s="483">
        <v>0</v>
      </c>
      <c r="BF8" s="483">
        <v>0</v>
      </c>
      <c r="BG8" s="483">
        <v>0</v>
      </c>
      <c r="BH8" s="483">
        <v>0</v>
      </c>
      <c r="BI8" s="483">
        <v>0</v>
      </c>
      <c r="BJ8" s="483">
        <v>41.005154839999996</v>
      </c>
      <c r="BK8" s="483">
        <v>158.65031815</v>
      </c>
      <c r="BL8" s="483">
        <v>347.99640159999996</v>
      </c>
      <c r="BM8" s="483">
        <v>499.48331779</v>
      </c>
      <c r="BN8" s="483">
        <v>763.72664662801776</v>
      </c>
      <c r="BO8" s="483">
        <v>632.22697060000007</v>
      </c>
      <c r="BP8" s="483">
        <v>753.45013339999991</v>
      </c>
      <c r="BQ8" s="483">
        <v>738.99857426000017</v>
      </c>
      <c r="BR8" s="483">
        <v>745.19955327293599</v>
      </c>
      <c r="BS8" s="483">
        <v>750.35909004872349</v>
      </c>
      <c r="BT8" s="483">
        <v>843.26833552000005</v>
      </c>
      <c r="BU8" s="483">
        <v>773.7962701000821</v>
      </c>
      <c r="BV8" s="483">
        <v>755.74334992456068</v>
      </c>
      <c r="BW8" s="483">
        <v>651.21979876854232</v>
      </c>
      <c r="BX8" s="483">
        <v>522.30759835282458</v>
      </c>
      <c r="BY8" s="483">
        <v>329.66024383962531</v>
      </c>
      <c r="BZ8" s="483">
        <v>278.05369496955421</v>
      </c>
      <c r="CA8" s="483">
        <v>185.73667938337573</v>
      </c>
      <c r="CB8" s="483">
        <v>124.33121508339929</v>
      </c>
      <c r="CC8" s="483">
        <v>82.949528683134574</v>
      </c>
      <c r="CD8" s="483">
        <v>61.437863411533421</v>
      </c>
      <c r="CE8" s="484">
        <v>43.583019946470863</v>
      </c>
    </row>
    <row r="9" spans="1:83" x14ac:dyDescent="0.35">
      <c r="B9" s="203" t="s">
        <v>740</v>
      </c>
      <c r="C9" s="323"/>
      <c r="D9" s="483">
        <v>0</v>
      </c>
      <c r="E9" s="483">
        <v>0</v>
      </c>
      <c r="F9" s="483">
        <v>0</v>
      </c>
      <c r="G9" s="483">
        <v>0</v>
      </c>
      <c r="H9" s="483">
        <v>0</v>
      </c>
      <c r="I9" s="483">
        <v>0</v>
      </c>
      <c r="J9" s="483">
        <v>0</v>
      </c>
      <c r="K9" s="483">
        <v>0</v>
      </c>
      <c r="L9" s="483">
        <v>0</v>
      </c>
      <c r="M9" s="483">
        <v>0</v>
      </c>
      <c r="N9" s="483">
        <v>0</v>
      </c>
      <c r="O9" s="483">
        <v>0</v>
      </c>
      <c r="P9" s="483">
        <v>0</v>
      </c>
      <c r="Q9" s="483">
        <v>0</v>
      </c>
      <c r="R9" s="483">
        <v>0</v>
      </c>
      <c r="S9" s="483">
        <v>0</v>
      </c>
      <c r="T9" s="483">
        <v>0</v>
      </c>
      <c r="U9" s="483">
        <v>0</v>
      </c>
      <c r="V9" s="483">
        <v>0</v>
      </c>
      <c r="W9" s="483">
        <v>0</v>
      </c>
      <c r="X9" s="483">
        <v>0</v>
      </c>
      <c r="Y9" s="483">
        <v>0</v>
      </c>
      <c r="Z9" s="483">
        <v>0</v>
      </c>
      <c r="AA9" s="483">
        <v>0</v>
      </c>
      <c r="AB9" s="483">
        <v>0</v>
      </c>
      <c r="AC9" s="483">
        <v>0</v>
      </c>
      <c r="AD9" s="483">
        <v>0</v>
      </c>
      <c r="AE9" s="483">
        <v>0</v>
      </c>
      <c r="AF9" s="483">
        <v>0</v>
      </c>
      <c r="AG9" s="483">
        <v>0</v>
      </c>
      <c r="AH9" s="483">
        <v>0</v>
      </c>
      <c r="AI9" s="483">
        <v>1</v>
      </c>
      <c r="AJ9" s="483">
        <v>8</v>
      </c>
      <c r="AK9" s="483">
        <v>19</v>
      </c>
      <c r="AL9" s="483">
        <v>40</v>
      </c>
      <c r="AM9" s="483">
        <v>60</v>
      </c>
      <c r="AN9" s="483">
        <v>87</v>
      </c>
      <c r="AO9" s="483">
        <v>141</v>
      </c>
      <c r="AP9" s="483">
        <v>219.09299999999999</v>
      </c>
      <c r="AQ9" s="483">
        <v>292.42</v>
      </c>
      <c r="AR9" s="483">
        <v>380.495</v>
      </c>
      <c r="AS9" s="483">
        <v>526.10599999999999</v>
      </c>
      <c r="AT9" s="483">
        <v>726.45299999999997</v>
      </c>
      <c r="AU9" s="483">
        <v>1092.0340000000001</v>
      </c>
      <c r="AV9" s="483">
        <v>1341.5989999999999</v>
      </c>
      <c r="AW9" s="483">
        <v>1637.0519999999999</v>
      </c>
      <c r="AX9" s="483">
        <v>1885.66</v>
      </c>
      <c r="AY9" s="483">
        <v>2222.1350000000002</v>
      </c>
      <c r="AZ9" s="483">
        <v>2755.64</v>
      </c>
      <c r="BA9" s="483">
        <v>3165.6350000000002</v>
      </c>
      <c r="BB9" s="483">
        <v>3660.3760000000002</v>
      </c>
      <c r="BC9" s="483">
        <v>4397.0955046829995</v>
      </c>
      <c r="BD9" s="483">
        <v>4731.2979999999998</v>
      </c>
      <c r="BE9" s="483">
        <v>5327.7833360571276</v>
      </c>
      <c r="BF9" s="483">
        <v>5868.9417107775953</v>
      </c>
      <c r="BG9" s="483">
        <v>6648.4214836423171</v>
      </c>
      <c r="BH9" s="483">
        <v>7362.7420000000002</v>
      </c>
      <c r="BI9" s="483">
        <v>8161.3418322999996</v>
      </c>
      <c r="BJ9" s="483">
        <v>8951.9807621599994</v>
      </c>
      <c r="BK9" s="483">
        <v>10025.547447100002</v>
      </c>
      <c r="BL9" s="483">
        <v>11171.999606900003</v>
      </c>
      <c r="BM9" s="483">
        <v>12696.219372410003</v>
      </c>
      <c r="BN9" s="483">
        <v>13074.350907085996</v>
      </c>
      <c r="BO9" s="483">
        <v>14166.501676169999</v>
      </c>
      <c r="BP9" s="483">
        <v>15766.881886475003</v>
      </c>
      <c r="BQ9" s="483">
        <v>16663.691062059166</v>
      </c>
      <c r="BR9" s="483">
        <v>17633.143730207517</v>
      </c>
      <c r="BS9" s="483">
        <v>18224.782200854486</v>
      </c>
      <c r="BT9" s="483">
        <v>18134.792022653575</v>
      </c>
      <c r="BU9" s="483">
        <v>17984.26812492009</v>
      </c>
      <c r="BV9" s="483">
        <v>18214.194374105791</v>
      </c>
      <c r="BW9" s="483">
        <v>18329.087670616966</v>
      </c>
      <c r="BX9" s="483">
        <v>18227.069924000552</v>
      </c>
      <c r="BY9" s="483">
        <v>17431.703571863443</v>
      </c>
      <c r="BZ9" s="483">
        <v>17325.444042715513</v>
      </c>
      <c r="CA9" s="483">
        <v>19183.721035104383</v>
      </c>
      <c r="CB9" s="483">
        <v>20038.038617110746</v>
      </c>
      <c r="CC9" s="483">
        <v>19093.622520415491</v>
      </c>
      <c r="CD9" s="483">
        <v>18163.451329388965</v>
      </c>
      <c r="CE9" s="484">
        <v>17461.488414673229</v>
      </c>
    </row>
    <row r="10" spans="1:83" x14ac:dyDescent="0.35">
      <c r="B10" s="203" t="s">
        <v>358</v>
      </c>
      <c r="C10" s="323"/>
      <c r="D10" s="483"/>
      <c r="E10" s="483"/>
      <c r="F10" s="483"/>
      <c r="G10" s="483"/>
      <c r="H10" s="483"/>
      <c r="I10" s="483"/>
      <c r="J10" s="483"/>
      <c r="K10" s="483"/>
      <c r="L10" s="483"/>
      <c r="M10" s="483"/>
      <c r="N10" s="483"/>
      <c r="O10" s="483"/>
      <c r="P10" s="483"/>
      <c r="Q10" s="483"/>
      <c r="R10" s="483"/>
      <c r="S10" s="483"/>
      <c r="T10" s="483"/>
      <c r="U10" s="483"/>
      <c r="V10" s="483"/>
      <c r="W10" s="483"/>
      <c r="X10" s="483"/>
      <c r="Y10" s="483"/>
      <c r="Z10" s="483"/>
      <c r="AA10" s="483"/>
      <c r="AB10" s="483"/>
      <c r="AC10" s="483"/>
      <c r="AD10" s="483"/>
      <c r="AE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483"/>
      <c r="BB10" s="483"/>
      <c r="BC10" s="483"/>
      <c r="BD10" s="483"/>
      <c r="BE10" s="483"/>
      <c r="BF10" s="483"/>
      <c r="BG10" s="483"/>
      <c r="BH10" s="483"/>
      <c r="BI10" s="483"/>
      <c r="BJ10" s="483"/>
      <c r="BK10" s="483"/>
      <c r="BL10" s="483"/>
      <c r="BM10" s="483"/>
      <c r="BN10" s="483"/>
      <c r="BO10" s="483"/>
      <c r="BP10" s="483"/>
      <c r="BQ10" s="483"/>
      <c r="BR10" s="483"/>
      <c r="BS10" s="483"/>
      <c r="BT10" s="483">
        <v>1346.5040417899927</v>
      </c>
      <c r="BU10" s="483">
        <v>4411.5230526242794</v>
      </c>
      <c r="BV10" s="483">
        <v>7688.5788062906558</v>
      </c>
      <c r="BW10" s="483">
        <v>10447.128793449607</v>
      </c>
      <c r="BX10" s="483">
        <v>13869.9174031196</v>
      </c>
      <c r="BY10" s="483">
        <v>19408.24378017227</v>
      </c>
      <c r="BZ10" s="483">
        <v>25926.575755192815</v>
      </c>
      <c r="CA10" s="483">
        <v>35229.451200249896</v>
      </c>
      <c r="CB10" s="483">
        <v>44858.851390045907</v>
      </c>
      <c r="CC10" s="483">
        <v>53647.083559395411</v>
      </c>
      <c r="CD10" s="483">
        <v>60635.536402776663</v>
      </c>
      <c r="CE10" s="484">
        <v>66088.403131575324</v>
      </c>
    </row>
    <row r="11" spans="1:83" x14ac:dyDescent="0.35">
      <c r="B11" s="203" t="s">
        <v>359</v>
      </c>
      <c r="C11" s="323"/>
      <c r="D11" s="483"/>
      <c r="E11" s="483"/>
      <c r="F11" s="483"/>
      <c r="G11" s="483"/>
      <c r="H11" s="483"/>
      <c r="I11" s="483"/>
      <c r="J11" s="483"/>
      <c r="K11" s="483"/>
      <c r="L11" s="483"/>
      <c r="M11" s="483"/>
      <c r="N11" s="483"/>
      <c r="O11" s="483"/>
      <c r="P11" s="483"/>
      <c r="Q11" s="483"/>
      <c r="R11" s="483"/>
      <c r="S11" s="483"/>
      <c r="T11" s="483"/>
      <c r="U11" s="483"/>
      <c r="V11" s="483"/>
      <c r="W11" s="483"/>
      <c r="X11" s="483"/>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v>62.592562279999946</v>
      </c>
      <c r="BU11" s="483">
        <v>193.96006248688587</v>
      </c>
      <c r="BV11" s="483">
        <v>326.3730427201121</v>
      </c>
      <c r="BW11" s="483">
        <v>418.35928419000038</v>
      </c>
      <c r="BX11" s="483">
        <v>509.22292654999933</v>
      </c>
      <c r="BY11" s="483">
        <v>634.50085871000056</v>
      </c>
      <c r="BZ11" s="483">
        <v>789.40471874660489</v>
      </c>
      <c r="CA11" s="483">
        <v>997.35669236551291</v>
      </c>
      <c r="CB11" s="483">
        <v>1196.6811754699027</v>
      </c>
      <c r="CC11" s="483">
        <v>1316.9032621774227</v>
      </c>
      <c r="CD11" s="483">
        <v>1392.4734513205926</v>
      </c>
      <c r="CE11" s="484">
        <v>1449.8513270565034</v>
      </c>
    </row>
    <row r="12" spans="1:83" x14ac:dyDescent="0.35">
      <c r="B12" s="498" t="s">
        <v>741</v>
      </c>
      <c r="C12" s="498"/>
      <c r="D12" s="483">
        <v>0</v>
      </c>
      <c r="E12" s="483">
        <v>0</v>
      </c>
      <c r="F12" s="483">
        <v>0</v>
      </c>
      <c r="G12" s="483">
        <v>0</v>
      </c>
      <c r="H12" s="483">
        <v>0</v>
      </c>
      <c r="I12" s="483">
        <v>0</v>
      </c>
      <c r="J12" s="483">
        <v>0</v>
      </c>
      <c r="K12" s="483">
        <v>0</v>
      </c>
      <c r="L12" s="483">
        <v>0</v>
      </c>
      <c r="M12" s="483">
        <v>0</v>
      </c>
      <c r="N12" s="483">
        <v>0</v>
      </c>
      <c r="O12" s="483">
        <v>0</v>
      </c>
      <c r="P12" s="483">
        <v>0</v>
      </c>
      <c r="Q12" s="483">
        <v>0</v>
      </c>
      <c r="R12" s="483">
        <v>0</v>
      </c>
      <c r="S12" s="483">
        <v>0</v>
      </c>
      <c r="T12" s="483">
        <v>0</v>
      </c>
      <c r="U12" s="483">
        <v>0</v>
      </c>
      <c r="V12" s="483">
        <v>0</v>
      </c>
      <c r="W12" s="483">
        <v>0</v>
      </c>
      <c r="X12" s="483">
        <v>0</v>
      </c>
      <c r="Y12" s="483">
        <v>0</v>
      </c>
      <c r="Z12" s="483">
        <v>7.4</v>
      </c>
      <c r="AA12" s="483">
        <v>22.9</v>
      </c>
      <c r="AB12" s="483">
        <v>27</v>
      </c>
      <c r="AC12" s="483">
        <v>27.8</v>
      </c>
      <c r="AD12" s="483">
        <v>30.6</v>
      </c>
      <c r="AE12" s="483">
        <v>33.9</v>
      </c>
      <c r="AF12" s="483">
        <v>35.799999999999997</v>
      </c>
      <c r="AG12" s="483">
        <v>35.9</v>
      </c>
      <c r="AH12" s="483">
        <v>37</v>
      </c>
      <c r="AI12" s="483">
        <v>36</v>
      </c>
      <c r="AJ12" s="483">
        <v>38</v>
      </c>
      <c r="AK12" s="483">
        <v>39</v>
      </c>
      <c r="AL12" s="483">
        <v>40</v>
      </c>
      <c r="AM12" s="483">
        <v>41</v>
      </c>
      <c r="AN12" s="483">
        <v>39</v>
      </c>
      <c r="AO12" s="483">
        <v>41</v>
      </c>
      <c r="AP12" s="483">
        <v>37</v>
      </c>
      <c r="AQ12" s="483">
        <v>37.154000000000003</v>
      </c>
      <c r="AR12" s="483">
        <v>36.127000000000002</v>
      </c>
      <c r="AS12" s="483">
        <v>34.573</v>
      </c>
      <c r="AT12" s="483">
        <v>35.829000000000001</v>
      </c>
      <c r="AU12" s="483">
        <v>35.840000000000003</v>
      </c>
      <c r="AV12" s="483">
        <v>35.561999999999998</v>
      </c>
      <c r="AW12" s="483">
        <v>36.165999999999997</v>
      </c>
      <c r="AX12" s="483">
        <v>34.695999999999998</v>
      </c>
      <c r="AY12" s="483">
        <v>35.774999999999999</v>
      </c>
      <c r="AZ12" s="483">
        <v>29.725000000000001</v>
      </c>
      <c r="BA12" s="483">
        <v>29.242999999999999</v>
      </c>
      <c r="BB12" s="483">
        <v>28.78</v>
      </c>
      <c r="BC12" s="483">
        <v>27.677</v>
      </c>
      <c r="BD12" s="483">
        <v>27.542999999999999</v>
      </c>
      <c r="BE12" s="483">
        <v>28.601281650000001</v>
      </c>
      <c r="BF12" s="483">
        <v>28.857593779999998</v>
      </c>
      <c r="BG12" s="483">
        <v>29.69782292</v>
      </c>
      <c r="BH12" s="483">
        <v>30.286999999999999</v>
      </c>
      <c r="BI12" s="483">
        <v>30.522758409999998</v>
      </c>
      <c r="BJ12" s="483">
        <v>34.089199220000005</v>
      </c>
      <c r="BK12" s="483">
        <v>39.594209070000005</v>
      </c>
      <c r="BL12" s="483">
        <v>45.014786799999996</v>
      </c>
      <c r="BM12" s="483">
        <v>47.681548220000018</v>
      </c>
      <c r="BN12" s="483">
        <v>58.09858595</v>
      </c>
      <c r="BO12" s="483">
        <v>62.566367589999992</v>
      </c>
      <c r="BP12" s="483">
        <v>75.024344669999962</v>
      </c>
      <c r="BQ12" s="483">
        <v>95.653024200000061</v>
      </c>
      <c r="BR12" s="483">
        <v>88.113150280000013</v>
      </c>
      <c r="BS12" s="483">
        <v>92.895304570000008</v>
      </c>
      <c r="BT12" s="483">
        <v>99.277285419999984</v>
      </c>
      <c r="BU12" s="483">
        <v>104.62180545999999</v>
      </c>
      <c r="BV12" s="483">
        <v>113.12405992999996</v>
      </c>
      <c r="BW12" s="483">
        <v>118.66341103999997</v>
      </c>
      <c r="BX12" s="483">
        <v>275.10474510000006</v>
      </c>
      <c r="BY12" s="483">
        <v>158.41421363000001</v>
      </c>
      <c r="BZ12" s="483">
        <v>166.41913169585456</v>
      </c>
      <c r="CA12" s="483">
        <v>191.36978803008796</v>
      </c>
      <c r="CB12" s="483">
        <v>195.12169883763539</v>
      </c>
      <c r="CC12" s="483">
        <v>196.12578644683362</v>
      </c>
      <c r="CD12" s="483">
        <v>199.75571607676471</v>
      </c>
      <c r="CE12" s="484">
        <v>204.48435614976765</v>
      </c>
    </row>
    <row r="13" spans="1:83" ht="26.25" customHeight="1" x14ac:dyDescent="0.35">
      <c r="B13" s="74" t="s">
        <v>742</v>
      </c>
      <c r="C13" s="323"/>
      <c r="BD13" s="481">
        <v>1396.9807118136234</v>
      </c>
      <c r="BE13" s="481">
        <v>1514.0330256590748</v>
      </c>
      <c r="BF13" s="481">
        <v>1622.685744422949</v>
      </c>
      <c r="BG13" s="481">
        <v>1753.5941622288271</v>
      </c>
      <c r="BH13" s="481">
        <v>1890.9482456924106</v>
      </c>
      <c r="BI13" s="481">
        <v>2035.6212325466122</v>
      </c>
      <c r="BJ13" s="481">
        <v>2173.936356712717</v>
      </c>
      <c r="BK13" s="481">
        <v>2333.216346707105</v>
      </c>
      <c r="BL13" s="481">
        <v>2511.1234542366046</v>
      </c>
      <c r="BM13" s="481">
        <v>2753.6384223247896</v>
      </c>
      <c r="BN13" s="481">
        <v>3015.8112222628183</v>
      </c>
      <c r="BO13" s="481">
        <v>3174.4124856362937</v>
      </c>
      <c r="BP13" s="481">
        <v>3407.5967994059415</v>
      </c>
      <c r="BQ13" s="481">
        <v>3481.0106828642861</v>
      </c>
      <c r="BR13" s="481">
        <v>3677.9968933946316</v>
      </c>
      <c r="BS13" s="481">
        <v>3755.2251642728688</v>
      </c>
      <c r="BT13" s="481">
        <v>3858.3271710760018</v>
      </c>
      <c r="BU13" s="481">
        <v>3914.1571517056409</v>
      </c>
      <c r="BV13" s="481">
        <v>4109.086771977536</v>
      </c>
      <c r="BW13" s="481">
        <v>4259.5497591869362</v>
      </c>
      <c r="BX13" s="481">
        <v>4561.0820935158372</v>
      </c>
      <c r="BY13" s="481">
        <v>4410.4232626296771</v>
      </c>
      <c r="BZ13" s="481">
        <v>4150.1597112895433</v>
      </c>
      <c r="CA13" s="481">
        <v>5315.4739837942716</v>
      </c>
      <c r="CB13" s="481">
        <v>5764.8291955748855</v>
      </c>
      <c r="CC13" s="481">
        <v>6083.4838983186664</v>
      </c>
      <c r="CD13" s="481">
        <v>6327.4350428982334</v>
      </c>
      <c r="CE13" s="482">
        <v>6701.4546289258878</v>
      </c>
    </row>
    <row r="14" spans="1:83" ht="15.75" customHeight="1" thickBot="1" x14ac:dyDescent="0.4">
      <c r="B14" s="499"/>
      <c r="C14" s="323"/>
      <c r="BX14" s="199"/>
      <c r="BY14" s="199"/>
      <c r="BZ14" s="199"/>
      <c r="CA14" s="199"/>
      <c r="CB14" s="199"/>
      <c r="CC14" s="199"/>
      <c r="CD14" s="199"/>
      <c r="CE14" s="222"/>
    </row>
    <row r="15" spans="1:83" ht="26.25" customHeight="1" x14ac:dyDescent="0.35">
      <c r="A15" s="351"/>
      <c r="B15" s="109" t="s">
        <v>743</v>
      </c>
      <c r="C15" s="387"/>
      <c r="D15" s="51" t="s">
        <v>145</v>
      </c>
      <c r="E15" s="51" t="s">
        <v>146</v>
      </c>
      <c r="F15" s="51" t="s">
        <v>147</v>
      </c>
      <c r="G15" s="51" t="s">
        <v>148</v>
      </c>
      <c r="H15" s="51" t="s">
        <v>149</v>
      </c>
      <c r="I15" s="51" t="s">
        <v>150</v>
      </c>
      <c r="J15" s="51" t="s">
        <v>151</v>
      </c>
      <c r="K15" s="51" t="s">
        <v>152</v>
      </c>
      <c r="L15" s="51" t="s">
        <v>153</v>
      </c>
      <c r="M15" s="51" t="s">
        <v>154</v>
      </c>
      <c r="N15" s="51" t="s">
        <v>155</v>
      </c>
      <c r="O15" s="51" t="s">
        <v>156</v>
      </c>
      <c r="P15" s="51" t="s">
        <v>157</v>
      </c>
      <c r="Q15" s="51" t="s">
        <v>158</v>
      </c>
      <c r="R15" s="51" t="s">
        <v>159</v>
      </c>
      <c r="S15" s="51" t="s">
        <v>160</v>
      </c>
      <c r="T15" s="51" t="s">
        <v>161</v>
      </c>
      <c r="U15" s="51" t="s">
        <v>162</v>
      </c>
      <c r="V15" s="51" t="s">
        <v>163</v>
      </c>
      <c r="W15" s="51" t="s">
        <v>164</v>
      </c>
      <c r="X15" s="51" t="s">
        <v>165</v>
      </c>
      <c r="Y15" s="51" t="s">
        <v>166</v>
      </c>
      <c r="Z15" s="51" t="s">
        <v>167</v>
      </c>
      <c r="AA15" s="51" t="s">
        <v>168</v>
      </c>
      <c r="AB15" s="51" t="s">
        <v>169</v>
      </c>
      <c r="AC15" s="51" t="s">
        <v>170</v>
      </c>
      <c r="AD15" s="51" t="s">
        <v>171</v>
      </c>
      <c r="AE15" s="51" t="s">
        <v>172</v>
      </c>
      <c r="AF15" s="51" t="s">
        <v>173</v>
      </c>
      <c r="AG15" s="51" t="s">
        <v>174</v>
      </c>
      <c r="AH15" s="51" t="s">
        <v>175</v>
      </c>
      <c r="AI15" s="51" t="s">
        <v>176</v>
      </c>
      <c r="AJ15" s="51" t="s">
        <v>177</v>
      </c>
      <c r="AK15" s="51" t="s">
        <v>178</v>
      </c>
      <c r="AL15" s="51" t="s">
        <v>179</v>
      </c>
      <c r="AM15" s="51" t="s">
        <v>180</v>
      </c>
      <c r="AN15" s="51" t="s">
        <v>181</v>
      </c>
      <c r="AO15" s="51" t="s">
        <v>182</v>
      </c>
      <c r="AP15" s="51" t="s">
        <v>183</v>
      </c>
      <c r="AQ15" s="51" t="s">
        <v>184</v>
      </c>
      <c r="AR15" s="51" t="s">
        <v>185</v>
      </c>
      <c r="AS15" s="51" t="s">
        <v>186</v>
      </c>
      <c r="AT15" s="51" t="s">
        <v>187</v>
      </c>
      <c r="AU15" s="51" t="s">
        <v>188</v>
      </c>
      <c r="AV15" s="51" t="s">
        <v>189</v>
      </c>
      <c r="AW15" s="51" t="s">
        <v>190</v>
      </c>
      <c r="AX15" s="51" t="s">
        <v>191</v>
      </c>
      <c r="AY15" s="51" t="s">
        <v>90</v>
      </c>
      <c r="AZ15" s="51" t="s">
        <v>91</v>
      </c>
      <c r="BA15" s="51" t="s">
        <v>92</v>
      </c>
      <c r="BB15" s="51" t="s">
        <v>93</v>
      </c>
      <c r="BC15" s="51" t="s">
        <v>94</v>
      </c>
      <c r="BD15" s="51" t="s">
        <v>95</v>
      </c>
      <c r="BE15" s="51" t="s">
        <v>96</v>
      </c>
      <c r="BF15" s="51" t="s">
        <v>97</v>
      </c>
      <c r="BG15" s="51" t="s">
        <v>98</v>
      </c>
      <c r="BH15" s="51" t="s">
        <v>99</v>
      </c>
      <c r="BI15" s="51" t="s">
        <v>100</v>
      </c>
      <c r="BJ15" s="51" t="s">
        <v>101</v>
      </c>
      <c r="BK15" s="51" t="s">
        <v>102</v>
      </c>
      <c r="BL15" s="51" t="s">
        <v>103</v>
      </c>
      <c r="BM15" s="51" t="s">
        <v>104</v>
      </c>
      <c r="BN15" s="51" t="s">
        <v>105</v>
      </c>
      <c r="BO15" s="51" t="s">
        <v>106</v>
      </c>
      <c r="BP15" s="51" t="s">
        <v>107</v>
      </c>
      <c r="BQ15" s="51" t="s">
        <v>108</v>
      </c>
      <c r="BR15" s="51" t="s">
        <v>109</v>
      </c>
      <c r="BS15" s="51" t="s">
        <v>110</v>
      </c>
      <c r="BT15" s="51" t="s">
        <v>111</v>
      </c>
      <c r="BU15" s="51" t="s">
        <v>112</v>
      </c>
      <c r="BV15" s="51" t="s">
        <v>113</v>
      </c>
      <c r="BW15" s="51" t="s">
        <v>114</v>
      </c>
      <c r="BX15" s="51" t="s">
        <v>115</v>
      </c>
      <c r="BY15" s="51" t="s">
        <v>116</v>
      </c>
      <c r="BZ15" s="51" t="s">
        <v>117</v>
      </c>
      <c r="CA15" s="51" t="s">
        <v>118</v>
      </c>
      <c r="CB15" s="51" t="s">
        <v>119</v>
      </c>
      <c r="CC15" s="51" t="s">
        <v>120</v>
      </c>
      <c r="CD15" s="51" t="s">
        <v>121</v>
      </c>
      <c r="CE15" s="52" t="s">
        <v>122</v>
      </c>
    </row>
    <row r="16" spans="1:83" x14ac:dyDescent="0.35">
      <c r="A16" s="351"/>
      <c r="B16" s="331" t="s">
        <v>305</v>
      </c>
      <c r="C16" s="352"/>
      <c r="D16" s="278" t="s">
        <v>124</v>
      </c>
      <c r="E16" s="278" t="s">
        <v>124</v>
      </c>
      <c r="F16" s="278" t="s">
        <v>124</v>
      </c>
      <c r="G16" s="278" t="s">
        <v>124</v>
      </c>
      <c r="H16" s="278" t="s">
        <v>124</v>
      </c>
      <c r="I16" s="278" t="s">
        <v>124</v>
      </c>
      <c r="J16" s="278" t="s">
        <v>124</v>
      </c>
      <c r="K16" s="278" t="s">
        <v>124</v>
      </c>
      <c r="L16" s="278" t="s">
        <v>124</v>
      </c>
      <c r="M16" s="278" t="s">
        <v>124</v>
      </c>
      <c r="N16" s="278" t="s">
        <v>124</v>
      </c>
      <c r="O16" s="278" t="s">
        <v>124</v>
      </c>
      <c r="P16" s="278" t="s">
        <v>124</v>
      </c>
      <c r="Q16" s="278" t="s">
        <v>124</v>
      </c>
      <c r="R16" s="278" t="s">
        <v>124</v>
      </c>
      <c r="S16" s="278" t="s">
        <v>124</v>
      </c>
      <c r="T16" s="278" t="s">
        <v>124</v>
      </c>
      <c r="U16" s="278" t="s">
        <v>124</v>
      </c>
      <c r="V16" s="278" t="s">
        <v>124</v>
      </c>
      <c r="W16" s="278" t="s">
        <v>124</v>
      </c>
      <c r="X16" s="278" t="s">
        <v>124</v>
      </c>
      <c r="Y16" s="278" t="s">
        <v>124</v>
      </c>
      <c r="Z16" s="278" t="s">
        <v>124</v>
      </c>
      <c r="AA16" s="278" t="s">
        <v>124</v>
      </c>
      <c r="AB16" s="278" t="s">
        <v>124</v>
      </c>
      <c r="AC16" s="278" t="s">
        <v>124</v>
      </c>
      <c r="AD16" s="278" t="s">
        <v>124</v>
      </c>
      <c r="AE16" s="278" t="s">
        <v>124</v>
      </c>
      <c r="AF16" s="278" t="s">
        <v>124</v>
      </c>
      <c r="AG16" s="278" t="s">
        <v>124</v>
      </c>
      <c r="AH16" s="278" t="s">
        <v>124</v>
      </c>
      <c r="AI16" s="278" t="s">
        <v>124</v>
      </c>
      <c r="AJ16" s="278" t="s">
        <v>124</v>
      </c>
      <c r="AK16" s="278" t="s">
        <v>124</v>
      </c>
      <c r="AL16" s="278" t="s">
        <v>124</v>
      </c>
      <c r="AM16" s="278" t="s">
        <v>124</v>
      </c>
      <c r="AN16" s="278" t="s">
        <v>124</v>
      </c>
      <c r="AO16" s="278" t="s">
        <v>124</v>
      </c>
      <c r="AP16" s="278" t="s">
        <v>124</v>
      </c>
      <c r="AQ16" s="278" t="s">
        <v>124</v>
      </c>
      <c r="AR16" s="278" t="s">
        <v>124</v>
      </c>
      <c r="AS16" s="278" t="s">
        <v>124</v>
      </c>
      <c r="AT16" s="278" t="s">
        <v>124</v>
      </c>
      <c r="AU16" s="278" t="s">
        <v>124</v>
      </c>
      <c r="AV16" s="278" t="s">
        <v>124</v>
      </c>
      <c r="AW16" s="278" t="s">
        <v>124</v>
      </c>
      <c r="AX16" s="278" t="s">
        <v>124</v>
      </c>
      <c r="AY16" s="278" t="s">
        <v>124</v>
      </c>
      <c r="AZ16" s="278" t="s">
        <v>124</v>
      </c>
      <c r="BA16" s="278" t="s">
        <v>124</v>
      </c>
      <c r="BB16" s="278" t="s">
        <v>124</v>
      </c>
      <c r="BC16" s="278" t="s">
        <v>124</v>
      </c>
      <c r="BD16" s="278" t="s">
        <v>124</v>
      </c>
      <c r="BE16" s="278" t="s">
        <v>124</v>
      </c>
      <c r="BF16" s="278" t="s">
        <v>124</v>
      </c>
      <c r="BG16" s="278" t="s">
        <v>124</v>
      </c>
      <c r="BH16" s="278" t="s">
        <v>124</v>
      </c>
      <c r="BI16" s="278" t="s">
        <v>124</v>
      </c>
      <c r="BJ16" s="278" t="s">
        <v>124</v>
      </c>
      <c r="BK16" s="278" t="s">
        <v>124</v>
      </c>
      <c r="BL16" s="278" t="s">
        <v>124</v>
      </c>
      <c r="BM16" s="278" t="s">
        <v>124</v>
      </c>
      <c r="BN16" s="278" t="s">
        <v>124</v>
      </c>
      <c r="BO16" s="278" t="s">
        <v>124</v>
      </c>
      <c r="BP16" s="278" t="s">
        <v>124</v>
      </c>
      <c r="BQ16" s="278" t="s">
        <v>124</v>
      </c>
      <c r="BR16" s="278" t="s">
        <v>124</v>
      </c>
      <c r="BS16" s="278" t="s">
        <v>124</v>
      </c>
      <c r="BT16" s="278" t="s">
        <v>124</v>
      </c>
      <c r="BU16" s="278" t="s">
        <v>124</v>
      </c>
      <c r="BV16" s="278" t="s">
        <v>124</v>
      </c>
      <c r="BW16" s="278" t="s">
        <v>124</v>
      </c>
      <c r="BX16" s="278" t="s">
        <v>124</v>
      </c>
      <c r="BY16" s="278" t="s">
        <v>124</v>
      </c>
      <c r="BZ16" s="278" t="s">
        <v>125</v>
      </c>
      <c r="CA16" s="278" t="s">
        <v>125</v>
      </c>
      <c r="CB16" s="278" t="s">
        <v>125</v>
      </c>
      <c r="CC16" s="278" t="s">
        <v>125</v>
      </c>
      <c r="CD16" s="278" t="s">
        <v>125</v>
      </c>
      <c r="CE16" s="279" t="s">
        <v>125</v>
      </c>
    </row>
    <row r="17" spans="1:83" s="244" customFormat="1" ht="24" customHeight="1" x14ac:dyDescent="0.35">
      <c r="A17" s="399"/>
      <c r="B17" s="109" t="s">
        <v>137</v>
      </c>
      <c r="D17" s="479">
        <f t="shared" ref="D17:AI17" si="7">SUM(D18,D25)</f>
        <v>7077.4874486545505</v>
      </c>
      <c r="E17" s="479">
        <f t="shared" si="7"/>
        <v>9736.6607727940154</v>
      </c>
      <c r="F17" s="479">
        <f t="shared" si="7"/>
        <v>9487.7318469229194</v>
      </c>
      <c r="G17" s="479">
        <f t="shared" si="7"/>
        <v>9786.8039178673898</v>
      </c>
      <c r="H17" s="479">
        <f t="shared" si="7"/>
        <v>10284.975471462809</v>
      </c>
      <c r="I17" s="479">
        <f t="shared" si="7"/>
        <v>10669.044577169687</v>
      </c>
      <c r="J17" s="479">
        <f t="shared" si="7"/>
        <v>10893.793861019194</v>
      </c>
      <c r="K17" s="479">
        <f t="shared" si="7"/>
        <v>13014.512421526751</v>
      </c>
      <c r="L17" s="479">
        <f t="shared" si="7"/>
        <v>12673.783128193239</v>
      </c>
      <c r="M17" s="479">
        <f t="shared" si="7"/>
        <v>13039.79970308351</v>
      </c>
      <c r="N17" s="479">
        <f t="shared" si="7"/>
        <v>16302.829529565377</v>
      </c>
      <c r="O17" s="479">
        <f t="shared" si="7"/>
        <v>17253.34255929862</v>
      </c>
      <c r="P17" s="479">
        <f t="shared" si="7"/>
        <v>17419.942576469475</v>
      </c>
      <c r="Q17" s="479">
        <f t="shared" si="7"/>
        <v>19457.285685152769</v>
      </c>
      <c r="R17" s="479">
        <f t="shared" si="7"/>
        <v>19417.240894515373</v>
      </c>
      <c r="S17" s="479">
        <f t="shared" si="7"/>
        <v>22689.945939034442</v>
      </c>
      <c r="T17" s="479">
        <f t="shared" si="7"/>
        <v>22928.239549147944</v>
      </c>
      <c r="U17" s="479">
        <f t="shared" si="7"/>
        <v>26541.840979402357</v>
      </c>
      <c r="V17" s="479">
        <f t="shared" si="7"/>
        <v>25933.397578100423</v>
      </c>
      <c r="W17" s="479">
        <f t="shared" si="7"/>
        <v>27489.447176327914</v>
      </c>
      <c r="X17" s="479">
        <f t="shared" si="7"/>
        <v>29110.203624794707</v>
      </c>
      <c r="Y17" s="479">
        <f t="shared" si="7"/>
        <v>28698.554294100381</v>
      </c>
      <c r="Z17" s="479">
        <f t="shared" si="7"/>
        <v>28662.959498376578</v>
      </c>
      <c r="AA17" s="479">
        <f t="shared" si="7"/>
        <v>30865.918976578861</v>
      </c>
      <c r="AB17" s="479">
        <f t="shared" si="7"/>
        <v>32952.614165020314</v>
      </c>
      <c r="AC17" s="479">
        <f t="shared" si="7"/>
        <v>35140.633110192583</v>
      </c>
      <c r="AD17" s="479">
        <f t="shared" si="7"/>
        <v>37932.123398959353</v>
      </c>
      <c r="AE17" s="479">
        <f t="shared" si="7"/>
        <v>40734.924266696871</v>
      </c>
      <c r="AF17" s="479">
        <f t="shared" si="7"/>
        <v>42145.164104880765</v>
      </c>
      <c r="AG17" s="479">
        <f t="shared" si="7"/>
        <v>43126.893135134225</v>
      </c>
      <c r="AH17" s="479">
        <f t="shared" si="7"/>
        <v>44323.139805894214</v>
      </c>
      <c r="AI17" s="479">
        <f t="shared" si="7"/>
        <v>44165.803155680558</v>
      </c>
      <c r="AJ17" s="479">
        <f t="shared" ref="AJ17:BO17" si="8">SUM(AJ18,AJ25)</f>
        <v>44168.560067955259</v>
      </c>
      <c r="AK17" s="479">
        <f t="shared" si="8"/>
        <v>45887.54383348237</v>
      </c>
      <c r="AL17" s="479">
        <f t="shared" si="8"/>
        <v>47638.007455061343</v>
      </c>
      <c r="AM17" s="479">
        <f t="shared" si="8"/>
        <v>48858.947139676049</v>
      </c>
      <c r="AN17" s="479">
        <f t="shared" si="8"/>
        <v>48140.381596130304</v>
      </c>
      <c r="AO17" s="479">
        <f t="shared" si="8"/>
        <v>49351.481353019786</v>
      </c>
      <c r="AP17" s="479">
        <f t="shared" si="8"/>
        <v>50492.753646089877</v>
      </c>
      <c r="AQ17" s="479">
        <f t="shared" si="8"/>
        <v>50050.941413679873</v>
      </c>
      <c r="AR17" s="479">
        <f t="shared" si="8"/>
        <v>48191.472199766584</v>
      </c>
      <c r="AS17" s="479">
        <f t="shared" si="8"/>
        <v>47889.042608587086</v>
      </c>
      <c r="AT17" s="479">
        <f t="shared" si="8"/>
        <v>48407.111145257717</v>
      </c>
      <c r="AU17" s="479">
        <f t="shared" si="8"/>
        <v>51256.838158300998</v>
      </c>
      <c r="AV17" s="479">
        <f t="shared" si="8"/>
        <v>52006.953428562934</v>
      </c>
      <c r="AW17" s="479">
        <f t="shared" si="8"/>
        <v>53340.246801163754</v>
      </c>
      <c r="AX17" s="479">
        <f t="shared" si="8"/>
        <v>53498.278880410515</v>
      </c>
      <c r="AY17" s="479">
        <f t="shared" si="8"/>
        <v>53865.439967451748</v>
      </c>
      <c r="AZ17" s="479">
        <f t="shared" si="8"/>
        <v>55215.762811427841</v>
      </c>
      <c r="BA17" s="479">
        <f t="shared" si="8"/>
        <v>57864.202695563814</v>
      </c>
      <c r="BB17" s="479">
        <f t="shared" si="8"/>
        <v>60275.309750922766</v>
      </c>
      <c r="BC17" s="479">
        <f t="shared" si="8"/>
        <v>63202.880540525111</v>
      </c>
      <c r="BD17" s="479">
        <f t="shared" si="8"/>
        <v>63975.811697028141</v>
      </c>
      <c r="BE17" s="479">
        <f t="shared" si="8"/>
        <v>67826.754449630578</v>
      </c>
      <c r="BF17" s="479">
        <f t="shared" si="8"/>
        <v>70178.392783327188</v>
      </c>
      <c r="BG17" s="479">
        <f t="shared" si="8"/>
        <v>71811.508054683407</v>
      </c>
      <c r="BH17" s="479">
        <f t="shared" si="8"/>
        <v>73142.166339901538</v>
      </c>
      <c r="BI17" s="479">
        <f t="shared" si="8"/>
        <v>75001.687457140899</v>
      </c>
      <c r="BJ17" s="479">
        <f t="shared" si="8"/>
        <v>75995.271979829879</v>
      </c>
      <c r="BK17" s="479">
        <f t="shared" si="8"/>
        <v>79678.432513713618</v>
      </c>
      <c r="BL17" s="479">
        <f t="shared" si="8"/>
        <v>82228.647174372614</v>
      </c>
      <c r="BM17" s="479">
        <f t="shared" si="8"/>
        <v>88141.411473079352</v>
      </c>
      <c r="BN17" s="479">
        <f t="shared" si="8"/>
        <v>90504.549913125171</v>
      </c>
      <c r="BO17" s="479">
        <f t="shared" si="8"/>
        <v>94423.579587586399</v>
      </c>
      <c r="BP17" s="479">
        <f t="shared" ref="BP17:CE17" si="9">SUM(BP18,BP25)</f>
        <v>99898.188686851208</v>
      </c>
      <c r="BQ17" s="479">
        <f t="shared" si="9"/>
        <v>101911.8107153067</v>
      </c>
      <c r="BR17" s="479">
        <f t="shared" si="9"/>
        <v>104932.52947935551</v>
      </c>
      <c r="BS17" s="479">
        <f t="shared" si="9"/>
        <v>107535.30241989221</v>
      </c>
      <c r="BT17" s="479">
        <f t="shared" si="9"/>
        <v>107980.60847963364</v>
      </c>
      <c r="BU17" s="479">
        <f t="shared" si="9"/>
        <v>108784.20520674493</v>
      </c>
      <c r="BV17" s="479">
        <f t="shared" si="9"/>
        <v>110227.99176524105</v>
      </c>
      <c r="BW17" s="479">
        <f t="shared" si="9"/>
        <v>109715.17786764519</v>
      </c>
      <c r="BX17" s="479">
        <f t="shared" si="9"/>
        <v>106486.188149769</v>
      </c>
      <c r="BY17" s="479">
        <f t="shared" si="9"/>
        <v>109259.53220259395</v>
      </c>
      <c r="BZ17" s="479">
        <f t="shared" si="9"/>
        <v>109729.60701296672</v>
      </c>
      <c r="CA17" s="479">
        <f t="shared" si="9"/>
        <v>120802.08277333951</v>
      </c>
      <c r="CB17" s="479">
        <f t="shared" si="9"/>
        <v>129965.09840572567</v>
      </c>
      <c r="CC17" s="479">
        <f t="shared" si="9"/>
        <v>134596.1537916903</v>
      </c>
      <c r="CD17" s="479">
        <f t="shared" si="9"/>
        <v>136762.97004545768</v>
      </c>
      <c r="CE17" s="480">
        <f t="shared" si="9"/>
        <v>136987.58864074669</v>
      </c>
    </row>
    <row r="18" spans="1:83" ht="26.25" customHeight="1" x14ac:dyDescent="0.35">
      <c r="B18" s="74" t="s">
        <v>737</v>
      </c>
      <c r="C18" s="323"/>
      <c r="D18" s="481">
        <f t="shared" ref="D18:AI18" si="10">SUM(D19:D22)</f>
        <v>7077.4874486545505</v>
      </c>
      <c r="E18" s="481">
        <f t="shared" si="10"/>
        <v>9736.6607727940154</v>
      </c>
      <c r="F18" s="481">
        <f t="shared" si="10"/>
        <v>9487.7318469229194</v>
      </c>
      <c r="G18" s="481">
        <f t="shared" si="10"/>
        <v>9786.8039178673898</v>
      </c>
      <c r="H18" s="481">
        <f t="shared" si="10"/>
        <v>10284.975471462809</v>
      </c>
      <c r="I18" s="481">
        <f t="shared" si="10"/>
        <v>10669.044577169687</v>
      </c>
      <c r="J18" s="481">
        <f t="shared" si="10"/>
        <v>10893.793861019194</v>
      </c>
      <c r="K18" s="481">
        <f t="shared" si="10"/>
        <v>13014.512421526751</v>
      </c>
      <c r="L18" s="481">
        <f t="shared" si="10"/>
        <v>12673.783128193239</v>
      </c>
      <c r="M18" s="481">
        <f t="shared" si="10"/>
        <v>13039.79970308351</v>
      </c>
      <c r="N18" s="481">
        <f t="shared" si="10"/>
        <v>16302.829529565377</v>
      </c>
      <c r="O18" s="481">
        <f t="shared" si="10"/>
        <v>17253.34255929862</v>
      </c>
      <c r="P18" s="481">
        <f t="shared" si="10"/>
        <v>17419.942576469475</v>
      </c>
      <c r="Q18" s="481">
        <f t="shared" si="10"/>
        <v>19457.285685152769</v>
      </c>
      <c r="R18" s="481">
        <f t="shared" si="10"/>
        <v>19417.240894515373</v>
      </c>
      <c r="S18" s="481">
        <f t="shared" si="10"/>
        <v>22689.945939034442</v>
      </c>
      <c r="T18" s="481">
        <f t="shared" si="10"/>
        <v>22928.239549147944</v>
      </c>
      <c r="U18" s="481">
        <f t="shared" si="10"/>
        <v>26541.840979402357</v>
      </c>
      <c r="V18" s="481">
        <f t="shared" si="10"/>
        <v>25933.397578100423</v>
      </c>
      <c r="W18" s="481">
        <f t="shared" si="10"/>
        <v>27489.447176327914</v>
      </c>
      <c r="X18" s="481">
        <f t="shared" si="10"/>
        <v>29110.203624794707</v>
      </c>
      <c r="Y18" s="481">
        <f t="shared" si="10"/>
        <v>28698.554294100381</v>
      </c>
      <c r="Z18" s="481">
        <f t="shared" si="10"/>
        <v>28544.145975920837</v>
      </c>
      <c r="AA18" s="481">
        <f t="shared" si="10"/>
        <v>30524.158245235831</v>
      </c>
      <c r="AB18" s="481">
        <f t="shared" si="10"/>
        <v>32581.216359687394</v>
      </c>
      <c r="AC18" s="481">
        <f t="shared" si="10"/>
        <v>34789.201496240734</v>
      </c>
      <c r="AD18" s="481">
        <f t="shared" si="10"/>
        <v>37610.504397571669</v>
      </c>
      <c r="AE18" s="481">
        <f t="shared" si="10"/>
        <v>40448.718556186599</v>
      </c>
      <c r="AF18" s="481">
        <f t="shared" si="10"/>
        <v>41879.862479279887</v>
      </c>
      <c r="AG18" s="481">
        <f t="shared" si="10"/>
        <v>42893.282352252092</v>
      </c>
      <c r="AH18" s="481">
        <f t="shared" si="10"/>
        <v>44107.043327726067</v>
      </c>
      <c r="AI18" s="481">
        <f t="shared" si="10"/>
        <v>43986.186242711228</v>
      </c>
      <c r="AJ18" s="481">
        <f t="shared" ref="AJ18:BO18" si="11">SUM(AJ19:AJ22)</f>
        <v>44009.680355480603</v>
      </c>
      <c r="AK18" s="481">
        <f t="shared" si="11"/>
        <v>45740.432102326937</v>
      </c>
      <c r="AL18" s="481">
        <f t="shared" si="11"/>
        <v>47497.782250984332</v>
      </c>
      <c r="AM18" s="481">
        <f t="shared" si="11"/>
        <v>48722.246113831454</v>
      </c>
      <c r="AN18" s="481">
        <f t="shared" si="11"/>
        <v>48017.726936023879</v>
      </c>
      <c r="AO18" s="481">
        <f t="shared" si="11"/>
        <v>49229.772436600309</v>
      </c>
      <c r="AP18" s="481">
        <f t="shared" si="11"/>
        <v>50387.893723359732</v>
      </c>
      <c r="AQ18" s="481">
        <f t="shared" si="11"/>
        <v>49951.421026274322</v>
      </c>
      <c r="AR18" s="481">
        <f t="shared" si="11"/>
        <v>48101.141256069102</v>
      </c>
      <c r="AS18" s="481">
        <f t="shared" si="11"/>
        <v>47809.181862822355</v>
      </c>
      <c r="AT18" s="481">
        <f t="shared" si="11"/>
        <v>48330.823974087019</v>
      </c>
      <c r="AU18" s="481">
        <f t="shared" si="11"/>
        <v>51185.019289425763</v>
      </c>
      <c r="AV18" s="481">
        <f t="shared" si="11"/>
        <v>51937.792310503035</v>
      </c>
      <c r="AW18" s="481">
        <f t="shared" si="11"/>
        <v>53271.885618106964</v>
      </c>
      <c r="AX18" s="481">
        <f t="shared" si="11"/>
        <v>53433.782419490206</v>
      </c>
      <c r="AY18" s="481">
        <f t="shared" si="11"/>
        <v>53801.201884348375</v>
      </c>
      <c r="AZ18" s="481">
        <f t="shared" si="11"/>
        <v>55164.511440840855</v>
      </c>
      <c r="BA18" s="481">
        <f t="shared" si="11"/>
        <v>57813.82090316739</v>
      </c>
      <c r="BB18" s="481">
        <f t="shared" si="11"/>
        <v>60226.586069321769</v>
      </c>
      <c r="BC18" s="481">
        <f t="shared" si="11"/>
        <v>63156.606643462699</v>
      </c>
      <c r="BD18" s="481">
        <f t="shared" si="11"/>
        <v>63930.33288206342</v>
      </c>
      <c r="BE18" s="481">
        <f t="shared" si="11"/>
        <v>67780.479212942912</v>
      </c>
      <c r="BF18" s="481">
        <f t="shared" si="11"/>
        <v>70132.746971155051</v>
      </c>
      <c r="BG18" s="481">
        <f t="shared" si="11"/>
        <v>71765.650976229386</v>
      </c>
      <c r="BH18" s="481">
        <f t="shared" si="11"/>
        <v>73096.773412489594</v>
      </c>
      <c r="BI18" s="481">
        <f t="shared" si="11"/>
        <v>74957.168811649564</v>
      </c>
      <c r="BJ18" s="481">
        <f t="shared" si="11"/>
        <v>75946.996707915954</v>
      </c>
      <c r="BK18" s="481">
        <f t="shared" si="11"/>
        <v>79623.655651046429</v>
      </c>
      <c r="BL18" s="481">
        <f t="shared" si="11"/>
        <v>82168.542536718916</v>
      </c>
      <c r="BM18" s="481">
        <f t="shared" si="11"/>
        <v>88078.586657122316</v>
      </c>
      <c r="BN18" s="481">
        <f t="shared" si="11"/>
        <v>90429.255637612572</v>
      </c>
      <c r="BO18" s="481">
        <f t="shared" si="11"/>
        <v>94343.907315594959</v>
      </c>
      <c r="BP18" s="481">
        <f t="shared" ref="BP18:BS18" si="12">SUM(BP19:BP22)</f>
        <v>99804.279534559013</v>
      </c>
      <c r="BQ18" s="481">
        <f t="shared" si="12"/>
        <v>101794.51877737613</v>
      </c>
      <c r="BR18" s="481">
        <f t="shared" si="12"/>
        <v>104825.65960772881</v>
      </c>
      <c r="BS18" s="481">
        <f t="shared" si="12"/>
        <v>107423.52258645353</v>
      </c>
      <c r="BT18" s="481">
        <f t="shared" ref="BT18:CE18" si="13">SUM(BT19:BT24)</f>
        <v>107863.55248803318</v>
      </c>
      <c r="BU18" s="481">
        <f t="shared" si="13"/>
        <v>108662.87103061612</v>
      </c>
      <c r="BV18" s="481">
        <f t="shared" si="13"/>
        <v>110099.09985254498</v>
      </c>
      <c r="BW18" s="481">
        <f t="shared" si="13"/>
        <v>109583.40137616314</v>
      </c>
      <c r="BX18" s="481">
        <f t="shared" si="13"/>
        <v>106199.080855352</v>
      </c>
      <c r="BY18" s="481">
        <f t="shared" si="13"/>
        <v>109093.42007849619</v>
      </c>
      <c r="BZ18" s="481">
        <f t="shared" si="13"/>
        <v>109563.18788127086</v>
      </c>
      <c r="CA18" s="481">
        <f t="shared" si="13"/>
        <v>120616.70536471921</v>
      </c>
      <c r="CB18" s="481">
        <f t="shared" si="13"/>
        <v>129778.54048212548</v>
      </c>
      <c r="CC18" s="481">
        <f t="shared" si="13"/>
        <v>134409.62804767725</v>
      </c>
      <c r="CD18" s="481">
        <f t="shared" si="13"/>
        <v>136575.27399803908</v>
      </c>
      <c r="CE18" s="482">
        <f t="shared" si="13"/>
        <v>136798.84081778297</v>
      </c>
    </row>
    <row r="19" spans="1:83" x14ac:dyDescent="0.35">
      <c r="B19" s="203" t="s">
        <v>738</v>
      </c>
      <c r="C19" s="323"/>
      <c r="D19" s="346">
        <v>7077.4874486545505</v>
      </c>
      <c r="E19" s="346">
        <v>9736.6607727940154</v>
      </c>
      <c r="F19" s="346">
        <v>9487.7318469229194</v>
      </c>
      <c r="G19" s="346">
        <v>9786.8039178673898</v>
      </c>
      <c r="H19" s="346">
        <v>10284.975471462809</v>
      </c>
      <c r="I19" s="346">
        <v>10669.044577169687</v>
      </c>
      <c r="J19" s="346">
        <v>10893.793861019194</v>
      </c>
      <c r="K19" s="346">
        <v>13014.512421526751</v>
      </c>
      <c r="L19" s="346">
        <v>12673.783128193239</v>
      </c>
      <c r="M19" s="346">
        <v>13039.79970308351</v>
      </c>
      <c r="N19" s="346">
        <v>16302.829529565377</v>
      </c>
      <c r="O19" s="346">
        <v>17253.34255929862</v>
      </c>
      <c r="P19" s="346">
        <v>17419.942576469475</v>
      </c>
      <c r="Q19" s="346">
        <v>19457.285685152769</v>
      </c>
      <c r="R19" s="346">
        <v>19417.240894515373</v>
      </c>
      <c r="S19" s="346">
        <v>22689.945939034442</v>
      </c>
      <c r="T19" s="346">
        <v>22928.239549147944</v>
      </c>
      <c r="U19" s="346">
        <v>26541.840979402357</v>
      </c>
      <c r="V19" s="346">
        <v>25933.397578100423</v>
      </c>
      <c r="W19" s="346">
        <v>27489.447176327914</v>
      </c>
      <c r="X19" s="346">
        <v>29110.203624794707</v>
      </c>
      <c r="Y19" s="346">
        <v>28698.554294100381</v>
      </c>
      <c r="Z19" s="346">
        <v>28544.145975920837</v>
      </c>
      <c r="AA19" s="346">
        <v>30524.158245235831</v>
      </c>
      <c r="AB19" s="346">
        <v>32581.216359687394</v>
      </c>
      <c r="AC19" s="346">
        <v>34789.201496240734</v>
      </c>
      <c r="AD19" s="346">
        <v>37610.504397571669</v>
      </c>
      <c r="AE19" s="346">
        <v>40448.718556186599</v>
      </c>
      <c r="AF19" s="346">
        <v>41879.862479279887</v>
      </c>
      <c r="AG19" s="346">
        <v>42893.282352252092</v>
      </c>
      <c r="AH19" s="346">
        <v>44107.043327726067</v>
      </c>
      <c r="AI19" s="346">
        <v>43981.196884017634</v>
      </c>
      <c r="AJ19" s="346">
        <v>43976.23199495962</v>
      </c>
      <c r="AK19" s="346">
        <v>45668.762284584547</v>
      </c>
      <c r="AL19" s="346">
        <v>47357.557046907321</v>
      </c>
      <c r="AM19" s="346">
        <v>48522.195832107653</v>
      </c>
      <c r="AN19" s="346">
        <v>47744.112694248004</v>
      </c>
      <c r="AO19" s="346">
        <v>48811.212504523573</v>
      </c>
      <c r="AP19" s="346">
        <v>49766.972776043069</v>
      </c>
      <c r="AQ19" s="346">
        <v>49168.147309174376</v>
      </c>
      <c r="AR19" s="346">
        <v>47149.762165024396</v>
      </c>
      <c r="AS19" s="346">
        <v>46593.92089295281</v>
      </c>
      <c r="AT19" s="346">
        <v>46784.058941335075</v>
      </c>
      <c r="AU19" s="346">
        <v>48996.719996643951</v>
      </c>
      <c r="AV19" s="346">
        <v>49328.645276364186</v>
      </c>
      <c r="AW19" s="346">
        <v>50177.520428550793</v>
      </c>
      <c r="AX19" s="346">
        <v>49928.525430241156</v>
      </c>
      <c r="AY19" s="346">
        <v>49811.10564963377</v>
      </c>
      <c r="AZ19" s="346">
        <v>50413.280933041773</v>
      </c>
      <c r="BA19" s="346">
        <v>52359.853616197484</v>
      </c>
      <c r="BB19" s="346">
        <v>54029.67867655171</v>
      </c>
      <c r="BC19" s="346">
        <v>55804.98816034371</v>
      </c>
      <c r="BD19" s="346">
        <v>54302.280814784819</v>
      </c>
      <c r="BE19" s="346">
        <v>57308.697085567168</v>
      </c>
      <c r="BF19" s="346">
        <v>58974.438222357188</v>
      </c>
      <c r="BG19" s="346">
        <v>59456.876469888601</v>
      </c>
      <c r="BH19" s="346">
        <v>59989.788302350724</v>
      </c>
      <c r="BI19" s="346">
        <v>60938.289200468214</v>
      </c>
      <c r="BJ19" s="346">
        <v>61077.102891614049</v>
      </c>
      <c r="BK19" s="346">
        <v>63327.464827410666</v>
      </c>
      <c r="BL19" s="346">
        <v>64522.125210785962</v>
      </c>
      <c r="BM19" s="346">
        <v>68315.554042589138</v>
      </c>
      <c r="BN19" s="346">
        <v>70108.939874680786</v>
      </c>
      <c r="BO19" s="346">
        <v>73043.362640507417</v>
      </c>
      <c r="BP19" s="346">
        <v>76549.682867076292</v>
      </c>
      <c r="BQ19" s="346">
        <v>77854.706393530098</v>
      </c>
      <c r="BR19" s="346">
        <v>79885.163999520315</v>
      </c>
      <c r="BS19" s="346">
        <v>81934.93040142559</v>
      </c>
      <c r="BT19" s="346">
        <v>81281.618020279027</v>
      </c>
      <c r="BU19" s="346">
        <v>79134.219346163751</v>
      </c>
      <c r="BV19" s="346">
        <v>76992.596884126804</v>
      </c>
      <c r="BW19" s="346">
        <v>74174.00908794759</v>
      </c>
      <c r="BX19" s="346">
        <v>69549.668532139302</v>
      </c>
      <c r="BY19" s="346">
        <v>67485.170268102651</v>
      </c>
      <c r="BZ19" s="346">
        <v>63412.936324993505</v>
      </c>
      <c r="CA19" s="346">
        <v>64902.904551668231</v>
      </c>
      <c r="CB19" s="346">
        <v>64620.734162347784</v>
      </c>
      <c r="CC19" s="346">
        <v>62160.313445218191</v>
      </c>
      <c r="CD19" s="346">
        <v>59543.941649429398</v>
      </c>
      <c r="CE19" s="347">
        <v>56778.890296346624</v>
      </c>
    </row>
    <row r="20" spans="1:83" x14ac:dyDescent="0.35">
      <c r="B20" s="203" t="s">
        <v>356</v>
      </c>
      <c r="C20" s="323"/>
      <c r="D20" s="346">
        <v>0</v>
      </c>
      <c r="E20" s="346">
        <v>0</v>
      </c>
      <c r="F20" s="346">
        <v>0</v>
      </c>
      <c r="G20" s="346">
        <v>0</v>
      </c>
      <c r="H20" s="346">
        <v>0</v>
      </c>
      <c r="I20" s="346">
        <v>0</v>
      </c>
      <c r="J20" s="346">
        <v>0</v>
      </c>
      <c r="K20" s="346">
        <v>0</v>
      </c>
      <c r="L20" s="346">
        <v>0</v>
      </c>
      <c r="M20" s="346">
        <v>0</v>
      </c>
      <c r="N20" s="346">
        <v>0</v>
      </c>
      <c r="O20" s="346">
        <v>0</v>
      </c>
      <c r="P20" s="346">
        <v>0</v>
      </c>
      <c r="Q20" s="346">
        <v>0</v>
      </c>
      <c r="R20" s="346">
        <v>0</v>
      </c>
      <c r="S20" s="346">
        <v>0</v>
      </c>
      <c r="T20" s="346">
        <v>0</v>
      </c>
      <c r="U20" s="346">
        <v>0</v>
      </c>
      <c r="V20" s="346">
        <v>0</v>
      </c>
      <c r="W20" s="346">
        <v>0</v>
      </c>
      <c r="X20" s="346">
        <v>0</v>
      </c>
      <c r="Y20" s="346">
        <v>0</v>
      </c>
      <c r="Z20" s="346">
        <v>0</v>
      </c>
      <c r="AA20" s="346">
        <v>0</v>
      </c>
      <c r="AB20" s="346">
        <v>0</v>
      </c>
      <c r="AC20" s="346">
        <v>0</v>
      </c>
      <c r="AD20" s="346">
        <v>0</v>
      </c>
      <c r="AE20" s="346">
        <v>0</v>
      </c>
      <c r="AF20" s="346">
        <v>0</v>
      </c>
      <c r="AG20" s="346">
        <v>0</v>
      </c>
      <c r="AH20" s="346">
        <v>0</v>
      </c>
      <c r="AI20" s="346">
        <v>0</v>
      </c>
      <c r="AJ20" s="346">
        <v>0</v>
      </c>
      <c r="AK20" s="346">
        <v>0</v>
      </c>
      <c r="AL20" s="346">
        <v>0</v>
      </c>
      <c r="AM20" s="346">
        <v>0</v>
      </c>
      <c r="AN20" s="346">
        <v>0</v>
      </c>
      <c r="AO20" s="346">
        <v>0</v>
      </c>
      <c r="AP20" s="346">
        <v>0</v>
      </c>
      <c r="AQ20" s="346">
        <v>0</v>
      </c>
      <c r="AR20" s="346">
        <v>0</v>
      </c>
      <c r="AS20" s="346">
        <v>0</v>
      </c>
      <c r="AT20" s="346">
        <v>0</v>
      </c>
      <c r="AU20" s="346">
        <v>0</v>
      </c>
      <c r="AV20" s="346">
        <v>0</v>
      </c>
      <c r="AW20" s="346">
        <v>0</v>
      </c>
      <c r="AX20" s="346">
        <v>0</v>
      </c>
      <c r="AY20" s="346">
        <v>0</v>
      </c>
      <c r="AZ20" s="346">
        <v>0</v>
      </c>
      <c r="BA20" s="346">
        <v>0</v>
      </c>
      <c r="BB20" s="346">
        <v>0</v>
      </c>
      <c r="BC20" s="346">
        <v>0</v>
      </c>
      <c r="BD20" s="346">
        <v>1815.7648696250621</v>
      </c>
      <c r="BE20" s="346">
        <v>1851.7336304708278</v>
      </c>
      <c r="BF20" s="346">
        <v>1875.0464982559311</v>
      </c>
      <c r="BG20" s="346">
        <v>2042.7968825930275</v>
      </c>
      <c r="BH20" s="346">
        <v>2072.0059719332439</v>
      </c>
      <c r="BI20" s="346">
        <v>2115.2410577684391</v>
      </c>
      <c r="BJ20" s="346">
        <v>2134.5157377658138</v>
      </c>
      <c r="BK20" s="346">
        <v>2206.7970596041519</v>
      </c>
      <c r="BL20" s="346">
        <v>2264.689785173669</v>
      </c>
      <c r="BM20" s="346">
        <v>2376.4832283749088</v>
      </c>
      <c r="BN20" s="346">
        <v>2386.5225929774306</v>
      </c>
      <c r="BO20" s="346">
        <v>2455.7822365930265</v>
      </c>
      <c r="BP20" s="346">
        <v>2575.8372275160677</v>
      </c>
      <c r="BQ20" s="346">
        <v>2600.2341559767824</v>
      </c>
      <c r="BR20" s="346">
        <v>2649.9387370097311</v>
      </c>
      <c r="BS20" s="346">
        <v>2656.0266125218823</v>
      </c>
      <c r="BT20" s="346">
        <v>2543.8187594765741</v>
      </c>
      <c r="BU20" s="346">
        <v>2432.9924562058995</v>
      </c>
      <c r="BV20" s="346">
        <v>2360.3112819323587</v>
      </c>
      <c r="BW20" s="346">
        <v>2265.4417797287933</v>
      </c>
      <c r="BX20" s="346">
        <v>2075.5298368080066</v>
      </c>
      <c r="BY20" s="346">
        <v>1967.1051737094931</v>
      </c>
      <c r="BZ20" s="346">
        <v>1830.7733446528723</v>
      </c>
      <c r="CA20" s="346">
        <v>1858.4260786092802</v>
      </c>
      <c r="CB20" s="346">
        <v>1846.1682494443535</v>
      </c>
      <c r="CC20" s="346">
        <v>1737.8170812309127</v>
      </c>
      <c r="CD20" s="346">
        <v>1623.46797891961</v>
      </c>
      <c r="CE20" s="347">
        <v>1521.3165810057028</v>
      </c>
    </row>
    <row r="21" spans="1:83" x14ac:dyDescent="0.35">
      <c r="B21" s="203" t="s">
        <v>739</v>
      </c>
      <c r="C21" s="323"/>
      <c r="D21" s="346">
        <v>0</v>
      </c>
      <c r="E21" s="346">
        <v>0</v>
      </c>
      <c r="F21" s="346">
        <v>0</v>
      </c>
      <c r="G21" s="346">
        <v>0</v>
      </c>
      <c r="H21" s="346">
        <v>0</v>
      </c>
      <c r="I21" s="346">
        <v>0</v>
      </c>
      <c r="J21" s="346">
        <v>0</v>
      </c>
      <c r="K21" s="346">
        <v>0</v>
      </c>
      <c r="L21" s="346">
        <v>0</v>
      </c>
      <c r="M21" s="346">
        <v>0</v>
      </c>
      <c r="N21" s="346">
        <v>0</v>
      </c>
      <c r="O21" s="346">
        <v>0</v>
      </c>
      <c r="P21" s="346">
        <v>0</v>
      </c>
      <c r="Q21" s="346">
        <v>0</v>
      </c>
      <c r="R21" s="346">
        <v>0</v>
      </c>
      <c r="S21" s="346">
        <v>0</v>
      </c>
      <c r="T21" s="346">
        <v>0</v>
      </c>
      <c r="U21" s="346">
        <v>0</v>
      </c>
      <c r="V21" s="346">
        <v>0</v>
      </c>
      <c r="W21" s="346">
        <v>0</v>
      </c>
      <c r="X21" s="346">
        <v>0</v>
      </c>
      <c r="Y21" s="346">
        <v>0</v>
      </c>
      <c r="Z21" s="346">
        <v>0</v>
      </c>
      <c r="AA21" s="346">
        <v>0</v>
      </c>
      <c r="AB21" s="346">
        <v>0</v>
      </c>
      <c r="AC21" s="346">
        <v>0</v>
      </c>
      <c r="AD21" s="346">
        <v>0</v>
      </c>
      <c r="AE21" s="346">
        <v>0</v>
      </c>
      <c r="AF21" s="346">
        <v>0</v>
      </c>
      <c r="AG21" s="346">
        <v>0</v>
      </c>
      <c r="AH21" s="346">
        <v>0</v>
      </c>
      <c r="AI21" s="346">
        <v>0</v>
      </c>
      <c r="AJ21" s="346">
        <v>0</v>
      </c>
      <c r="AK21" s="346">
        <v>0</v>
      </c>
      <c r="AL21" s="346">
        <v>0</v>
      </c>
      <c r="AM21" s="346">
        <v>0</v>
      </c>
      <c r="AN21" s="346">
        <v>0</v>
      </c>
      <c r="AO21" s="346">
        <v>0</v>
      </c>
      <c r="AP21" s="346">
        <v>0</v>
      </c>
      <c r="AQ21" s="346">
        <v>0</v>
      </c>
      <c r="AR21" s="346">
        <v>0</v>
      </c>
      <c r="AS21" s="346">
        <v>0</v>
      </c>
      <c r="AT21" s="346">
        <v>0</v>
      </c>
      <c r="AU21" s="346">
        <v>0</v>
      </c>
      <c r="AV21" s="346">
        <v>0</v>
      </c>
      <c r="AW21" s="346">
        <v>0</v>
      </c>
      <c r="AX21" s="346">
        <v>0</v>
      </c>
      <c r="AY21" s="346">
        <v>0</v>
      </c>
      <c r="AZ21" s="346">
        <v>0</v>
      </c>
      <c r="BA21" s="346">
        <v>0</v>
      </c>
      <c r="BB21" s="346">
        <v>0</v>
      </c>
      <c r="BC21" s="346">
        <v>0</v>
      </c>
      <c r="BD21" s="346">
        <v>0</v>
      </c>
      <c r="BE21" s="346">
        <v>0</v>
      </c>
      <c r="BF21" s="346">
        <v>0</v>
      </c>
      <c r="BG21" s="346">
        <v>0</v>
      </c>
      <c r="BH21" s="346">
        <v>0</v>
      </c>
      <c r="BI21" s="346">
        <v>0</v>
      </c>
      <c r="BJ21" s="346">
        <v>58.069272528175162</v>
      </c>
      <c r="BK21" s="346">
        <v>219.48580091712014</v>
      </c>
      <c r="BL21" s="346">
        <v>464.65170913482143</v>
      </c>
      <c r="BM21" s="346">
        <v>658.11511339729884</v>
      </c>
      <c r="BN21" s="346">
        <v>989.77012275333425</v>
      </c>
      <c r="BO21" s="346">
        <v>805.08044660758526</v>
      </c>
      <c r="BP21" s="346">
        <v>943.10538310278298</v>
      </c>
      <c r="BQ21" s="346">
        <v>906.17704592016116</v>
      </c>
      <c r="BR21" s="346">
        <v>903.83081686983041</v>
      </c>
      <c r="BS21" s="346">
        <v>902.89831647667074</v>
      </c>
      <c r="BT21" s="346">
        <v>994.28193248803336</v>
      </c>
      <c r="BU21" s="346">
        <v>897.40310360094543</v>
      </c>
      <c r="BV21" s="346">
        <v>861.08300868428603</v>
      </c>
      <c r="BW21" s="346">
        <v>723.18383158939344</v>
      </c>
      <c r="BX21" s="346">
        <v>545.09536490187736</v>
      </c>
      <c r="BY21" s="346">
        <v>345.67960841372667</v>
      </c>
      <c r="BZ21" s="346">
        <v>278.05369496955421</v>
      </c>
      <c r="CA21" s="346">
        <v>179.92069001203828</v>
      </c>
      <c r="CB21" s="346">
        <v>118.87439204774894</v>
      </c>
      <c r="CC21" s="346">
        <v>78.88928240115537</v>
      </c>
      <c r="CD21" s="346">
        <v>57.728731626169775</v>
      </c>
      <c r="CE21" s="347">
        <v>40.228994960649672</v>
      </c>
    </row>
    <row r="22" spans="1:83" x14ac:dyDescent="0.35">
      <c r="B22" s="203" t="s">
        <v>740</v>
      </c>
      <c r="C22" s="323"/>
      <c r="D22" s="346">
        <v>0</v>
      </c>
      <c r="E22" s="346">
        <v>0</v>
      </c>
      <c r="F22" s="346">
        <v>0</v>
      </c>
      <c r="G22" s="346">
        <v>0</v>
      </c>
      <c r="H22" s="346">
        <v>0</v>
      </c>
      <c r="I22" s="346">
        <v>0</v>
      </c>
      <c r="J22" s="346">
        <v>0</v>
      </c>
      <c r="K22" s="346">
        <v>0</v>
      </c>
      <c r="L22" s="346">
        <v>0</v>
      </c>
      <c r="M22" s="346">
        <v>0</v>
      </c>
      <c r="N22" s="346">
        <v>0</v>
      </c>
      <c r="O22" s="346">
        <v>0</v>
      </c>
      <c r="P22" s="346">
        <v>0</v>
      </c>
      <c r="Q22" s="346">
        <v>0</v>
      </c>
      <c r="R22" s="346">
        <v>0</v>
      </c>
      <c r="S22" s="346">
        <v>0</v>
      </c>
      <c r="T22" s="346">
        <v>0</v>
      </c>
      <c r="U22" s="346">
        <v>0</v>
      </c>
      <c r="V22" s="346">
        <v>0</v>
      </c>
      <c r="W22" s="346">
        <v>0</v>
      </c>
      <c r="X22" s="346">
        <v>0</v>
      </c>
      <c r="Y22" s="346">
        <v>0</v>
      </c>
      <c r="Z22" s="346">
        <v>0</v>
      </c>
      <c r="AA22" s="346">
        <v>0</v>
      </c>
      <c r="AB22" s="346">
        <v>0</v>
      </c>
      <c r="AC22" s="346">
        <v>0</v>
      </c>
      <c r="AD22" s="346">
        <v>0</v>
      </c>
      <c r="AE22" s="346">
        <v>0</v>
      </c>
      <c r="AF22" s="346">
        <v>0</v>
      </c>
      <c r="AG22" s="346">
        <v>0</v>
      </c>
      <c r="AH22" s="346">
        <v>0</v>
      </c>
      <c r="AI22" s="346">
        <v>4.9893586935924716</v>
      </c>
      <c r="AJ22" s="346">
        <v>33.448360520980884</v>
      </c>
      <c r="AK22" s="346">
        <v>71.669817742389228</v>
      </c>
      <c r="AL22" s="346">
        <v>140.22520407700739</v>
      </c>
      <c r="AM22" s="346">
        <v>200.05028172379983</v>
      </c>
      <c r="AN22" s="346">
        <v>273.61424177587617</v>
      </c>
      <c r="AO22" s="346">
        <v>418.5599320767393</v>
      </c>
      <c r="AP22" s="346">
        <v>620.92094731666111</v>
      </c>
      <c r="AQ22" s="346">
        <v>783.27371709994372</v>
      </c>
      <c r="AR22" s="346">
        <v>951.37909104470668</v>
      </c>
      <c r="AS22" s="346">
        <v>1215.2609698695442</v>
      </c>
      <c r="AT22" s="346">
        <v>1546.7650327519418</v>
      </c>
      <c r="AU22" s="346">
        <v>2188.2992927818091</v>
      </c>
      <c r="AV22" s="346">
        <v>2609.1470341388467</v>
      </c>
      <c r="AW22" s="346">
        <v>3094.3651895561734</v>
      </c>
      <c r="AX22" s="346">
        <v>3505.2569892490469</v>
      </c>
      <c r="AY22" s="346">
        <v>3990.0962347146028</v>
      </c>
      <c r="AZ22" s="346">
        <v>4751.2305077990814</v>
      </c>
      <c r="BA22" s="346">
        <v>5453.9672869699034</v>
      </c>
      <c r="BB22" s="346">
        <v>6196.9073927700583</v>
      </c>
      <c r="BC22" s="346">
        <v>7351.6184831189876</v>
      </c>
      <c r="BD22" s="346">
        <v>7812.2871976535389</v>
      </c>
      <c r="BE22" s="346">
        <v>8620.0484969049194</v>
      </c>
      <c r="BF22" s="346">
        <v>9283.2622505419422</v>
      </c>
      <c r="BG22" s="346">
        <v>10265.977623747753</v>
      </c>
      <c r="BH22" s="346">
        <v>11034.979138205634</v>
      </c>
      <c r="BI22" s="346">
        <v>11903.638553412908</v>
      </c>
      <c r="BJ22" s="346">
        <v>12677.308806007919</v>
      </c>
      <c r="BK22" s="346">
        <v>13869.907963114494</v>
      </c>
      <c r="BL22" s="346">
        <v>14917.075831624461</v>
      </c>
      <c r="BM22" s="346">
        <v>16728.434272760962</v>
      </c>
      <c r="BN22" s="346">
        <v>16944.023047201008</v>
      </c>
      <c r="BO22" s="346">
        <v>18039.68199188693</v>
      </c>
      <c r="BP22" s="346">
        <v>19735.654056863877</v>
      </c>
      <c r="BQ22" s="346">
        <v>20433.401181949077</v>
      </c>
      <c r="BR22" s="346">
        <v>21386.726054328945</v>
      </c>
      <c r="BS22" s="346">
        <v>21929.667256029403</v>
      </c>
      <c r="BT22" s="346">
        <v>21382.394308015519</v>
      </c>
      <c r="BU22" s="346">
        <v>20857.089462588676</v>
      </c>
      <c r="BV22" s="346">
        <v>20752.988820849037</v>
      </c>
      <c r="BW22" s="346">
        <v>20354.57133864861</v>
      </c>
      <c r="BX22" s="346">
        <v>19022.299048775429</v>
      </c>
      <c r="BY22" s="346">
        <v>18278.772091297029</v>
      </c>
      <c r="BZ22" s="346">
        <v>17325.444042715513</v>
      </c>
      <c r="CA22" s="346">
        <v>18583.019450402444</v>
      </c>
      <c r="CB22" s="346">
        <v>19158.58102762483</v>
      </c>
      <c r="CC22" s="346">
        <v>18159.020346313035</v>
      </c>
      <c r="CD22" s="346">
        <v>17066.885939305837</v>
      </c>
      <c r="CE22" s="347">
        <v>16117.702038594356</v>
      </c>
    </row>
    <row r="23" spans="1:83" x14ac:dyDescent="0.35">
      <c r="B23" s="203" t="s">
        <v>358</v>
      </c>
      <c r="C23" s="323"/>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v>1587.6377475365891</v>
      </c>
      <c r="BU23" s="346">
        <v>5116.223264451899</v>
      </c>
      <c r="BV23" s="346">
        <v>8760.2551470520539</v>
      </c>
      <c r="BW23" s="346">
        <v>11601.604626028951</v>
      </c>
      <c r="BX23" s="346">
        <v>14475.048250983367</v>
      </c>
      <c r="BY23" s="346">
        <v>20351.359423224658</v>
      </c>
      <c r="BZ23" s="346">
        <v>25926.575755192815</v>
      </c>
      <c r="CA23" s="346">
        <v>34126.308221604377</v>
      </c>
      <c r="CB23" s="346">
        <v>42890.023099790567</v>
      </c>
      <c r="CC23" s="346">
        <v>51021.14493118292</v>
      </c>
      <c r="CD23" s="346">
        <v>56974.842770128416</v>
      </c>
      <c r="CE23" s="347">
        <v>61002.428005285889</v>
      </c>
    </row>
    <row r="24" spans="1:83" x14ac:dyDescent="0.35">
      <c r="B24" s="203" t="s">
        <v>359</v>
      </c>
      <c r="C24" s="323"/>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v>73.801720237436683</v>
      </c>
      <c r="BU24" s="346">
        <v>224.94339760496891</v>
      </c>
      <c r="BV24" s="346">
        <v>371.86470990043426</v>
      </c>
      <c r="BW24" s="346">
        <v>464.59071221981304</v>
      </c>
      <c r="BX24" s="346">
        <v>531.43982174402277</v>
      </c>
      <c r="BY24" s="346">
        <v>665.33351374862468</v>
      </c>
      <c r="BZ24" s="346">
        <v>789.40471874660489</v>
      </c>
      <c r="CA24" s="346">
        <v>966.1263724228528</v>
      </c>
      <c r="CB24" s="346">
        <v>1144.1595508702151</v>
      </c>
      <c r="CC24" s="346">
        <v>1252.4429613310199</v>
      </c>
      <c r="CD24" s="346">
        <v>1308.4069286296578</v>
      </c>
      <c r="CE24" s="347">
        <v>1338.2749015897477</v>
      </c>
    </row>
    <row r="25" spans="1:83" x14ac:dyDescent="0.35">
      <c r="B25" s="498" t="s">
        <v>741</v>
      </c>
      <c r="C25" s="498"/>
      <c r="D25" s="346">
        <v>0</v>
      </c>
      <c r="E25" s="346">
        <v>0</v>
      </c>
      <c r="F25" s="346">
        <v>0</v>
      </c>
      <c r="G25" s="346">
        <v>0</v>
      </c>
      <c r="H25" s="346">
        <v>0</v>
      </c>
      <c r="I25" s="346">
        <v>0</v>
      </c>
      <c r="J25" s="346">
        <v>0</v>
      </c>
      <c r="K25" s="346">
        <v>0</v>
      </c>
      <c r="L25" s="346">
        <v>0</v>
      </c>
      <c r="M25" s="346">
        <v>0</v>
      </c>
      <c r="N25" s="346">
        <v>0</v>
      </c>
      <c r="O25" s="346">
        <v>0</v>
      </c>
      <c r="P25" s="346">
        <v>0</v>
      </c>
      <c r="Q25" s="346">
        <v>0</v>
      </c>
      <c r="R25" s="346">
        <v>0</v>
      </c>
      <c r="S25" s="346">
        <v>0</v>
      </c>
      <c r="T25" s="346">
        <v>0</v>
      </c>
      <c r="U25" s="346">
        <v>0</v>
      </c>
      <c r="V25" s="346">
        <v>0</v>
      </c>
      <c r="W25" s="346">
        <v>0</v>
      </c>
      <c r="X25" s="346">
        <v>0</v>
      </c>
      <c r="Y25" s="346">
        <v>0</v>
      </c>
      <c r="Z25" s="346">
        <v>118.8135224557398</v>
      </c>
      <c r="AA25" s="346">
        <v>341.76073134303061</v>
      </c>
      <c r="AB25" s="346">
        <v>371.3978053329223</v>
      </c>
      <c r="AC25" s="346">
        <v>351.43161395185047</v>
      </c>
      <c r="AD25" s="346">
        <v>321.61900138768533</v>
      </c>
      <c r="AE25" s="346">
        <v>286.20571051027463</v>
      </c>
      <c r="AF25" s="346">
        <v>265.3016256008741</v>
      </c>
      <c r="AG25" s="346">
        <v>233.61078288213028</v>
      </c>
      <c r="AH25" s="346">
        <v>216.09647816814942</v>
      </c>
      <c r="AI25" s="346">
        <v>179.61691296932898</v>
      </c>
      <c r="AJ25" s="346">
        <v>158.87971247465921</v>
      </c>
      <c r="AK25" s="346">
        <v>147.1117311554305</v>
      </c>
      <c r="AL25" s="346">
        <v>140.22520407700739</v>
      </c>
      <c r="AM25" s="346">
        <v>136.70102584459656</v>
      </c>
      <c r="AN25" s="346">
        <v>122.65466010642726</v>
      </c>
      <c r="AO25" s="346">
        <v>121.70891641947739</v>
      </c>
      <c r="AP25" s="346">
        <v>104.85992273014868</v>
      </c>
      <c r="AQ25" s="346">
        <v>99.520387405551304</v>
      </c>
      <c r="AR25" s="346">
        <v>90.330943697478602</v>
      </c>
      <c r="AS25" s="346">
        <v>79.860745764731348</v>
      </c>
      <c r="AT25" s="346">
        <v>76.2871711707011</v>
      </c>
      <c r="AU25" s="346">
        <v>71.818868875236518</v>
      </c>
      <c r="AV25" s="346">
        <v>69.161118059901412</v>
      </c>
      <c r="AW25" s="346">
        <v>68.361183056792669</v>
      </c>
      <c r="AX25" s="346">
        <v>64.496460920306376</v>
      </c>
      <c r="AY25" s="346">
        <v>64.238083103373512</v>
      </c>
      <c r="AZ25" s="346">
        <v>51.251370586988038</v>
      </c>
      <c r="BA25" s="346">
        <v>50.38179239642627</v>
      </c>
      <c r="BB25" s="346">
        <v>48.723681600994617</v>
      </c>
      <c r="BC25" s="346">
        <v>46.273897062409397</v>
      </c>
      <c r="BD25" s="346">
        <v>45.47881496472457</v>
      </c>
      <c r="BE25" s="346">
        <v>46.275236687664204</v>
      </c>
      <c r="BF25" s="346">
        <v>45.645812172132473</v>
      </c>
      <c r="BG25" s="346">
        <v>45.85707845401479</v>
      </c>
      <c r="BH25" s="346">
        <v>45.392927411938921</v>
      </c>
      <c r="BI25" s="346">
        <v>44.518645491337196</v>
      </c>
      <c r="BJ25" s="346">
        <v>48.275271913921067</v>
      </c>
      <c r="BK25" s="346">
        <v>54.776862667191907</v>
      </c>
      <c r="BL25" s="346">
        <v>60.104637653700379</v>
      </c>
      <c r="BM25" s="346">
        <v>62.824815957031213</v>
      </c>
      <c r="BN25" s="346">
        <v>75.294275512603363</v>
      </c>
      <c r="BO25" s="346">
        <v>79.672271991446635</v>
      </c>
      <c r="BP25" s="346">
        <v>93.909152292195429</v>
      </c>
      <c r="BQ25" s="346">
        <v>117.29193793057281</v>
      </c>
      <c r="BR25" s="346">
        <v>106.86987162669153</v>
      </c>
      <c r="BS25" s="346">
        <v>111.77983343867305</v>
      </c>
      <c r="BT25" s="346">
        <v>117.05599160046076</v>
      </c>
      <c r="BU25" s="346">
        <v>121.33417612880835</v>
      </c>
      <c r="BV25" s="346">
        <v>128.89191269606192</v>
      </c>
      <c r="BW25" s="346">
        <v>131.7764914820641</v>
      </c>
      <c r="BX25" s="346">
        <v>287.10729441700363</v>
      </c>
      <c r="BY25" s="346">
        <v>166.1121240977636</v>
      </c>
      <c r="BZ25" s="346">
        <v>166.41913169585456</v>
      </c>
      <c r="CA25" s="346">
        <v>185.37740862030665</v>
      </c>
      <c r="CB25" s="346">
        <v>186.5579236001922</v>
      </c>
      <c r="CC25" s="346">
        <v>186.52574401304324</v>
      </c>
      <c r="CD25" s="346">
        <v>187.69604741860439</v>
      </c>
      <c r="CE25" s="347">
        <v>188.74782296371851</v>
      </c>
    </row>
    <row r="26" spans="1:83" ht="26.25" customHeight="1" x14ac:dyDescent="0.35">
      <c r="B26" s="74" t="s">
        <v>742</v>
      </c>
      <c r="C26" s="323"/>
      <c r="D26" s="346">
        <v>0</v>
      </c>
      <c r="E26" s="346">
        <v>0</v>
      </c>
      <c r="F26" s="346">
        <v>0</v>
      </c>
      <c r="G26" s="346">
        <v>0</v>
      </c>
      <c r="H26" s="346">
        <v>0</v>
      </c>
      <c r="I26" s="346">
        <v>0</v>
      </c>
      <c r="J26" s="346">
        <v>0</v>
      </c>
      <c r="K26" s="346">
        <v>0</v>
      </c>
      <c r="L26" s="346">
        <v>0</v>
      </c>
      <c r="M26" s="346">
        <v>0</v>
      </c>
      <c r="N26" s="346">
        <v>0</v>
      </c>
      <c r="O26" s="346">
        <v>0</v>
      </c>
      <c r="P26" s="346">
        <v>0</v>
      </c>
      <c r="Q26" s="346">
        <v>0</v>
      </c>
      <c r="R26" s="346">
        <v>0</v>
      </c>
      <c r="S26" s="346">
        <v>0</v>
      </c>
      <c r="T26" s="346">
        <v>0</v>
      </c>
      <c r="U26" s="346">
        <v>0</v>
      </c>
      <c r="V26" s="346">
        <v>0</v>
      </c>
      <c r="W26" s="346">
        <v>0</v>
      </c>
      <c r="X26" s="346">
        <v>0</v>
      </c>
      <c r="Y26" s="346">
        <v>0</v>
      </c>
      <c r="Z26" s="346">
        <v>0</v>
      </c>
      <c r="AA26" s="346">
        <v>0</v>
      </c>
      <c r="AB26" s="346">
        <v>0</v>
      </c>
      <c r="AC26" s="346">
        <v>0</v>
      </c>
      <c r="AD26" s="346">
        <v>0</v>
      </c>
      <c r="AE26" s="346">
        <v>0</v>
      </c>
      <c r="AF26" s="346">
        <v>0</v>
      </c>
      <c r="AG26" s="346">
        <v>0</v>
      </c>
      <c r="AH26" s="346">
        <v>0</v>
      </c>
      <c r="AI26" s="346">
        <v>0</v>
      </c>
      <c r="AJ26" s="346">
        <v>0</v>
      </c>
      <c r="AK26" s="346">
        <v>0</v>
      </c>
      <c r="AL26" s="346">
        <v>0</v>
      </c>
      <c r="AM26" s="346">
        <v>0</v>
      </c>
      <c r="AN26" s="346">
        <v>0</v>
      </c>
      <c r="AO26" s="346">
        <v>0</v>
      </c>
      <c r="AP26" s="346">
        <v>0</v>
      </c>
      <c r="AQ26" s="346">
        <v>0</v>
      </c>
      <c r="AR26" s="346">
        <v>0</v>
      </c>
      <c r="AS26" s="346">
        <v>0</v>
      </c>
      <c r="AT26" s="346">
        <v>0</v>
      </c>
      <c r="AU26" s="346">
        <v>0</v>
      </c>
      <c r="AV26" s="346">
        <v>0</v>
      </c>
      <c r="AW26" s="346">
        <v>0</v>
      </c>
      <c r="AX26" s="346">
        <v>0</v>
      </c>
      <c r="AY26" s="346">
        <v>0</v>
      </c>
      <c r="AZ26" s="346">
        <v>0</v>
      </c>
      <c r="BA26" s="346">
        <v>0</v>
      </c>
      <c r="BB26" s="346">
        <v>0</v>
      </c>
      <c r="BC26" s="346">
        <v>0</v>
      </c>
      <c r="BD26" s="346">
        <v>2306.685085207167</v>
      </c>
      <c r="BE26" s="346">
        <v>2449.6187783708656</v>
      </c>
      <c r="BF26" s="346">
        <v>2566.7007883263263</v>
      </c>
      <c r="BG26" s="346">
        <v>2707.7643129077446</v>
      </c>
      <c r="BH26" s="346">
        <v>2834.0765495575279</v>
      </c>
      <c r="BI26" s="346">
        <v>2969.0337547176332</v>
      </c>
      <c r="BJ26" s="346">
        <v>3078.6105612681304</v>
      </c>
      <c r="BK26" s="346">
        <v>3227.9031302398053</v>
      </c>
      <c r="BL26" s="346">
        <v>3352.901925120294</v>
      </c>
      <c r="BM26" s="346">
        <v>3628.1713483078806</v>
      </c>
      <c r="BN26" s="346">
        <v>3908.4139028526174</v>
      </c>
      <c r="BO26" s="346">
        <v>4042.3100255077316</v>
      </c>
      <c r="BP26" s="346">
        <v>4265.3425123987881</v>
      </c>
      <c r="BQ26" s="346">
        <v>4268.4953493627072</v>
      </c>
      <c r="BR26" s="346">
        <v>4460.9352246672897</v>
      </c>
      <c r="BS26" s="346">
        <v>4518.6185171590841</v>
      </c>
      <c r="BT26" s="346">
        <v>4549.2814496146202</v>
      </c>
      <c r="BU26" s="346">
        <v>4539.4077377345911</v>
      </c>
      <c r="BV26" s="346">
        <v>4681.8338539299248</v>
      </c>
      <c r="BW26" s="346">
        <v>4730.2577739798435</v>
      </c>
      <c r="BX26" s="346">
        <v>4760.0776170079025</v>
      </c>
      <c r="BY26" s="346">
        <v>4624.7414265285479</v>
      </c>
      <c r="BZ26" s="346">
        <v>4150.1597112895433</v>
      </c>
      <c r="CA26" s="346">
        <v>5149.0300681605822</v>
      </c>
      <c r="CB26" s="346">
        <v>5511.8142730560194</v>
      </c>
      <c r="CC26" s="346">
        <v>5785.70712644593</v>
      </c>
      <c r="CD26" s="346">
        <v>5945.4346097088228</v>
      </c>
      <c r="CE26" s="347">
        <v>6185.7297825437226</v>
      </c>
    </row>
    <row r="27" spans="1:83" ht="15.75" customHeight="1" thickBot="1" x14ac:dyDescent="0.4">
      <c r="B27" s="499"/>
      <c r="C27" s="323"/>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46"/>
      <c r="BM27" s="346"/>
      <c r="BN27" s="346"/>
      <c r="BO27" s="346"/>
      <c r="BP27" s="346"/>
      <c r="BQ27" s="346"/>
      <c r="BR27" s="346"/>
      <c r="BS27" s="346"/>
      <c r="BT27" s="346"/>
      <c r="BU27" s="346"/>
      <c r="BV27" s="346"/>
      <c r="BW27" s="346"/>
      <c r="BX27" s="346"/>
      <c r="BY27" s="346"/>
      <c r="BZ27" s="346"/>
      <c r="CA27" s="346"/>
      <c r="CB27" s="346"/>
      <c r="CC27" s="346"/>
      <c r="CD27" s="346"/>
      <c r="CE27" s="347"/>
    </row>
    <row r="28" spans="1:83" ht="39.75" customHeight="1" x14ac:dyDescent="0.35">
      <c r="A28" s="353"/>
      <c r="B28" s="354" t="s">
        <v>744</v>
      </c>
      <c r="C28" s="355"/>
      <c r="D28" s="356" t="s">
        <v>483</v>
      </c>
      <c r="E28" s="356" t="s">
        <v>484</v>
      </c>
      <c r="F28" s="356" t="s">
        <v>485</v>
      </c>
      <c r="G28" s="356" t="s">
        <v>486</v>
      </c>
      <c r="H28" s="356" t="s">
        <v>487</v>
      </c>
      <c r="I28" s="356" t="s">
        <v>488</v>
      </c>
      <c r="J28" s="356" t="s">
        <v>489</v>
      </c>
      <c r="K28" s="356" t="s">
        <v>490</v>
      </c>
      <c r="L28" s="356" t="s">
        <v>491</v>
      </c>
      <c r="M28" s="356" t="s">
        <v>492</v>
      </c>
      <c r="N28" s="356" t="s">
        <v>493</v>
      </c>
      <c r="O28" s="356" t="s">
        <v>494</v>
      </c>
      <c r="P28" s="356" t="s">
        <v>495</v>
      </c>
      <c r="Q28" s="356" t="s">
        <v>496</v>
      </c>
      <c r="R28" s="356" t="s">
        <v>497</v>
      </c>
      <c r="S28" s="356" t="s">
        <v>498</v>
      </c>
      <c r="T28" s="356" t="s">
        <v>499</v>
      </c>
      <c r="U28" s="356" t="s">
        <v>500</v>
      </c>
      <c r="V28" s="356" t="s">
        <v>501</v>
      </c>
      <c r="W28" s="356" t="s">
        <v>502</v>
      </c>
      <c r="X28" s="356" t="s">
        <v>503</v>
      </c>
      <c r="Y28" s="356" t="s">
        <v>504</v>
      </c>
      <c r="Z28" s="356" t="s">
        <v>505</v>
      </c>
      <c r="AA28" s="356" t="s">
        <v>506</v>
      </c>
      <c r="AB28" s="356" t="s">
        <v>507</v>
      </c>
      <c r="AC28" s="356" t="s">
        <v>508</v>
      </c>
      <c r="AD28" s="356" t="s">
        <v>509</v>
      </c>
      <c r="AE28" s="356" t="s">
        <v>510</v>
      </c>
      <c r="AF28" s="356" t="s">
        <v>511</v>
      </c>
      <c r="AG28" s="356" t="s">
        <v>512</v>
      </c>
      <c r="AH28" s="356" t="s">
        <v>513</v>
      </c>
      <c r="AI28" s="356" t="s">
        <v>514</v>
      </c>
      <c r="AJ28" s="356" t="s">
        <v>515</v>
      </c>
      <c r="AK28" s="356" t="s">
        <v>516</v>
      </c>
      <c r="AL28" s="356" t="s">
        <v>517</v>
      </c>
      <c r="AM28" s="356" t="s">
        <v>518</v>
      </c>
      <c r="AN28" s="356" t="s">
        <v>519</v>
      </c>
      <c r="AO28" s="356" t="s">
        <v>520</v>
      </c>
      <c r="AP28" s="356" t="s">
        <v>521</v>
      </c>
      <c r="AQ28" s="356" t="s">
        <v>522</v>
      </c>
      <c r="AR28" s="356" t="s">
        <v>523</v>
      </c>
      <c r="AS28" s="356" t="s">
        <v>524</v>
      </c>
      <c r="AT28" s="356" t="s">
        <v>525</v>
      </c>
      <c r="AU28" s="356" t="s">
        <v>526</v>
      </c>
      <c r="AV28" s="356" t="s">
        <v>527</v>
      </c>
      <c r="AW28" s="356" t="s">
        <v>528</v>
      </c>
      <c r="AX28" s="356" t="s">
        <v>529</v>
      </c>
      <c r="AY28" s="356" t="s">
        <v>530</v>
      </c>
      <c r="AZ28" s="356" t="s">
        <v>531</v>
      </c>
      <c r="BA28" s="356" t="s">
        <v>532</v>
      </c>
      <c r="BB28" s="356" t="s">
        <v>533</v>
      </c>
      <c r="BC28" s="356" t="s">
        <v>534</v>
      </c>
      <c r="BD28" s="356" t="s">
        <v>535</v>
      </c>
      <c r="BE28" s="356" t="s">
        <v>536</v>
      </c>
      <c r="BF28" s="356" t="s">
        <v>537</v>
      </c>
      <c r="BG28" s="356" t="s">
        <v>538</v>
      </c>
      <c r="BH28" s="356" t="s">
        <v>539</v>
      </c>
      <c r="BI28" s="356" t="s">
        <v>540</v>
      </c>
      <c r="BJ28" s="356" t="s">
        <v>541</v>
      </c>
      <c r="BK28" s="356" t="s">
        <v>542</v>
      </c>
      <c r="BL28" s="356" t="s">
        <v>543</v>
      </c>
      <c r="BM28" s="356" t="s">
        <v>544</v>
      </c>
      <c r="BN28" s="356" t="s">
        <v>545</v>
      </c>
      <c r="BO28" s="356" t="s">
        <v>546</v>
      </c>
      <c r="BP28" s="356" t="s">
        <v>547</v>
      </c>
      <c r="BQ28" s="356" t="s">
        <v>548</v>
      </c>
      <c r="BR28" s="356" t="s">
        <v>549</v>
      </c>
      <c r="BS28" s="356" t="s">
        <v>550</v>
      </c>
      <c r="BT28" s="356" t="s">
        <v>551</v>
      </c>
      <c r="BU28" s="356" t="s">
        <v>552</v>
      </c>
      <c r="BV28" s="356" t="s">
        <v>553</v>
      </c>
      <c r="BW28" s="356" t="s">
        <v>554</v>
      </c>
      <c r="BX28" s="356" t="s">
        <v>555</v>
      </c>
      <c r="BY28" s="356" t="s">
        <v>556</v>
      </c>
      <c r="BZ28" s="356" t="s">
        <v>557</v>
      </c>
      <c r="CA28" s="356" t="s">
        <v>558</v>
      </c>
      <c r="CB28" s="356" t="s">
        <v>559</v>
      </c>
      <c r="CC28" s="356" t="s">
        <v>560</v>
      </c>
      <c r="CD28" s="356" t="s">
        <v>561</v>
      </c>
      <c r="CE28" s="357" t="s">
        <v>562</v>
      </c>
    </row>
    <row r="29" spans="1:83" s="244" customFormat="1" ht="26.25" customHeight="1" x14ac:dyDescent="0.35">
      <c r="A29" s="399"/>
      <c r="B29" s="109" t="s">
        <v>745</v>
      </c>
      <c r="D29" s="260"/>
      <c r="E29" s="260"/>
      <c r="F29" s="260"/>
      <c r="G29" s="260"/>
      <c r="H29" s="260"/>
      <c r="I29" s="260"/>
      <c r="J29" s="260"/>
      <c r="K29" s="260">
        <v>4621</v>
      </c>
      <c r="L29" s="260">
        <v>4729</v>
      </c>
      <c r="M29" s="260">
        <v>4832</v>
      </c>
      <c r="N29" s="260">
        <v>5412</v>
      </c>
      <c r="O29" s="260">
        <v>5541</v>
      </c>
      <c r="P29" s="260">
        <v>5661</v>
      </c>
      <c r="Q29" s="260">
        <v>5778</v>
      </c>
      <c r="R29" s="260">
        <v>5919</v>
      </c>
      <c r="S29" s="260">
        <v>5965</v>
      </c>
      <c r="T29" s="260">
        <v>6142</v>
      </c>
      <c r="U29" s="260">
        <v>6340</v>
      </c>
      <c r="V29" s="260">
        <v>6523</v>
      </c>
      <c r="W29" s="260">
        <v>6751</v>
      </c>
      <c r="X29" s="260">
        <v>6955</v>
      </c>
      <c r="Y29" s="260">
        <v>7151</v>
      </c>
      <c r="Z29" s="260">
        <v>7344</v>
      </c>
      <c r="AA29" s="260">
        <v>7495</v>
      </c>
      <c r="AB29" s="260">
        <v>7648</v>
      </c>
      <c r="AC29" s="260">
        <v>7803</v>
      </c>
      <c r="AD29" s="260">
        <v>7951</v>
      </c>
      <c r="AE29" s="260">
        <v>8128</v>
      </c>
      <c r="AF29" s="260">
        <v>8315</v>
      </c>
      <c r="AG29" s="260">
        <v>8436</v>
      </c>
      <c r="AH29" s="260">
        <v>8579</v>
      </c>
      <c r="AI29" s="260">
        <v>8727</v>
      </c>
      <c r="AJ29" s="260">
        <v>8895</v>
      </c>
      <c r="AK29" s="260">
        <v>9074</v>
      </c>
      <c r="AL29" s="260">
        <v>9164</v>
      </c>
      <c r="AM29" s="260">
        <v>9261</v>
      </c>
      <c r="AN29" s="260">
        <v>9298</v>
      </c>
      <c r="AO29" s="260">
        <v>9495</v>
      </c>
      <c r="AP29" s="260">
        <v>9627</v>
      </c>
      <c r="AQ29" s="260">
        <v>9700</v>
      </c>
      <c r="AR29" s="260">
        <v>9755</v>
      </c>
      <c r="AS29" s="260">
        <v>9755</v>
      </c>
      <c r="AT29" s="260">
        <v>9930</v>
      </c>
      <c r="AU29" s="260">
        <v>9990</v>
      </c>
      <c r="AV29" s="260">
        <v>10056</v>
      </c>
      <c r="AW29" s="260">
        <v>10061</v>
      </c>
      <c r="AX29" s="260">
        <v>10097</v>
      </c>
      <c r="AY29" s="260">
        <v>10384</v>
      </c>
      <c r="AZ29" s="260">
        <v>10536</v>
      </c>
      <c r="BA29" s="260">
        <v>10680</v>
      </c>
      <c r="BB29" s="260">
        <v>10782</v>
      </c>
      <c r="BC29" s="260">
        <v>10936</v>
      </c>
      <c r="BD29" s="260">
        <v>11004</v>
      </c>
      <c r="BE29" s="260">
        <v>11095</v>
      </c>
      <c r="BF29" s="260">
        <v>11195</v>
      </c>
      <c r="BG29" s="260">
        <v>11320</v>
      </c>
      <c r="BH29" s="260">
        <v>11477</v>
      </c>
      <c r="BI29" s="260">
        <v>11585</v>
      </c>
      <c r="BJ29" s="260">
        <v>11715</v>
      </c>
      <c r="BK29" s="260">
        <v>11938</v>
      </c>
      <c r="BL29" s="260">
        <v>12160</v>
      </c>
      <c r="BM29" s="260">
        <v>12410</v>
      </c>
      <c r="BN29" s="260">
        <v>12566</v>
      </c>
      <c r="BO29" s="260">
        <v>12667</v>
      </c>
      <c r="BP29" s="260">
        <v>12810</v>
      </c>
      <c r="BQ29" s="260">
        <v>12888</v>
      </c>
      <c r="BR29" s="260">
        <v>12958</v>
      </c>
      <c r="BS29" s="260">
        <v>12957</v>
      </c>
      <c r="BT29" s="260">
        <v>12930</v>
      </c>
      <c r="BU29" s="260">
        <v>12838</v>
      </c>
      <c r="BV29" s="260">
        <v>12724</v>
      </c>
      <c r="BW29" s="260">
        <v>12556</v>
      </c>
      <c r="BX29" s="260">
        <v>12379</v>
      </c>
      <c r="BY29" s="260">
        <v>12458</v>
      </c>
      <c r="BZ29" s="260">
        <v>12629</v>
      </c>
      <c r="CA29" s="260">
        <v>12829</v>
      </c>
      <c r="CB29" s="260">
        <v>13045</v>
      </c>
      <c r="CC29" s="260">
        <v>13286</v>
      </c>
      <c r="CD29" s="260">
        <v>13320</v>
      </c>
      <c r="CE29" s="312">
        <v>13204</v>
      </c>
    </row>
    <row r="30" spans="1:83" ht="26.25" customHeight="1" x14ac:dyDescent="0.35">
      <c r="B30" s="74" t="s">
        <v>737</v>
      </c>
      <c r="K30" s="199">
        <f t="shared" ref="K30:AP30" si="14">K29-K37</f>
        <v>4621</v>
      </c>
      <c r="L30" s="199">
        <f t="shared" si="14"/>
        <v>4729</v>
      </c>
      <c r="M30" s="199">
        <f t="shared" si="14"/>
        <v>4832</v>
      </c>
      <c r="N30" s="199">
        <f t="shared" si="14"/>
        <v>5412</v>
      </c>
      <c r="O30" s="199">
        <f t="shared" si="14"/>
        <v>5541</v>
      </c>
      <c r="P30" s="199">
        <f t="shared" si="14"/>
        <v>5661</v>
      </c>
      <c r="Q30" s="199">
        <f t="shared" si="14"/>
        <v>5778</v>
      </c>
      <c r="R30" s="199">
        <f t="shared" si="14"/>
        <v>5919</v>
      </c>
      <c r="S30" s="199">
        <f t="shared" si="14"/>
        <v>5965</v>
      </c>
      <c r="T30" s="199">
        <f t="shared" si="14"/>
        <v>6142</v>
      </c>
      <c r="U30" s="199">
        <f t="shared" si="14"/>
        <v>6340</v>
      </c>
      <c r="V30" s="199">
        <f t="shared" si="14"/>
        <v>6523</v>
      </c>
      <c r="W30" s="199">
        <f t="shared" si="14"/>
        <v>6751</v>
      </c>
      <c r="X30" s="199">
        <f t="shared" si="14"/>
        <v>6955</v>
      </c>
      <c r="Y30" s="199">
        <f t="shared" si="14"/>
        <v>7151</v>
      </c>
      <c r="Z30" s="199">
        <f t="shared" si="14"/>
        <v>7344</v>
      </c>
      <c r="AA30" s="199">
        <f t="shared" si="14"/>
        <v>7365</v>
      </c>
      <c r="AB30" s="199">
        <f t="shared" si="14"/>
        <v>7525</v>
      </c>
      <c r="AC30" s="199">
        <f t="shared" si="14"/>
        <v>7693</v>
      </c>
      <c r="AD30" s="199">
        <f t="shared" si="14"/>
        <v>7853</v>
      </c>
      <c r="AE30" s="199">
        <f t="shared" si="14"/>
        <v>8035</v>
      </c>
      <c r="AF30" s="199">
        <f t="shared" si="14"/>
        <v>8236</v>
      </c>
      <c r="AG30" s="199">
        <f t="shared" si="14"/>
        <v>8364</v>
      </c>
      <c r="AH30" s="199">
        <f t="shared" si="14"/>
        <v>8516</v>
      </c>
      <c r="AI30" s="199">
        <f t="shared" si="14"/>
        <v>8672</v>
      </c>
      <c r="AJ30" s="199">
        <f t="shared" si="14"/>
        <v>8844</v>
      </c>
      <c r="AK30" s="199">
        <f t="shared" si="14"/>
        <v>9028</v>
      </c>
      <c r="AL30" s="199">
        <f t="shared" si="14"/>
        <v>9121</v>
      </c>
      <c r="AM30" s="199">
        <f t="shared" si="14"/>
        <v>9221</v>
      </c>
      <c r="AN30" s="199">
        <f t="shared" si="14"/>
        <v>9259</v>
      </c>
      <c r="AO30" s="199">
        <f t="shared" si="14"/>
        <v>9459</v>
      </c>
      <c r="AP30" s="199">
        <f t="shared" si="14"/>
        <v>9589</v>
      </c>
      <c r="AQ30" s="199">
        <f t="shared" ref="AQ30:BV30" si="15">AQ29-AQ37</f>
        <v>9663</v>
      </c>
      <c r="AR30" s="199">
        <f t="shared" si="15"/>
        <v>9719</v>
      </c>
      <c r="AS30" s="199">
        <f t="shared" si="15"/>
        <v>9720</v>
      </c>
      <c r="AT30" s="199">
        <f t="shared" si="15"/>
        <v>9898</v>
      </c>
      <c r="AU30" s="199">
        <f t="shared" si="15"/>
        <v>9959</v>
      </c>
      <c r="AV30" s="199">
        <f t="shared" si="15"/>
        <v>10027</v>
      </c>
      <c r="AW30" s="199">
        <f t="shared" si="15"/>
        <v>10033</v>
      </c>
      <c r="AX30" s="199">
        <f t="shared" si="15"/>
        <v>10070</v>
      </c>
      <c r="AY30" s="199">
        <f t="shared" si="15"/>
        <v>10356</v>
      </c>
      <c r="AZ30" s="199">
        <f t="shared" si="15"/>
        <v>10509</v>
      </c>
      <c r="BA30" s="199">
        <f t="shared" si="15"/>
        <v>10654</v>
      </c>
      <c r="BB30" s="199">
        <f t="shared" si="15"/>
        <v>10758</v>
      </c>
      <c r="BC30" s="199">
        <f t="shared" si="15"/>
        <v>10913</v>
      </c>
      <c r="BD30" s="199">
        <f t="shared" si="15"/>
        <v>10981</v>
      </c>
      <c r="BE30" s="199">
        <f t="shared" si="15"/>
        <v>11072</v>
      </c>
      <c r="BF30" s="199">
        <f t="shared" si="15"/>
        <v>11171</v>
      </c>
      <c r="BG30" s="199">
        <f t="shared" si="15"/>
        <v>11297</v>
      </c>
      <c r="BH30" s="199">
        <f t="shared" si="15"/>
        <v>11454</v>
      </c>
      <c r="BI30" s="199">
        <f t="shared" si="15"/>
        <v>11562</v>
      </c>
      <c r="BJ30" s="199">
        <f t="shared" si="15"/>
        <v>11692</v>
      </c>
      <c r="BK30" s="199">
        <f t="shared" si="15"/>
        <v>11913</v>
      </c>
      <c r="BL30" s="199">
        <f t="shared" si="15"/>
        <v>12134</v>
      </c>
      <c r="BM30" s="199">
        <f t="shared" si="15"/>
        <v>12382</v>
      </c>
      <c r="BN30" s="199">
        <f t="shared" si="15"/>
        <v>12537</v>
      </c>
      <c r="BO30" s="199">
        <f t="shared" si="15"/>
        <v>12634</v>
      </c>
      <c r="BP30" s="199">
        <f t="shared" si="15"/>
        <v>12775</v>
      </c>
      <c r="BQ30" s="199">
        <f t="shared" si="15"/>
        <v>12846</v>
      </c>
      <c r="BR30" s="199">
        <f t="shared" si="15"/>
        <v>12912</v>
      </c>
      <c r="BS30" s="199">
        <f t="shared" si="15"/>
        <v>12909</v>
      </c>
      <c r="BT30" s="199">
        <f t="shared" si="15"/>
        <v>12879</v>
      </c>
      <c r="BU30" s="199">
        <f t="shared" si="15"/>
        <v>12790</v>
      </c>
      <c r="BV30" s="199">
        <f t="shared" si="15"/>
        <v>12669</v>
      </c>
      <c r="BW30" s="199">
        <f t="shared" ref="BW30:CE30" si="16">BW29-BW37</f>
        <v>12498</v>
      </c>
      <c r="BX30" s="199">
        <f t="shared" si="16"/>
        <v>12317</v>
      </c>
      <c r="BY30" s="199">
        <f t="shared" si="16"/>
        <v>12389</v>
      </c>
      <c r="BZ30" s="199">
        <f t="shared" si="16"/>
        <v>12565</v>
      </c>
      <c r="CA30" s="199">
        <f t="shared" si="16"/>
        <v>12763</v>
      </c>
      <c r="CB30" s="199">
        <f t="shared" si="16"/>
        <v>12978</v>
      </c>
      <c r="CC30" s="199">
        <f t="shared" si="16"/>
        <v>13219</v>
      </c>
      <c r="CD30" s="199">
        <f t="shared" si="16"/>
        <v>13253</v>
      </c>
      <c r="CE30" s="222">
        <f t="shared" si="16"/>
        <v>13136</v>
      </c>
    </row>
    <row r="31" spans="1:83" x14ac:dyDescent="0.35">
      <c r="B31" s="203" t="s">
        <v>738</v>
      </c>
      <c r="K31" s="199">
        <v>0</v>
      </c>
      <c r="L31" s="199">
        <v>0</v>
      </c>
      <c r="M31" s="199">
        <v>0</v>
      </c>
      <c r="N31" s="199">
        <v>0</v>
      </c>
      <c r="O31" s="199">
        <v>0</v>
      </c>
      <c r="P31" s="199">
        <v>0</v>
      </c>
      <c r="Q31" s="199">
        <v>0</v>
      </c>
      <c r="R31" s="199">
        <v>0</v>
      </c>
      <c r="S31" s="199">
        <v>0</v>
      </c>
      <c r="T31" s="199">
        <v>0</v>
      </c>
      <c r="U31" s="199">
        <v>0</v>
      </c>
      <c r="V31" s="199">
        <v>0</v>
      </c>
      <c r="W31" s="199">
        <v>0</v>
      </c>
      <c r="X31" s="199">
        <v>0</v>
      </c>
      <c r="Y31" s="199">
        <v>0</v>
      </c>
      <c r="Z31" s="199">
        <v>0</v>
      </c>
      <c r="AA31" s="199">
        <v>0</v>
      </c>
      <c r="AB31" s="199">
        <v>0</v>
      </c>
      <c r="AC31" s="199">
        <v>0</v>
      </c>
      <c r="AD31" s="199">
        <v>0</v>
      </c>
      <c r="AE31" s="199">
        <v>0</v>
      </c>
      <c r="AF31" s="199">
        <v>0</v>
      </c>
      <c r="AG31" s="199">
        <v>0</v>
      </c>
      <c r="AH31" s="199">
        <v>0</v>
      </c>
      <c r="AI31" s="199">
        <v>0</v>
      </c>
      <c r="AJ31" s="199">
        <v>0</v>
      </c>
      <c r="AK31" s="199">
        <v>0</v>
      </c>
      <c r="AL31" s="199">
        <v>0</v>
      </c>
      <c r="AM31" s="199">
        <v>0</v>
      </c>
      <c r="AN31" s="199">
        <v>0</v>
      </c>
      <c r="AO31" s="199">
        <v>0</v>
      </c>
      <c r="AP31" s="199">
        <v>0</v>
      </c>
      <c r="AQ31" s="199">
        <v>0</v>
      </c>
      <c r="AR31" s="199">
        <v>0</v>
      </c>
      <c r="AS31" s="199">
        <v>0</v>
      </c>
      <c r="AT31" s="199">
        <v>0</v>
      </c>
      <c r="AU31" s="199">
        <v>0</v>
      </c>
      <c r="AV31" s="199">
        <v>0</v>
      </c>
      <c r="AW31" s="199">
        <v>0</v>
      </c>
      <c r="AX31" s="199">
        <v>0</v>
      </c>
      <c r="AY31" s="199">
        <v>0</v>
      </c>
      <c r="AZ31" s="199">
        <v>0</v>
      </c>
      <c r="BA31" s="199">
        <v>0</v>
      </c>
      <c r="BB31" s="199">
        <v>0</v>
      </c>
      <c r="BC31" s="199">
        <v>0</v>
      </c>
      <c r="BD31" s="199">
        <v>10875</v>
      </c>
      <c r="BE31" s="199">
        <v>11018</v>
      </c>
      <c r="BF31" s="199">
        <v>11102</v>
      </c>
      <c r="BG31" s="199">
        <v>11231</v>
      </c>
      <c r="BH31" s="199">
        <v>11384</v>
      </c>
      <c r="BI31" s="199">
        <v>11492</v>
      </c>
      <c r="BJ31" s="199">
        <v>11617</v>
      </c>
      <c r="BK31" s="199">
        <v>11837</v>
      </c>
      <c r="BL31" s="199">
        <v>12053</v>
      </c>
      <c r="BM31" s="199">
        <v>12285</v>
      </c>
      <c r="BN31" s="199">
        <v>12460</v>
      </c>
      <c r="BO31" s="199">
        <v>12556</v>
      </c>
      <c r="BP31" s="199">
        <v>12737</v>
      </c>
      <c r="BQ31" s="199">
        <v>12814</v>
      </c>
      <c r="BR31" s="199">
        <v>12887</v>
      </c>
      <c r="BS31" s="199">
        <v>12890</v>
      </c>
      <c r="BT31" s="199">
        <v>12681</v>
      </c>
      <c r="BU31" s="199">
        <v>12144</v>
      </c>
      <c r="BV31" s="199">
        <v>11679</v>
      </c>
      <c r="BW31" s="199">
        <v>11224</v>
      </c>
      <c r="BX31" s="199">
        <v>10700</v>
      </c>
      <c r="BY31" s="199">
        <v>10160</v>
      </c>
      <c r="BZ31" s="199">
        <v>9583</v>
      </c>
      <c r="CA31" s="199">
        <v>9090</v>
      </c>
      <c r="CB31" s="199">
        <v>8602</v>
      </c>
      <c r="CC31" s="199">
        <v>8126</v>
      </c>
      <c r="CD31" s="199">
        <v>7660</v>
      </c>
      <c r="CE31" s="222">
        <v>7209</v>
      </c>
    </row>
    <row r="32" spans="1:83" x14ac:dyDescent="0.35">
      <c r="B32" s="203" t="s">
        <v>356</v>
      </c>
      <c r="K32" s="199">
        <v>0</v>
      </c>
      <c r="L32" s="199">
        <v>0</v>
      </c>
      <c r="M32" s="199">
        <v>0</v>
      </c>
      <c r="N32" s="199">
        <v>0</v>
      </c>
      <c r="O32" s="199">
        <v>0</v>
      </c>
      <c r="P32" s="199">
        <v>0</v>
      </c>
      <c r="Q32" s="199">
        <v>0</v>
      </c>
      <c r="R32" s="199">
        <v>0</v>
      </c>
      <c r="S32" s="199">
        <v>0</v>
      </c>
      <c r="T32" s="199">
        <v>0</v>
      </c>
      <c r="U32" s="199">
        <v>0</v>
      </c>
      <c r="V32" s="199">
        <v>0</v>
      </c>
      <c r="W32" s="199">
        <v>0</v>
      </c>
      <c r="X32" s="199">
        <v>0</v>
      </c>
      <c r="Y32" s="199">
        <v>0</v>
      </c>
      <c r="Z32" s="199">
        <v>0</v>
      </c>
      <c r="AA32" s="199">
        <v>0</v>
      </c>
      <c r="AB32" s="199">
        <v>0</v>
      </c>
      <c r="AC32" s="199">
        <v>0</v>
      </c>
      <c r="AD32" s="199">
        <v>0</v>
      </c>
      <c r="AE32" s="199">
        <v>0</v>
      </c>
      <c r="AF32" s="199">
        <v>0</v>
      </c>
      <c r="AG32" s="199">
        <v>0</v>
      </c>
      <c r="AH32" s="199">
        <v>0</v>
      </c>
      <c r="AI32" s="199">
        <v>0</v>
      </c>
      <c r="AJ32" s="199">
        <v>0</v>
      </c>
      <c r="AK32" s="199">
        <v>0</v>
      </c>
      <c r="AL32" s="199">
        <v>0</v>
      </c>
      <c r="AM32" s="199">
        <v>0</v>
      </c>
      <c r="AN32" s="199">
        <v>0</v>
      </c>
      <c r="AO32" s="199">
        <v>0</v>
      </c>
      <c r="AP32" s="199">
        <v>0</v>
      </c>
      <c r="AQ32" s="199">
        <v>0</v>
      </c>
      <c r="AR32" s="199">
        <v>0</v>
      </c>
      <c r="AS32" s="199">
        <v>0</v>
      </c>
      <c r="AT32" s="199">
        <v>0</v>
      </c>
      <c r="AU32" s="199">
        <v>0</v>
      </c>
      <c r="AV32" s="199">
        <v>0</v>
      </c>
      <c r="AW32" s="199">
        <v>0</v>
      </c>
      <c r="AX32" s="199">
        <v>0</v>
      </c>
      <c r="AY32" s="199">
        <v>0</v>
      </c>
      <c r="AZ32" s="199">
        <v>0</v>
      </c>
      <c r="BA32" s="199">
        <v>0</v>
      </c>
      <c r="BB32" s="199">
        <v>0</v>
      </c>
      <c r="BC32" s="199">
        <v>0</v>
      </c>
      <c r="BD32" s="199">
        <v>8670</v>
      </c>
      <c r="BE32" s="199">
        <v>8834</v>
      </c>
      <c r="BF32" s="199">
        <v>8961</v>
      </c>
      <c r="BG32" s="199">
        <v>9117</v>
      </c>
      <c r="BH32" s="199">
        <v>9296</v>
      </c>
      <c r="BI32" s="199">
        <v>9439</v>
      </c>
      <c r="BJ32" s="199">
        <v>9594</v>
      </c>
      <c r="BK32" s="199">
        <v>9842</v>
      </c>
      <c r="BL32" s="199">
        <v>10087</v>
      </c>
      <c r="BM32" s="199">
        <v>10358</v>
      </c>
      <c r="BN32" s="199">
        <v>10563</v>
      </c>
      <c r="BO32" s="199">
        <v>10702</v>
      </c>
      <c r="BP32" s="199">
        <v>10874</v>
      </c>
      <c r="BQ32" s="199">
        <v>10984</v>
      </c>
      <c r="BR32" s="199">
        <v>11096</v>
      </c>
      <c r="BS32" s="199">
        <v>11145</v>
      </c>
      <c r="BT32" s="199">
        <v>10995</v>
      </c>
      <c r="BU32" s="199">
        <v>10570</v>
      </c>
      <c r="BV32" s="199">
        <v>10184</v>
      </c>
      <c r="BW32" s="199">
        <v>9813</v>
      </c>
      <c r="BX32" s="199">
        <v>9382</v>
      </c>
      <c r="BY32" s="199">
        <v>8935</v>
      </c>
      <c r="BZ32" s="199">
        <v>8460</v>
      </c>
      <c r="CA32" s="199">
        <v>8047</v>
      </c>
      <c r="CB32" s="199">
        <v>7638</v>
      </c>
      <c r="CC32" s="199">
        <v>7236</v>
      </c>
      <c r="CD32" s="199">
        <v>6844</v>
      </c>
      <c r="CE32" s="222">
        <v>6464</v>
      </c>
    </row>
    <row r="33" spans="1:83" x14ac:dyDescent="0.35">
      <c r="B33" s="203" t="s">
        <v>739</v>
      </c>
      <c r="BJ33" s="199">
        <v>8</v>
      </c>
      <c r="BK33" s="199">
        <v>24</v>
      </c>
      <c r="BL33" s="199">
        <v>46</v>
      </c>
      <c r="BM33" s="199">
        <v>58</v>
      </c>
      <c r="BN33" s="199">
        <v>66</v>
      </c>
      <c r="BO33" s="199">
        <v>59</v>
      </c>
      <c r="BP33" s="199">
        <v>56</v>
      </c>
      <c r="BQ33" s="199">
        <v>56</v>
      </c>
      <c r="BR33" s="199">
        <v>50</v>
      </c>
      <c r="BS33" s="199">
        <v>47</v>
      </c>
      <c r="BT33" s="199">
        <v>49</v>
      </c>
      <c r="BU33" s="199">
        <v>44</v>
      </c>
      <c r="BV33" s="199">
        <v>30</v>
      </c>
      <c r="BW33" s="199">
        <v>20</v>
      </c>
      <c r="BX33" s="199">
        <v>14</v>
      </c>
      <c r="BY33" s="199">
        <v>10</v>
      </c>
      <c r="BZ33" s="199">
        <v>6</v>
      </c>
      <c r="CA33" s="199">
        <v>4</v>
      </c>
      <c r="CB33" s="199">
        <v>2</v>
      </c>
      <c r="CC33" s="199">
        <v>1</v>
      </c>
      <c r="CD33" s="199">
        <v>1</v>
      </c>
      <c r="CE33" s="222">
        <v>0</v>
      </c>
    </row>
    <row r="34" spans="1:83" x14ac:dyDescent="0.35">
      <c r="B34" s="203" t="s">
        <v>740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0</v>
      </c>
      <c r="AG34" s="199">
        <v>0</v>
      </c>
      <c r="AH34" s="199">
        <v>0</v>
      </c>
      <c r="AI34" s="199">
        <v>80</v>
      </c>
      <c r="AJ34" s="199">
        <v>276</v>
      </c>
      <c r="AK34" s="199">
        <v>476</v>
      </c>
      <c r="AL34" s="199">
        <v>658</v>
      </c>
      <c r="AM34" s="199">
        <v>882</v>
      </c>
      <c r="AN34" s="199">
        <v>1009</v>
      </c>
      <c r="AO34" s="199">
        <v>1434</v>
      </c>
      <c r="AP34" s="199">
        <v>1786</v>
      </c>
      <c r="AQ34" s="199">
        <v>2077</v>
      </c>
      <c r="AR34" s="199">
        <v>2382</v>
      </c>
      <c r="AS34" s="199">
        <v>2515</v>
      </c>
      <c r="AT34" s="199">
        <v>3044</v>
      </c>
      <c r="AU34" s="199">
        <v>3349</v>
      </c>
      <c r="AV34" s="199">
        <v>3642</v>
      </c>
      <c r="AW34" s="199">
        <v>3925</v>
      </c>
      <c r="AX34" s="199">
        <v>4219</v>
      </c>
      <c r="AY34" s="199">
        <v>4552</v>
      </c>
      <c r="AZ34" s="199">
        <v>4927</v>
      </c>
      <c r="BA34" s="199">
        <v>5280</v>
      </c>
      <c r="BB34" s="199">
        <v>5615</v>
      </c>
      <c r="BC34" s="199">
        <v>5947</v>
      </c>
      <c r="BD34" s="199">
        <v>6276</v>
      </c>
      <c r="BE34" s="199">
        <v>6589</v>
      </c>
      <c r="BF34" s="199">
        <v>6851</v>
      </c>
      <c r="BG34" s="199">
        <v>7122</v>
      </c>
      <c r="BH34" s="199">
        <v>7425</v>
      </c>
      <c r="BI34" s="199">
        <v>7700</v>
      </c>
      <c r="BJ34" s="199">
        <v>7963</v>
      </c>
      <c r="BK34" s="199">
        <v>8324</v>
      </c>
      <c r="BL34" s="199">
        <v>8673</v>
      </c>
      <c r="BM34" s="199">
        <v>9052</v>
      </c>
      <c r="BN34" s="199">
        <v>9320</v>
      </c>
      <c r="BO34" s="199">
        <v>9549</v>
      </c>
      <c r="BP34" s="199">
        <v>9848</v>
      </c>
      <c r="BQ34" s="199">
        <v>10021</v>
      </c>
      <c r="BR34" s="199">
        <v>10207</v>
      </c>
      <c r="BS34" s="199">
        <v>10335</v>
      </c>
      <c r="BT34" s="199">
        <v>10250</v>
      </c>
      <c r="BU34" s="199">
        <v>9876</v>
      </c>
      <c r="BV34" s="199">
        <v>9562</v>
      </c>
      <c r="BW34" s="199">
        <v>9238</v>
      </c>
      <c r="BX34" s="199">
        <v>8858</v>
      </c>
      <c r="BY34" s="199">
        <v>8448</v>
      </c>
      <c r="BZ34" s="199">
        <v>8015</v>
      </c>
      <c r="CA34" s="199">
        <v>7662</v>
      </c>
      <c r="CB34" s="199">
        <v>7299</v>
      </c>
      <c r="CC34" s="199">
        <v>6931</v>
      </c>
      <c r="CD34" s="199">
        <v>6570</v>
      </c>
      <c r="CE34" s="222">
        <v>6216</v>
      </c>
    </row>
    <row r="35" spans="1:83" x14ac:dyDescent="0.35">
      <c r="B35" s="203" t="s">
        <v>746</v>
      </c>
      <c r="BT35" s="199">
        <v>197</v>
      </c>
      <c r="BU35" s="199">
        <v>593</v>
      </c>
      <c r="BV35" s="199">
        <v>987</v>
      </c>
      <c r="BW35" s="199">
        <v>1305</v>
      </c>
      <c r="BX35" s="199">
        <v>1682</v>
      </c>
      <c r="BY35" s="199">
        <v>2287</v>
      </c>
      <c r="BZ35" s="199">
        <v>3003</v>
      </c>
      <c r="CA35" s="199">
        <v>3701</v>
      </c>
      <c r="CB35" s="199">
        <v>4409</v>
      </c>
      <c r="CC35" s="199">
        <v>5128</v>
      </c>
      <c r="CD35" s="199">
        <v>5632</v>
      </c>
      <c r="CE35" s="222">
        <v>5969</v>
      </c>
    </row>
    <row r="36" spans="1:83" x14ac:dyDescent="0.35">
      <c r="B36" s="203" t="s">
        <v>359</v>
      </c>
      <c r="BT36" s="199">
        <v>60</v>
      </c>
      <c r="BU36" s="199">
        <v>175</v>
      </c>
      <c r="BV36" s="199">
        <v>287</v>
      </c>
      <c r="BW36" s="199">
        <v>366</v>
      </c>
      <c r="BX36" s="199">
        <v>450</v>
      </c>
      <c r="BY36" s="199">
        <v>576</v>
      </c>
      <c r="BZ36" s="199">
        <v>736</v>
      </c>
      <c r="CA36" s="199">
        <v>868</v>
      </c>
      <c r="CB36" s="199">
        <v>996</v>
      </c>
      <c r="CC36" s="199">
        <v>1118</v>
      </c>
      <c r="CD36" s="199">
        <v>1200</v>
      </c>
      <c r="CE36" s="222">
        <v>1253</v>
      </c>
    </row>
    <row r="37" spans="1:83" x14ac:dyDescent="0.35">
      <c r="B37" s="498" t="s">
        <v>747</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130</v>
      </c>
      <c r="AB37" s="199">
        <v>123</v>
      </c>
      <c r="AC37" s="199">
        <v>110</v>
      </c>
      <c r="AD37" s="199">
        <v>98</v>
      </c>
      <c r="AE37" s="199">
        <v>93</v>
      </c>
      <c r="AF37" s="199">
        <v>79</v>
      </c>
      <c r="AG37" s="199">
        <v>72</v>
      </c>
      <c r="AH37" s="199">
        <v>63</v>
      </c>
      <c r="AI37" s="199">
        <v>55</v>
      </c>
      <c r="AJ37" s="199">
        <v>51</v>
      </c>
      <c r="AK37" s="199">
        <v>46</v>
      </c>
      <c r="AL37" s="199">
        <v>43</v>
      </c>
      <c r="AM37" s="199">
        <v>40</v>
      </c>
      <c r="AN37" s="199">
        <v>39</v>
      </c>
      <c r="AO37" s="199">
        <v>36</v>
      </c>
      <c r="AP37" s="199">
        <v>38</v>
      </c>
      <c r="AQ37" s="199">
        <v>37</v>
      </c>
      <c r="AR37" s="199">
        <v>36</v>
      </c>
      <c r="AS37" s="199">
        <v>35</v>
      </c>
      <c r="AT37" s="199">
        <v>32</v>
      </c>
      <c r="AU37" s="199">
        <v>31</v>
      </c>
      <c r="AV37" s="199">
        <v>29</v>
      </c>
      <c r="AW37" s="199">
        <v>28</v>
      </c>
      <c r="AX37" s="199">
        <v>27</v>
      </c>
      <c r="AY37" s="199">
        <v>28</v>
      </c>
      <c r="AZ37" s="199">
        <v>27</v>
      </c>
      <c r="BA37" s="199">
        <v>26</v>
      </c>
      <c r="BB37" s="199">
        <v>24</v>
      </c>
      <c r="BC37" s="199">
        <v>23</v>
      </c>
      <c r="BD37" s="199">
        <v>23</v>
      </c>
      <c r="BE37" s="199">
        <v>23</v>
      </c>
      <c r="BF37" s="199">
        <v>24</v>
      </c>
      <c r="BG37" s="199">
        <v>23</v>
      </c>
      <c r="BH37" s="199">
        <v>23</v>
      </c>
      <c r="BI37" s="199">
        <v>23</v>
      </c>
      <c r="BJ37" s="199">
        <v>23</v>
      </c>
      <c r="BK37" s="199">
        <v>25</v>
      </c>
      <c r="BL37" s="199">
        <v>26</v>
      </c>
      <c r="BM37" s="199">
        <v>28</v>
      </c>
      <c r="BN37" s="199">
        <v>29</v>
      </c>
      <c r="BO37" s="199">
        <v>33</v>
      </c>
      <c r="BP37" s="199">
        <v>35</v>
      </c>
      <c r="BQ37" s="199">
        <v>42</v>
      </c>
      <c r="BR37" s="199">
        <v>46</v>
      </c>
      <c r="BS37" s="199">
        <v>48</v>
      </c>
      <c r="BT37" s="199">
        <v>51</v>
      </c>
      <c r="BU37" s="199">
        <v>48</v>
      </c>
      <c r="BV37" s="199">
        <v>55</v>
      </c>
      <c r="BW37" s="199">
        <v>58</v>
      </c>
      <c r="BX37" s="199">
        <v>62</v>
      </c>
      <c r="BY37" s="199">
        <v>69</v>
      </c>
      <c r="BZ37" s="199">
        <v>64</v>
      </c>
      <c r="CA37" s="199">
        <v>66</v>
      </c>
      <c r="CB37" s="199">
        <v>67</v>
      </c>
      <c r="CC37" s="199">
        <v>67</v>
      </c>
      <c r="CD37" s="199">
        <v>67</v>
      </c>
      <c r="CE37" s="222">
        <v>68</v>
      </c>
    </row>
    <row r="38" spans="1:83" ht="26.25" customHeight="1" x14ac:dyDescent="0.35">
      <c r="B38" s="498" t="s">
        <v>742</v>
      </c>
      <c r="K38" s="199">
        <v>0</v>
      </c>
      <c r="L38" s="199">
        <v>0</v>
      </c>
      <c r="M38" s="199">
        <v>0</v>
      </c>
      <c r="N38" s="199">
        <v>0</v>
      </c>
      <c r="O38" s="199">
        <v>0</v>
      </c>
      <c r="P38" s="199">
        <v>0</v>
      </c>
      <c r="Q38" s="199">
        <v>0</v>
      </c>
      <c r="R38" s="199">
        <v>0</v>
      </c>
      <c r="S38" s="199">
        <v>0</v>
      </c>
      <c r="T38" s="199">
        <v>0</v>
      </c>
      <c r="U38" s="199">
        <v>0</v>
      </c>
      <c r="V38" s="199">
        <v>0</v>
      </c>
      <c r="W38" s="199">
        <v>0</v>
      </c>
      <c r="X38" s="199">
        <v>0</v>
      </c>
      <c r="Y38" s="199">
        <v>0</v>
      </c>
      <c r="Z38" s="199">
        <v>0</v>
      </c>
      <c r="AA38" s="199">
        <v>0</v>
      </c>
      <c r="AB38" s="199">
        <v>0</v>
      </c>
      <c r="AC38" s="199">
        <v>0</v>
      </c>
      <c r="AD38" s="199">
        <v>0</v>
      </c>
      <c r="AE38" s="199">
        <v>0</v>
      </c>
      <c r="AF38" s="199">
        <v>0</v>
      </c>
      <c r="AG38" s="199">
        <v>0</v>
      </c>
      <c r="AH38" s="199">
        <v>0</v>
      </c>
      <c r="AI38" s="199">
        <v>0</v>
      </c>
      <c r="AJ38" s="199">
        <v>0</v>
      </c>
      <c r="AK38" s="199">
        <v>0</v>
      </c>
      <c r="AL38" s="199">
        <v>0</v>
      </c>
      <c r="AM38" s="199">
        <v>0</v>
      </c>
      <c r="AN38" s="199">
        <v>0</v>
      </c>
      <c r="AO38" s="199">
        <v>0</v>
      </c>
      <c r="AP38" s="199">
        <v>0</v>
      </c>
      <c r="AQ38" s="199">
        <v>0</v>
      </c>
      <c r="AR38" s="199">
        <v>0</v>
      </c>
      <c r="AS38" s="199">
        <v>0</v>
      </c>
      <c r="AT38" s="199">
        <v>0</v>
      </c>
      <c r="AU38" s="199">
        <v>0</v>
      </c>
      <c r="AV38" s="199">
        <v>0</v>
      </c>
      <c r="AW38" s="199">
        <v>0</v>
      </c>
      <c r="AX38" s="199">
        <v>0</v>
      </c>
      <c r="AY38" s="199">
        <v>721</v>
      </c>
      <c r="AZ38" s="199">
        <v>752</v>
      </c>
      <c r="BA38" s="199">
        <v>781</v>
      </c>
      <c r="BB38" s="199">
        <v>805</v>
      </c>
      <c r="BC38" s="199">
        <v>833</v>
      </c>
      <c r="BD38" s="199">
        <v>864</v>
      </c>
      <c r="BE38" s="199">
        <v>889</v>
      </c>
      <c r="BF38" s="199">
        <v>923</v>
      </c>
      <c r="BG38" s="199">
        <v>957</v>
      </c>
      <c r="BH38" s="199">
        <v>991</v>
      </c>
      <c r="BI38" s="199">
        <v>1015</v>
      </c>
      <c r="BJ38" s="199">
        <v>1046</v>
      </c>
      <c r="BK38" s="199">
        <v>1079</v>
      </c>
      <c r="BL38" s="199">
        <v>1109</v>
      </c>
      <c r="BM38" s="199">
        <v>1139</v>
      </c>
      <c r="BN38" s="199">
        <v>1165</v>
      </c>
      <c r="BO38" s="199">
        <v>1180</v>
      </c>
      <c r="BP38" s="199">
        <v>1195</v>
      </c>
      <c r="BQ38" s="199">
        <v>1209</v>
      </c>
      <c r="BR38" s="199">
        <v>1219</v>
      </c>
      <c r="BS38" s="199">
        <v>1219</v>
      </c>
      <c r="BT38" s="199">
        <v>1216</v>
      </c>
      <c r="BU38" s="199">
        <v>1200</v>
      </c>
      <c r="BV38" s="199">
        <v>1187</v>
      </c>
      <c r="BW38" s="199">
        <v>1167</v>
      </c>
      <c r="BX38" s="199">
        <v>1153</v>
      </c>
      <c r="BY38" s="199">
        <v>1137</v>
      </c>
      <c r="BZ38" s="199">
        <v>1127</v>
      </c>
      <c r="CA38" s="199">
        <v>1122</v>
      </c>
      <c r="CB38" s="199">
        <v>1122</v>
      </c>
      <c r="CC38" s="199">
        <v>1125</v>
      </c>
      <c r="CD38" s="199">
        <v>1119</v>
      </c>
      <c r="CE38" s="222">
        <v>1107</v>
      </c>
    </row>
    <row r="39" spans="1:83" ht="15.75" customHeight="1" thickBot="1" x14ac:dyDescent="0.4">
      <c r="A39" s="362"/>
      <c r="B39" s="384"/>
      <c r="C39" s="362"/>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500"/>
      <c r="BX39" s="500"/>
      <c r="BY39" s="500"/>
      <c r="BZ39" s="500"/>
      <c r="CA39" s="500"/>
      <c r="CB39" s="500"/>
      <c r="CC39" s="500"/>
      <c r="CD39" s="500"/>
      <c r="CE39" s="501"/>
    </row>
  </sheetData>
  <hyperlinks>
    <hyperlink ref="A1" location="Contents!A1" display="Contents page" xr:uid="{00000000-0004-0000-1C00-000000000000}"/>
    <hyperlink ref="B1" location="Notes!A1" display="Information relating to this table can be found in the 'Notes' tab" xr:uid="{00000000-0004-0000-1C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48"/>
  <sheetViews>
    <sheetView zoomScale="55" zoomScaleNormal="55" workbookViewId="0">
      <pane xSplit="3" ySplit="4" topLeftCell="AB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53" bestFit="1" customWidth="1"/>
    <col min="2" max="2" width="84" style="53" bestFit="1" customWidth="1"/>
    <col min="3" max="3" width="25.81640625" style="53" customWidth="1"/>
    <col min="4" max="36" width="12.81640625" style="53" customWidth="1"/>
    <col min="37" max="37" width="9" style="53" customWidth="1"/>
    <col min="38" max="16384" width="9" style="53"/>
  </cols>
  <sheetData>
    <row r="1" spans="1:36" s="15" customFormat="1" ht="25.5" customHeight="1" thickBot="1" x14ac:dyDescent="0.3">
      <c r="A1" s="45" t="s">
        <v>44</v>
      </c>
      <c r="B1" s="46" t="s">
        <v>88</v>
      </c>
      <c r="C1" s="45"/>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33" customHeight="1" x14ac:dyDescent="0.35">
      <c r="A2" s="48" t="s">
        <v>45</v>
      </c>
      <c r="B2" s="17" t="s">
        <v>89</v>
      </c>
      <c r="C2" s="49"/>
      <c r="D2" s="50" t="s">
        <v>90</v>
      </c>
      <c r="E2" s="51" t="s">
        <v>91</v>
      </c>
      <c r="F2" s="51" t="s">
        <v>92</v>
      </c>
      <c r="G2" s="51" t="s">
        <v>93</v>
      </c>
      <c r="H2" s="51" t="s">
        <v>94</v>
      </c>
      <c r="I2" s="51" t="s">
        <v>95</v>
      </c>
      <c r="J2" s="51" t="s">
        <v>96</v>
      </c>
      <c r="K2" s="51" t="s">
        <v>97</v>
      </c>
      <c r="L2" s="51" t="s">
        <v>98</v>
      </c>
      <c r="M2" s="51" t="s">
        <v>99</v>
      </c>
      <c r="N2" s="51" t="s">
        <v>100</v>
      </c>
      <c r="O2" s="51" t="s">
        <v>101</v>
      </c>
      <c r="P2" s="51" t="s">
        <v>102</v>
      </c>
      <c r="Q2" s="51" t="s">
        <v>103</v>
      </c>
      <c r="R2" s="51" t="s">
        <v>104</v>
      </c>
      <c r="S2" s="51" t="s">
        <v>105</v>
      </c>
      <c r="T2" s="51" t="s">
        <v>106</v>
      </c>
      <c r="U2" s="51" t="s">
        <v>107</v>
      </c>
      <c r="V2" s="51" t="s">
        <v>108</v>
      </c>
      <c r="W2" s="51" t="s">
        <v>109</v>
      </c>
      <c r="X2" s="51" t="s">
        <v>110</v>
      </c>
      <c r="Y2" s="51" t="s">
        <v>111</v>
      </c>
      <c r="Z2" s="51" t="s">
        <v>112</v>
      </c>
      <c r="AA2" s="51" t="s">
        <v>113</v>
      </c>
      <c r="AB2" s="51" t="s">
        <v>114</v>
      </c>
      <c r="AC2" s="51" t="s">
        <v>115</v>
      </c>
      <c r="AD2" s="51" t="s">
        <v>116</v>
      </c>
      <c r="AE2" s="51" t="s">
        <v>117</v>
      </c>
      <c r="AF2" s="51" t="s">
        <v>118</v>
      </c>
      <c r="AG2" s="51" t="s">
        <v>119</v>
      </c>
      <c r="AH2" s="51" t="s">
        <v>120</v>
      </c>
      <c r="AI2" s="51" t="s">
        <v>121</v>
      </c>
      <c r="AJ2" s="52" t="s">
        <v>122</v>
      </c>
    </row>
    <row r="3" spans="1:36" s="55" customFormat="1" ht="31" x14ac:dyDescent="0.35">
      <c r="A3" s="19">
        <v>2022</v>
      </c>
      <c r="B3" s="54" t="s">
        <v>123</v>
      </c>
      <c r="D3" s="56"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125</v>
      </c>
      <c r="AF3" s="57" t="s">
        <v>125</v>
      </c>
      <c r="AG3" s="57" t="s">
        <v>125</v>
      </c>
      <c r="AH3" s="57" t="s">
        <v>125</v>
      </c>
      <c r="AI3" s="57" t="s">
        <v>125</v>
      </c>
      <c r="AJ3" s="58" t="s">
        <v>125</v>
      </c>
    </row>
    <row r="4" spans="1:36" x14ac:dyDescent="0.35">
      <c r="A4" s="59"/>
      <c r="B4" s="20"/>
      <c r="D4" s="60"/>
      <c r="E4" s="61"/>
      <c r="F4" s="61"/>
      <c r="G4" s="61"/>
      <c r="H4" s="61"/>
      <c r="I4" s="61"/>
      <c r="J4" s="61"/>
      <c r="K4" s="61"/>
      <c r="L4" s="61"/>
      <c r="M4" s="61"/>
      <c r="N4" s="61"/>
      <c r="O4" s="61"/>
      <c r="P4" s="61"/>
      <c r="Q4" s="61"/>
      <c r="R4" s="61"/>
      <c r="S4" s="61"/>
      <c r="T4" s="61"/>
      <c r="U4" s="61"/>
      <c r="V4" s="61"/>
      <c r="W4" s="61"/>
      <c r="X4" s="61"/>
      <c r="Y4" s="62"/>
      <c r="Z4" s="62"/>
      <c r="AA4" s="62"/>
      <c r="AB4" s="62"/>
      <c r="AC4" s="62"/>
      <c r="AD4" s="62"/>
      <c r="AE4" s="62"/>
      <c r="AF4" s="62"/>
      <c r="AG4" s="62"/>
      <c r="AH4" s="62"/>
      <c r="AI4" s="62"/>
      <c r="AJ4" s="63"/>
    </row>
    <row r="5" spans="1:36" ht="39" customHeight="1" x14ac:dyDescent="0.35">
      <c r="A5" s="64"/>
      <c r="B5" s="17" t="s">
        <v>126</v>
      </c>
      <c r="C5" s="49"/>
      <c r="D5" s="65"/>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7"/>
    </row>
    <row r="6" spans="1:36" ht="25.5" customHeight="1" x14ac:dyDescent="0.35">
      <c r="A6" s="68"/>
      <c r="B6" s="69" t="s">
        <v>127</v>
      </c>
      <c r="C6" s="70"/>
      <c r="D6" s="71"/>
      <c r="E6" s="72">
        <f>(Table_1a!AZ82+Table_1a!AZ86)/1000</f>
        <v>86.67607494808054</v>
      </c>
      <c r="F6" s="72">
        <f>(Table_1a!BA82+Table_1a!BA86)/1000</f>
        <v>87.926874053839455</v>
      </c>
      <c r="G6" s="72">
        <f>(Table_1a!BB82+Table_1a!BB86)/1000</f>
        <v>90.248553723961322</v>
      </c>
      <c r="H6" s="72">
        <f>(Table_1a!BC82+Table_1a!BC86)/1000</f>
        <v>93.746448396197479</v>
      </c>
      <c r="I6" s="72">
        <f>(Table_1a!BD82+Table_1a!BD86)/1000</f>
        <v>96.115685924979147</v>
      </c>
      <c r="J6" s="72">
        <f>(Table_1a!BE82+Table_1a!BE86)/1000</f>
        <v>101.43716308374759</v>
      </c>
      <c r="K6" s="72">
        <f>(Table_1a!BF82+Table_1a!BF86)/1000</f>
        <v>105.02910902924356</v>
      </c>
      <c r="L6" s="72">
        <f>(Table_1a!BG82+Table_1a!BG86)/1000</f>
        <v>100.72733073880595</v>
      </c>
      <c r="M6" s="72">
        <f>(Table_1a!BH82+Table_1a!BH86)/1000</f>
        <v>110.63034440351008</v>
      </c>
      <c r="N6" s="72">
        <f>(Table_1a!BI82+Table_1a!BI86)/1000</f>
        <v>115.29853022777368</v>
      </c>
      <c r="O6" s="72">
        <f>(Table_1a!BJ82+Table_1a!BJ86)/1000</f>
        <v>118.74011661544036</v>
      </c>
      <c r="P6" s="72">
        <f>(Table_1a!BK82+Table_1a!BK86)/1000</f>
        <v>141.21333152685739</v>
      </c>
      <c r="Q6" s="72">
        <f>(Table_1a!BL82+Table_1a!BL86)/1000</f>
        <v>135.30048475745363</v>
      </c>
      <c r="R6" s="72">
        <f>(Table_1a!BM82+Table_1a!BM86)/1000</f>
        <v>147.49982276252214</v>
      </c>
      <c r="S6" s="72">
        <f>(Table_1a!BN82+Table_1a!BN86)/1000</f>
        <v>152.8334944538035</v>
      </c>
      <c r="T6" s="72">
        <f>(Table_1a!BO82+Table_1a!BO86)/1000</f>
        <v>158.43185788556636</v>
      </c>
      <c r="U6" s="72">
        <f>(Table_1a!BP82+Table_1a!BP86)/1000</f>
        <v>166.00871980556195</v>
      </c>
      <c r="V6" s="72">
        <f>(Table_1a!BQ82+Table_1a!BQ86)/1000</f>
        <v>163.64450199476673</v>
      </c>
      <c r="W6" s="72">
        <f>(Table_1a!BR82+Table_1a!BR86)/1000</f>
        <v>167.68148432687508</v>
      </c>
      <c r="X6" s="72">
        <f>(Table_1a!BS82+Table_1a!BS86)/1000</f>
        <v>171.16624014292111</v>
      </c>
      <c r="Y6" s="72">
        <f>(Table_1a!BT82+Table_1a!BT86)/1000</f>
        <v>173.24027258279011</v>
      </c>
      <c r="Z6" s="72">
        <f>(Table_1a!BU82+Table_1a!BU86)/1000</f>
        <v>177.41197277483769</v>
      </c>
      <c r="AA6" s="72">
        <f>(Table_1a!BV82+Table_1a!BV86)/1000</f>
        <v>183.18966173096607</v>
      </c>
      <c r="AB6" s="72">
        <f>(Table_1a!BW82+Table_1a!BW86)/1000</f>
        <v>191.93654075303624</v>
      </c>
      <c r="AC6" s="72">
        <f>(Table_1a!BX82+Table_1a!BX86)/1000</f>
        <v>212.75598799026147</v>
      </c>
      <c r="AD6" s="72">
        <f>(Table_1a!BY82+Table_1a!BY86)/1000</f>
        <v>215.49701091070929</v>
      </c>
      <c r="AE6" s="72">
        <f>(Table_1a!BZ82+Table_1a!BZ86)/1000</f>
        <v>223.95327913399422</v>
      </c>
      <c r="AF6" s="72">
        <f>(Table_1a!CA82+Table_1a!CA86)/1000</f>
        <v>253.13186603073137</v>
      </c>
      <c r="AG6" s="72">
        <f>(Table_1a!CB82+Table_1a!CB86)/1000</f>
        <v>279.22378392808957</v>
      </c>
      <c r="AH6" s="72">
        <f>(Table_1a!CC82+Table_1a!CC86)/1000</f>
        <v>290.30641640216589</v>
      </c>
      <c r="AI6" s="72">
        <f>(Table_1a!CD82+Table_1a!CD86)/1000</f>
        <v>297.42784025661882</v>
      </c>
      <c r="AJ6" s="73">
        <f>(Table_1a!CE82+Table_1a!CE86)/1000</f>
        <v>304.39745698082197</v>
      </c>
    </row>
    <row r="7" spans="1:36" ht="18.75" customHeight="1" x14ac:dyDescent="0.35">
      <c r="A7" s="68"/>
      <c r="B7" s="74" t="s">
        <v>128</v>
      </c>
      <c r="D7" s="75"/>
      <c r="E7" s="72"/>
      <c r="F7" s="72"/>
      <c r="G7" s="72"/>
      <c r="H7" s="72"/>
      <c r="I7" s="72"/>
      <c r="J7" s="72"/>
      <c r="K7" s="72"/>
      <c r="L7" s="72"/>
      <c r="M7" s="72"/>
      <c r="N7" s="72"/>
      <c r="O7" s="72"/>
      <c r="P7" s="72"/>
      <c r="Q7" s="72"/>
      <c r="R7" s="72"/>
      <c r="S7" s="72"/>
      <c r="T7" s="72"/>
      <c r="U7" s="72"/>
      <c r="V7" s="72">
        <f>Table_1a!BQ83/1000</f>
        <v>71.897160751489821</v>
      </c>
      <c r="W7" s="72">
        <f>Table_1a!BR83/1000</f>
        <v>74.444697315330188</v>
      </c>
      <c r="X7" s="72">
        <f>Table_1a!BS83/1000</f>
        <v>76.186646985249169</v>
      </c>
      <c r="Y7" s="72">
        <f>Table_1a!BT83/1000</f>
        <v>76.3517371850903</v>
      </c>
      <c r="Z7" s="72">
        <f>Table_1a!BU83/1000</f>
        <v>78.227886091005544</v>
      </c>
      <c r="AA7" s="72">
        <f>Table_1a!BV83/1000</f>
        <v>81.320816577712307</v>
      </c>
      <c r="AB7" s="72">
        <f>Table_1a!BW83/1000</f>
        <v>84.617970404012993</v>
      </c>
      <c r="AC7" s="72">
        <f>Table_1a!BX83/1000</f>
        <v>92.303625891760305</v>
      </c>
      <c r="AD7" s="72">
        <f>Table_1a!BY83/1000</f>
        <v>97.011668297877122</v>
      </c>
      <c r="AE7" s="72">
        <f>Table_1a!BZ83/1000</f>
        <v>103.0664276823033</v>
      </c>
      <c r="AF7" s="72">
        <f>Table_1a!CA83/1000</f>
        <v>114.32772475653186</v>
      </c>
      <c r="AG7" s="72">
        <f>Table_1a!CB83/1000</f>
        <v>125.77458501298472</v>
      </c>
      <c r="AH7" s="72">
        <f>Table_1a!CC83/1000</f>
        <v>129.38463798790301</v>
      </c>
      <c r="AI7" s="72">
        <f>Table_1a!CD83/1000</f>
        <v>131.87689673326147</v>
      </c>
      <c r="AJ7" s="73">
        <f>Table_1a!CE83/1000</f>
        <v>136.17708366055084</v>
      </c>
    </row>
    <row r="8" spans="1:36" x14ac:dyDescent="0.35">
      <c r="A8" s="68"/>
      <c r="B8" s="74" t="s">
        <v>129</v>
      </c>
      <c r="C8" s="70"/>
      <c r="D8" s="75"/>
      <c r="E8" s="72"/>
      <c r="F8" s="72"/>
      <c r="G8" s="72"/>
      <c r="H8" s="72"/>
      <c r="I8" s="72"/>
      <c r="J8" s="72"/>
      <c r="K8" s="72"/>
      <c r="L8" s="72"/>
      <c r="M8" s="72"/>
      <c r="N8" s="72"/>
      <c r="O8" s="72"/>
      <c r="P8" s="72"/>
      <c r="Q8" s="72"/>
      <c r="R8" s="72"/>
      <c r="S8" s="72"/>
      <c r="T8" s="72"/>
      <c r="U8" s="72"/>
      <c r="V8" s="72">
        <f>(Table_1a!BQ84+Table_1a!BQ86)/1000</f>
        <v>91.747341243276892</v>
      </c>
      <c r="W8" s="72">
        <f>(Table_1a!BR84+Table_1a!BR86)/1000</f>
        <v>93.236787011544891</v>
      </c>
      <c r="X8" s="72">
        <f>(Table_1a!BS84+Table_1a!BS86)/1000</f>
        <v>94.979593157671957</v>
      </c>
      <c r="Y8" s="72">
        <f>(Table_1a!BT84+Table_1a!BT86)/1000</f>
        <v>96.888535397699798</v>
      </c>
      <c r="Z8" s="72">
        <f>(Table_1a!BU84+Table_1a!BU86)/1000</f>
        <v>99.184086683832163</v>
      </c>
      <c r="AA8" s="72">
        <f>(Table_1a!BV84+Table_1a!BV86)/1000</f>
        <v>101.86884515325374</v>
      </c>
      <c r="AB8" s="72">
        <f>(Table_1a!BW84+Table_1a!BW86)/1000</f>
        <v>107.31857034902325</v>
      </c>
      <c r="AC8" s="72">
        <f>(Table_1a!BX84+Table_1a!BX86)/1000</f>
        <v>120.45236209850115</v>
      </c>
      <c r="AD8" s="72">
        <f>(Table_1a!BY84+Table_1a!BY86)/1000</f>
        <v>118.48534261283213</v>
      </c>
      <c r="AE8" s="72">
        <f>(Table_1a!BZ84+Table_1a!BZ86)/1000</f>
        <v>120.88685145169089</v>
      </c>
      <c r="AF8" s="72">
        <f>(Table_1a!CA84+Table_1a!CA86)/1000</f>
        <v>138.80414127419954</v>
      </c>
      <c r="AG8" s="72">
        <f>(Table_1a!CB84+Table_1a!CB86)/1000</f>
        <v>153.44919891510489</v>
      </c>
      <c r="AH8" s="72">
        <f>(Table_1a!CC84+Table_1a!CC86)/1000</f>
        <v>160.92177841426295</v>
      </c>
      <c r="AI8" s="72">
        <f>(Table_1a!CD84+Table_1a!CD86)/1000</f>
        <v>165.55094352335729</v>
      </c>
      <c r="AJ8" s="73">
        <f>(Table_1a!CE84+Table_1a!CE86)/1000</f>
        <v>168.22037332027111</v>
      </c>
    </row>
    <row r="9" spans="1:36" x14ac:dyDescent="0.35">
      <c r="A9" s="68"/>
      <c r="B9" s="53" t="s">
        <v>130</v>
      </c>
      <c r="D9" s="75"/>
      <c r="E9" s="72">
        <f>Table_1a!AZ87/1000</f>
        <v>5.5418748089194496</v>
      </c>
      <c r="F9" s="72">
        <f>Table_1a!BA87/1000</f>
        <v>5.4205197031605667</v>
      </c>
      <c r="G9" s="72">
        <f>Table_1a!BB87/1000</f>
        <v>5.3167638360770972</v>
      </c>
      <c r="H9" s="72">
        <f>Table_1a!BC87/1000</f>
        <v>5.3021368462702565</v>
      </c>
      <c r="I9" s="72">
        <f>Table_1a!BD87/1000</f>
        <v>5.2581548601357344</v>
      </c>
      <c r="J9" s="72">
        <f>Table_1a!BE87/1000</f>
        <v>5.2696888111279332</v>
      </c>
      <c r="K9" s="72">
        <f>Table_1a!BF87/1000</f>
        <v>5.2731899507939559</v>
      </c>
      <c r="L9" s="72">
        <f>Table_1a!BG87/1000</f>
        <v>5.0632923462110933</v>
      </c>
      <c r="M9" s="72">
        <f>Table_1a!BH87/1000</f>
        <v>0.4622087339703384</v>
      </c>
      <c r="N9" s="72">
        <f>Table_1a!BI87/1000</f>
        <v>0.50446931899999892</v>
      </c>
      <c r="O9" s="72">
        <f>Table_1a!BJ87/1000</f>
        <v>0.47377993800000401</v>
      </c>
      <c r="P9" s="72">
        <f>Table_1a!BK87/1000</f>
        <v>0.43902078399999561</v>
      </c>
      <c r="Q9" s="72">
        <f>Table_1a!BL87/1000</f>
        <v>0.45668066700000476</v>
      </c>
      <c r="R9" s="72">
        <f>Table_1a!BM87/1000</f>
        <v>0.50418692800000042</v>
      </c>
      <c r="S9" s="72">
        <f>Table_1a!BN87/1000</f>
        <v>0.52806071600000248</v>
      </c>
      <c r="T9" s="72">
        <f>Table_1a!BO87/1000</f>
        <v>0.5285889930000145</v>
      </c>
      <c r="U9" s="72">
        <f>Table_1a!BP87/1000</f>
        <v>0.54395912700000115</v>
      </c>
      <c r="V9" s="72">
        <f>Table_1a!BQ87/1000</f>
        <v>0.48768399400000123</v>
      </c>
      <c r="W9" s="72">
        <f>Table_1a!BR87/1000</f>
        <v>0.6057397109999979</v>
      </c>
      <c r="X9" s="72">
        <f>Table_1a!BS87/1000</f>
        <v>0.63326598799999922</v>
      </c>
      <c r="Y9" s="72">
        <f>Table_1a!BT87/1000</f>
        <v>0.58710436500000285</v>
      </c>
      <c r="Z9" s="72">
        <f>Table_1a!BU87/1000</f>
        <v>0.63077080199999913</v>
      </c>
      <c r="AA9" s="72">
        <f>Table_1a!BV87/1000</f>
        <v>0.53901791499999563</v>
      </c>
      <c r="AB9" s="72">
        <f>Table_1a!BW87/1000</f>
        <v>0.50710574799000041</v>
      </c>
      <c r="AC9" s="72">
        <f>Table_1a!BX87/1000</f>
        <v>0.46369869291000115</v>
      </c>
      <c r="AD9" s="72">
        <f>Table_1a!BY87/1000</f>
        <v>0.5024850110411444</v>
      </c>
      <c r="AE9" s="72">
        <f>Table_1a!BZ87/1000</f>
        <v>0.47526575455106829</v>
      </c>
      <c r="AF9" s="72">
        <f>Table_1a!CA87/1000</f>
        <v>0.47439523338623996</v>
      </c>
      <c r="AG9" s="72">
        <f>Table_1a!CB87/1000</f>
        <v>0.48034179551340517</v>
      </c>
      <c r="AH9" s="72">
        <f>Table_1a!CC87/1000</f>
        <v>0.43207278890791373</v>
      </c>
      <c r="AI9" s="72">
        <f>Table_1a!CD87/1000</f>
        <v>0.39291921996046825</v>
      </c>
      <c r="AJ9" s="73">
        <f>Table_1a!CE87/1000</f>
        <v>0.38846687556613324</v>
      </c>
    </row>
    <row r="10" spans="1:36" ht="20.25" customHeight="1" x14ac:dyDescent="0.35">
      <c r="A10" s="68"/>
      <c r="B10" s="76" t="s">
        <v>131</v>
      </c>
      <c r="D10" s="75"/>
      <c r="E10" s="77">
        <v>0</v>
      </c>
      <c r="F10" s="77">
        <v>0</v>
      </c>
      <c r="G10" s="77">
        <v>0</v>
      </c>
      <c r="H10" s="77">
        <v>0</v>
      </c>
      <c r="I10" s="77">
        <v>0</v>
      </c>
      <c r="J10" s="77">
        <v>0</v>
      </c>
      <c r="K10" s="77">
        <v>0</v>
      </c>
      <c r="L10" s="77">
        <v>9.4267900000000004</v>
      </c>
      <c r="M10" s="77">
        <v>9.5946309999999997</v>
      </c>
      <c r="N10" s="77">
        <v>9.7716150000000006</v>
      </c>
      <c r="O10" s="77">
        <v>10.157861</v>
      </c>
      <c r="P10" s="77">
        <v>10.604897000000001</v>
      </c>
      <c r="Q10" s="77">
        <v>11.263881999999999</v>
      </c>
      <c r="R10" s="77">
        <v>11.825938000000001</v>
      </c>
      <c r="S10" s="77">
        <v>12.161869575658981</v>
      </c>
      <c r="T10" s="77">
        <v>12.17926075177</v>
      </c>
      <c r="U10" s="77">
        <v>12.169274962900001</v>
      </c>
      <c r="V10" s="77">
        <v>11.439592560140001</v>
      </c>
      <c r="W10" s="77">
        <v>11.584072656309999</v>
      </c>
      <c r="X10" s="77">
        <v>11.683085999999999</v>
      </c>
      <c r="Y10" s="77">
        <v>11.642592233859999</v>
      </c>
      <c r="Z10" s="77">
        <v>11.601620605159999</v>
      </c>
      <c r="AA10" s="77">
        <v>11.554019419909999</v>
      </c>
      <c r="AB10" s="77">
        <v>11.462449000000001</v>
      </c>
      <c r="AC10" s="77">
        <v>11.498417222200002</v>
      </c>
      <c r="AD10" s="77">
        <v>11.423793999999999</v>
      </c>
      <c r="AE10" s="77">
        <v>11.572990100466903</v>
      </c>
      <c r="AF10" s="77">
        <v>12.577826442426199</v>
      </c>
      <c r="AG10" s="77">
        <v>13.013983534050849</v>
      </c>
      <c r="AH10" s="77">
        <v>12.919431517188352</v>
      </c>
      <c r="AI10" s="77">
        <v>12.78396129926279</v>
      </c>
      <c r="AJ10" s="78">
        <v>12.712581513670383</v>
      </c>
    </row>
    <row r="11" spans="1:36" x14ac:dyDescent="0.35">
      <c r="A11" s="68"/>
      <c r="B11" s="76" t="s">
        <v>132</v>
      </c>
      <c r="D11" s="75"/>
      <c r="E11" s="77">
        <v>0</v>
      </c>
      <c r="F11" s="77">
        <v>0</v>
      </c>
      <c r="G11" s="77">
        <v>0</v>
      </c>
      <c r="H11" s="77">
        <v>0</v>
      </c>
      <c r="I11" s="77">
        <v>0</v>
      </c>
      <c r="J11" s="77">
        <v>0</v>
      </c>
      <c r="K11" s="77">
        <v>0</v>
      </c>
      <c r="L11" s="77">
        <v>0</v>
      </c>
      <c r="M11" s="77">
        <v>0</v>
      </c>
      <c r="N11" s="77">
        <v>0.44391799999999998</v>
      </c>
      <c r="O11" s="77">
        <v>0.256407</v>
      </c>
      <c r="P11" s="77">
        <v>0.21188499999999996</v>
      </c>
      <c r="Q11" s="77">
        <v>0.29639800000000005</v>
      </c>
      <c r="R11" s="77">
        <v>0.55483300000000002</v>
      </c>
      <c r="S11" s="77">
        <v>0.45553300000000002</v>
      </c>
      <c r="T11" s="77">
        <v>8.6254999999999998E-2</v>
      </c>
      <c r="U11" s="77">
        <v>5.4700000000000007E-4</v>
      </c>
      <c r="V11" s="77">
        <v>2.22E-4</v>
      </c>
      <c r="W11" s="79">
        <v>1.1E-5</v>
      </c>
      <c r="X11" s="77">
        <v>5.0000000000000004E-6</v>
      </c>
      <c r="Y11" s="79">
        <v>3.9999999999999998E-6</v>
      </c>
      <c r="Z11" s="77">
        <v>1.9999999999999999E-6</v>
      </c>
      <c r="AA11" s="77">
        <v>0</v>
      </c>
      <c r="AB11" s="77">
        <v>1.0000000000000001E-5</v>
      </c>
      <c r="AC11" s="77">
        <v>1.0000000000000001E-5</v>
      </c>
      <c r="AD11" s="77">
        <v>1.0000000000000001E-5</v>
      </c>
      <c r="AE11" s="77">
        <v>1.0000000000000001E-5</v>
      </c>
      <c r="AF11" s="77">
        <v>1.0000000000000001E-5</v>
      </c>
      <c r="AG11" s="77">
        <v>1.0000000000000001E-5</v>
      </c>
      <c r="AH11" s="77">
        <v>1.0000000000000001E-5</v>
      </c>
      <c r="AI11" s="77">
        <v>1.0000000000000001E-5</v>
      </c>
      <c r="AJ11" s="78">
        <v>1.0000000000000001E-5</v>
      </c>
    </row>
    <row r="12" spans="1:36" ht="15.75" customHeight="1" x14ac:dyDescent="0.35">
      <c r="A12" s="537"/>
      <c r="B12" s="76" t="s">
        <v>133</v>
      </c>
      <c r="D12" s="75"/>
      <c r="E12" s="77">
        <v>0</v>
      </c>
      <c r="F12" s="77">
        <v>0</v>
      </c>
      <c r="G12" s="77">
        <v>0</v>
      </c>
      <c r="H12" s="77">
        <v>0</v>
      </c>
      <c r="I12" s="77">
        <v>0</v>
      </c>
      <c r="J12" s="77">
        <v>0</v>
      </c>
      <c r="K12" s="77">
        <v>0</v>
      </c>
      <c r="L12" s="77">
        <v>0.02</v>
      </c>
      <c r="M12" s="77">
        <v>3.78E-2</v>
      </c>
      <c r="N12" s="77">
        <v>0.05</v>
      </c>
      <c r="O12" s="77">
        <v>6.6919999999999992E-3</v>
      </c>
      <c r="P12" s="77">
        <v>4.2799999999999998E-2</v>
      </c>
      <c r="Q12" s="77">
        <v>4.4477000000000003E-2</v>
      </c>
      <c r="R12" s="77">
        <v>4.7121999999999997E-2</v>
      </c>
      <c r="S12" s="77">
        <v>5.5225000000000003E-2</v>
      </c>
      <c r="T12" s="77">
        <v>8.2780000000000006E-2</v>
      </c>
      <c r="U12" s="77">
        <v>3.866E-2</v>
      </c>
      <c r="V12" s="77">
        <v>6.2E-2</v>
      </c>
      <c r="W12" s="77">
        <v>7.3999999999999996E-2</v>
      </c>
      <c r="X12" s="77">
        <v>0.10199999999999999</v>
      </c>
      <c r="Y12" s="77">
        <v>0.13300000000000001</v>
      </c>
      <c r="Z12" s="77">
        <v>0.09</v>
      </c>
      <c r="AA12" s="77">
        <v>7.9000000000000001E-2</v>
      </c>
      <c r="AB12" s="77">
        <v>7.1999999999999995E-2</v>
      </c>
      <c r="AC12" s="77">
        <v>0.09</v>
      </c>
      <c r="AD12" s="77">
        <v>8.7999999999999995E-2</v>
      </c>
      <c r="AE12" s="77">
        <v>8.7999999999999995E-2</v>
      </c>
      <c r="AF12" s="77">
        <v>9.0999999999999998E-2</v>
      </c>
      <c r="AG12" s="77">
        <v>9.2999999999999999E-2</v>
      </c>
      <c r="AH12" s="77">
        <v>9.4E-2</v>
      </c>
      <c r="AI12" s="77">
        <v>9.6000000000000002E-2</v>
      </c>
      <c r="AJ12" s="78">
        <v>9.6000000000000002E-2</v>
      </c>
    </row>
    <row r="13" spans="1:36" ht="15.75" customHeight="1" x14ac:dyDescent="0.35">
      <c r="A13" s="537"/>
      <c r="B13" s="76" t="s">
        <v>134</v>
      </c>
      <c r="D13" s="75"/>
      <c r="E13" s="77">
        <v>0</v>
      </c>
      <c r="F13" s="77">
        <v>0</v>
      </c>
      <c r="G13" s="77">
        <v>0</v>
      </c>
      <c r="H13" s="77">
        <v>1.097</v>
      </c>
      <c r="I13" s="77">
        <v>4.4690000000000003</v>
      </c>
      <c r="J13" s="77">
        <v>5.673</v>
      </c>
      <c r="K13" s="77">
        <v>6.6479999999999997</v>
      </c>
      <c r="L13" s="77">
        <v>13.361000000000001</v>
      </c>
      <c r="M13" s="77">
        <v>15.896000000000001</v>
      </c>
      <c r="N13" s="77">
        <v>17.332000000000001</v>
      </c>
      <c r="O13" s="77">
        <v>18.684000000000001</v>
      </c>
      <c r="P13" s="77">
        <v>20.03</v>
      </c>
      <c r="Q13" s="77">
        <v>24.099162181390334</v>
      </c>
      <c r="R13" s="77">
        <v>27.600999999999999</v>
      </c>
      <c r="S13" s="77">
        <v>28.879493928319999</v>
      </c>
      <c r="T13" s="77">
        <v>29.830088114479999</v>
      </c>
      <c r="U13" s="77">
        <v>29.887844814499999</v>
      </c>
      <c r="V13" s="77">
        <v>29.709964027239998</v>
      </c>
      <c r="W13" s="77">
        <v>29.731818387810002</v>
      </c>
      <c r="X13" s="77">
        <v>28.53890914814</v>
      </c>
      <c r="Y13" s="77">
        <v>27.428956647610001</v>
      </c>
      <c r="Z13" s="77">
        <v>25.940328676639997</v>
      </c>
      <c r="AA13" s="77">
        <v>22.876964278510002</v>
      </c>
      <c r="AB13" s="77">
        <v>18.002830000000003</v>
      </c>
      <c r="AC13" s="77">
        <v>15.25382953522</v>
      </c>
      <c r="AD13" s="77">
        <v>10.928815</v>
      </c>
      <c r="AE13" s="77">
        <v>8.8147957768758793</v>
      </c>
      <c r="AF13" s="77">
        <v>7.3499329285184016</v>
      </c>
      <c r="AG13" s="77">
        <v>4.1671215657928622</v>
      </c>
      <c r="AH13" s="77">
        <v>1.5073979329937597</v>
      </c>
      <c r="AI13" s="77">
        <v>0.2528244933632795</v>
      </c>
      <c r="AJ13" s="78">
        <v>0</v>
      </c>
    </row>
    <row r="14" spans="1:36" ht="15" customHeight="1" x14ac:dyDescent="0.35">
      <c r="A14" s="537"/>
      <c r="B14" s="76" t="s">
        <v>135</v>
      </c>
      <c r="D14" s="75"/>
      <c r="E14" s="77">
        <v>0</v>
      </c>
      <c r="F14" s="77">
        <v>0</v>
      </c>
      <c r="G14" s="77">
        <v>0</v>
      </c>
      <c r="H14" s="77">
        <v>0</v>
      </c>
      <c r="I14" s="77">
        <v>0</v>
      </c>
      <c r="J14" s="77">
        <v>0</v>
      </c>
      <c r="K14" s="77">
        <v>0</v>
      </c>
      <c r="L14" s="77">
        <v>0</v>
      </c>
      <c r="M14" s="77">
        <v>0</v>
      </c>
      <c r="N14" s="77">
        <v>0</v>
      </c>
      <c r="O14" s="77">
        <v>0</v>
      </c>
      <c r="P14" s="77">
        <v>0</v>
      </c>
      <c r="Q14" s="77">
        <v>0</v>
      </c>
      <c r="R14" s="77">
        <v>0</v>
      </c>
      <c r="S14" s="77">
        <v>0</v>
      </c>
      <c r="T14" s="77">
        <v>0</v>
      </c>
      <c r="U14" s="77">
        <v>0</v>
      </c>
      <c r="V14" s="77">
        <v>0</v>
      </c>
      <c r="W14" s="77">
        <v>5.594E-3</v>
      </c>
      <c r="X14" s="77">
        <v>2.7789000000000001E-2</v>
      </c>
      <c r="Y14" s="77">
        <v>4.2276000000000001E-2</v>
      </c>
      <c r="Z14" s="77">
        <v>7.9103999999999994E-2</v>
      </c>
      <c r="AA14" s="77">
        <v>0.16505400000000001</v>
      </c>
      <c r="AB14" s="77">
        <v>0.23543877219703618</v>
      </c>
      <c r="AC14" s="77">
        <v>0.24031537712574844</v>
      </c>
      <c r="AD14" s="77">
        <v>0.41128477910999983</v>
      </c>
      <c r="AE14" s="77">
        <v>0.51898191154023132</v>
      </c>
      <c r="AF14" s="77">
        <v>0.59604689894881779</v>
      </c>
      <c r="AG14" s="77">
        <v>0.66819509924928711</v>
      </c>
      <c r="AH14" s="77">
        <v>0.76474048138412221</v>
      </c>
      <c r="AI14" s="77">
        <v>0.80490106102747783</v>
      </c>
      <c r="AJ14" s="78">
        <v>0.8187111646136932</v>
      </c>
    </row>
    <row r="15" spans="1:36" ht="25.5" customHeight="1" x14ac:dyDescent="0.35">
      <c r="A15" s="537"/>
      <c r="B15" s="76" t="s">
        <v>136</v>
      </c>
      <c r="D15" s="80"/>
      <c r="E15" s="72">
        <v>2.9239129999999993</v>
      </c>
      <c r="F15" s="72">
        <v>3.0212880000000011</v>
      </c>
      <c r="G15" s="72">
        <v>3.2118989999999998</v>
      </c>
      <c r="H15" s="72">
        <v>3.3441000000000001</v>
      </c>
      <c r="I15" s="72">
        <v>3.3784989999999993</v>
      </c>
      <c r="J15" s="72">
        <v>3.6118519999999998</v>
      </c>
      <c r="K15" s="72">
        <v>3.7324419999999989</v>
      </c>
      <c r="L15" s="72">
        <v>3.5906999999999987</v>
      </c>
      <c r="M15" s="72">
        <v>3.7627170000000012</v>
      </c>
      <c r="N15" s="72">
        <v>3.8509519999999995</v>
      </c>
      <c r="O15" s="72">
        <v>3.9786849999999996</v>
      </c>
      <c r="P15" s="72">
        <v>4.1472550000000012</v>
      </c>
      <c r="Q15" s="72">
        <v>4.4229289999999999</v>
      </c>
      <c r="R15" s="72">
        <v>4.7804530000000014</v>
      </c>
      <c r="S15" s="72">
        <v>4.9458060000000001</v>
      </c>
      <c r="T15" s="72">
        <v>5.1139489999999999</v>
      </c>
      <c r="U15" s="72">
        <v>5.3718470000000016</v>
      </c>
      <c r="V15" s="72">
        <v>5.396720000000002</v>
      </c>
      <c r="W15" s="72">
        <v>5.5571469999999996</v>
      </c>
      <c r="X15" s="72">
        <v>5.699360000000004</v>
      </c>
      <c r="Y15" s="72">
        <v>5.7547700000000006</v>
      </c>
      <c r="Z15" s="72">
        <v>5.1386670000000008</v>
      </c>
      <c r="AA15" s="72">
        <v>6.0365739999999999</v>
      </c>
      <c r="AB15" s="72">
        <v>6.3577829999999995</v>
      </c>
      <c r="AC15" s="72">
        <v>7.1422969999999992</v>
      </c>
      <c r="AD15" s="72">
        <v>7.4177479999999996</v>
      </c>
      <c r="AE15" s="72">
        <v>7.6832838582501193</v>
      </c>
      <c r="AF15" s="72">
        <v>8.3994905902458772</v>
      </c>
      <c r="AG15" s="72">
        <v>9.0122513651947642</v>
      </c>
      <c r="AH15" s="72">
        <v>9.264327195013605</v>
      </c>
      <c r="AI15" s="72">
        <v>9.4379515118145427</v>
      </c>
      <c r="AJ15" s="73">
        <v>9.5706765225883785</v>
      </c>
    </row>
    <row r="16" spans="1:36" ht="15" customHeight="1" x14ac:dyDescent="0.35">
      <c r="A16" s="81"/>
      <c r="B16" s="74" t="s">
        <v>128</v>
      </c>
      <c r="D16" s="82"/>
      <c r="E16" s="72"/>
      <c r="F16" s="72"/>
      <c r="G16" s="72"/>
      <c r="H16" s="72"/>
      <c r="I16" s="72"/>
      <c r="J16" s="72"/>
      <c r="K16" s="72"/>
      <c r="L16" s="72"/>
      <c r="M16" s="72"/>
      <c r="N16" s="72"/>
      <c r="O16" s="72"/>
      <c r="P16" s="72"/>
      <c r="Q16" s="72"/>
      <c r="R16" s="72"/>
      <c r="S16" s="72"/>
      <c r="T16" s="72"/>
      <c r="U16" s="72"/>
      <c r="V16" s="72">
        <v>3.1585510180495651</v>
      </c>
      <c r="W16" s="72">
        <v>3.2808139995907384</v>
      </c>
      <c r="X16" s="72">
        <v>3.383444008815391</v>
      </c>
      <c r="Y16" s="72">
        <v>3.399880894839685</v>
      </c>
      <c r="Z16" s="72">
        <v>2.7466772117924836</v>
      </c>
      <c r="AA16" s="72">
        <v>3.5415659543765727</v>
      </c>
      <c r="AB16" s="72">
        <v>4.0495939999999999</v>
      </c>
      <c r="AC16" s="72">
        <v>4.1352549999999999</v>
      </c>
      <c r="AD16" s="72">
        <v>4.2291139999999992</v>
      </c>
      <c r="AE16" s="72">
        <v>4.4510998582501191</v>
      </c>
      <c r="AF16" s="72">
        <v>4.8105455902458774</v>
      </c>
      <c r="AG16" s="72">
        <v>5.093006365194765</v>
      </c>
      <c r="AH16" s="72">
        <v>5.1113821950136051</v>
      </c>
      <c r="AI16" s="72">
        <v>5.1273345118145413</v>
      </c>
      <c r="AJ16" s="73">
        <v>5.1514045225883782</v>
      </c>
    </row>
    <row r="17" spans="1:36" ht="15" customHeight="1" x14ac:dyDescent="0.35">
      <c r="A17" s="81"/>
      <c r="B17" s="74" t="s">
        <v>129</v>
      </c>
      <c r="D17" s="75"/>
      <c r="E17" s="72"/>
      <c r="F17" s="72"/>
      <c r="G17" s="72"/>
      <c r="H17" s="72"/>
      <c r="I17" s="72"/>
      <c r="J17" s="72"/>
      <c r="K17" s="72"/>
      <c r="L17" s="72"/>
      <c r="M17" s="72"/>
      <c r="N17" s="72"/>
      <c r="O17" s="72"/>
      <c r="P17" s="72"/>
      <c r="Q17" s="72"/>
      <c r="R17" s="72"/>
      <c r="S17" s="72"/>
      <c r="T17" s="72"/>
      <c r="U17" s="72"/>
      <c r="V17" s="72">
        <v>2.2381689819504373</v>
      </c>
      <c r="W17" s="72">
        <v>2.2763330004092612</v>
      </c>
      <c r="X17" s="72">
        <v>2.3159159911846126</v>
      </c>
      <c r="Y17" s="72">
        <v>2.3548891051603156</v>
      </c>
      <c r="Z17" s="72">
        <v>2.3919897882075172</v>
      </c>
      <c r="AA17" s="72">
        <v>2.4950080456234276</v>
      </c>
      <c r="AB17" s="72">
        <v>2.308189</v>
      </c>
      <c r="AC17" s="72">
        <v>3.0070419999999998</v>
      </c>
      <c r="AD17" s="72">
        <v>3.188634</v>
      </c>
      <c r="AE17" s="72">
        <v>3.2321840000000002</v>
      </c>
      <c r="AF17" s="72">
        <v>3.5889450000000003</v>
      </c>
      <c r="AG17" s="72">
        <v>3.9192450000000001</v>
      </c>
      <c r="AH17" s="72">
        <v>4.1529449999999999</v>
      </c>
      <c r="AI17" s="72">
        <v>4.3106170000000006</v>
      </c>
      <c r="AJ17" s="73">
        <v>4.4192720000000003</v>
      </c>
    </row>
    <row r="18" spans="1:36" ht="25.5" customHeight="1" x14ac:dyDescent="0.35">
      <c r="A18" s="81"/>
      <c r="B18" s="83" t="s">
        <v>137</v>
      </c>
      <c r="D18" s="75"/>
      <c r="E18" s="77"/>
      <c r="F18" s="77"/>
      <c r="G18" s="77"/>
      <c r="H18" s="77"/>
      <c r="I18" s="77"/>
      <c r="J18" s="77"/>
      <c r="K18" s="77"/>
      <c r="L18" s="77"/>
      <c r="M18" s="77"/>
      <c r="N18" s="77"/>
      <c r="O18" s="77"/>
      <c r="P18" s="77"/>
      <c r="Q18" s="77"/>
      <c r="R18" s="77"/>
      <c r="S18" s="77"/>
      <c r="T18" s="77"/>
      <c r="U18" s="77"/>
      <c r="V18" s="84">
        <f t="shared" ref="V18:AJ18" si="0">SUM(V6,V9:V14,V15,)</f>
        <v>210.74068457614675</v>
      </c>
      <c r="W18" s="84">
        <f t="shared" si="0"/>
        <v>215.23986708199504</v>
      </c>
      <c r="X18" s="84">
        <f t="shared" si="0"/>
        <v>217.85065527906113</v>
      </c>
      <c r="Y18" s="84">
        <f t="shared" si="0"/>
        <v>218.82897582926012</v>
      </c>
      <c r="Z18" s="84">
        <f t="shared" si="0"/>
        <v>220.89246585863771</v>
      </c>
      <c r="AA18" s="84">
        <f t="shared" si="0"/>
        <v>224.44029134438605</v>
      </c>
      <c r="AB18" s="84">
        <f t="shared" si="0"/>
        <v>228.57415727322328</v>
      </c>
      <c r="AC18" s="84">
        <f t="shared" si="0"/>
        <v>247.44455581771723</v>
      </c>
      <c r="AD18" s="84">
        <f t="shared" si="0"/>
        <v>246.2691477008604</v>
      </c>
      <c r="AE18" s="84">
        <f t="shared" si="0"/>
        <v>253.10660653567842</v>
      </c>
      <c r="AF18" s="84">
        <f t="shared" si="0"/>
        <v>282.62056812425692</v>
      </c>
      <c r="AG18" s="84">
        <f t="shared" si="0"/>
        <v>306.6586872878907</v>
      </c>
      <c r="AH18" s="84">
        <f t="shared" si="0"/>
        <v>315.28839631765362</v>
      </c>
      <c r="AI18" s="84">
        <f t="shared" si="0"/>
        <v>321.19640784204734</v>
      </c>
      <c r="AJ18" s="85">
        <f t="shared" si="0"/>
        <v>327.98390305726053</v>
      </c>
    </row>
    <row r="19" spans="1:36" x14ac:dyDescent="0.35">
      <c r="A19" s="86"/>
      <c r="B19" s="74" t="s">
        <v>128</v>
      </c>
      <c r="D19" s="75"/>
      <c r="E19" s="84"/>
      <c r="F19" s="84"/>
      <c r="G19" s="84"/>
      <c r="H19" s="84"/>
      <c r="I19" s="84"/>
      <c r="J19" s="84"/>
      <c r="K19" s="84"/>
      <c r="L19" s="84"/>
      <c r="M19" s="84"/>
      <c r="N19" s="84"/>
      <c r="O19" s="84"/>
      <c r="P19" s="84"/>
      <c r="Q19" s="84"/>
      <c r="R19" s="84"/>
      <c r="S19" s="84"/>
      <c r="T19" s="84"/>
      <c r="U19" s="84"/>
      <c r="V19" s="77">
        <f t="shared" ref="V19:AJ19" si="1">SUM(V7,V16,V10:V14,)</f>
        <v>116.26749035691938</v>
      </c>
      <c r="W19" s="77">
        <f t="shared" si="1"/>
        <v>119.12100735904093</v>
      </c>
      <c r="X19" s="77">
        <f t="shared" si="1"/>
        <v>119.92188014220456</v>
      </c>
      <c r="Y19" s="77">
        <f t="shared" si="1"/>
        <v>118.99844696139998</v>
      </c>
      <c r="Z19" s="77">
        <f t="shared" si="1"/>
        <v>118.68561858459802</v>
      </c>
      <c r="AA19" s="77">
        <f t="shared" si="1"/>
        <v>119.53742023050886</v>
      </c>
      <c r="AB19" s="77">
        <f t="shared" si="1"/>
        <v>118.44029217621005</v>
      </c>
      <c r="AC19" s="77">
        <f t="shared" si="1"/>
        <v>123.52145302630608</v>
      </c>
      <c r="AD19" s="77">
        <f t="shared" si="1"/>
        <v>124.09268607698712</v>
      </c>
      <c r="AE19" s="77">
        <f t="shared" si="1"/>
        <v>128.51230532943643</v>
      </c>
      <c r="AF19" s="77">
        <f t="shared" si="1"/>
        <v>139.75308661667117</v>
      </c>
      <c r="AG19" s="77">
        <f t="shared" si="1"/>
        <v>148.80990157727246</v>
      </c>
      <c r="AH19" s="77">
        <f t="shared" si="1"/>
        <v>149.78160011448284</v>
      </c>
      <c r="AI19" s="77">
        <f t="shared" si="1"/>
        <v>150.94192809872956</v>
      </c>
      <c r="AJ19" s="78">
        <f t="shared" si="1"/>
        <v>154.95579086142328</v>
      </c>
    </row>
    <row r="20" spans="1:36" s="28" customFormat="1" ht="27.75" customHeight="1" thickBot="1" x14ac:dyDescent="0.3">
      <c r="A20" s="87"/>
      <c r="B20" s="88" t="s">
        <v>129</v>
      </c>
      <c r="C20" s="89"/>
      <c r="D20" s="90"/>
      <c r="E20" s="91"/>
      <c r="F20" s="91"/>
      <c r="G20" s="91"/>
      <c r="H20" s="91"/>
      <c r="I20" s="91"/>
      <c r="J20" s="91"/>
      <c r="K20" s="91"/>
      <c r="L20" s="91"/>
      <c r="M20" s="91"/>
      <c r="N20" s="91"/>
      <c r="O20" s="91"/>
      <c r="P20" s="91"/>
      <c r="Q20" s="91"/>
      <c r="R20" s="91"/>
      <c r="S20" s="91"/>
      <c r="T20" s="91"/>
      <c r="U20" s="91"/>
      <c r="V20" s="91">
        <f t="shared" ref="V20:AJ20" si="2">SUM(V8,V9,V17)</f>
        <v>94.473194219227338</v>
      </c>
      <c r="W20" s="91">
        <f t="shared" si="2"/>
        <v>96.118859722954156</v>
      </c>
      <c r="X20" s="91">
        <f t="shared" si="2"/>
        <v>97.928775136856572</v>
      </c>
      <c r="Y20" s="91">
        <f t="shared" si="2"/>
        <v>99.83052886786011</v>
      </c>
      <c r="Z20" s="91">
        <f t="shared" si="2"/>
        <v>102.20684727403967</v>
      </c>
      <c r="AA20" s="91">
        <f t="shared" si="2"/>
        <v>104.90287111387717</v>
      </c>
      <c r="AB20" s="91">
        <f t="shared" si="2"/>
        <v>110.13386509701324</v>
      </c>
      <c r="AC20" s="91">
        <f t="shared" si="2"/>
        <v>123.92310279141115</v>
      </c>
      <c r="AD20" s="91">
        <f t="shared" si="2"/>
        <v>122.17646162387327</v>
      </c>
      <c r="AE20" s="91">
        <f t="shared" si="2"/>
        <v>124.59430120624197</v>
      </c>
      <c r="AF20" s="91">
        <f t="shared" si="2"/>
        <v>142.86748150758578</v>
      </c>
      <c r="AG20" s="91">
        <f t="shared" si="2"/>
        <v>157.84878571061827</v>
      </c>
      <c r="AH20" s="91">
        <f t="shared" si="2"/>
        <v>165.50679620317084</v>
      </c>
      <c r="AI20" s="91">
        <f t="shared" si="2"/>
        <v>170.25447974331777</v>
      </c>
      <c r="AJ20" s="92">
        <f t="shared" si="2"/>
        <v>173.02811219583725</v>
      </c>
    </row>
    <row r="21" spans="1:36" ht="39" customHeight="1" x14ac:dyDescent="0.35">
      <c r="A21" s="68"/>
      <c r="B21" s="17" t="s">
        <v>138</v>
      </c>
      <c r="C21" s="49"/>
      <c r="D21" s="93"/>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5"/>
    </row>
    <row r="22" spans="1:36" ht="25.5" customHeight="1" x14ac:dyDescent="0.35">
      <c r="A22" s="68"/>
      <c r="B22" s="69" t="s">
        <v>127</v>
      </c>
      <c r="D22" s="71"/>
      <c r="E22" s="72">
        <v>149.44550506945754</v>
      </c>
      <c r="F22" s="72">
        <v>151.48628781750364</v>
      </c>
      <c r="G22" s="72">
        <v>152.78810968021364</v>
      </c>
      <c r="H22" s="72">
        <v>156.73712841175404</v>
      </c>
      <c r="I22" s="72">
        <v>158.70556930580216</v>
      </c>
      <c r="J22" s="72">
        <v>164.11952401530277</v>
      </c>
      <c r="K22" s="72">
        <v>166.13093315763192</v>
      </c>
      <c r="L22" s="72">
        <v>155.53534414275913</v>
      </c>
      <c r="M22" s="72">
        <v>165.80827394810765</v>
      </c>
      <c r="N22" s="72">
        <v>168.16744816880012</v>
      </c>
      <c r="O22" s="72">
        <v>168.1533021561273</v>
      </c>
      <c r="P22" s="72">
        <v>195.36248985673467</v>
      </c>
      <c r="Q22" s="72">
        <v>180.6558952916503</v>
      </c>
      <c r="R22" s="72">
        <v>194.34455391411311</v>
      </c>
      <c r="S22" s="72">
        <v>198.06828429287475</v>
      </c>
      <c r="T22" s="72">
        <v>201.74778494870688</v>
      </c>
      <c r="U22" s="72">
        <v>207.79572575575986</v>
      </c>
      <c r="V22" s="72">
        <v>200.66465154846267</v>
      </c>
      <c r="W22" s="72">
        <v>203.37598471103291</v>
      </c>
      <c r="X22" s="72">
        <v>205.96233471716829</v>
      </c>
      <c r="Y22" s="72">
        <v>204.26436728725588</v>
      </c>
      <c r="Z22" s="72">
        <v>205.75190284067108</v>
      </c>
      <c r="AA22" s="72">
        <v>208.72364288604436</v>
      </c>
      <c r="AB22" s="72">
        <v>213.14677966836351</v>
      </c>
      <c r="AC22" s="72">
        <v>222.03832238770232</v>
      </c>
      <c r="AD22" s="72">
        <v>225.96877766729509</v>
      </c>
      <c r="AE22" s="72">
        <v>223.95327913399422</v>
      </c>
      <c r="AF22" s="72">
        <v>245.20552510943827</v>
      </c>
      <c r="AG22" s="72">
        <v>266.96881822846058</v>
      </c>
      <c r="AH22" s="72">
        <v>276.09638330680895</v>
      </c>
      <c r="AI22" s="72">
        <v>279.47150201682274</v>
      </c>
      <c r="AJ22" s="73">
        <v>280.97189634761992</v>
      </c>
    </row>
    <row r="23" spans="1:36" ht="18.75" customHeight="1" x14ac:dyDescent="0.35">
      <c r="A23" s="68"/>
      <c r="B23" s="74" t="s">
        <v>128</v>
      </c>
      <c r="D23" s="75"/>
      <c r="E23" s="72">
        <v>0</v>
      </c>
      <c r="F23" s="72">
        <v>0</v>
      </c>
      <c r="G23" s="72">
        <v>0</v>
      </c>
      <c r="H23" s="72">
        <v>0</v>
      </c>
      <c r="I23" s="72">
        <v>0</v>
      </c>
      <c r="J23" s="72">
        <v>0</v>
      </c>
      <c r="K23" s="72">
        <v>0</v>
      </c>
      <c r="L23" s="72">
        <v>0</v>
      </c>
      <c r="M23" s="72">
        <v>0</v>
      </c>
      <c r="N23" s="72">
        <v>0</v>
      </c>
      <c r="O23" s="72">
        <v>0</v>
      </c>
      <c r="P23" s="72">
        <v>0</v>
      </c>
      <c r="Q23" s="72">
        <v>0</v>
      </c>
      <c r="R23" s="72">
        <v>0</v>
      </c>
      <c r="S23" s="72">
        <v>0</v>
      </c>
      <c r="T23" s="72">
        <v>0</v>
      </c>
      <c r="U23" s="72">
        <v>0</v>
      </c>
      <c r="V23" s="72">
        <v>88.161951875308873</v>
      </c>
      <c r="W23" s="72">
        <v>90.291803437915206</v>
      </c>
      <c r="X23" s="72">
        <v>91.674501199841785</v>
      </c>
      <c r="Y23" s="72">
        <v>90.024906188843275</v>
      </c>
      <c r="Z23" s="72">
        <v>90.724071023410005</v>
      </c>
      <c r="AA23" s="72">
        <v>92.65575861751131</v>
      </c>
      <c r="AB23" s="72">
        <v>93.968807726378429</v>
      </c>
      <c r="AC23" s="72">
        <v>96.330742259750934</v>
      </c>
      <c r="AD23" s="72">
        <v>101.72581054416362</v>
      </c>
      <c r="AE23" s="72">
        <v>103.0664276823033</v>
      </c>
      <c r="AF23" s="72">
        <v>110.74777041342274</v>
      </c>
      <c r="AG23" s="72">
        <v>120.25441333013066</v>
      </c>
      <c r="AH23" s="72">
        <v>123.05146764112054</v>
      </c>
      <c r="AI23" s="72">
        <v>123.91521378618435</v>
      </c>
      <c r="AJ23" s="73">
        <v>125.69728346187885</v>
      </c>
    </row>
    <row r="24" spans="1:36" x14ac:dyDescent="0.35">
      <c r="A24" s="68"/>
      <c r="B24" s="74" t="s">
        <v>129</v>
      </c>
      <c r="D24" s="75"/>
      <c r="E24" s="72">
        <v>0</v>
      </c>
      <c r="F24" s="72">
        <v>0</v>
      </c>
      <c r="G24" s="72">
        <v>0</v>
      </c>
      <c r="H24" s="72">
        <v>0</v>
      </c>
      <c r="I24" s="72">
        <v>0</v>
      </c>
      <c r="J24" s="72">
        <v>0</v>
      </c>
      <c r="K24" s="72">
        <v>0</v>
      </c>
      <c r="L24" s="72">
        <v>0</v>
      </c>
      <c r="M24" s="72">
        <v>0</v>
      </c>
      <c r="N24" s="72">
        <v>0</v>
      </c>
      <c r="O24" s="72">
        <v>0</v>
      </c>
      <c r="P24" s="72">
        <v>0</v>
      </c>
      <c r="Q24" s="72">
        <v>0</v>
      </c>
      <c r="R24" s="72">
        <v>0</v>
      </c>
      <c r="S24" s="72">
        <v>0</v>
      </c>
      <c r="T24" s="72">
        <v>0</v>
      </c>
      <c r="U24" s="72">
        <v>0</v>
      </c>
      <c r="V24" s="72">
        <v>112.50269967315377</v>
      </c>
      <c r="W24" s="72">
        <v>113.08418127311769</v>
      </c>
      <c r="X24" s="72">
        <v>114.2878335173265</v>
      </c>
      <c r="Y24" s="72">
        <v>114.23946109841259</v>
      </c>
      <c r="Z24" s="72">
        <v>115.02783181726109</v>
      </c>
      <c r="AA24" s="72">
        <v>116.06788426853305</v>
      </c>
      <c r="AB24" s="72">
        <v>119.17797194198506</v>
      </c>
      <c r="AC24" s="72">
        <v>125.70758012795137</v>
      </c>
      <c r="AD24" s="72">
        <v>124.24296712313142</v>
      </c>
      <c r="AE24" s="72">
        <v>120.88685145169089</v>
      </c>
      <c r="AF24" s="72">
        <v>134.45775469601554</v>
      </c>
      <c r="AG24" s="72">
        <v>146.71440489832995</v>
      </c>
      <c r="AH24" s="72">
        <v>153.04491566568848</v>
      </c>
      <c r="AI24" s="72">
        <v>155.55628823063836</v>
      </c>
      <c r="AJ24" s="73">
        <v>155.27461288574102</v>
      </c>
    </row>
    <row r="25" spans="1:36" x14ac:dyDescent="0.35">
      <c r="A25" s="68"/>
      <c r="B25" s="53" t="s">
        <v>130</v>
      </c>
      <c r="D25" s="75"/>
      <c r="E25" s="72"/>
      <c r="F25" s="72"/>
      <c r="G25" s="72"/>
      <c r="H25" s="72"/>
      <c r="I25" s="72"/>
      <c r="J25" s="72"/>
      <c r="K25" s="72"/>
      <c r="L25" s="72"/>
      <c r="M25" s="72"/>
      <c r="N25" s="72"/>
      <c r="O25" s="72"/>
      <c r="P25" s="72"/>
      <c r="Q25" s="72"/>
      <c r="R25" s="72"/>
      <c r="S25" s="72"/>
      <c r="T25" s="72"/>
      <c r="U25" s="72"/>
      <c r="V25" s="72">
        <v>0.59800932832379761</v>
      </c>
      <c r="W25" s="72">
        <v>0.73468403919332659</v>
      </c>
      <c r="X25" s="72">
        <v>0.76200155636151146</v>
      </c>
      <c r="Y25" s="72">
        <v>0.69224378292871125</v>
      </c>
      <c r="Z25" s="72">
        <v>0.73153063312445732</v>
      </c>
      <c r="AA25" s="72">
        <v>0.61414919235380372</v>
      </c>
      <c r="AB25" s="72">
        <v>0.56314423877453068</v>
      </c>
      <c r="AC25" s="72">
        <v>0.48392941058758721</v>
      </c>
      <c r="AD25" s="72">
        <v>0.52690254617105658</v>
      </c>
      <c r="AE25" s="72">
        <v>0.47526575455106829</v>
      </c>
      <c r="AF25" s="72">
        <v>0.45954045271315297</v>
      </c>
      <c r="AG25" s="72">
        <v>0.45925987997847711</v>
      </c>
      <c r="AH25" s="72">
        <v>0.41092351943576017</v>
      </c>
      <c r="AI25" s="72">
        <v>0.36919786822540657</v>
      </c>
      <c r="AJ25" s="73">
        <v>0.35857157211049906</v>
      </c>
    </row>
    <row r="26" spans="1:36" ht="20.25" customHeight="1" x14ac:dyDescent="0.35">
      <c r="A26" s="68"/>
      <c r="B26" s="76" t="s">
        <v>131</v>
      </c>
      <c r="D26" s="75"/>
      <c r="E26" s="77">
        <v>0</v>
      </c>
      <c r="F26" s="77">
        <v>0</v>
      </c>
      <c r="G26" s="77">
        <v>0</v>
      </c>
      <c r="H26" s="77">
        <v>0</v>
      </c>
      <c r="I26" s="77">
        <v>0</v>
      </c>
      <c r="J26" s="77">
        <v>0</v>
      </c>
      <c r="K26" s="77">
        <v>0</v>
      </c>
      <c r="L26" s="77">
        <v>14.556119139238309</v>
      </c>
      <c r="M26" s="77">
        <v>14.380043864606561</v>
      </c>
      <c r="N26" s="77">
        <v>14.252285400270708</v>
      </c>
      <c r="O26" s="77">
        <v>14.385010884946629</v>
      </c>
      <c r="P26" s="77">
        <v>14.6714128205394</v>
      </c>
      <c r="Q26" s="77">
        <v>15.039759028338615</v>
      </c>
      <c r="R26" s="77">
        <v>15.581758690830982</v>
      </c>
      <c r="S26" s="77">
        <v>15.761470672730132</v>
      </c>
      <c r="T26" s="77">
        <v>15.509121156409623</v>
      </c>
      <c r="U26" s="77">
        <v>15.232472883345983</v>
      </c>
      <c r="V26" s="77">
        <v>14.027491464456832</v>
      </c>
      <c r="W26" s="77">
        <v>14.049984068894613</v>
      </c>
      <c r="X26" s="77">
        <v>14.058120732524477</v>
      </c>
      <c r="Y26" s="77">
        <v>13.727562885797385</v>
      </c>
      <c r="Z26" s="77">
        <v>13.45487273610749</v>
      </c>
      <c r="AA26" s="77">
        <v>13.164482102933345</v>
      </c>
      <c r="AB26" s="77">
        <v>12.729124333893703</v>
      </c>
      <c r="AC26" s="77">
        <v>12.000081850800909</v>
      </c>
      <c r="AD26" s="77">
        <v>11.978916809999678</v>
      </c>
      <c r="AE26" s="77">
        <v>11.572990100466903</v>
      </c>
      <c r="AF26" s="77">
        <v>12.18397583011561</v>
      </c>
      <c r="AG26" s="77">
        <v>12.44280754187103</v>
      </c>
      <c r="AH26" s="77">
        <v>12.287046082144711</v>
      </c>
      <c r="AI26" s="77">
        <v>12.01216692743812</v>
      </c>
      <c r="AJ26" s="78">
        <v>11.734257476384579</v>
      </c>
    </row>
    <row r="27" spans="1:36" x14ac:dyDescent="0.35">
      <c r="A27" s="68"/>
      <c r="B27" s="76" t="s">
        <v>132</v>
      </c>
      <c r="D27" s="75"/>
      <c r="E27" s="77">
        <v>0</v>
      </c>
      <c r="F27" s="77">
        <v>0</v>
      </c>
      <c r="G27" s="77">
        <v>0</v>
      </c>
      <c r="H27" s="77">
        <v>0</v>
      </c>
      <c r="I27" s="77">
        <v>0</v>
      </c>
      <c r="J27" s="77">
        <v>0</v>
      </c>
      <c r="K27" s="77">
        <v>0</v>
      </c>
      <c r="L27" s="77">
        <v>0</v>
      </c>
      <c r="M27" s="77">
        <v>0</v>
      </c>
      <c r="N27" s="77">
        <v>0.64747188978662906</v>
      </c>
      <c r="O27" s="77">
        <v>0.36310966314428894</v>
      </c>
      <c r="P27" s="77">
        <v>0.29313366320106549</v>
      </c>
      <c r="Q27" s="77">
        <v>0.39575649820208608</v>
      </c>
      <c r="R27" s="77">
        <v>0.73104339966181342</v>
      </c>
      <c r="S27" s="77">
        <v>0.59035907064245419</v>
      </c>
      <c r="T27" s="77">
        <v>0.10983747475409784</v>
      </c>
      <c r="U27" s="77">
        <v>6.8468850384202802E-4</v>
      </c>
      <c r="V27" s="77">
        <v>2.7222150515746215E-4</v>
      </c>
      <c r="W27" s="79">
        <v>1.3341579368777127E-5</v>
      </c>
      <c r="X27" s="77">
        <v>6.0164415174742693E-6</v>
      </c>
      <c r="Y27" s="79">
        <v>4.7163252341256759E-6</v>
      </c>
      <c r="Z27" s="77">
        <v>2.3194815955493714E-6</v>
      </c>
      <c r="AA27" s="77">
        <v>0</v>
      </c>
      <c r="AB27" s="77">
        <v>1.1105065186238736E-5</v>
      </c>
      <c r="AC27" s="77">
        <v>1.0436290159685929E-5</v>
      </c>
      <c r="AD27" s="77">
        <v>1.0485935591975555E-5</v>
      </c>
      <c r="AE27" s="77">
        <v>1.0000000000000001E-5</v>
      </c>
      <c r="AF27" s="77">
        <v>9.6868690992729142E-6</v>
      </c>
      <c r="AG27" s="77">
        <v>9.5611059513904059E-6</v>
      </c>
      <c r="AH27" s="77">
        <v>9.5105160515752588E-6</v>
      </c>
      <c r="AI27" s="77">
        <v>9.3962791706282966E-6</v>
      </c>
      <c r="AJ27" s="78">
        <v>9.2304285040502831E-6</v>
      </c>
    </row>
    <row r="28" spans="1:36" ht="15.75" customHeight="1" x14ac:dyDescent="0.35">
      <c r="A28" s="537"/>
      <c r="B28" s="76" t="s">
        <v>133</v>
      </c>
      <c r="D28" s="75"/>
      <c r="E28" s="77">
        <v>0</v>
      </c>
      <c r="F28" s="77">
        <v>0</v>
      </c>
      <c r="G28" s="77">
        <v>0</v>
      </c>
      <c r="H28" s="77">
        <v>0</v>
      </c>
      <c r="I28" s="77">
        <v>0</v>
      </c>
      <c r="J28" s="77">
        <v>0</v>
      </c>
      <c r="K28" s="77">
        <v>0</v>
      </c>
      <c r="L28" s="77">
        <v>3.088245126758591E-2</v>
      </c>
      <c r="M28" s="77">
        <v>5.6653107147333549E-2</v>
      </c>
      <c r="N28" s="77">
        <v>7.2926969596482816E-2</v>
      </c>
      <c r="O28" s="77">
        <v>9.4768468324249386E-3</v>
      </c>
      <c r="P28" s="77">
        <v>5.9211934705173115E-2</v>
      </c>
      <c r="Q28" s="77">
        <v>5.9386574034015691E-2</v>
      </c>
      <c r="R28" s="77">
        <v>6.2087559822259976E-2</v>
      </c>
      <c r="S28" s="77">
        <v>7.1570181910486252E-2</v>
      </c>
      <c r="T28" s="77">
        <v>0.10541239534107263</v>
      </c>
      <c r="U28" s="77">
        <v>4.8391330088725412E-2</v>
      </c>
      <c r="V28" s="77">
        <v>7.6025825764696631E-2</v>
      </c>
      <c r="W28" s="77">
        <v>8.9752443026318851E-2</v>
      </c>
      <c r="X28" s="77">
        <v>0.12273540695647507</v>
      </c>
      <c r="Y28" s="77">
        <v>0.15681781403467873</v>
      </c>
      <c r="Z28" s="77">
        <v>0.10437667179972171</v>
      </c>
      <c r="AA28" s="77">
        <v>9.0011453878951098E-2</v>
      </c>
      <c r="AB28" s="77">
        <v>7.9956469340918893E-2</v>
      </c>
      <c r="AC28" s="77">
        <v>9.3926611437173346E-2</v>
      </c>
      <c r="AD28" s="77">
        <v>9.227623320938487E-2</v>
      </c>
      <c r="AE28" s="77">
        <v>8.7999999999999995E-2</v>
      </c>
      <c r="AF28" s="77">
        <v>8.8150508803383515E-2</v>
      </c>
      <c r="AG28" s="77">
        <v>8.8918285347930767E-2</v>
      </c>
      <c r="AH28" s="77">
        <v>8.9398850884807424E-2</v>
      </c>
      <c r="AI28" s="77">
        <v>9.0204280038031645E-2</v>
      </c>
      <c r="AJ28" s="78">
        <v>8.8612113638882717E-2</v>
      </c>
    </row>
    <row r="29" spans="1:36" ht="15.75" customHeight="1" x14ac:dyDescent="0.35">
      <c r="A29" s="537"/>
      <c r="B29" s="76" t="s">
        <v>134</v>
      </c>
      <c r="D29" s="75"/>
      <c r="E29" s="77">
        <v>0</v>
      </c>
      <c r="F29" s="77">
        <v>0</v>
      </c>
      <c r="G29" s="77">
        <v>0</v>
      </c>
      <c r="H29" s="77">
        <v>1.8341028679937534</v>
      </c>
      <c r="I29" s="77">
        <v>7.3791825174219996</v>
      </c>
      <c r="J29" s="77">
        <v>9.1785893003546235</v>
      </c>
      <c r="K29" s="77">
        <v>10.515546155156139</v>
      </c>
      <c r="L29" s="77">
        <v>20.631021569310768</v>
      </c>
      <c r="M29" s="77">
        <v>23.824280190846935</v>
      </c>
      <c r="N29" s="77">
        <v>25.279404740924804</v>
      </c>
      <c r="O29" s="77">
        <v>26.459265722807469</v>
      </c>
      <c r="P29" s="77">
        <v>27.710632059453683</v>
      </c>
      <c r="Q29" s="77">
        <v>32.177680127771389</v>
      </c>
      <c r="R29" s="77">
        <v>36.366850699337839</v>
      </c>
      <c r="S29" s="77">
        <v>37.42708255197185</v>
      </c>
      <c r="T29" s="77">
        <v>37.985757929241331</v>
      </c>
      <c r="U29" s="77">
        <v>37.411085464538786</v>
      </c>
      <c r="V29" s="77">
        <v>36.431041106618594</v>
      </c>
      <c r="W29" s="77">
        <v>36.060855890821308</v>
      </c>
      <c r="X29" s="77">
        <v>34.340535572459146</v>
      </c>
      <c r="Y29" s="77">
        <v>32.340970095715562</v>
      </c>
      <c r="Z29" s="77">
        <v>30.084057473984025</v>
      </c>
      <c r="AA29" s="77">
        <v>26.065681203107783</v>
      </c>
      <c r="AB29" s="77">
        <v>19.992260068677432</v>
      </c>
      <c r="AC29" s="77">
        <v>15.919339107594304</v>
      </c>
      <c r="AD29" s="77">
        <v>11.459885018661632</v>
      </c>
      <c r="AE29" s="77">
        <v>8.8147957768758793</v>
      </c>
      <c r="AF29" s="77">
        <v>7.1197838166993375</v>
      </c>
      <c r="AG29" s="77">
        <v>3.9842290802869438</v>
      </c>
      <c r="AH29" s="77">
        <v>1.4336132237848518</v>
      </c>
      <c r="AI29" s="77">
        <v>0.23756095208140349</v>
      </c>
      <c r="AJ29" s="78">
        <v>0</v>
      </c>
    </row>
    <row r="30" spans="1:36" ht="15" customHeight="1" x14ac:dyDescent="0.35">
      <c r="A30" s="537"/>
      <c r="B30" s="76" t="s">
        <v>135</v>
      </c>
      <c r="D30" s="75"/>
      <c r="E30" s="77">
        <v>0</v>
      </c>
      <c r="F30" s="77">
        <v>0</v>
      </c>
      <c r="G30" s="77">
        <v>0</v>
      </c>
      <c r="H30" s="77">
        <v>0</v>
      </c>
      <c r="I30" s="77">
        <v>0</v>
      </c>
      <c r="J30" s="77">
        <v>0</v>
      </c>
      <c r="K30" s="77">
        <v>0</v>
      </c>
      <c r="L30" s="77">
        <v>0</v>
      </c>
      <c r="M30" s="77">
        <v>0</v>
      </c>
      <c r="N30" s="77">
        <v>0</v>
      </c>
      <c r="O30" s="77">
        <v>0</v>
      </c>
      <c r="P30" s="77">
        <v>0</v>
      </c>
      <c r="Q30" s="77">
        <v>0</v>
      </c>
      <c r="R30" s="77">
        <v>0</v>
      </c>
      <c r="S30" s="77">
        <v>0</v>
      </c>
      <c r="T30" s="77">
        <v>0</v>
      </c>
      <c r="U30" s="77">
        <v>0</v>
      </c>
      <c r="V30" s="77">
        <v>0</v>
      </c>
      <c r="W30" s="77">
        <v>6.7847995444490234E-3</v>
      </c>
      <c r="X30" s="77">
        <v>3.3438178665818497E-2</v>
      </c>
      <c r="Y30" s="77">
        <v>4.9846841399474276E-2</v>
      </c>
      <c r="Z30" s="77">
        <v>9.1740136067168729E-2</v>
      </c>
      <c r="AA30" s="77">
        <v>0.18806013301944804</v>
      </c>
      <c r="AB30" s="77">
        <v>0.26145629126160991</v>
      </c>
      <c r="AC30" s="77">
        <v>0.25080010055186613</v>
      </c>
      <c r="AD30" s="77">
        <v>0.43127057037073513</v>
      </c>
      <c r="AE30" s="77">
        <v>0.51898191154023132</v>
      </c>
      <c r="AF30" s="77">
        <v>0.57738282871447477</v>
      </c>
      <c r="AG30" s="77">
        <v>0.63886841401222616</v>
      </c>
      <c r="AH30" s="77">
        <v>0.72730766234930844</v>
      </c>
      <c r="AI30" s="77">
        <v>0.75630750741491048</v>
      </c>
      <c r="AJ30" s="78">
        <v>0.75570548704344376</v>
      </c>
    </row>
    <row r="31" spans="1:36" ht="25.5" customHeight="1" x14ac:dyDescent="0.35">
      <c r="A31" s="537"/>
      <c r="B31" s="76" t="s">
        <v>136</v>
      </c>
      <c r="D31" s="80"/>
      <c r="E31" s="72">
        <v>5.0413641287506108</v>
      </c>
      <c r="F31" s="72">
        <v>5.2052766400784458</v>
      </c>
      <c r="G31" s="72">
        <v>5.4376492081498613</v>
      </c>
      <c r="H31" s="72">
        <v>5.5910878768075758</v>
      </c>
      <c r="I31" s="72">
        <v>5.5785546556114793</v>
      </c>
      <c r="J31" s="72">
        <v>5.8437698081551996</v>
      </c>
      <c r="K31" s="72">
        <v>5.903830644170168</v>
      </c>
      <c r="L31" s="72">
        <v>5.5444808883260341</v>
      </c>
      <c r="M31" s="72">
        <v>5.6394076551876591</v>
      </c>
      <c r="N31" s="72">
        <v>5.6167651884302927</v>
      </c>
      <c r="O31" s="72">
        <v>5.6343975402669786</v>
      </c>
      <c r="P31" s="72">
        <v>5.7375465482640839</v>
      </c>
      <c r="Q31" s="72">
        <v>5.9055826720708442</v>
      </c>
      <c r="R31" s="72">
        <v>6.2986855739357894</v>
      </c>
      <c r="S31" s="72">
        <v>6.4096375756265163</v>
      </c>
      <c r="T31" s="72">
        <v>6.5121238673844291</v>
      </c>
      <c r="U31" s="72">
        <v>6.7240253844575637</v>
      </c>
      <c r="V31" s="72">
        <v>6.617582168078286</v>
      </c>
      <c r="W31" s="72">
        <v>6.7401016149510644</v>
      </c>
      <c r="X31" s="72">
        <v>6.8579732254064343</v>
      </c>
      <c r="Y31" s="72">
        <v>6.785341741897355</v>
      </c>
      <c r="Z31" s="72">
        <v>5.9595217660784519</v>
      </c>
      <c r="AA31" s="72">
        <v>6.8779848378212067</v>
      </c>
      <c r="AB31" s="72">
        <v>7.0603594654960462</v>
      </c>
      <c r="AC31" s="72">
        <v>7.4539083898654317</v>
      </c>
      <c r="AD31" s="72">
        <v>7.7782027765505477</v>
      </c>
      <c r="AE31" s="72">
        <v>7.6832838582501193</v>
      </c>
      <c r="AF31" s="72">
        <v>8.1364765848286389</v>
      </c>
      <c r="AG31" s="72">
        <v>8.6167090163189961</v>
      </c>
      <c r="AH31" s="72">
        <v>8.8108532495222072</v>
      </c>
      <c r="AI31" s="72">
        <v>8.8681627203862821</v>
      </c>
      <c r="AJ31" s="73">
        <v>8.8341445377144616</v>
      </c>
    </row>
    <row r="32" spans="1:36" ht="15" customHeight="1" x14ac:dyDescent="0.35">
      <c r="A32" s="81"/>
      <c r="B32" s="74" t="s">
        <v>128</v>
      </c>
      <c r="D32" s="82"/>
      <c r="E32" s="72">
        <v>0</v>
      </c>
      <c r="F32" s="72">
        <v>0</v>
      </c>
      <c r="G32" s="72">
        <v>0</v>
      </c>
      <c r="H32" s="72">
        <v>0</v>
      </c>
      <c r="I32" s="72">
        <v>0</v>
      </c>
      <c r="J32" s="72">
        <v>0</v>
      </c>
      <c r="K32" s="72">
        <v>0</v>
      </c>
      <c r="L32" s="72">
        <v>0</v>
      </c>
      <c r="M32" s="72">
        <v>0</v>
      </c>
      <c r="N32" s="72">
        <v>0</v>
      </c>
      <c r="O32" s="72">
        <v>0</v>
      </c>
      <c r="P32" s="72">
        <v>0</v>
      </c>
      <c r="Q32" s="72">
        <v>0</v>
      </c>
      <c r="R32" s="72">
        <v>0</v>
      </c>
      <c r="S32" s="72">
        <v>0</v>
      </c>
      <c r="T32" s="72">
        <v>0</v>
      </c>
      <c r="U32" s="72">
        <v>0</v>
      </c>
      <c r="V32" s="72">
        <v>3.8730878930184094</v>
      </c>
      <c r="W32" s="72">
        <v>3.9792036699759064</v>
      </c>
      <c r="X32" s="72">
        <v>4.0712586013372993</v>
      </c>
      <c r="Y32" s="72">
        <v>4.008736014338548</v>
      </c>
      <c r="Z32" s="72">
        <v>3.1854336208337641</v>
      </c>
      <c r="AA32" s="72">
        <v>4.0352088678687386</v>
      </c>
      <c r="AB32" s="72">
        <v>4.4971005347801265</v>
      </c>
      <c r="AC32" s="72">
        <v>4.3156721064292034</v>
      </c>
      <c r="AD32" s="72">
        <v>4.4346217015122091</v>
      </c>
      <c r="AE32" s="72">
        <v>4.4510998582501191</v>
      </c>
      <c r="AF32" s="72">
        <v>4.6599125428796366</v>
      </c>
      <c r="AG32" s="72">
        <v>4.8694773468732881</v>
      </c>
      <c r="AH32" s="72">
        <v>4.8611882411412868</v>
      </c>
      <c r="AI32" s="72">
        <v>4.8177866474206574</v>
      </c>
      <c r="AJ32" s="73">
        <v>4.7549671141193306</v>
      </c>
    </row>
    <row r="33" spans="1:36" ht="15" customHeight="1" x14ac:dyDescent="0.35">
      <c r="A33" s="81"/>
      <c r="B33" s="74" t="s">
        <v>129</v>
      </c>
      <c r="D33" s="75"/>
      <c r="E33" s="72">
        <v>0</v>
      </c>
      <c r="F33" s="72">
        <v>0</v>
      </c>
      <c r="G33" s="72">
        <v>0</v>
      </c>
      <c r="H33" s="72">
        <v>0</v>
      </c>
      <c r="I33" s="72">
        <v>0</v>
      </c>
      <c r="J33" s="72">
        <v>0</v>
      </c>
      <c r="K33" s="72">
        <v>0</v>
      </c>
      <c r="L33" s="72">
        <v>0</v>
      </c>
      <c r="M33" s="72">
        <v>0</v>
      </c>
      <c r="N33" s="72">
        <v>0</v>
      </c>
      <c r="O33" s="72">
        <v>0</v>
      </c>
      <c r="P33" s="72">
        <v>0</v>
      </c>
      <c r="Q33" s="72">
        <v>0</v>
      </c>
      <c r="R33" s="72">
        <v>0</v>
      </c>
      <c r="S33" s="72">
        <v>0</v>
      </c>
      <c r="T33" s="72">
        <v>0</v>
      </c>
      <c r="U33" s="72">
        <v>0</v>
      </c>
      <c r="V33" s="72">
        <v>2.7444942750598771</v>
      </c>
      <c r="W33" s="72">
        <v>2.7608979449751581</v>
      </c>
      <c r="X33" s="72">
        <v>2.7867146240691354</v>
      </c>
      <c r="Y33" s="72">
        <v>2.7766057275588074</v>
      </c>
      <c r="Z33" s="72">
        <v>2.7740881452446873</v>
      </c>
      <c r="AA33" s="72">
        <v>2.8427759699524695</v>
      </c>
      <c r="AB33" s="72">
        <v>2.5632589307159201</v>
      </c>
      <c r="AC33" s="72">
        <v>3.1382362834362287</v>
      </c>
      <c r="AD33" s="72">
        <v>3.3435810750383377</v>
      </c>
      <c r="AE33" s="72">
        <v>3.2321840000000002</v>
      </c>
      <c r="AF33" s="72">
        <v>3.4765640419490031</v>
      </c>
      <c r="AG33" s="72">
        <v>3.7472316694457088</v>
      </c>
      <c r="AH33" s="72">
        <v>3.9496650083809208</v>
      </c>
      <c r="AI33" s="72">
        <v>4.0503760729656237</v>
      </c>
      <c r="AJ33" s="73">
        <v>4.0791774235951301</v>
      </c>
    </row>
    <row r="34" spans="1:36" ht="25.5" customHeight="1" x14ac:dyDescent="0.35">
      <c r="A34" s="81"/>
      <c r="B34" s="83" t="s">
        <v>137</v>
      </c>
      <c r="D34" s="75"/>
      <c r="E34" s="77">
        <v>0</v>
      </c>
      <c r="F34" s="77">
        <v>0</v>
      </c>
      <c r="G34" s="77">
        <v>0</v>
      </c>
      <c r="H34" s="77">
        <v>0</v>
      </c>
      <c r="I34" s="77">
        <v>0</v>
      </c>
      <c r="J34" s="77">
        <v>0</v>
      </c>
      <c r="K34" s="77">
        <v>0</v>
      </c>
      <c r="L34" s="77">
        <v>0</v>
      </c>
      <c r="M34" s="77">
        <v>0</v>
      </c>
      <c r="N34" s="77">
        <v>0</v>
      </c>
      <c r="O34" s="77">
        <v>0</v>
      </c>
      <c r="P34" s="77">
        <v>0</v>
      </c>
      <c r="Q34" s="77">
        <v>0</v>
      </c>
      <c r="R34" s="77">
        <v>0</v>
      </c>
      <c r="S34" s="77">
        <v>0</v>
      </c>
      <c r="T34" s="77">
        <v>0</v>
      </c>
      <c r="U34" s="77">
        <v>0</v>
      </c>
      <c r="V34" s="84">
        <v>258.41507366321002</v>
      </c>
      <c r="W34" s="84">
        <v>261.05816090904329</v>
      </c>
      <c r="X34" s="84">
        <v>262.13714540598369</v>
      </c>
      <c r="Y34" s="84">
        <v>258.01715516535427</v>
      </c>
      <c r="Z34" s="84">
        <v>256.17800457731403</v>
      </c>
      <c r="AA34" s="84">
        <v>255.7240118091589</v>
      </c>
      <c r="AB34" s="84">
        <v>253.83309164087294</v>
      </c>
      <c r="AC34" s="84">
        <v>258.24031829482976</v>
      </c>
      <c r="AD34" s="84">
        <v>258.23624210819366</v>
      </c>
      <c r="AE34" s="84">
        <v>253.10660653567842</v>
      </c>
      <c r="AF34" s="84">
        <v>273.77084481818196</v>
      </c>
      <c r="AG34" s="84">
        <v>293.19962000738207</v>
      </c>
      <c r="AH34" s="84">
        <v>299.85553540544663</v>
      </c>
      <c r="AI34" s="84">
        <v>301.80511166868604</v>
      </c>
      <c r="AJ34" s="85">
        <v>302.74319676494025</v>
      </c>
    </row>
    <row r="35" spans="1:36" x14ac:dyDescent="0.35">
      <c r="A35" s="86"/>
      <c r="B35" s="74" t="s">
        <v>128</v>
      </c>
      <c r="D35" s="75"/>
      <c r="E35" s="84">
        <v>0</v>
      </c>
      <c r="F35" s="84">
        <v>0</v>
      </c>
      <c r="G35" s="84">
        <v>0</v>
      </c>
      <c r="H35" s="84">
        <v>0</v>
      </c>
      <c r="I35" s="84">
        <v>0</v>
      </c>
      <c r="J35" s="84">
        <v>0</v>
      </c>
      <c r="K35" s="84">
        <v>0</v>
      </c>
      <c r="L35" s="84">
        <v>0</v>
      </c>
      <c r="M35" s="84">
        <v>0</v>
      </c>
      <c r="N35" s="84">
        <v>0</v>
      </c>
      <c r="O35" s="84">
        <v>0</v>
      </c>
      <c r="P35" s="84">
        <v>0</v>
      </c>
      <c r="Q35" s="84">
        <v>0</v>
      </c>
      <c r="R35" s="84">
        <v>0</v>
      </c>
      <c r="S35" s="84">
        <v>0</v>
      </c>
      <c r="T35" s="84">
        <v>0</v>
      </c>
      <c r="U35" s="84">
        <v>0</v>
      </c>
      <c r="V35" s="77">
        <v>142.56987038667256</v>
      </c>
      <c r="W35" s="77">
        <v>144.47839765175718</v>
      </c>
      <c r="X35" s="77">
        <v>144.30059570822652</v>
      </c>
      <c r="Y35" s="77">
        <v>140.30884455645415</v>
      </c>
      <c r="Z35" s="77">
        <v>137.64455398168377</v>
      </c>
      <c r="AA35" s="77">
        <v>136.19920237831954</v>
      </c>
      <c r="AB35" s="77">
        <v>131.52871652939743</v>
      </c>
      <c r="AC35" s="77">
        <v>128.91057247285457</v>
      </c>
      <c r="AD35" s="77">
        <v>130.12279136385285</v>
      </c>
      <c r="AE35" s="77">
        <v>128.51230532943643</v>
      </c>
      <c r="AF35" s="77">
        <v>135.3769856275043</v>
      </c>
      <c r="AG35" s="77">
        <v>142.27872355962799</v>
      </c>
      <c r="AH35" s="77">
        <v>142.45003121194156</v>
      </c>
      <c r="AI35" s="77">
        <v>141.82924949685665</v>
      </c>
      <c r="AJ35" s="78">
        <v>143.03083488349358</v>
      </c>
    </row>
    <row r="36" spans="1:36" s="28" customFormat="1" ht="27.75" customHeight="1" thickBot="1" x14ac:dyDescent="0.3">
      <c r="A36" s="87"/>
      <c r="B36" s="88" t="s">
        <v>129</v>
      </c>
      <c r="C36" s="89"/>
      <c r="D36" s="90"/>
      <c r="E36" s="91">
        <v>0</v>
      </c>
      <c r="F36" s="91">
        <v>0</v>
      </c>
      <c r="G36" s="91">
        <v>0</v>
      </c>
      <c r="H36" s="91">
        <v>0</v>
      </c>
      <c r="I36" s="91">
        <v>0</v>
      </c>
      <c r="J36" s="91">
        <v>0</v>
      </c>
      <c r="K36" s="91">
        <v>0</v>
      </c>
      <c r="L36" s="91">
        <v>0</v>
      </c>
      <c r="M36" s="91">
        <v>0</v>
      </c>
      <c r="N36" s="91">
        <v>0</v>
      </c>
      <c r="O36" s="91">
        <v>0</v>
      </c>
      <c r="P36" s="91">
        <v>0</v>
      </c>
      <c r="Q36" s="91">
        <v>0</v>
      </c>
      <c r="R36" s="91">
        <v>0</v>
      </c>
      <c r="S36" s="91">
        <v>0</v>
      </c>
      <c r="T36" s="91">
        <v>0</v>
      </c>
      <c r="U36" s="91">
        <v>0</v>
      </c>
      <c r="V36" s="91">
        <v>115.84520327653746</v>
      </c>
      <c r="W36" s="91">
        <v>116.57976325728619</v>
      </c>
      <c r="X36" s="91">
        <v>117.83654969775716</v>
      </c>
      <c r="Y36" s="91">
        <v>117.70831060890011</v>
      </c>
      <c r="Z36" s="91">
        <v>118.53345059563023</v>
      </c>
      <c r="AA36" s="91">
        <v>119.52480943083933</v>
      </c>
      <c r="AB36" s="91">
        <v>122.30437511147551</v>
      </c>
      <c r="AC36" s="91">
        <v>129.32974582197519</v>
      </c>
      <c r="AD36" s="91">
        <v>128.11345074434081</v>
      </c>
      <c r="AE36" s="91">
        <v>124.59430120624197</v>
      </c>
      <c r="AF36" s="91">
        <v>138.39385919067772</v>
      </c>
      <c r="AG36" s="91">
        <v>150.9208964477541</v>
      </c>
      <c r="AH36" s="91">
        <v>157.40550419350512</v>
      </c>
      <c r="AI36" s="91">
        <v>159.97586217182939</v>
      </c>
      <c r="AJ36" s="92">
        <v>159.71236188144667</v>
      </c>
    </row>
    <row r="37" spans="1:36" ht="39" customHeight="1" x14ac:dyDescent="0.35">
      <c r="A37" s="68"/>
      <c r="B37" s="17" t="s">
        <v>139</v>
      </c>
      <c r="C37" s="49"/>
      <c r="D37" s="93"/>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6"/>
    </row>
    <row r="38" spans="1:36" ht="24" customHeight="1" x14ac:dyDescent="0.35">
      <c r="A38" s="68"/>
      <c r="B38" s="74" t="s">
        <v>140</v>
      </c>
      <c r="D38" s="71"/>
      <c r="E38" s="62"/>
      <c r="F38" s="62"/>
      <c r="G38" s="62"/>
      <c r="H38" s="62"/>
      <c r="I38" s="62"/>
      <c r="J38" s="62"/>
      <c r="K38" s="62"/>
      <c r="L38" s="62"/>
      <c r="M38" s="62"/>
      <c r="N38" s="62"/>
      <c r="O38" s="62"/>
      <c r="P38" s="62"/>
      <c r="Q38" s="62"/>
      <c r="R38" s="62"/>
      <c r="S38" s="62"/>
      <c r="T38" s="62"/>
      <c r="U38" s="62"/>
      <c r="V38" s="62">
        <v>5324.8030630300145</v>
      </c>
      <c r="W38" s="62">
        <v>5354.5936897828869</v>
      </c>
      <c r="X38" s="62">
        <v>5307.1970896196644</v>
      </c>
      <c r="Y38" s="62">
        <v>5121.3082068683234</v>
      </c>
      <c r="Z38" s="62">
        <v>4989.1772066984904</v>
      </c>
      <c r="AA38" s="62">
        <v>4904.0372012762073</v>
      </c>
      <c r="AB38" s="62">
        <v>4700.0598413683929</v>
      </c>
      <c r="AC38" s="62">
        <v>4576.1357540746567</v>
      </c>
      <c r="AD38" s="62">
        <v>4590.878691414996</v>
      </c>
      <c r="AE38" s="62">
        <v>4501.1587825743745</v>
      </c>
      <c r="AF38" s="62">
        <v>4708.8932907386961</v>
      </c>
      <c r="AG38" s="62">
        <v>4915.8048087225152</v>
      </c>
      <c r="AH38" s="62">
        <v>4890.8980188740061</v>
      </c>
      <c r="AI38" s="62">
        <v>4839.4951262670866</v>
      </c>
      <c r="AJ38" s="63">
        <v>4849.933032235288</v>
      </c>
    </row>
    <row r="39" spans="1:36" x14ac:dyDescent="0.35">
      <c r="A39" s="68"/>
      <c r="B39" s="74" t="s">
        <v>141</v>
      </c>
      <c r="D39" s="71"/>
      <c r="E39" s="62"/>
      <c r="F39" s="62"/>
      <c r="G39" s="62"/>
      <c r="H39" s="62"/>
      <c r="I39" s="62"/>
      <c r="J39" s="62"/>
      <c r="K39" s="62"/>
      <c r="L39" s="62"/>
      <c r="M39" s="62"/>
      <c r="N39" s="62"/>
      <c r="O39" s="62"/>
      <c r="P39" s="62"/>
      <c r="Q39" s="62"/>
      <c r="R39" s="62"/>
      <c r="S39" s="62"/>
      <c r="T39" s="62"/>
      <c r="U39" s="62"/>
      <c r="V39" s="62">
        <v>4326.6707865500375</v>
      </c>
      <c r="W39" s="62">
        <v>4320.6269922682477</v>
      </c>
      <c r="X39" s="62">
        <v>4333.8822721929137</v>
      </c>
      <c r="Y39" s="62">
        <v>4296.3830187869389</v>
      </c>
      <c r="Z39" s="62">
        <v>4296.4605052353536</v>
      </c>
      <c r="AA39" s="62">
        <v>4303.6530441355253</v>
      </c>
      <c r="AB39" s="62">
        <v>4370.4363355254245</v>
      </c>
      <c r="AC39" s="62">
        <v>4591.0157915554464</v>
      </c>
      <c r="AD39" s="62">
        <v>4519.9868903920815</v>
      </c>
      <c r="AE39" s="62">
        <v>4363.9302220558211</v>
      </c>
      <c r="AF39" s="62">
        <v>4813.8308886234881</v>
      </c>
      <c r="AG39" s="62">
        <v>5214.396432110655</v>
      </c>
      <c r="AH39" s="62">
        <v>5404.3811859504985</v>
      </c>
      <c r="AI39" s="62">
        <v>5458.6935208883142</v>
      </c>
      <c r="AJ39" s="63">
        <v>5415.5753210564244</v>
      </c>
    </row>
    <row r="40" spans="1:36" ht="24.75" customHeight="1" thickBot="1" x14ac:dyDescent="0.4">
      <c r="A40" s="68"/>
      <c r="B40" s="97" t="s">
        <v>137</v>
      </c>
      <c r="C40" s="98"/>
      <c r="D40" s="99"/>
      <c r="E40" s="100"/>
      <c r="F40" s="100"/>
      <c r="G40" s="100"/>
      <c r="H40" s="100"/>
      <c r="I40" s="100"/>
      <c r="J40" s="100"/>
      <c r="K40" s="100"/>
      <c r="L40" s="100"/>
      <c r="M40" s="100"/>
      <c r="N40" s="100"/>
      <c r="O40" s="100"/>
      <c r="P40" s="100"/>
      <c r="Q40" s="100"/>
      <c r="R40" s="100"/>
      <c r="S40" s="100"/>
      <c r="T40" s="100"/>
      <c r="U40" s="100"/>
      <c r="V40" s="100">
        <f t="shared" ref="V40:AJ40" si="3">SUM(V38:V39)</f>
        <v>9651.473849580052</v>
      </c>
      <c r="W40" s="100">
        <f t="shared" si="3"/>
        <v>9675.2206820511346</v>
      </c>
      <c r="X40" s="100">
        <f t="shared" si="3"/>
        <v>9641.079361812579</v>
      </c>
      <c r="Y40" s="100">
        <f t="shared" si="3"/>
        <v>9417.6912256552623</v>
      </c>
      <c r="Z40" s="100">
        <f t="shared" si="3"/>
        <v>9285.6377119338431</v>
      </c>
      <c r="AA40" s="100">
        <f t="shared" si="3"/>
        <v>9207.6902454117335</v>
      </c>
      <c r="AB40" s="100">
        <f t="shared" si="3"/>
        <v>9070.4961768938174</v>
      </c>
      <c r="AC40" s="100">
        <f t="shared" si="3"/>
        <v>9167.1515456301022</v>
      </c>
      <c r="AD40" s="100">
        <f t="shared" si="3"/>
        <v>9110.8655818070765</v>
      </c>
      <c r="AE40" s="100">
        <f t="shared" si="3"/>
        <v>8865.0890046301956</v>
      </c>
      <c r="AF40" s="100">
        <f t="shared" si="3"/>
        <v>9522.7241793621833</v>
      </c>
      <c r="AG40" s="100">
        <f t="shared" si="3"/>
        <v>10130.20124083317</v>
      </c>
      <c r="AH40" s="100">
        <f t="shared" si="3"/>
        <v>10295.279204824505</v>
      </c>
      <c r="AI40" s="100">
        <f t="shared" si="3"/>
        <v>10298.188647155401</v>
      </c>
      <c r="AJ40" s="101">
        <f t="shared" si="3"/>
        <v>10265.508353291712</v>
      </c>
    </row>
    <row r="41" spans="1:36" ht="39" customHeight="1" x14ac:dyDescent="0.35">
      <c r="A41" s="68"/>
      <c r="B41" s="17" t="s">
        <v>142</v>
      </c>
      <c r="C41" s="49"/>
      <c r="D41" s="64"/>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102"/>
    </row>
    <row r="42" spans="1:36" ht="26.25" customHeight="1" x14ac:dyDescent="0.35">
      <c r="A42" s="68"/>
      <c r="B42" s="74" t="s">
        <v>140</v>
      </c>
      <c r="D42" s="103"/>
      <c r="E42" s="104"/>
      <c r="F42" s="104"/>
      <c r="G42" s="104"/>
      <c r="H42" s="104"/>
      <c r="I42" s="104"/>
      <c r="J42" s="104"/>
      <c r="K42" s="104"/>
      <c r="L42" s="104"/>
      <c r="M42" s="104"/>
      <c r="N42" s="104"/>
      <c r="O42" s="104"/>
      <c r="P42" s="104"/>
      <c r="Q42" s="104"/>
      <c r="R42" s="104"/>
      <c r="S42" s="104"/>
      <c r="T42" s="104"/>
      <c r="U42" s="104"/>
      <c r="V42" s="104">
        <v>6.4375033418444749E-2</v>
      </c>
      <c r="W42" s="104">
        <v>6.3500825130079611E-2</v>
      </c>
      <c r="X42" s="104">
        <v>6.1892927812778158E-2</v>
      </c>
      <c r="Y42" s="104">
        <v>5.8824768102026206E-2</v>
      </c>
      <c r="Z42" s="104">
        <v>5.6438350670897926E-2</v>
      </c>
      <c r="AA42" s="104">
        <v>5.4903643372384105E-2</v>
      </c>
      <c r="AB42" s="104">
        <v>5.2653632587650274E-2</v>
      </c>
      <c r="AC42" s="104">
        <v>5.9199178077729675E-2</v>
      </c>
      <c r="AD42" s="104">
        <v>5.2973018486148986E-2</v>
      </c>
      <c r="AE42" s="104">
        <v>5.1465053900752213E-2</v>
      </c>
      <c r="AF42" s="104">
        <v>5.4977091725597858E-2</v>
      </c>
      <c r="AG42" s="104">
        <v>5.6624470637246398E-2</v>
      </c>
      <c r="AH42" s="104">
        <v>5.5203616949843985E-2</v>
      </c>
      <c r="AI42" s="104">
        <v>5.3588919973290933E-2</v>
      </c>
      <c r="AJ42" s="105">
        <v>5.2932852381931447E-2</v>
      </c>
    </row>
    <row r="43" spans="1:36" x14ac:dyDescent="0.35">
      <c r="A43" s="68"/>
      <c r="B43" s="74" t="s">
        <v>141</v>
      </c>
      <c r="D43" s="103"/>
      <c r="E43" s="104"/>
      <c r="F43" s="104"/>
      <c r="G43" s="104"/>
      <c r="H43" s="104"/>
      <c r="I43" s="104"/>
      <c r="J43" s="104"/>
      <c r="K43" s="104"/>
      <c r="L43" s="104"/>
      <c r="M43" s="104"/>
      <c r="N43" s="104"/>
      <c r="O43" s="104"/>
      <c r="P43" s="104"/>
      <c r="Q43" s="104"/>
      <c r="R43" s="104"/>
      <c r="S43" s="104"/>
      <c r="T43" s="104"/>
      <c r="U43" s="104"/>
      <c r="V43" s="104">
        <v>5.2307958280859566E-2</v>
      </c>
      <c r="W43" s="104">
        <v>5.1238879172446121E-2</v>
      </c>
      <c r="X43" s="104">
        <v>5.0542057905962924E-2</v>
      </c>
      <c r="Y43" s="104">
        <v>4.9349448334055933E-2</v>
      </c>
      <c r="Z43" s="104">
        <v>4.860223130831564E-2</v>
      </c>
      <c r="AA43" s="104">
        <v>4.818198195401166E-2</v>
      </c>
      <c r="AB43" s="104">
        <v>4.8960940248682992E-2</v>
      </c>
      <c r="AC43" s="104">
        <v>5.9391673675755631E-2</v>
      </c>
      <c r="AD43" s="104">
        <v>5.2155015454806469E-2</v>
      </c>
      <c r="AE43" s="104">
        <v>4.9896018991085971E-2</v>
      </c>
      <c r="AF43" s="104">
        <v>5.6202255174453812E-2</v>
      </c>
      <c r="AG43" s="104">
        <v>6.006390594213664E-2</v>
      </c>
      <c r="AH43" s="104">
        <v>6.0999306812134217E-2</v>
      </c>
      <c r="AI43" s="104">
        <v>6.0445456110055681E-2</v>
      </c>
      <c r="AJ43" s="105">
        <v>5.910635201092479E-2</v>
      </c>
    </row>
    <row r="44" spans="1:36" s="109" customFormat="1" ht="32.25" customHeight="1" thickBot="1" x14ac:dyDescent="0.4">
      <c r="A44" s="68"/>
      <c r="B44" s="97" t="s">
        <v>137</v>
      </c>
      <c r="C44" s="98"/>
      <c r="D44" s="106"/>
      <c r="E44" s="107"/>
      <c r="F44" s="107"/>
      <c r="G44" s="107"/>
      <c r="H44" s="107"/>
      <c r="I44" s="107"/>
      <c r="J44" s="107"/>
      <c r="K44" s="107"/>
      <c r="L44" s="107"/>
      <c r="M44" s="107"/>
      <c r="N44" s="107"/>
      <c r="O44" s="107"/>
      <c r="P44" s="107"/>
      <c r="Q44" s="107"/>
      <c r="R44" s="107"/>
      <c r="S44" s="107"/>
      <c r="T44" s="107"/>
      <c r="U44" s="107"/>
      <c r="V44" s="107">
        <f t="shared" ref="V44:AJ44" si="4">SUM(V42:V43)</f>
        <v>0.11668299169930432</v>
      </c>
      <c r="W44" s="107">
        <f t="shared" si="4"/>
        <v>0.11473970430252572</v>
      </c>
      <c r="X44" s="107">
        <f t="shared" si="4"/>
        <v>0.11243498571874108</v>
      </c>
      <c r="Y44" s="107">
        <f t="shared" si="4"/>
        <v>0.10817421643608213</v>
      </c>
      <c r="Z44" s="107">
        <f t="shared" si="4"/>
        <v>0.10504058197921357</v>
      </c>
      <c r="AA44" s="107">
        <f t="shared" si="4"/>
        <v>0.10308562532639576</v>
      </c>
      <c r="AB44" s="107">
        <f t="shared" si="4"/>
        <v>0.10161457283633327</v>
      </c>
      <c r="AC44" s="107">
        <f t="shared" si="4"/>
        <v>0.1185908517534853</v>
      </c>
      <c r="AD44" s="107">
        <f t="shared" si="4"/>
        <v>0.10512803394095546</v>
      </c>
      <c r="AE44" s="107">
        <f t="shared" si="4"/>
        <v>0.10136107289183818</v>
      </c>
      <c r="AF44" s="107">
        <f t="shared" si="4"/>
        <v>0.11117934690005167</v>
      </c>
      <c r="AG44" s="107">
        <f t="shared" si="4"/>
        <v>0.11668837657938304</v>
      </c>
      <c r="AH44" s="107">
        <f t="shared" si="4"/>
        <v>0.1162029237619782</v>
      </c>
      <c r="AI44" s="107">
        <f t="shared" si="4"/>
        <v>0.11403437608334661</v>
      </c>
      <c r="AJ44" s="108">
        <f t="shared" si="4"/>
        <v>0.11203920439285624</v>
      </c>
    </row>
    <row r="45" spans="1:36" ht="31" x14ac:dyDescent="0.35">
      <c r="A45" s="68"/>
      <c r="B45" s="17" t="s">
        <v>143</v>
      </c>
      <c r="C45" s="49"/>
      <c r="D45" s="64"/>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102"/>
    </row>
    <row r="46" spans="1:36" ht="23.25" customHeight="1" x14ac:dyDescent="0.35">
      <c r="A46" s="68"/>
      <c r="B46" s="74" t="s">
        <v>140</v>
      </c>
      <c r="D46" s="103"/>
      <c r="E46" s="104"/>
      <c r="F46" s="104"/>
      <c r="G46" s="104"/>
      <c r="H46" s="104"/>
      <c r="I46" s="104"/>
      <c r="J46" s="104"/>
      <c r="K46" s="104"/>
      <c r="L46" s="104"/>
      <c r="M46" s="104"/>
      <c r="N46" s="104"/>
      <c r="O46" s="104"/>
      <c r="P46" s="104"/>
      <c r="Q46" s="104"/>
      <c r="R46" s="104"/>
      <c r="S46" s="104"/>
      <c r="T46" s="104"/>
      <c r="U46" s="104"/>
      <c r="V46" s="104">
        <v>0.1517252188193435</v>
      </c>
      <c r="W46" s="104">
        <v>0.15126573166691973</v>
      </c>
      <c r="X46" s="104">
        <v>0.15073250947368202</v>
      </c>
      <c r="Y46" s="104">
        <v>0.14648198243350366</v>
      </c>
      <c r="Z46" s="104">
        <v>0.14136847277892153</v>
      </c>
      <c r="AA46" s="104">
        <v>0.13933837929731197</v>
      </c>
      <c r="AB46" s="104">
        <v>0.1329291732757466</v>
      </c>
      <c r="AC46" s="104">
        <v>0.1116191664502198</v>
      </c>
      <c r="AD46" s="104">
        <v>0.11849090982414102</v>
      </c>
      <c r="AE46" s="104">
        <v>0.10873435132674976</v>
      </c>
      <c r="AF46" s="104">
        <v>0.11657999775540828</v>
      </c>
      <c r="AG46" s="104">
        <v>0.12607360212326876</v>
      </c>
      <c r="AH46" s="104">
        <v>0.12490115070485494</v>
      </c>
      <c r="AI46" s="104">
        <v>0.12175573333415982</v>
      </c>
      <c r="AJ46" s="105">
        <v>0.12190211867235616</v>
      </c>
    </row>
    <row r="47" spans="1:36" x14ac:dyDescent="0.35">
      <c r="A47" s="68"/>
      <c r="B47" s="74" t="s">
        <v>141</v>
      </c>
      <c r="D47" s="103"/>
      <c r="E47" s="104"/>
      <c r="F47" s="104"/>
      <c r="G47" s="104"/>
      <c r="H47" s="104"/>
      <c r="I47" s="104"/>
      <c r="J47" s="104"/>
      <c r="K47" s="104"/>
      <c r="L47" s="104"/>
      <c r="M47" s="104"/>
      <c r="N47" s="104"/>
      <c r="O47" s="104"/>
      <c r="P47" s="104"/>
      <c r="Q47" s="104"/>
      <c r="R47" s="104"/>
      <c r="S47" s="104"/>
      <c r="T47" s="104"/>
      <c r="U47" s="104"/>
      <c r="V47" s="104">
        <v>0.12328438518344226</v>
      </c>
      <c r="W47" s="104">
        <v>0.12205646984800431</v>
      </c>
      <c r="X47" s="104">
        <v>0.12308888093280816</v>
      </c>
      <c r="Y47" s="104">
        <v>0.12288709768365892</v>
      </c>
      <c r="Z47" s="104">
        <v>0.12174032607312467</v>
      </c>
      <c r="AA47" s="104">
        <v>0.12227966787685314</v>
      </c>
      <c r="AB47" s="104">
        <v>0.123606615350356</v>
      </c>
      <c r="AC47" s="104">
        <v>0.11198211402643077</v>
      </c>
      <c r="AD47" s="104">
        <v>0.11666118733158523</v>
      </c>
      <c r="AE47" s="104">
        <v>0.10541932530072844</v>
      </c>
      <c r="AF47" s="104">
        <v>0.11917798079951923</v>
      </c>
      <c r="AG47" s="104">
        <v>0.13373145734518105</v>
      </c>
      <c r="AH47" s="104">
        <v>0.13801421055356394</v>
      </c>
      <c r="AI47" s="104">
        <v>0.13733400186205777</v>
      </c>
      <c r="AJ47" s="105">
        <v>0.13611942702685886</v>
      </c>
    </row>
    <row r="48" spans="1:36" s="15" customFormat="1" ht="29.25" customHeight="1" thickBot="1" x14ac:dyDescent="0.3">
      <c r="A48" s="110"/>
      <c r="B48" s="97" t="s">
        <v>137</v>
      </c>
      <c r="C48" s="97"/>
      <c r="D48" s="106"/>
      <c r="E48" s="107"/>
      <c r="F48" s="107"/>
      <c r="G48" s="107"/>
      <c r="H48" s="107"/>
      <c r="I48" s="107"/>
      <c r="J48" s="107"/>
      <c r="K48" s="107"/>
      <c r="L48" s="107"/>
      <c r="M48" s="107"/>
      <c r="N48" s="107"/>
      <c r="O48" s="107"/>
      <c r="P48" s="107"/>
      <c r="Q48" s="107"/>
      <c r="R48" s="107"/>
      <c r="S48" s="107"/>
      <c r="T48" s="107"/>
      <c r="U48" s="107"/>
      <c r="V48" s="107">
        <f t="shared" ref="V48:AJ48" si="5">SUM(V46:V47)</f>
        <v>0.27500960400278573</v>
      </c>
      <c r="W48" s="107">
        <f t="shared" si="5"/>
        <v>0.27332220151492403</v>
      </c>
      <c r="X48" s="107">
        <f t="shared" si="5"/>
        <v>0.27382139040649017</v>
      </c>
      <c r="Y48" s="107">
        <f t="shared" si="5"/>
        <v>0.2693690801171626</v>
      </c>
      <c r="Z48" s="107">
        <f t="shared" si="5"/>
        <v>0.26310879885204619</v>
      </c>
      <c r="AA48" s="107">
        <f t="shared" si="5"/>
        <v>0.26161804717416509</v>
      </c>
      <c r="AB48" s="107">
        <f t="shared" si="5"/>
        <v>0.2565357886261026</v>
      </c>
      <c r="AC48" s="107">
        <f t="shared" si="5"/>
        <v>0.22360128047665057</v>
      </c>
      <c r="AD48" s="107">
        <f t="shared" si="5"/>
        <v>0.23515209715572627</v>
      </c>
      <c r="AE48" s="107">
        <f t="shared" si="5"/>
        <v>0.2141536766274782</v>
      </c>
      <c r="AF48" s="107">
        <f t="shared" si="5"/>
        <v>0.23575797855492753</v>
      </c>
      <c r="AG48" s="107">
        <f t="shared" si="5"/>
        <v>0.25980505946844978</v>
      </c>
      <c r="AH48" s="107">
        <f t="shared" si="5"/>
        <v>0.26291536125841886</v>
      </c>
      <c r="AI48" s="107">
        <f t="shared" si="5"/>
        <v>0.25908973519621759</v>
      </c>
      <c r="AJ48" s="108">
        <f t="shared" si="5"/>
        <v>0.25802154569921504</v>
      </c>
    </row>
  </sheetData>
  <mergeCells count="2">
    <mergeCell ref="A12:A15"/>
    <mergeCell ref="A28:A31"/>
  </mergeCells>
  <conditionalFormatting sqref="AH22:AH25">
    <cfRule type="cellIs" dxfId="18" priority="3" stopIfTrue="1" operator="equal">
      <formula>FALSE</formula>
    </cfRule>
  </conditionalFormatting>
  <conditionalFormatting sqref="AH5">
    <cfRule type="cellIs" dxfId="17" priority="4" stopIfTrue="1" operator="equal">
      <formula>FALSE</formula>
    </cfRule>
  </conditionalFormatting>
  <conditionalFormatting sqref="AH6:AH9">
    <cfRule type="cellIs" dxfId="16" priority="5" stopIfTrue="1" operator="equal">
      <formula>FALSE</formula>
    </cfRule>
  </conditionalFormatting>
  <conditionalFormatting sqref="AI22:AI25">
    <cfRule type="cellIs" dxfId="15" priority="10" stopIfTrue="1" operator="equal">
      <formula>FALSE</formula>
    </cfRule>
  </conditionalFormatting>
  <conditionalFormatting sqref="AI5">
    <cfRule type="cellIs" dxfId="14" priority="9" stopIfTrue="1" operator="equal">
      <formula>FALSE</formula>
    </cfRule>
  </conditionalFormatting>
  <conditionalFormatting sqref="AI6:AI9">
    <cfRule type="cellIs" dxfId="13" priority="8" stopIfTrue="1" operator="equal">
      <formula>FALSE</formula>
    </cfRule>
  </conditionalFormatting>
  <conditionalFormatting sqref="AJ22:AJ25">
    <cfRule type="cellIs" dxfId="12" priority="13" stopIfTrue="1" operator="equal">
      <formula>FALSE</formula>
    </cfRule>
  </conditionalFormatting>
  <conditionalFormatting sqref="AJ5">
    <cfRule type="cellIs" dxfId="11" priority="11" stopIfTrue="1" operator="equal">
      <formula>FALSE</formula>
    </cfRule>
  </conditionalFormatting>
  <conditionalFormatting sqref="AJ6:AJ9">
    <cfRule type="cellIs" dxfId="10" priority="12" stopIfTrue="1" operator="equal">
      <formula>FALSE</formula>
    </cfRule>
  </conditionalFormatting>
  <conditionalFormatting sqref="D22">
    <cfRule type="cellIs" dxfId="9" priority="2" stopIfTrue="1" operator="equal">
      <formula>FALSE</formula>
    </cfRule>
  </conditionalFormatting>
  <conditionalFormatting sqref="D5:AG5 D6">
    <cfRule type="cellIs" dxfId="8" priority="1" stopIfTrue="1" operator="equal">
      <formula>FALSE</formula>
    </cfRule>
  </conditionalFormatting>
  <conditionalFormatting sqref="E22:AG25">
    <cfRule type="cellIs" dxfId="7" priority="6" stopIfTrue="1" operator="equal">
      <formula>FALSE</formula>
    </cfRule>
  </conditionalFormatting>
  <conditionalFormatting sqref="E6:AG9">
    <cfRule type="cellIs" dxfId="6" priority="7" stopIfTrue="1" operator="equal">
      <formula>FALSE</formula>
    </cfRule>
  </conditionalFormatting>
  <hyperlinks>
    <hyperlink ref="A1" location="Contents!A1" display="Contents page" xr:uid="{00000000-0004-0000-0200-000000000000}"/>
    <hyperlink ref="B1" location="Notes!A1" display="Information relating to this table can be found in the 'Notes' tab" xr:uid="{00000000-0004-0000-02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E90"/>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12.81640625" defaultRowHeight="15.5" x14ac:dyDescent="0.35"/>
  <cols>
    <col min="1" max="1" width="23" style="307" bestFit="1" customWidth="1"/>
    <col min="2" max="2" width="75.81640625" style="307" customWidth="1"/>
    <col min="3" max="3" width="25.81640625" style="307" customWidth="1"/>
    <col min="4" max="75" width="12.81640625" style="199" customWidth="1"/>
    <col min="76" max="76" width="12.81640625" style="307" customWidth="1"/>
    <col min="77" max="16384" width="12.81640625" style="307"/>
  </cols>
  <sheetData>
    <row r="1" spans="1:83" s="305" customFormat="1" ht="25.5" customHeight="1" thickBot="1" x14ac:dyDescent="0.3">
      <c r="A1" s="45" t="s">
        <v>44</v>
      </c>
      <c r="B1" s="46" t="s">
        <v>88</v>
      </c>
      <c r="C1" s="111"/>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65"/>
      <c r="BW1" s="365"/>
      <c r="BX1" s="365"/>
    </row>
    <row r="2" spans="1:83" x14ac:dyDescent="0.35">
      <c r="A2" s="48" t="s">
        <v>45</v>
      </c>
      <c r="B2" s="17" t="s">
        <v>748</v>
      </c>
      <c r="C2" s="387"/>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x14ac:dyDescent="0.35">
      <c r="A3" s="113">
        <v>2022</v>
      </c>
      <c r="B3" s="308" t="s">
        <v>219</v>
      </c>
      <c r="C3" s="352"/>
      <c r="D3" s="278" t="s">
        <v>124</v>
      </c>
      <c r="E3" s="278" t="s">
        <v>124</v>
      </c>
      <c r="F3" s="278" t="s">
        <v>124</v>
      </c>
      <c r="G3" s="278" t="s">
        <v>124</v>
      </c>
      <c r="H3" s="278" t="s">
        <v>124</v>
      </c>
      <c r="I3" s="278" t="s">
        <v>124</v>
      </c>
      <c r="J3" s="278" t="s">
        <v>124</v>
      </c>
      <c r="K3" s="278" t="s">
        <v>124</v>
      </c>
      <c r="L3" s="278" t="s">
        <v>124</v>
      </c>
      <c r="M3" s="278" t="s">
        <v>124</v>
      </c>
      <c r="N3" s="278" t="s">
        <v>124</v>
      </c>
      <c r="O3" s="278" t="s">
        <v>124</v>
      </c>
      <c r="P3" s="278" t="s">
        <v>124</v>
      </c>
      <c r="Q3" s="278" t="s">
        <v>124</v>
      </c>
      <c r="R3" s="278" t="s">
        <v>124</v>
      </c>
      <c r="S3" s="278" t="s">
        <v>124</v>
      </c>
      <c r="T3" s="278" t="s">
        <v>124</v>
      </c>
      <c r="U3" s="278" t="s">
        <v>124</v>
      </c>
      <c r="V3" s="278" t="s">
        <v>124</v>
      </c>
      <c r="W3" s="278" t="s">
        <v>124</v>
      </c>
      <c r="X3" s="278" t="s">
        <v>124</v>
      </c>
      <c r="Y3" s="278" t="s">
        <v>124</v>
      </c>
      <c r="Z3" s="278" t="s">
        <v>124</v>
      </c>
      <c r="AA3" s="278" t="s">
        <v>124</v>
      </c>
      <c r="AB3" s="278" t="s">
        <v>124</v>
      </c>
      <c r="AC3" s="278" t="s">
        <v>124</v>
      </c>
      <c r="AD3" s="278" t="s">
        <v>124</v>
      </c>
      <c r="AE3" s="278" t="s">
        <v>124</v>
      </c>
      <c r="AF3" s="278" t="s">
        <v>124</v>
      </c>
      <c r="AG3" s="278" t="s">
        <v>124</v>
      </c>
      <c r="AH3" s="278" t="s">
        <v>124</v>
      </c>
      <c r="AI3" s="278" t="s">
        <v>124</v>
      </c>
      <c r="AJ3" s="278" t="s">
        <v>124</v>
      </c>
      <c r="AK3" s="278" t="s">
        <v>124</v>
      </c>
      <c r="AL3" s="278" t="s">
        <v>124</v>
      </c>
      <c r="AM3" s="278" t="s">
        <v>124</v>
      </c>
      <c r="AN3" s="278" t="s">
        <v>124</v>
      </c>
      <c r="AO3" s="278" t="s">
        <v>124</v>
      </c>
      <c r="AP3" s="278" t="s">
        <v>124</v>
      </c>
      <c r="AQ3" s="278" t="s">
        <v>124</v>
      </c>
      <c r="AR3" s="278" t="s">
        <v>124</v>
      </c>
      <c r="AS3" s="278" t="s">
        <v>124</v>
      </c>
      <c r="AT3" s="278" t="s">
        <v>124</v>
      </c>
      <c r="AU3" s="278" t="s">
        <v>124</v>
      </c>
      <c r="AV3" s="278" t="s">
        <v>124</v>
      </c>
      <c r="AW3" s="278" t="s">
        <v>124</v>
      </c>
      <c r="AX3" s="278" t="s">
        <v>124</v>
      </c>
      <c r="AY3" s="278" t="s">
        <v>124</v>
      </c>
      <c r="AZ3" s="278" t="s">
        <v>124</v>
      </c>
      <c r="BA3" s="278" t="s">
        <v>124</v>
      </c>
      <c r="BB3" s="278" t="s">
        <v>124</v>
      </c>
      <c r="BC3" s="278" t="s">
        <v>124</v>
      </c>
      <c r="BD3" s="278" t="s">
        <v>124</v>
      </c>
      <c r="BE3" s="278" t="s">
        <v>124</v>
      </c>
      <c r="BF3" s="278" t="s">
        <v>124</v>
      </c>
      <c r="BG3" s="278" t="s">
        <v>124</v>
      </c>
      <c r="BH3" s="278" t="s">
        <v>124</v>
      </c>
      <c r="BI3" s="278" t="s">
        <v>124</v>
      </c>
      <c r="BJ3" s="278" t="s">
        <v>124</v>
      </c>
      <c r="BK3" s="278" t="s">
        <v>124</v>
      </c>
      <c r="BL3" s="278" t="s">
        <v>124</v>
      </c>
      <c r="BM3" s="278" t="s">
        <v>124</v>
      </c>
      <c r="BN3" s="278" t="s">
        <v>124</v>
      </c>
      <c r="BO3" s="278" t="s">
        <v>124</v>
      </c>
      <c r="BP3" s="278" t="s">
        <v>124</v>
      </c>
      <c r="BQ3" s="278" t="s">
        <v>124</v>
      </c>
      <c r="BR3" s="278" t="s">
        <v>124</v>
      </c>
      <c r="BS3" s="278" t="s">
        <v>124</v>
      </c>
      <c r="BT3" s="278" t="s">
        <v>124</v>
      </c>
      <c r="BU3" s="278" t="s">
        <v>124</v>
      </c>
      <c r="BV3" s="278" t="s">
        <v>124</v>
      </c>
      <c r="BW3" s="278" t="s">
        <v>124</v>
      </c>
      <c r="BX3" s="278" t="s">
        <v>124</v>
      </c>
      <c r="BY3" s="278" t="s">
        <v>124</v>
      </c>
      <c r="BZ3" s="278" t="s">
        <v>125</v>
      </c>
      <c r="CA3" s="278" t="s">
        <v>125</v>
      </c>
      <c r="CB3" s="278" t="s">
        <v>125</v>
      </c>
      <c r="CC3" s="278" t="s">
        <v>125</v>
      </c>
      <c r="CD3" s="278" t="s">
        <v>125</v>
      </c>
      <c r="CE3" s="279" t="s">
        <v>125</v>
      </c>
    </row>
    <row r="4" spans="1:83" s="244" customFormat="1" ht="24" customHeight="1" x14ac:dyDescent="0.35">
      <c r="A4" s="408"/>
      <c r="B4" s="109" t="s">
        <v>137</v>
      </c>
      <c r="C4" s="388"/>
      <c r="D4" s="260">
        <f t="shared" ref="D4:AI4" si="0">SUM(D6,D5,D11,D12)</f>
        <v>15.2</v>
      </c>
      <c r="E4" s="260">
        <f t="shared" si="0"/>
        <v>19.2</v>
      </c>
      <c r="F4" s="260">
        <f t="shared" si="0"/>
        <v>17</v>
      </c>
      <c r="G4" s="260">
        <f t="shared" si="0"/>
        <v>14.8</v>
      </c>
      <c r="H4" s="260">
        <f t="shared" si="0"/>
        <v>26.8</v>
      </c>
      <c r="I4" s="260">
        <f t="shared" si="0"/>
        <v>22.2</v>
      </c>
      <c r="J4" s="260">
        <f t="shared" si="0"/>
        <v>15.7</v>
      </c>
      <c r="K4" s="260">
        <f t="shared" si="0"/>
        <v>15.7</v>
      </c>
      <c r="L4" s="260">
        <f t="shared" si="0"/>
        <v>20.9</v>
      </c>
      <c r="M4" s="260">
        <f t="shared" si="0"/>
        <v>25.4</v>
      </c>
      <c r="N4" s="260">
        <f t="shared" si="0"/>
        <v>49.4</v>
      </c>
      <c r="O4" s="260">
        <f t="shared" si="0"/>
        <v>41.9</v>
      </c>
      <c r="P4" s="260">
        <f t="shared" si="0"/>
        <v>30.2</v>
      </c>
      <c r="Q4" s="260">
        <f t="shared" si="0"/>
        <v>36.299999999999997</v>
      </c>
      <c r="R4" s="260">
        <f t="shared" si="0"/>
        <v>64.5</v>
      </c>
      <c r="S4" s="260">
        <f t="shared" si="0"/>
        <v>64.599999999999994</v>
      </c>
      <c r="T4" s="260">
        <f t="shared" si="0"/>
        <v>44.9</v>
      </c>
      <c r="U4" s="260">
        <f t="shared" si="0"/>
        <v>49.2</v>
      </c>
      <c r="V4" s="260">
        <f t="shared" si="0"/>
        <v>78.3</v>
      </c>
      <c r="W4" s="260">
        <f t="shared" si="0"/>
        <v>121.7</v>
      </c>
      <c r="X4" s="260">
        <f t="shared" si="0"/>
        <v>123.3</v>
      </c>
      <c r="Y4" s="260">
        <f t="shared" si="0"/>
        <v>127.1</v>
      </c>
      <c r="Z4" s="260">
        <f t="shared" si="0"/>
        <v>150.4</v>
      </c>
      <c r="AA4" s="260">
        <f t="shared" si="0"/>
        <v>239.4</v>
      </c>
      <c r="AB4" s="260">
        <f t="shared" si="0"/>
        <v>209.1</v>
      </c>
      <c r="AC4" s="260">
        <f t="shared" si="0"/>
        <v>174.09</v>
      </c>
      <c r="AD4" s="260">
        <f t="shared" si="0"/>
        <v>214.12200000000001</v>
      </c>
      <c r="AE4" s="260">
        <f t="shared" si="0"/>
        <v>454.38499999999999</v>
      </c>
      <c r="AF4" s="260">
        <f t="shared" si="0"/>
        <v>558.846</v>
      </c>
      <c r="AG4" s="260">
        <f t="shared" si="0"/>
        <v>628.82600000000002</v>
      </c>
      <c r="AH4" s="260">
        <f t="shared" si="0"/>
        <v>1147</v>
      </c>
      <c r="AI4" s="260">
        <f t="shared" si="0"/>
        <v>1176</v>
      </c>
      <c r="AJ4" s="260">
        <f t="shared" ref="AJ4:BO4" si="1">SUM(AJ6,AJ5,AJ11,AJ12)</f>
        <v>2074</v>
      </c>
      <c r="AK4" s="260">
        <f t="shared" si="1"/>
        <v>3214.04</v>
      </c>
      <c r="AL4" s="260">
        <f t="shared" si="1"/>
        <v>4067</v>
      </c>
      <c r="AM4" s="260">
        <f t="shared" si="1"/>
        <v>4754</v>
      </c>
      <c r="AN4" s="260">
        <f t="shared" si="1"/>
        <v>5308</v>
      </c>
      <c r="AO4" s="260">
        <f t="shared" si="1"/>
        <v>5803</v>
      </c>
      <c r="AP4" s="260">
        <f t="shared" si="1"/>
        <v>6070</v>
      </c>
      <c r="AQ4" s="260">
        <f t="shared" si="1"/>
        <v>5452.9279999999999</v>
      </c>
      <c r="AR4" s="260">
        <f t="shared" si="1"/>
        <v>4151.7449999999999</v>
      </c>
      <c r="AS4" s="260">
        <f t="shared" si="1"/>
        <v>3364.41</v>
      </c>
      <c r="AT4" s="260">
        <f t="shared" si="1"/>
        <v>3810.3180000000002</v>
      </c>
      <c r="AU4" s="260">
        <f t="shared" si="1"/>
        <v>5803.8150000000005</v>
      </c>
      <c r="AV4" s="260">
        <f t="shared" si="1"/>
        <v>7139.1579999999994</v>
      </c>
      <c r="AW4" s="260">
        <f t="shared" si="1"/>
        <v>7388.7640000000001</v>
      </c>
      <c r="AX4" s="260">
        <f t="shared" si="1"/>
        <v>6482.4830000000002</v>
      </c>
      <c r="AY4" s="260">
        <f t="shared" si="1"/>
        <v>5924.8270000000002</v>
      </c>
      <c r="AZ4" s="260">
        <f t="shared" si="1"/>
        <v>5112.2209999999995</v>
      </c>
      <c r="BA4" s="260">
        <f t="shared" si="1"/>
        <v>3893.4660000000003</v>
      </c>
      <c r="BB4" s="260">
        <f t="shared" si="1"/>
        <v>3557.6930000000002</v>
      </c>
      <c r="BC4" s="260">
        <f t="shared" si="1"/>
        <v>3255.0860000000002</v>
      </c>
      <c r="BD4" s="260">
        <f t="shared" si="1"/>
        <v>2882.2200000000003</v>
      </c>
      <c r="BE4" s="260">
        <f t="shared" si="1"/>
        <v>2605.5709014073173</v>
      </c>
      <c r="BF4" s="260">
        <f t="shared" si="1"/>
        <v>2624.1158686900003</v>
      </c>
      <c r="BG4" s="260">
        <f t="shared" si="1"/>
        <v>2559.18840136366</v>
      </c>
      <c r="BH4" s="260">
        <f t="shared" si="1"/>
        <v>2204.4830000000002</v>
      </c>
      <c r="BI4" s="260">
        <f t="shared" si="1"/>
        <v>2311.2043118300003</v>
      </c>
      <c r="BJ4" s="260">
        <f t="shared" si="1"/>
        <v>2439.7983671900001</v>
      </c>
      <c r="BK4" s="260">
        <f t="shared" si="1"/>
        <v>2241.4881393452138</v>
      </c>
      <c r="BL4" s="260">
        <f t="shared" si="1"/>
        <v>2856.8277160099997</v>
      </c>
      <c r="BM4" s="260">
        <f t="shared" si="1"/>
        <v>4684.0175697100003</v>
      </c>
      <c r="BN4" s="260">
        <f t="shared" si="1"/>
        <v>4473.4852258236315</v>
      </c>
      <c r="BO4" s="260">
        <f t="shared" si="1"/>
        <v>4933.9849943699983</v>
      </c>
      <c r="BP4" s="260">
        <f t="shared" ref="BP4:CE4" si="2">SUM(BP6,BP5,BP11,BP12)</f>
        <v>5169.8070100499999</v>
      </c>
      <c r="BQ4" s="260">
        <f t="shared" si="2"/>
        <v>4343.1032952005953</v>
      </c>
      <c r="BR4" s="260">
        <f t="shared" si="2"/>
        <v>3115.6820602665048</v>
      </c>
      <c r="BS4" s="260">
        <f t="shared" si="2"/>
        <v>2770.6253516329502</v>
      </c>
      <c r="BT4" s="260">
        <f t="shared" si="2"/>
        <v>2768.845619016316</v>
      </c>
      <c r="BU4" s="260">
        <f t="shared" si="2"/>
        <v>2992.6764336050683</v>
      </c>
      <c r="BV4" s="260">
        <f t="shared" si="2"/>
        <v>3263.5700632435692</v>
      </c>
      <c r="BW4" s="260">
        <f t="shared" si="2"/>
        <v>7464.792338263278</v>
      </c>
      <c r="BX4" s="260">
        <f t="shared" si="2"/>
        <v>17645.589078670928</v>
      </c>
      <c r="BY4" s="260">
        <f t="shared" si="2"/>
        <v>13610.927937511378</v>
      </c>
      <c r="BZ4" s="260">
        <f t="shared" si="2"/>
        <v>10749.358628033193</v>
      </c>
      <c r="CA4" s="260">
        <f t="shared" si="2"/>
        <v>13754.128338959083</v>
      </c>
      <c r="CB4" s="260">
        <f t="shared" si="2"/>
        <v>17242.124993837497</v>
      </c>
      <c r="CC4" s="260">
        <f t="shared" si="2"/>
        <v>19231.062538787122</v>
      </c>
      <c r="CD4" s="260">
        <f t="shared" si="2"/>
        <v>19838.978868021368</v>
      </c>
      <c r="CE4" s="312">
        <f t="shared" si="2"/>
        <v>19652.168425154341</v>
      </c>
    </row>
    <row r="5" spans="1:83" ht="26.25" customHeight="1" x14ac:dyDescent="0.35">
      <c r="A5" s="322"/>
      <c r="B5" s="74" t="s">
        <v>749</v>
      </c>
      <c r="C5" s="243"/>
      <c r="D5" s="199">
        <f>Income_Support!D23</f>
        <v>0</v>
      </c>
      <c r="E5" s="199">
        <f>Income_Support!E23</f>
        <v>0</v>
      </c>
      <c r="F5" s="199">
        <f>Income_Support!F23</f>
        <v>0</v>
      </c>
      <c r="G5" s="199">
        <f>Income_Support!G23</f>
        <v>0</v>
      </c>
      <c r="H5" s="199">
        <f>Income_Support!H23</f>
        <v>0</v>
      </c>
      <c r="I5" s="199">
        <f>Income_Support!I23</f>
        <v>0</v>
      </c>
      <c r="J5" s="199">
        <f>Income_Support!J23</f>
        <v>0</v>
      </c>
      <c r="K5" s="199">
        <f>Income_Support!K23</f>
        <v>0</v>
      </c>
      <c r="L5" s="199">
        <f>Income_Support!L23</f>
        <v>0</v>
      </c>
      <c r="M5" s="199">
        <f>Income_Support!M23</f>
        <v>0</v>
      </c>
      <c r="N5" s="199">
        <f>Income_Support!N23</f>
        <v>0</v>
      </c>
      <c r="O5" s="199">
        <f>Income_Support!O23</f>
        <v>0</v>
      </c>
      <c r="P5" s="199">
        <f>Income_Support!P23</f>
        <v>0</v>
      </c>
      <c r="Q5" s="199">
        <f>Income_Support!Q23</f>
        <v>0</v>
      </c>
      <c r="R5" s="199">
        <f>Income_Support!R23</f>
        <v>0</v>
      </c>
      <c r="S5" s="199">
        <f>Income_Support!S23</f>
        <v>0</v>
      </c>
      <c r="T5" s="199">
        <f>Income_Support!T23</f>
        <v>0</v>
      </c>
      <c r="U5" s="199">
        <f>Income_Support!U23</f>
        <v>0</v>
      </c>
      <c r="V5" s="199">
        <f>Income_Support!V23</f>
        <v>0</v>
      </c>
      <c r="W5" s="199">
        <f>Income_Support!W23</f>
        <v>0</v>
      </c>
      <c r="X5" s="199">
        <f>Income_Support!X23</f>
        <v>0</v>
      </c>
      <c r="Y5" s="199">
        <f>Income_Support!Y23</f>
        <v>0</v>
      </c>
      <c r="Z5" s="199">
        <f>Income_Support!Z23</f>
        <v>0</v>
      </c>
      <c r="AA5" s="199">
        <f>Income_Support!AA23</f>
        <v>0</v>
      </c>
      <c r="AB5" s="199">
        <f>Income_Support!AB23</f>
        <v>0</v>
      </c>
      <c r="AC5" s="199">
        <f>Income_Support!AC23</f>
        <v>0</v>
      </c>
      <c r="AD5" s="199">
        <f>Income_Support!AD23</f>
        <v>0</v>
      </c>
      <c r="AE5" s="199">
        <f>Income_Support!AE23</f>
        <v>0</v>
      </c>
      <c r="AF5" s="199">
        <f>Income_Support!AF23</f>
        <v>0</v>
      </c>
      <c r="AG5" s="199">
        <f>Income_Support!AG23</f>
        <v>0</v>
      </c>
      <c r="AH5" s="199">
        <f>Income_Support!AH23</f>
        <v>515</v>
      </c>
      <c r="AI5" s="199">
        <f>Income_Support!AI23</f>
        <v>523</v>
      </c>
      <c r="AJ5" s="199">
        <f>Income_Support!AJ23</f>
        <v>794</v>
      </c>
      <c r="AK5" s="199">
        <f>Income_Support!AK23</f>
        <v>1512.04</v>
      </c>
      <c r="AL5" s="199">
        <f>Income_Support!AL23</f>
        <v>2567</v>
      </c>
      <c r="AM5" s="199">
        <f>Income_Support!AM23</f>
        <v>3257</v>
      </c>
      <c r="AN5" s="199">
        <f>Income_Support!AN23</f>
        <v>3730</v>
      </c>
      <c r="AO5" s="199">
        <f>Income_Support!AO23</f>
        <v>4214</v>
      </c>
      <c r="AP5" s="199">
        <f>Income_Support!AP23</f>
        <v>4336</v>
      </c>
      <c r="AQ5" s="199">
        <f>Income_Support!AQ23</f>
        <v>3985</v>
      </c>
      <c r="AR5" s="199">
        <f>Income_Support!AR23</f>
        <v>3045</v>
      </c>
      <c r="AS5" s="199">
        <f>Income_Support!AS23</f>
        <v>2631</v>
      </c>
      <c r="AT5" s="199">
        <f>Income_Support!AT23</f>
        <v>2940.4780000000001</v>
      </c>
      <c r="AU5" s="199">
        <f>Income_Support!AU23</f>
        <v>4200</v>
      </c>
      <c r="AV5" s="199">
        <f>Income_Support!AV23</f>
        <v>5379</v>
      </c>
      <c r="AW5" s="199">
        <f>Income_Support!AW23</f>
        <v>5737</v>
      </c>
      <c r="AX5" s="199">
        <f>Income_Support!AX23</f>
        <v>5183</v>
      </c>
      <c r="AY5" s="199">
        <f>Income_Support!AY23</f>
        <v>4823</v>
      </c>
      <c r="AZ5" s="199">
        <f>Income_Support!AZ23</f>
        <v>2359</v>
      </c>
      <c r="BA5" s="199">
        <f>Income_Support!BA23</f>
        <v>0</v>
      </c>
      <c r="BB5" s="199">
        <f>Income_Support!BB23</f>
        <v>0</v>
      </c>
      <c r="BC5" s="199">
        <f>Income_Support!BC23</f>
        <v>0</v>
      </c>
      <c r="BD5" s="199">
        <f>Income_Support!BD23</f>
        <v>0</v>
      </c>
      <c r="BE5" s="199">
        <f>Income_Support!BE23</f>
        <v>0</v>
      </c>
      <c r="BF5" s="199">
        <f>Income_Support!BF23</f>
        <v>0</v>
      </c>
      <c r="BG5" s="199">
        <f>Income_Support!BG23</f>
        <v>0</v>
      </c>
      <c r="BH5" s="199">
        <f>Income_Support!BH23</f>
        <v>0</v>
      </c>
      <c r="BI5" s="199">
        <f>Income_Support!BI23</f>
        <v>0</v>
      </c>
      <c r="BJ5" s="199">
        <f>Income_Support!BJ23</f>
        <v>0</v>
      </c>
      <c r="BK5" s="199">
        <f>Income_Support!BK23</f>
        <v>0</v>
      </c>
      <c r="BL5" s="199">
        <f>Income_Support!BL23</f>
        <v>0</v>
      </c>
      <c r="BM5" s="199">
        <f>Income_Support!BM23</f>
        <v>0</v>
      </c>
      <c r="BN5" s="199">
        <f>Income_Support!BN23</f>
        <v>0</v>
      </c>
      <c r="BO5" s="199">
        <f>Income_Support!BO23</f>
        <v>0</v>
      </c>
      <c r="BP5" s="199">
        <f>Income_Support!BP23</f>
        <v>0</v>
      </c>
      <c r="BQ5" s="199">
        <f>Income_Support!BQ23</f>
        <v>0</v>
      </c>
      <c r="BR5" s="199">
        <f>Income_Support!BR23</f>
        <v>0</v>
      </c>
      <c r="BS5" s="199">
        <f>Income_Support!BS23</f>
        <v>0</v>
      </c>
      <c r="BT5" s="199">
        <f>Income_Support!BT23</f>
        <v>0</v>
      </c>
      <c r="BU5" s="199">
        <f>Income_Support!BU23</f>
        <v>0</v>
      </c>
      <c r="BV5" s="199">
        <f>Income_Support!BV23</f>
        <v>0</v>
      </c>
      <c r="BW5" s="199">
        <f>Income_Support!BW23</f>
        <v>0</v>
      </c>
      <c r="BX5" s="199">
        <f>Income_Support!BX23</f>
        <v>0</v>
      </c>
      <c r="BY5" s="199">
        <f>Income_Support!BY23</f>
        <v>0</v>
      </c>
      <c r="BZ5" s="199">
        <f>Income_Support!BZ23</f>
        <v>0</v>
      </c>
      <c r="CA5" s="199">
        <f>Income_Support!CA23</f>
        <v>0</v>
      </c>
      <c r="CB5" s="199">
        <f>Income_Support!CB23</f>
        <v>0</v>
      </c>
      <c r="CC5" s="199">
        <f>Income_Support!CC23</f>
        <v>0</v>
      </c>
      <c r="CD5" s="199">
        <f>Income_Support!CD23</f>
        <v>0</v>
      </c>
      <c r="CE5" s="222">
        <f>Income_Support!CE23</f>
        <v>0</v>
      </c>
    </row>
    <row r="6" spans="1:83" ht="26.25" customHeight="1" x14ac:dyDescent="0.35">
      <c r="A6" s="322"/>
      <c r="B6" s="74" t="s">
        <v>750</v>
      </c>
      <c r="C6" s="53"/>
      <c r="D6" s="199">
        <f t="shared" ref="D6:AI6" si="3">SUM(D7,D8)</f>
        <v>0</v>
      </c>
      <c r="E6" s="199">
        <f t="shared" si="3"/>
        <v>0</v>
      </c>
      <c r="F6" s="199">
        <f t="shared" si="3"/>
        <v>0</v>
      </c>
      <c r="G6" s="199">
        <f t="shared" si="3"/>
        <v>0</v>
      </c>
      <c r="H6" s="199">
        <f t="shared" si="3"/>
        <v>0</v>
      </c>
      <c r="I6" s="199">
        <f t="shared" si="3"/>
        <v>0</v>
      </c>
      <c r="J6" s="199">
        <f t="shared" si="3"/>
        <v>0</v>
      </c>
      <c r="K6" s="199">
        <f t="shared" si="3"/>
        <v>0</v>
      </c>
      <c r="L6" s="199">
        <f t="shared" si="3"/>
        <v>0</v>
      </c>
      <c r="M6" s="199">
        <f t="shared" si="3"/>
        <v>0</v>
      </c>
      <c r="N6" s="199">
        <f t="shared" si="3"/>
        <v>0</v>
      </c>
      <c r="O6" s="199">
        <f t="shared" si="3"/>
        <v>0</v>
      </c>
      <c r="P6" s="199">
        <f t="shared" si="3"/>
        <v>0</v>
      </c>
      <c r="Q6" s="199">
        <f t="shared" si="3"/>
        <v>0</v>
      </c>
      <c r="R6" s="199">
        <f t="shared" si="3"/>
        <v>0</v>
      </c>
      <c r="S6" s="199">
        <f t="shared" si="3"/>
        <v>0</v>
      </c>
      <c r="T6" s="199">
        <f t="shared" si="3"/>
        <v>0</v>
      </c>
      <c r="U6" s="199">
        <f t="shared" si="3"/>
        <v>0</v>
      </c>
      <c r="V6" s="199">
        <f t="shared" si="3"/>
        <v>0</v>
      </c>
      <c r="W6" s="199">
        <f t="shared" si="3"/>
        <v>0</v>
      </c>
      <c r="X6" s="199">
        <f t="shared" si="3"/>
        <v>0</v>
      </c>
      <c r="Y6" s="199">
        <f t="shared" si="3"/>
        <v>0</v>
      </c>
      <c r="Z6" s="199">
        <f t="shared" si="3"/>
        <v>0</v>
      </c>
      <c r="AA6" s="199">
        <f t="shared" si="3"/>
        <v>0</v>
      </c>
      <c r="AB6" s="199">
        <f t="shared" si="3"/>
        <v>0</v>
      </c>
      <c r="AC6" s="199">
        <f t="shared" si="3"/>
        <v>0</v>
      </c>
      <c r="AD6" s="199">
        <f t="shared" si="3"/>
        <v>0</v>
      </c>
      <c r="AE6" s="199">
        <f t="shared" si="3"/>
        <v>0</v>
      </c>
      <c r="AF6" s="199">
        <f t="shared" si="3"/>
        <v>0</v>
      </c>
      <c r="AG6" s="199">
        <f t="shared" si="3"/>
        <v>0</v>
      </c>
      <c r="AH6" s="199">
        <f t="shared" si="3"/>
        <v>0</v>
      </c>
      <c r="AI6" s="199">
        <f t="shared" si="3"/>
        <v>0</v>
      </c>
      <c r="AJ6" s="199">
        <f t="shared" ref="AJ6:BO6" si="4">SUM(AJ7,AJ8)</f>
        <v>0</v>
      </c>
      <c r="AK6" s="199">
        <f t="shared" si="4"/>
        <v>0</v>
      </c>
      <c r="AL6" s="199">
        <f t="shared" si="4"/>
        <v>0</v>
      </c>
      <c r="AM6" s="199">
        <f t="shared" si="4"/>
        <v>0</v>
      </c>
      <c r="AN6" s="199">
        <f t="shared" si="4"/>
        <v>0</v>
      </c>
      <c r="AO6" s="199">
        <f t="shared" si="4"/>
        <v>0</v>
      </c>
      <c r="AP6" s="199">
        <f t="shared" si="4"/>
        <v>0</v>
      </c>
      <c r="AQ6" s="199">
        <f t="shared" si="4"/>
        <v>0</v>
      </c>
      <c r="AR6" s="199">
        <f t="shared" si="4"/>
        <v>0</v>
      </c>
      <c r="AS6" s="199">
        <f t="shared" si="4"/>
        <v>0</v>
      </c>
      <c r="AT6" s="199">
        <f t="shared" si="4"/>
        <v>0</v>
      </c>
      <c r="AU6" s="199">
        <f t="shared" si="4"/>
        <v>0</v>
      </c>
      <c r="AV6" s="199">
        <f t="shared" si="4"/>
        <v>0</v>
      </c>
      <c r="AW6" s="199">
        <f t="shared" si="4"/>
        <v>0</v>
      </c>
      <c r="AX6" s="199">
        <f t="shared" si="4"/>
        <v>0</v>
      </c>
      <c r="AY6" s="199">
        <f t="shared" si="4"/>
        <v>0</v>
      </c>
      <c r="AZ6" s="199">
        <f t="shared" si="4"/>
        <v>2165.9229999999998</v>
      </c>
      <c r="BA6" s="199">
        <f t="shared" si="4"/>
        <v>3893.4660000000003</v>
      </c>
      <c r="BB6" s="199">
        <f t="shared" si="4"/>
        <v>3557.6930000000002</v>
      </c>
      <c r="BC6" s="199">
        <f t="shared" si="4"/>
        <v>3255.0860000000002</v>
      </c>
      <c r="BD6" s="199">
        <f t="shared" si="4"/>
        <v>2882.2200000000003</v>
      </c>
      <c r="BE6" s="199">
        <f t="shared" si="4"/>
        <v>2605.5709014073173</v>
      </c>
      <c r="BF6" s="199">
        <f t="shared" si="4"/>
        <v>2624.1158686900003</v>
      </c>
      <c r="BG6" s="199">
        <f t="shared" si="4"/>
        <v>2559.18840136366</v>
      </c>
      <c r="BH6" s="199">
        <f t="shared" si="4"/>
        <v>2204.4830000000002</v>
      </c>
      <c r="BI6" s="199">
        <f t="shared" si="4"/>
        <v>2311.2043118300003</v>
      </c>
      <c r="BJ6" s="199">
        <f t="shared" si="4"/>
        <v>2439.7983671900001</v>
      </c>
      <c r="BK6" s="199">
        <f t="shared" si="4"/>
        <v>2241.4881393452138</v>
      </c>
      <c r="BL6" s="199">
        <f t="shared" si="4"/>
        <v>2856.8277160099997</v>
      </c>
      <c r="BM6" s="199">
        <f t="shared" si="4"/>
        <v>4684.0175697100003</v>
      </c>
      <c r="BN6" s="199">
        <f t="shared" si="4"/>
        <v>4473.4852258236315</v>
      </c>
      <c r="BO6" s="199">
        <f t="shared" si="4"/>
        <v>4933.9849943699983</v>
      </c>
      <c r="BP6" s="199">
        <f t="shared" ref="BP6:CE6" si="5">SUM(BP7,BP8)</f>
        <v>5169.8070100499999</v>
      </c>
      <c r="BQ6" s="199">
        <f t="shared" si="5"/>
        <v>4338.0295486261903</v>
      </c>
      <c r="BR6" s="199">
        <f t="shared" si="5"/>
        <v>3065.0410876799992</v>
      </c>
      <c r="BS6" s="199">
        <f t="shared" si="5"/>
        <v>2313.51601579</v>
      </c>
      <c r="BT6" s="199">
        <f t="shared" si="5"/>
        <v>1875.4784224599998</v>
      </c>
      <c r="BU6" s="199">
        <f t="shared" si="5"/>
        <v>1666.9844684099987</v>
      </c>
      <c r="BV6" s="199">
        <f t="shared" si="5"/>
        <v>1298.7940379299998</v>
      </c>
      <c r="BW6" s="199">
        <f t="shared" si="5"/>
        <v>713.74196914999993</v>
      </c>
      <c r="BX6" s="199">
        <f t="shared" si="5"/>
        <v>1046.2354867050001</v>
      </c>
      <c r="BY6" s="199">
        <f t="shared" si="5"/>
        <v>490.13371098000005</v>
      </c>
      <c r="BZ6" s="199">
        <f t="shared" si="5"/>
        <v>284.98611345037011</v>
      </c>
      <c r="CA6" s="199">
        <f t="shared" si="5"/>
        <v>211.26270042503688</v>
      </c>
      <c r="CB6" s="199">
        <f t="shared" si="5"/>
        <v>169.61785618677277</v>
      </c>
      <c r="CC6" s="199">
        <f t="shared" si="5"/>
        <v>81.016050204055048</v>
      </c>
      <c r="CD6" s="199">
        <f t="shared" si="5"/>
        <v>77.846917564666825</v>
      </c>
      <c r="CE6" s="222">
        <f t="shared" si="5"/>
        <v>78.704124537967019</v>
      </c>
    </row>
    <row r="7" spans="1:83" x14ac:dyDescent="0.35">
      <c r="A7" s="322"/>
      <c r="B7" s="203" t="s">
        <v>228</v>
      </c>
      <c r="C7" s="53"/>
      <c r="D7" s="199">
        <v>0</v>
      </c>
      <c r="E7" s="199">
        <v>0</v>
      </c>
      <c r="F7" s="199">
        <v>0</v>
      </c>
      <c r="G7" s="199">
        <v>0</v>
      </c>
      <c r="H7" s="199">
        <v>0</v>
      </c>
      <c r="I7" s="199">
        <v>0</v>
      </c>
      <c r="J7" s="199">
        <v>0</v>
      </c>
      <c r="K7" s="199">
        <v>0</v>
      </c>
      <c r="L7" s="199">
        <v>0</v>
      </c>
      <c r="M7" s="199">
        <v>0</v>
      </c>
      <c r="N7" s="199">
        <v>0</v>
      </c>
      <c r="O7" s="199">
        <v>0</v>
      </c>
      <c r="P7" s="199">
        <v>0</v>
      </c>
      <c r="Q7" s="199">
        <v>0</v>
      </c>
      <c r="R7" s="199">
        <v>0</v>
      </c>
      <c r="S7" s="199">
        <v>0</v>
      </c>
      <c r="T7" s="199">
        <v>0</v>
      </c>
      <c r="U7" s="199">
        <v>0</v>
      </c>
      <c r="V7" s="199">
        <v>0</v>
      </c>
      <c r="W7" s="199">
        <v>0</v>
      </c>
      <c r="X7" s="199">
        <v>0</v>
      </c>
      <c r="Y7" s="199">
        <v>0</v>
      </c>
      <c r="Z7" s="199">
        <v>0</v>
      </c>
      <c r="AA7" s="199">
        <v>0</v>
      </c>
      <c r="AB7" s="199">
        <v>0</v>
      </c>
      <c r="AC7" s="199">
        <v>0</v>
      </c>
      <c r="AD7" s="199">
        <v>0</v>
      </c>
      <c r="AE7" s="199">
        <v>0</v>
      </c>
      <c r="AF7" s="199">
        <v>0</v>
      </c>
      <c r="AG7" s="199">
        <v>0</v>
      </c>
      <c r="AH7" s="199">
        <v>0</v>
      </c>
      <c r="AI7" s="199">
        <v>0</v>
      </c>
      <c r="AJ7" s="199">
        <v>0</v>
      </c>
      <c r="AK7" s="199">
        <v>0</v>
      </c>
      <c r="AL7" s="199">
        <v>0</v>
      </c>
      <c r="AM7" s="199">
        <v>0</v>
      </c>
      <c r="AN7" s="199">
        <v>0</v>
      </c>
      <c r="AO7" s="199">
        <v>0</v>
      </c>
      <c r="AP7" s="199">
        <v>0</v>
      </c>
      <c r="AQ7" s="199">
        <v>0</v>
      </c>
      <c r="AR7" s="199">
        <v>0</v>
      </c>
      <c r="AS7" s="199">
        <v>0</v>
      </c>
      <c r="AT7" s="199">
        <v>0</v>
      </c>
      <c r="AU7" s="199">
        <v>0</v>
      </c>
      <c r="AV7" s="199">
        <v>0</v>
      </c>
      <c r="AW7" s="199">
        <v>0</v>
      </c>
      <c r="AX7" s="199">
        <v>0</v>
      </c>
      <c r="AY7" s="199">
        <v>0</v>
      </c>
      <c r="AZ7" s="199">
        <v>332.70800000000008</v>
      </c>
      <c r="BA7" s="199">
        <v>475.00800000000004</v>
      </c>
      <c r="BB7" s="199">
        <v>474.24400000000003</v>
      </c>
      <c r="BC7" s="199">
        <v>459.01900000000001</v>
      </c>
      <c r="BD7" s="199">
        <v>446.95400000000001</v>
      </c>
      <c r="BE7" s="199">
        <v>469.76190140731705</v>
      </c>
      <c r="BF7" s="199">
        <v>518.64773074999994</v>
      </c>
      <c r="BG7" s="199">
        <v>507.20891397539998</v>
      </c>
      <c r="BH7" s="199">
        <v>445.23599999999999</v>
      </c>
      <c r="BI7" s="199">
        <v>486.24370455000002</v>
      </c>
      <c r="BJ7" s="199">
        <v>477.92547793</v>
      </c>
      <c r="BK7" s="199">
        <v>424.03039473491737</v>
      </c>
      <c r="BL7" s="199">
        <v>727.70019646000003</v>
      </c>
      <c r="BM7" s="199">
        <v>1088.6921164999999</v>
      </c>
      <c r="BN7" s="199">
        <v>801.16036899012533</v>
      </c>
      <c r="BO7" s="199">
        <v>749.87685299999998</v>
      </c>
      <c r="BP7" s="199">
        <v>662.33543288999988</v>
      </c>
      <c r="BQ7" s="199">
        <v>526.70929591000004</v>
      </c>
      <c r="BR7" s="199">
        <v>369.21073870999999</v>
      </c>
      <c r="BS7" s="199">
        <v>309.89859552000007</v>
      </c>
      <c r="BT7" s="199">
        <v>264.26859475999998</v>
      </c>
      <c r="BU7" s="199">
        <v>224.26502880999996</v>
      </c>
      <c r="BV7" s="199">
        <v>154.88572665999999</v>
      </c>
      <c r="BW7" s="199">
        <v>110.7615586</v>
      </c>
      <c r="BX7" s="199">
        <v>610.87668224000004</v>
      </c>
      <c r="BY7" s="199">
        <v>190.11094458999997</v>
      </c>
      <c r="BZ7" s="199">
        <v>91.152060242536962</v>
      </c>
      <c r="CA7" s="199">
        <v>71.967504276470208</v>
      </c>
      <c r="CB7" s="199">
        <v>84.385499588910221</v>
      </c>
      <c r="CC7" s="199">
        <v>81.016050204055048</v>
      </c>
      <c r="CD7" s="199">
        <v>77.846917564666825</v>
      </c>
      <c r="CE7" s="222">
        <v>78.704124537967019</v>
      </c>
    </row>
    <row r="8" spans="1:83" x14ac:dyDescent="0.35">
      <c r="A8" s="322"/>
      <c r="B8" s="203" t="s">
        <v>238</v>
      </c>
      <c r="C8" s="53"/>
      <c r="D8" s="199">
        <v>0</v>
      </c>
      <c r="E8" s="199">
        <v>0</v>
      </c>
      <c r="F8" s="199">
        <v>0</v>
      </c>
      <c r="G8" s="199">
        <v>0</v>
      </c>
      <c r="H8" s="199">
        <v>0</v>
      </c>
      <c r="I8" s="199">
        <v>0</v>
      </c>
      <c r="J8" s="199">
        <v>0</v>
      </c>
      <c r="K8" s="199">
        <v>0</v>
      </c>
      <c r="L8" s="199">
        <v>0</v>
      </c>
      <c r="M8" s="199">
        <v>0</v>
      </c>
      <c r="N8" s="199">
        <v>0</v>
      </c>
      <c r="O8" s="199">
        <v>0</v>
      </c>
      <c r="P8" s="199">
        <v>0</v>
      </c>
      <c r="Q8" s="199">
        <v>0</v>
      </c>
      <c r="R8" s="199">
        <v>0</v>
      </c>
      <c r="S8" s="199">
        <v>0</v>
      </c>
      <c r="T8" s="199">
        <v>0</v>
      </c>
      <c r="U8" s="199">
        <v>0</v>
      </c>
      <c r="V8" s="199">
        <v>0</v>
      </c>
      <c r="W8" s="199">
        <v>0</v>
      </c>
      <c r="X8" s="199">
        <v>0</v>
      </c>
      <c r="Y8" s="199">
        <v>0</v>
      </c>
      <c r="Z8" s="199">
        <v>0</v>
      </c>
      <c r="AA8" s="199">
        <v>0</v>
      </c>
      <c r="AB8" s="199">
        <v>0</v>
      </c>
      <c r="AC8" s="199">
        <v>0</v>
      </c>
      <c r="AD8" s="199">
        <v>0</v>
      </c>
      <c r="AE8" s="199">
        <v>0</v>
      </c>
      <c r="AF8" s="199">
        <v>0</v>
      </c>
      <c r="AG8" s="199">
        <v>0</v>
      </c>
      <c r="AH8" s="199">
        <v>0</v>
      </c>
      <c r="AI8" s="199">
        <v>0</v>
      </c>
      <c r="AJ8" s="199">
        <v>0</v>
      </c>
      <c r="AK8" s="199">
        <v>0</v>
      </c>
      <c r="AL8" s="199">
        <v>0</v>
      </c>
      <c r="AM8" s="199">
        <v>0</v>
      </c>
      <c r="AN8" s="199">
        <v>0</v>
      </c>
      <c r="AO8" s="199">
        <v>0</v>
      </c>
      <c r="AP8" s="199">
        <v>0</v>
      </c>
      <c r="AQ8" s="199">
        <v>0</v>
      </c>
      <c r="AR8" s="199">
        <v>0</v>
      </c>
      <c r="AS8" s="199">
        <v>0</v>
      </c>
      <c r="AT8" s="199">
        <v>0</v>
      </c>
      <c r="AU8" s="199">
        <v>0</v>
      </c>
      <c r="AV8" s="199">
        <v>0</v>
      </c>
      <c r="AW8" s="199">
        <v>0</v>
      </c>
      <c r="AX8" s="199">
        <v>0</v>
      </c>
      <c r="AY8" s="199">
        <v>0</v>
      </c>
      <c r="AZ8" s="199">
        <v>1833.2149999999999</v>
      </c>
      <c r="BA8" s="199">
        <v>3418.4580000000001</v>
      </c>
      <c r="BB8" s="199">
        <v>3083.4490000000001</v>
      </c>
      <c r="BC8" s="199">
        <v>2796.067</v>
      </c>
      <c r="BD8" s="199">
        <v>2435.2660000000001</v>
      </c>
      <c r="BE8" s="199">
        <v>2135.8090000000002</v>
      </c>
      <c r="BF8" s="199">
        <v>2105.4681379400004</v>
      </c>
      <c r="BG8" s="199">
        <v>2051.9794873882602</v>
      </c>
      <c r="BH8" s="199">
        <v>1759.2470000000001</v>
      </c>
      <c r="BI8" s="199">
        <v>1824.9606072800002</v>
      </c>
      <c r="BJ8" s="199">
        <v>1961.87288926</v>
      </c>
      <c r="BK8" s="199">
        <v>1817.4577446102965</v>
      </c>
      <c r="BL8" s="199">
        <v>2129.1275195499998</v>
      </c>
      <c r="BM8" s="199">
        <v>3595.32545321</v>
      </c>
      <c r="BN8" s="199">
        <v>3672.3248568335066</v>
      </c>
      <c r="BO8" s="199">
        <v>4184.1081413699985</v>
      </c>
      <c r="BP8" s="199">
        <v>4507.4715771600004</v>
      </c>
      <c r="BQ8" s="199">
        <v>3811.3202527161902</v>
      </c>
      <c r="BR8" s="199">
        <v>2695.8303489699992</v>
      </c>
      <c r="BS8" s="199">
        <v>2003.6174202700001</v>
      </c>
      <c r="BT8" s="199">
        <v>1611.2098276999998</v>
      </c>
      <c r="BU8" s="199">
        <v>1442.7194395999989</v>
      </c>
      <c r="BV8" s="199">
        <v>1143.9083112699998</v>
      </c>
      <c r="BW8" s="199">
        <v>602.98041054999987</v>
      </c>
      <c r="BX8" s="199">
        <v>435.35880446500005</v>
      </c>
      <c r="BY8" s="199">
        <v>300.02276639000007</v>
      </c>
      <c r="BZ8" s="199">
        <v>193.83405320783314</v>
      </c>
      <c r="CA8" s="199">
        <v>139.29519614856667</v>
      </c>
      <c r="CB8" s="199">
        <v>85.232356597862534</v>
      </c>
      <c r="CC8" s="199">
        <v>0</v>
      </c>
      <c r="CD8" s="199">
        <v>0</v>
      </c>
      <c r="CE8" s="222">
        <v>0</v>
      </c>
    </row>
    <row r="9" spans="1:83" x14ac:dyDescent="0.35">
      <c r="A9" s="322"/>
      <c r="B9" s="294" t="s">
        <v>399</v>
      </c>
      <c r="C9" s="74"/>
      <c r="D9" s="199">
        <v>0</v>
      </c>
      <c r="E9" s="199">
        <v>0</v>
      </c>
      <c r="F9" s="199">
        <v>0</v>
      </c>
      <c r="G9" s="199">
        <v>0</v>
      </c>
      <c r="H9" s="199">
        <v>0</v>
      </c>
      <c r="I9" s="199">
        <v>0</v>
      </c>
      <c r="J9" s="199">
        <v>0</v>
      </c>
      <c r="K9" s="199">
        <v>0</v>
      </c>
      <c r="L9" s="199">
        <v>0</v>
      </c>
      <c r="M9" s="199">
        <v>0</v>
      </c>
      <c r="N9" s="199">
        <v>0</v>
      </c>
      <c r="O9" s="199">
        <v>0</v>
      </c>
      <c r="P9" s="199">
        <v>0</v>
      </c>
      <c r="Q9" s="199">
        <v>0</v>
      </c>
      <c r="R9" s="199">
        <v>0</v>
      </c>
      <c r="S9" s="199">
        <v>0</v>
      </c>
      <c r="T9" s="199">
        <v>0</v>
      </c>
      <c r="U9" s="199">
        <v>0</v>
      </c>
      <c r="V9" s="199">
        <v>0</v>
      </c>
      <c r="W9" s="199">
        <v>0</v>
      </c>
      <c r="X9" s="199">
        <v>0</v>
      </c>
      <c r="Y9" s="199">
        <v>0</v>
      </c>
      <c r="Z9" s="199">
        <v>0</v>
      </c>
      <c r="AA9" s="199">
        <v>0</v>
      </c>
      <c r="AB9" s="199">
        <v>0</v>
      </c>
      <c r="AC9" s="199">
        <v>0</v>
      </c>
      <c r="AD9" s="199">
        <v>0</v>
      </c>
      <c r="AE9" s="199">
        <v>0</v>
      </c>
      <c r="AF9" s="199">
        <v>0</v>
      </c>
      <c r="AG9" s="199">
        <v>0</v>
      </c>
      <c r="AH9" s="199">
        <v>0</v>
      </c>
      <c r="AI9" s="199">
        <v>0</v>
      </c>
      <c r="AJ9" s="199">
        <v>0</v>
      </c>
      <c r="AK9" s="199">
        <v>0</v>
      </c>
      <c r="AL9" s="199">
        <v>0</v>
      </c>
      <c r="AM9" s="199">
        <v>0</v>
      </c>
      <c r="AN9" s="199">
        <v>0</v>
      </c>
      <c r="AO9" s="199">
        <v>0</v>
      </c>
      <c r="AP9" s="199">
        <v>0</v>
      </c>
      <c r="AQ9" s="199">
        <v>0</v>
      </c>
      <c r="AR9" s="199">
        <v>0</v>
      </c>
      <c r="AS9" s="199">
        <v>0</v>
      </c>
      <c r="AT9" s="199">
        <v>0</v>
      </c>
      <c r="AU9" s="199">
        <v>0</v>
      </c>
      <c r="AV9" s="199">
        <v>0</v>
      </c>
      <c r="AW9" s="199">
        <v>0</v>
      </c>
      <c r="AX9" s="199">
        <v>0</v>
      </c>
      <c r="AY9" s="199">
        <v>0</v>
      </c>
      <c r="AZ9" s="199">
        <v>214.28451982657336</v>
      </c>
      <c r="BA9" s="199">
        <v>330</v>
      </c>
      <c r="BB9" s="199">
        <v>305</v>
      </c>
      <c r="BC9" s="199">
        <v>285</v>
      </c>
      <c r="BD9" s="199">
        <v>305</v>
      </c>
      <c r="BE9" s="199">
        <v>284</v>
      </c>
      <c r="BF9" s="199">
        <v>289.81299999999999</v>
      </c>
      <c r="BG9" s="199">
        <v>255.8872903330878</v>
      </c>
      <c r="BH9" s="199">
        <v>142.881</v>
      </c>
      <c r="BI9" s="199">
        <v>24.123565300067376</v>
      </c>
      <c r="BJ9" s="199">
        <v>12.22461096189574</v>
      </c>
      <c r="BK9" s="199">
        <v>0</v>
      </c>
      <c r="BL9" s="199">
        <v>0</v>
      </c>
      <c r="BM9" s="199">
        <v>0</v>
      </c>
      <c r="BN9" s="199">
        <v>0</v>
      </c>
      <c r="BO9" s="199">
        <v>0</v>
      </c>
      <c r="BP9" s="199">
        <v>0</v>
      </c>
      <c r="BQ9" s="199">
        <v>0</v>
      </c>
      <c r="BR9" s="199">
        <v>0</v>
      </c>
      <c r="BS9" s="199">
        <v>0</v>
      </c>
      <c r="BT9" s="199">
        <v>0</v>
      </c>
      <c r="BU9" s="199">
        <v>0</v>
      </c>
      <c r="BV9" s="199">
        <v>0</v>
      </c>
      <c r="BW9" s="199">
        <v>0</v>
      </c>
      <c r="BX9" s="199">
        <v>0</v>
      </c>
      <c r="BY9" s="199">
        <v>0</v>
      </c>
      <c r="BZ9" s="199">
        <v>0</v>
      </c>
      <c r="CA9" s="199">
        <v>0</v>
      </c>
      <c r="CB9" s="199">
        <v>0</v>
      </c>
      <c r="CC9" s="199">
        <v>0</v>
      </c>
      <c r="CD9" s="199">
        <v>0</v>
      </c>
      <c r="CE9" s="222">
        <v>0</v>
      </c>
    </row>
    <row r="10" spans="1:83" x14ac:dyDescent="0.35">
      <c r="A10" s="322"/>
      <c r="B10" s="294" t="s">
        <v>412</v>
      </c>
      <c r="C10" s="74"/>
      <c r="D10" s="199">
        <v>0</v>
      </c>
      <c r="E10" s="199">
        <v>0</v>
      </c>
      <c r="F10" s="199">
        <v>0</v>
      </c>
      <c r="G10" s="199">
        <v>0</v>
      </c>
      <c r="H10" s="199">
        <v>0</v>
      </c>
      <c r="I10" s="199">
        <v>0</v>
      </c>
      <c r="J10" s="199">
        <v>0</v>
      </c>
      <c r="K10" s="199">
        <v>0</v>
      </c>
      <c r="L10" s="199">
        <v>0</v>
      </c>
      <c r="M10" s="199">
        <v>0</v>
      </c>
      <c r="N10" s="199">
        <v>0</v>
      </c>
      <c r="O10" s="199">
        <v>0</v>
      </c>
      <c r="P10" s="199">
        <v>0</v>
      </c>
      <c r="Q10" s="199">
        <v>0</v>
      </c>
      <c r="R10" s="199">
        <v>0</v>
      </c>
      <c r="S10" s="199">
        <v>0</v>
      </c>
      <c r="T10" s="199">
        <v>0</v>
      </c>
      <c r="U10" s="199">
        <v>0</v>
      </c>
      <c r="V10" s="199">
        <v>0</v>
      </c>
      <c r="W10" s="199">
        <v>0</v>
      </c>
      <c r="X10" s="199">
        <v>0</v>
      </c>
      <c r="Y10" s="199">
        <v>0</v>
      </c>
      <c r="Z10" s="199">
        <v>0</v>
      </c>
      <c r="AA10" s="199">
        <v>0</v>
      </c>
      <c r="AB10" s="199">
        <v>0</v>
      </c>
      <c r="AC10" s="199">
        <v>0</v>
      </c>
      <c r="AD10" s="199">
        <v>0</v>
      </c>
      <c r="AE10" s="199">
        <v>0</v>
      </c>
      <c r="AF10" s="199">
        <v>0</v>
      </c>
      <c r="AG10" s="199">
        <v>0</v>
      </c>
      <c r="AH10" s="199">
        <v>0</v>
      </c>
      <c r="AI10" s="199">
        <v>0</v>
      </c>
      <c r="AJ10" s="199">
        <v>0</v>
      </c>
      <c r="AK10" s="199">
        <v>0</v>
      </c>
      <c r="AL10" s="199">
        <v>0</v>
      </c>
      <c r="AM10" s="199">
        <v>0</v>
      </c>
      <c r="AN10" s="199">
        <v>0</v>
      </c>
      <c r="AO10" s="199">
        <v>0</v>
      </c>
      <c r="AP10" s="199">
        <v>0</v>
      </c>
      <c r="AQ10" s="199">
        <v>0</v>
      </c>
      <c r="AR10" s="199">
        <v>0</v>
      </c>
      <c r="AS10" s="199">
        <v>0</v>
      </c>
      <c r="AT10" s="199">
        <v>0</v>
      </c>
      <c r="AU10" s="199">
        <v>0</v>
      </c>
      <c r="AV10" s="199">
        <v>0</v>
      </c>
      <c r="AW10" s="199">
        <v>0</v>
      </c>
      <c r="AX10" s="199">
        <v>0</v>
      </c>
      <c r="AY10" s="199">
        <v>0</v>
      </c>
      <c r="AZ10" s="199">
        <v>1618.9304801734265</v>
      </c>
      <c r="BA10" s="199">
        <v>3088.4580000000001</v>
      </c>
      <c r="BB10" s="199">
        <v>2778.4490000000001</v>
      </c>
      <c r="BC10" s="199">
        <v>2511.067</v>
      </c>
      <c r="BD10" s="199">
        <v>2130.2660000000001</v>
      </c>
      <c r="BE10" s="199">
        <v>1851.8090000000002</v>
      </c>
      <c r="BF10" s="199">
        <v>1815.6551379400003</v>
      </c>
      <c r="BG10" s="199">
        <v>1796.0921970551724</v>
      </c>
      <c r="BH10" s="199">
        <v>1616.366</v>
      </c>
      <c r="BI10" s="199">
        <v>1800.8370419799328</v>
      </c>
      <c r="BJ10" s="199">
        <v>1949.6482782981043</v>
      </c>
      <c r="BK10" s="199">
        <v>1817.4577446102965</v>
      </c>
      <c r="BL10" s="199">
        <v>2129.1275195499998</v>
      </c>
      <c r="BM10" s="199">
        <v>3595.32545321</v>
      </c>
      <c r="BN10" s="199">
        <v>3672.3248568335066</v>
      </c>
      <c r="BO10" s="199">
        <v>4184.1081413699985</v>
      </c>
      <c r="BP10" s="199">
        <v>4507.4715771600004</v>
      </c>
      <c r="BQ10" s="199">
        <v>3811.3202527161902</v>
      </c>
      <c r="BR10" s="199">
        <v>2695.8303489699992</v>
      </c>
      <c r="BS10" s="199">
        <v>2003.6174202700001</v>
      </c>
      <c r="BT10" s="199">
        <v>1611.2098276999998</v>
      </c>
      <c r="BU10" s="199">
        <v>1442.7194395999989</v>
      </c>
      <c r="BV10" s="199">
        <v>1143.9083112699998</v>
      </c>
      <c r="BW10" s="199">
        <v>602.98041054999987</v>
      </c>
      <c r="BX10" s="199">
        <v>435.35880446500005</v>
      </c>
      <c r="BY10" s="199">
        <v>300.02276639000007</v>
      </c>
      <c r="BZ10" s="199">
        <v>193.83405320783314</v>
      </c>
      <c r="CA10" s="199">
        <v>139.29519614856667</v>
      </c>
      <c r="CB10" s="199">
        <v>85.232356597862534</v>
      </c>
      <c r="CC10" s="199">
        <v>0</v>
      </c>
      <c r="CD10" s="199">
        <v>0</v>
      </c>
      <c r="CE10" s="222">
        <v>0</v>
      </c>
    </row>
    <row r="11" spans="1:83" s="305" customFormat="1" ht="35.25" customHeight="1" x14ac:dyDescent="0.25">
      <c r="A11" s="502"/>
      <c r="B11" s="503" t="s">
        <v>276</v>
      </c>
      <c r="C11" s="504"/>
      <c r="D11" s="505">
        <v>15.2</v>
      </c>
      <c r="E11" s="505">
        <v>19.2</v>
      </c>
      <c r="F11" s="505">
        <v>17</v>
      </c>
      <c r="G11" s="505">
        <v>14.8</v>
      </c>
      <c r="H11" s="505">
        <v>26.8</v>
      </c>
      <c r="I11" s="505">
        <v>22.2</v>
      </c>
      <c r="J11" s="505">
        <v>15.7</v>
      </c>
      <c r="K11" s="505">
        <v>15.7</v>
      </c>
      <c r="L11" s="505">
        <v>20.9</v>
      </c>
      <c r="M11" s="505">
        <v>25.4</v>
      </c>
      <c r="N11" s="505">
        <v>49.4</v>
      </c>
      <c r="O11" s="505">
        <v>41.9</v>
      </c>
      <c r="P11" s="505">
        <v>30.2</v>
      </c>
      <c r="Q11" s="505">
        <v>36.299999999999997</v>
      </c>
      <c r="R11" s="505">
        <v>64.5</v>
      </c>
      <c r="S11" s="505">
        <v>64.599999999999994</v>
      </c>
      <c r="T11" s="505">
        <v>44.9</v>
      </c>
      <c r="U11" s="505">
        <v>49.2</v>
      </c>
      <c r="V11" s="505">
        <v>78.3</v>
      </c>
      <c r="W11" s="505">
        <v>121.7</v>
      </c>
      <c r="X11" s="505">
        <v>123.3</v>
      </c>
      <c r="Y11" s="505">
        <v>127.1</v>
      </c>
      <c r="Z11" s="505">
        <v>150.4</v>
      </c>
      <c r="AA11" s="505">
        <v>239.4</v>
      </c>
      <c r="AB11" s="505">
        <v>209.1</v>
      </c>
      <c r="AC11" s="505">
        <v>174.09</v>
      </c>
      <c r="AD11" s="505">
        <v>214.12200000000001</v>
      </c>
      <c r="AE11" s="505">
        <v>454.38499999999999</v>
      </c>
      <c r="AF11" s="505">
        <v>558.846</v>
      </c>
      <c r="AG11" s="505">
        <v>628.82600000000002</v>
      </c>
      <c r="AH11" s="505">
        <v>632</v>
      </c>
      <c r="AI11" s="505">
        <v>653</v>
      </c>
      <c r="AJ11" s="505">
        <v>1280</v>
      </c>
      <c r="AK11" s="505">
        <v>1702</v>
      </c>
      <c r="AL11" s="505">
        <v>1500</v>
      </c>
      <c r="AM11" s="505">
        <v>1497</v>
      </c>
      <c r="AN11" s="505">
        <v>1578</v>
      </c>
      <c r="AO11" s="505">
        <v>1589</v>
      </c>
      <c r="AP11" s="505">
        <v>1734</v>
      </c>
      <c r="AQ11" s="505">
        <v>1467.9280000000001</v>
      </c>
      <c r="AR11" s="505">
        <v>1106.7449999999999</v>
      </c>
      <c r="AS11" s="505">
        <v>733.41</v>
      </c>
      <c r="AT11" s="505">
        <v>869.84</v>
      </c>
      <c r="AU11" s="505">
        <v>1603.8150000000001</v>
      </c>
      <c r="AV11" s="505">
        <v>1760.1579999999999</v>
      </c>
      <c r="AW11" s="505">
        <v>1651.7639999999999</v>
      </c>
      <c r="AX11" s="505">
        <v>1299.4829999999999</v>
      </c>
      <c r="AY11" s="505">
        <v>1101.827</v>
      </c>
      <c r="AZ11" s="505">
        <v>587.298</v>
      </c>
      <c r="BA11" s="505">
        <v>0</v>
      </c>
      <c r="BB11" s="505">
        <v>0</v>
      </c>
      <c r="BC11" s="505">
        <v>0</v>
      </c>
      <c r="BD11" s="505">
        <v>0</v>
      </c>
      <c r="BE11" s="505">
        <v>0</v>
      </c>
      <c r="BF11" s="505">
        <v>0</v>
      </c>
      <c r="BG11" s="505">
        <v>0</v>
      </c>
      <c r="BH11" s="505">
        <v>0</v>
      </c>
      <c r="BI11" s="505">
        <v>0</v>
      </c>
      <c r="BJ11" s="505">
        <v>0</v>
      </c>
      <c r="BK11" s="505">
        <v>0</v>
      </c>
      <c r="BL11" s="505">
        <v>0</v>
      </c>
      <c r="BM11" s="505">
        <v>0</v>
      </c>
      <c r="BN11" s="505">
        <v>0</v>
      </c>
      <c r="BO11" s="505">
        <v>0</v>
      </c>
      <c r="BP11" s="505">
        <v>0</v>
      </c>
      <c r="BQ11" s="505">
        <v>0</v>
      </c>
      <c r="BR11" s="505">
        <v>0</v>
      </c>
      <c r="BS11" s="505">
        <v>0</v>
      </c>
      <c r="BT11" s="505">
        <v>0</v>
      </c>
      <c r="BU11" s="505">
        <v>0</v>
      </c>
      <c r="BV11" s="505">
        <v>0</v>
      </c>
      <c r="BW11" s="505">
        <v>0</v>
      </c>
      <c r="BX11" s="505">
        <v>0</v>
      </c>
      <c r="BY11" s="505">
        <v>0</v>
      </c>
      <c r="BZ11" s="505">
        <v>0</v>
      </c>
      <c r="CA11" s="505">
        <v>0</v>
      </c>
      <c r="CB11" s="505">
        <v>0</v>
      </c>
      <c r="CC11" s="505">
        <v>0</v>
      </c>
      <c r="CD11" s="505">
        <v>0</v>
      </c>
      <c r="CE11" s="506">
        <v>0</v>
      </c>
    </row>
    <row r="12" spans="1:83" s="512" customFormat="1" ht="30" customHeight="1" thickBot="1" x14ac:dyDescent="0.3">
      <c r="A12" s="507"/>
      <c r="B12" s="15" t="s">
        <v>751</v>
      </c>
      <c r="C12" s="508"/>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509"/>
      <c r="AF12" s="509"/>
      <c r="AG12" s="509"/>
      <c r="AH12" s="509"/>
      <c r="AI12" s="509"/>
      <c r="AJ12" s="509"/>
      <c r="AK12" s="509"/>
      <c r="AL12" s="509"/>
      <c r="AM12" s="509"/>
      <c r="AN12" s="509"/>
      <c r="AO12" s="509"/>
      <c r="AP12" s="509"/>
      <c r="AQ12" s="509"/>
      <c r="AR12" s="509"/>
      <c r="AS12" s="509"/>
      <c r="AT12" s="509"/>
      <c r="AU12" s="509"/>
      <c r="AV12" s="509"/>
      <c r="AW12" s="509"/>
      <c r="AX12" s="509"/>
      <c r="AY12" s="509"/>
      <c r="AZ12" s="509"/>
      <c r="BA12" s="509"/>
      <c r="BB12" s="509"/>
      <c r="BC12" s="509"/>
      <c r="BD12" s="509"/>
      <c r="BE12" s="509"/>
      <c r="BF12" s="509"/>
      <c r="BG12" s="509"/>
      <c r="BH12" s="509"/>
      <c r="BI12" s="509"/>
      <c r="BJ12" s="509"/>
      <c r="BK12" s="509"/>
      <c r="BL12" s="509"/>
      <c r="BM12" s="509"/>
      <c r="BN12" s="510"/>
      <c r="BO12" s="510"/>
      <c r="BP12" s="510"/>
      <c r="BQ12" s="510">
        <v>5.0737465744051846</v>
      </c>
      <c r="BR12" s="510">
        <v>50.640972586505463</v>
      </c>
      <c r="BS12" s="510">
        <v>457.10933584295026</v>
      </c>
      <c r="BT12" s="510">
        <v>893.36719655631623</v>
      </c>
      <c r="BU12" s="510">
        <v>1325.6919651950693</v>
      </c>
      <c r="BV12" s="510">
        <v>1964.7760253135691</v>
      </c>
      <c r="BW12" s="510">
        <v>6751.0503691132781</v>
      </c>
      <c r="BX12" s="510">
        <v>16599.353591965926</v>
      </c>
      <c r="BY12" s="510">
        <v>13120.794226531378</v>
      </c>
      <c r="BZ12" s="510">
        <v>10464.372514582823</v>
      </c>
      <c r="CA12" s="510">
        <v>13542.865638534046</v>
      </c>
      <c r="CB12" s="510">
        <v>17072.507137650726</v>
      </c>
      <c r="CC12" s="510">
        <v>19150.046488583066</v>
      </c>
      <c r="CD12" s="510">
        <v>19761.1319504567</v>
      </c>
      <c r="CE12" s="511">
        <v>19573.464300616375</v>
      </c>
    </row>
    <row r="13" spans="1:83" x14ac:dyDescent="0.35">
      <c r="A13" s="328"/>
      <c r="B13" s="176" t="s">
        <v>752</v>
      </c>
      <c r="D13" s="51" t="s">
        <v>145</v>
      </c>
      <c r="E13" s="51" t="s">
        <v>146</v>
      </c>
      <c r="F13" s="51" t="s">
        <v>147</v>
      </c>
      <c r="G13" s="51" t="s">
        <v>148</v>
      </c>
      <c r="H13" s="51" t="s">
        <v>149</v>
      </c>
      <c r="I13" s="51" t="s">
        <v>150</v>
      </c>
      <c r="J13" s="51" t="s">
        <v>151</v>
      </c>
      <c r="K13" s="51" t="s">
        <v>152</v>
      </c>
      <c r="L13" s="51" t="s">
        <v>153</v>
      </c>
      <c r="M13" s="51" t="s">
        <v>154</v>
      </c>
      <c r="N13" s="51" t="s">
        <v>155</v>
      </c>
      <c r="O13" s="51" t="s">
        <v>156</v>
      </c>
      <c r="P13" s="51" t="s">
        <v>157</v>
      </c>
      <c r="Q13" s="51" t="s">
        <v>158</v>
      </c>
      <c r="R13" s="51" t="s">
        <v>159</v>
      </c>
      <c r="S13" s="51" t="s">
        <v>160</v>
      </c>
      <c r="T13" s="51" t="s">
        <v>161</v>
      </c>
      <c r="U13" s="51" t="s">
        <v>162</v>
      </c>
      <c r="V13" s="51" t="s">
        <v>163</v>
      </c>
      <c r="W13" s="51" t="s">
        <v>164</v>
      </c>
      <c r="X13" s="51" t="s">
        <v>165</v>
      </c>
      <c r="Y13" s="51" t="s">
        <v>166</v>
      </c>
      <c r="Z13" s="51" t="s">
        <v>167</v>
      </c>
      <c r="AA13" s="51" t="s">
        <v>168</v>
      </c>
      <c r="AB13" s="51" t="s">
        <v>169</v>
      </c>
      <c r="AC13" s="51" t="s">
        <v>170</v>
      </c>
      <c r="AD13" s="51" t="s">
        <v>171</v>
      </c>
      <c r="AE13" s="51" t="s">
        <v>172</v>
      </c>
      <c r="AF13" s="51" t="s">
        <v>173</v>
      </c>
      <c r="AG13" s="51" t="s">
        <v>174</v>
      </c>
      <c r="AH13" s="51" t="s">
        <v>175</v>
      </c>
      <c r="AI13" s="51" t="s">
        <v>176</v>
      </c>
      <c r="AJ13" s="51" t="s">
        <v>177</v>
      </c>
      <c r="AK13" s="51" t="s">
        <v>178</v>
      </c>
      <c r="AL13" s="51" t="s">
        <v>179</v>
      </c>
      <c r="AM13" s="51" t="s">
        <v>180</v>
      </c>
      <c r="AN13" s="51" t="s">
        <v>181</v>
      </c>
      <c r="AO13" s="51" t="s">
        <v>182</v>
      </c>
      <c r="AP13" s="51" t="s">
        <v>183</v>
      </c>
      <c r="AQ13" s="51" t="s">
        <v>184</v>
      </c>
      <c r="AR13" s="51" t="s">
        <v>185</v>
      </c>
      <c r="AS13" s="51" t="s">
        <v>186</v>
      </c>
      <c r="AT13" s="51" t="s">
        <v>187</v>
      </c>
      <c r="AU13" s="51" t="s">
        <v>188</v>
      </c>
      <c r="AV13" s="51" t="s">
        <v>189</v>
      </c>
      <c r="AW13" s="51" t="s">
        <v>190</v>
      </c>
      <c r="AX13" s="51" t="s">
        <v>191</v>
      </c>
      <c r="AY13" s="51" t="s">
        <v>90</v>
      </c>
      <c r="AZ13" s="51" t="s">
        <v>91</v>
      </c>
      <c r="BA13" s="51" t="s">
        <v>92</v>
      </c>
      <c r="BB13" s="51" t="s">
        <v>93</v>
      </c>
      <c r="BC13" s="51" t="s">
        <v>94</v>
      </c>
      <c r="BD13" s="51" t="s">
        <v>95</v>
      </c>
      <c r="BE13" s="51" t="s">
        <v>96</v>
      </c>
      <c r="BF13" s="51" t="s">
        <v>97</v>
      </c>
      <c r="BG13" s="51" t="s">
        <v>98</v>
      </c>
      <c r="BH13" s="51" t="s">
        <v>99</v>
      </c>
      <c r="BI13" s="51" t="s">
        <v>100</v>
      </c>
      <c r="BJ13" s="51" t="s">
        <v>101</v>
      </c>
      <c r="BK13" s="51" t="s">
        <v>102</v>
      </c>
      <c r="BL13" s="51" t="s">
        <v>103</v>
      </c>
      <c r="BM13" s="51" t="s">
        <v>104</v>
      </c>
      <c r="BN13" s="51" t="s">
        <v>105</v>
      </c>
      <c r="BO13" s="51" t="s">
        <v>106</v>
      </c>
      <c r="BP13" s="51" t="s">
        <v>107</v>
      </c>
      <c r="BQ13" s="51" t="s">
        <v>108</v>
      </c>
      <c r="BR13" s="51" t="s">
        <v>109</v>
      </c>
      <c r="BS13" s="51" t="s">
        <v>110</v>
      </c>
      <c r="BT13" s="51" t="s">
        <v>111</v>
      </c>
      <c r="BU13" s="51" t="s">
        <v>112</v>
      </c>
      <c r="BV13" s="51" t="s">
        <v>113</v>
      </c>
      <c r="BW13" s="51" t="s">
        <v>114</v>
      </c>
      <c r="BX13" s="51" t="s">
        <v>115</v>
      </c>
      <c r="BY13" s="51" t="s">
        <v>116</v>
      </c>
      <c r="BZ13" s="51" t="s">
        <v>117</v>
      </c>
      <c r="CA13" s="51" t="s">
        <v>118</v>
      </c>
      <c r="CB13" s="51" t="s">
        <v>119</v>
      </c>
      <c r="CC13" s="51" t="s">
        <v>120</v>
      </c>
      <c r="CD13" s="51" t="s">
        <v>121</v>
      </c>
      <c r="CE13" s="52" t="s">
        <v>122</v>
      </c>
    </row>
    <row r="14" spans="1:83" x14ac:dyDescent="0.35">
      <c r="A14" s="328"/>
      <c r="B14" s="331" t="s">
        <v>305</v>
      </c>
      <c r="C14" s="352"/>
      <c r="D14" s="278" t="s">
        <v>124</v>
      </c>
      <c r="E14" s="278" t="s">
        <v>124</v>
      </c>
      <c r="F14" s="278" t="s">
        <v>124</v>
      </c>
      <c r="G14" s="278" t="s">
        <v>124</v>
      </c>
      <c r="H14" s="278" t="s">
        <v>124</v>
      </c>
      <c r="I14" s="278" t="s">
        <v>124</v>
      </c>
      <c r="J14" s="278" t="s">
        <v>124</v>
      </c>
      <c r="K14" s="278" t="s">
        <v>124</v>
      </c>
      <c r="L14" s="278" t="s">
        <v>124</v>
      </c>
      <c r="M14" s="278" t="s">
        <v>124</v>
      </c>
      <c r="N14" s="278" t="s">
        <v>124</v>
      </c>
      <c r="O14" s="278" t="s">
        <v>124</v>
      </c>
      <c r="P14" s="278" t="s">
        <v>124</v>
      </c>
      <c r="Q14" s="278" t="s">
        <v>124</v>
      </c>
      <c r="R14" s="278" t="s">
        <v>124</v>
      </c>
      <c r="S14" s="278" t="s">
        <v>124</v>
      </c>
      <c r="T14" s="278" t="s">
        <v>124</v>
      </c>
      <c r="U14" s="278" t="s">
        <v>124</v>
      </c>
      <c r="V14" s="278" t="s">
        <v>124</v>
      </c>
      <c r="W14" s="278" t="s">
        <v>124</v>
      </c>
      <c r="X14" s="278" t="s">
        <v>124</v>
      </c>
      <c r="Y14" s="278" t="s">
        <v>124</v>
      </c>
      <c r="Z14" s="278" t="s">
        <v>124</v>
      </c>
      <c r="AA14" s="278" t="s">
        <v>124</v>
      </c>
      <c r="AB14" s="278" t="s">
        <v>124</v>
      </c>
      <c r="AC14" s="278" t="s">
        <v>124</v>
      </c>
      <c r="AD14" s="278" t="s">
        <v>124</v>
      </c>
      <c r="AE14" s="278" t="s">
        <v>124</v>
      </c>
      <c r="AF14" s="278" t="s">
        <v>124</v>
      </c>
      <c r="AG14" s="278" t="s">
        <v>124</v>
      </c>
      <c r="AH14" s="278" t="s">
        <v>124</v>
      </c>
      <c r="AI14" s="278" t="s">
        <v>124</v>
      </c>
      <c r="AJ14" s="278" t="s">
        <v>124</v>
      </c>
      <c r="AK14" s="278" t="s">
        <v>124</v>
      </c>
      <c r="AL14" s="278" t="s">
        <v>124</v>
      </c>
      <c r="AM14" s="278" t="s">
        <v>124</v>
      </c>
      <c r="AN14" s="278" t="s">
        <v>124</v>
      </c>
      <c r="AO14" s="278" t="s">
        <v>124</v>
      </c>
      <c r="AP14" s="278" t="s">
        <v>124</v>
      </c>
      <c r="AQ14" s="278" t="s">
        <v>124</v>
      </c>
      <c r="AR14" s="278" t="s">
        <v>124</v>
      </c>
      <c r="AS14" s="278" t="s">
        <v>124</v>
      </c>
      <c r="AT14" s="278" t="s">
        <v>124</v>
      </c>
      <c r="AU14" s="278" t="s">
        <v>124</v>
      </c>
      <c r="AV14" s="278" t="s">
        <v>124</v>
      </c>
      <c r="AW14" s="278" t="s">
        <v>124</v>
      </c>
      <c r="AX14" s="278" t="s">
        <v>124</v>
      </c>
      <c r="AY14" s="278" t="s">
        <v>124</v>
      </c>
      <c r="AZ14" s="278" t="s">
        <v>124</v>
      </c>
      <c r="BA14" s="278" t="s">
        <v>124</v>
      </c>
      <c r="BB14" s="278" t="s">
        <v>124</v>
      </c>
      <c r="BC14" s="278" t="s">
        <v>124</v>
      </c>
      <c r="BD14" s="278" t="s">
        <v>124</v>
      </c>
      <c r="BE14" s="278" t="s">
        <v>124</v>
      </c>
      <c r="BF14" s="278" t="s">
        <v>124</v>
      </c>
      <c r="BG14" s="278" t="s">
        <v>124</v>
      </c>
      <c r="BH14" s="278" t="s">
        <v>124</v>
      </c>
      <c r="BI14" s="278" t="s">
        <v>124</v>
      </c>
      <c r="BJ14" s="278" t="s">
        <v>124</v>
      </c>
      <c r="BK14" s="278" t="s">
        <v>124</v>
      </c>
      <c r="BL14" s="278" t="s">
        <v>124</v>
      </c>
      <c r="BM14" s="278" t="s">
        <v>124</v>
      </c>
      <c r="BN14" s="278" t="s">
        <v>124</v>
      </c>
      <c r="BO14" s="278" t="s">
        <v>124</v>
      </c>
      <c r="BP14" s="278" t="s">
        <v>124</v>
      </c>
      <c r="BQ14" s="278" t="s">
        <v>124</v>
      </c>
      <c r="BR14" s="278" t="s">
        <v>124</v>
      </c>
      <c r="BS14" s="278" t="s">
        <v>124</v>
      </c>
      <c r="BT14" s="278" t="s">
        <v>124</v>
      </c>
      <c r="BU14" s="278" t="s">
        <v>124</v>
      </c>
      <c r="BV14" s="278" t="s">
        <v>124</v>
      </c>
      <c r="BW14" s="278" t="s">
        <v>124</v>
      </c>
      <c r="BX14" s="278" t="s">
        <v>124</v>
      </c>
      <c r="BY14" s="278" t="s">
        <v>124</v>
      </c>
      <c r="BZ14" s="278" t="s">
        <v>125</v>
      </c>
      <c r="CA14" s="278" t="s">
        <v>125</v>
      </c>
      <c r="CB14" s="278" t="s">
        <v>125</v>
      </c>
      <c r="CC14" s="278" t="s">
        <v>125</v>
      </c>
      <c r="CD14" s="278" t="s">
        <v>125</v>
      </c>
      <c r="CE14" s="279" t="s">
        <v>125</v>
      </c>
    </row>
    <row r="15" spans="1:83" s="244" customFormat="1" ht="24" customHeight="1" x14ac:dyDescent="0.35">
      <c r="A15" s="513"/>
      <c r="B15" s="109" t="s">
        <v>137</v>
      </c>
      <c r="C15" s="388"/>
      <c r="D15" s="260">
        <f t="shared" ref="D15:AI15" si="6">SUM(D17,D16,D22,D23)</f>
        <v>609.8515261879204</v>
      </c>
      <c r="E15" s="260">
        <f t="shared" si="6"/>
        <v>751.080300673544</v>
      </c>
      <c r="F15" s="260">
        <f t="shared" si="6"/>
        <v>648.79904021596792</v>
      </c>
      <c r="G15" s="260">
        <f t="shared" si="6"/>
        <v>526.32521069926372</v>
      </c>
      <c r="H15" s="260">
        <f t="shared" si="6"/>
        <v>873.65243307512935</v>
      </c>
      <c r="I15" s="260">
        <f t="shared" si="6"/>
        <v>708.92783481941649</v>
      </c>
      <c r="J15" s="260">
        <f t="shared" si="6"/>
        <v>491.33169669060993</v>
      </c>
      <c r="K15" s="260">
        <f t="shared" si="6"/>
        <v>472.43432374097108</v>
      </c>
      <c r="L15" s="260">
        <f t="shared" si="6"/>
        <v>591.38662062790502</v>
      </c>
      <c r="M15" s="260">
        <f t="shared" si="6"/>
        <v>687.01703476108923</v>
      </c>
      <c r="N15" s="260">
        <f t="shared" si="6"/>
        <v>1304.4376073218814</v>
      </c>
      <c r="O15" s="260">
        <f t="shared" si="6"/>
        <v>1100.3273260800795</v>
      </c>
      <c r="P15" s="260">
        <f t="shared" si="6"/>
        <v>777.19347881426825</v>
      </c>
      <c r="Q15" s="260">
        <f t="shared" si="6"/>
        <v>901.00710597148282</v>
      </c>
      <c r="R15" s="260">
        <f t="shared" si="6"/>
        <v>1551.743325109951</v>
      </c>
      <c r="S15" s="260">
        <f t="shared" si="6"/>
        <v>1528.7552228427462</v>
      </c>
      <c r="T15" s="260">
        <f t="shared" si="6"/>
        <v>1014.5638669131198</v>
      </c>
      <c r="U15" s="260">
        <f t="shared" si="6"/>
        <v>1054.9834999083828</v>
      </c>
      <c r="V15" s="260">
        <f t="shared" si="6"/>
        <v>1596.8740408660453</v>
      </c>
      <c r="W15" s="260">
        <f t="shared" si="6"/>
        <v>2416.1965342764029</v>
      </c>
      <c r="X15" s="260">
        <f t="shared" si="6"/>
        <v>2325.7228710796262</v>
      </c>
      <c r="Y15" s="260">
        <f t="shared" si="6"/>
        <v>2242.0469916898137</v>
      </c>
      <c r="Z15" s="260">
        <f t="shared" si="6"/>
        <v>2414.8045645058469</v>
      </c>
      <c r="AA15" s="260">
        <f t="shared" si="6"/>
        <v>3572.8174272280148</v>
      </c>
      <c r="AB15" s="260">
        <f t="shared" si="6"/>
        <v>2876.2696701894092</v>
      </c>
      <c r="AC15" s="260">
        <f t="shared" si="6"/>
        <v>2200.7456716862462</v>
      </c>
      <c r="AD15" s="260">
        <f t="shared" si="6"/>
        <v>2250.5131965730052</v>
      </c>
      <c r="AE15" s="260">
        <f t="shared" si="6"/>
        <v>3836.2118516286469</v>
      </c>
      <c r="AF15" s="260">
        <f t="shared" si="6"/>
        <v>4141.4176609091091</v>
      </c>
      <c r="AG15" s="260">
        <f t="shared" si="6"/>
        <v>4091.9368845860299</v>
      </c>
      <c r="AH15" s="260">
        <f t="shared" si="6"/>
        <v>6698.9908232126318</v>
      </c>
      <c r="AI15" s="260">
        <f t="shared" si="6"/>
        <v>5867.4858236647469</v>
      </c>
      <c r="AJ15" s="260">
        <f t="shared" ref="AJ15:BO15" si="7">SUM(AJ17,AJ16,AJ22,AJ23)</f>
        <v>8671.4874650642942</v>
      </c>
      <c r="AK15" s="260">
        <f t="shared" si="7"/>
        <v>12123.666369302562</v>
      </c>
      <c r="AL15" s="260">
        <f t="shared" si="7"/>
        <v>14257.397624529727</v>
      </c>
      <c r="AM15" s="260">
        <f t="shared" si="7"/>
        <v>15850.650655249074</v>
      </c>
      <c r="AN15" s="260">
        <f t="shared" si="7"/>
        <v>16693.613739613229</v>
      </c>
      <c r="AO15" s="260">
        <f t="shared" si="7"/>
        <v>17226.264438590908</v>
      </c>
      <c r="AP15" s="260">
        <f t="shared" si="7"/>
        <v>17202.69543167574</v>
      </c>
      <c r="AQ15" s="260">
        <f t="shared" si="7"/>
        <v>14606.166416928943</v>
      </c>
      <c r="AR15" s="260">
        <f t="shared" si="7"/>
        <v>10380.907460937478</v>
      </c>
      <c r="AS15" s="260">
        <f t="shared" si="7"/>
        <v>7771.50642577502</v>
      </c>
      <c r="AT15" s="260">
        <f t="shared" si="7"/>
        <v>8112.9359312513179</v>
      </c>
      <c r="AU15" s="260">
        <f t="shared" si="7"/>
        <v>11630.117981616373</v>
      </c>
      <c r="AV15" s="260">
        <f t="shared" si="7"/>
        <v>13884.262676066859</v>
      </c>
      <c r="AW15" s="260">
        <f t="shared" si="7"/>
        <v>13966.284586834034</v>
      </c>
      <c r="AX15" s="260">
        <f t="shared" si="7"/>
        <v>12050.300077128501</v>
      </c>
      <c r="AY15" s="260">
        <f t="shared" si="7"/>
        <v>10638.7010258312</v>
      </c>
      <c r="AZ15" s="260">
        <f t="shared" si="7"/>
        <v>8814.4098568068148</v>
      </c>
      <c r="BA15" s="260">
        <f t="shared" si="7"/>
        <v>6707.9231171406554</v>
      </c>
      <c r="BB15" s="260">
        <f t="shared" si="7"/>
        <v>6023.0681364172106</v>
      </c>
      <c r="BC15" s="260">
        <f t="shared" si="7"/>
        <v>5442.2630521114997</v>
      </c>
      <c r="BD15" s="260">
        <f t="shared" si="7"/>
        <v>4759.1021336683898</v>
      </c>
      <c r="BE15" s="260">
        <f t="shared" si="7"/>
        <v>4215.6645861048046</v>
      </c>
      <c r="BF15" s="260">
        <f t="shared" si="7"/>
        <v>4150.7237565715022</v>
      </c>
      <c r="BG15" s="260">
        <f t="shared" si="7"/>
        <v>3951.7005544842159</v>
      </c>
      <c r="BH15" s="260">
        <f t="shared" si="7"/>
        <v>3303.9897249596643</v>
      </c>
      <c r="BI15" s="260">
        <f t="shared" si="7"/>
        <v>3370.9825316017277</v>
      </c>
      <c r="BJ15" s="260">
        <f t="shared" si="7"/>
        <v>3455.1098965720403</v>
      </c>
      <c r="BK15" s="260">
        <f t="shared" si="7"/>
        <v>3101.0011530217002</v>
      </c>
      <c r="BL15" s="260">
        <f t="shared" si="7"/>
        <v>3814.4931236202037</v>
      </c>
      <c r="BM15" s="260">
        <f t="shared" si="7"/>
        <v>6171.6230437563427</v>
      </c>
      <c r="BN15" s="260">
        <f t="shared" si="7"/>
        <v>5797.5219807346311</v>
      </c>
      <c r="BO15" s="260">
        <f t="shared" si="7"/>
        <v>6282.9569561905082</v>
      </c>
      <c r="BP15" s="260">
        <f t="shared" ref="BP15:CE15" si="8">SUM(BP17,BP16,BP22,BP23)</f>
        <v>6471.1287511209548</v>
      </c>
      <c r="BQ15" s="260">
        <f t="shared" si="8"/>
        <v>5325.6131354677455</v>
      </c>
      <c r="BR15" s="260">
        <f t="shared" si="8"/>
        <v>3778.9199540836921</v>
      </c>
      <c r="BS15" s="260">
        <f t="shared" si="8"/>
        <v>3333.8610789862455</v>
      </c>
      <c r="BT15" s="260">
        <f t="shared" si="8"/>
        <v>3264.6941155912446</v>
      </c>
      <c r="BU15" s="260">
        <f t="shared" si="8"/>
        <v>3470.7289545906424</v>
      </c>
      <c r="BV15" s="260">
        <f t="shared" si="8"/>
        <v>3718.4643826376459</v>
      </c>
      <c r="BW15" s="260">
        <f t="shared" si="8"/>
        <v>8289.7005518149181</v>
      </c>
      <c r="BX15" s="260">
        <f t="shared" si="8"/>
        <v>18415.448766359485</v>
      </c>
      <c r="BY15" s="260">
        <f t="shared" si="8"/>
        <v>14272.331369976497</v>
      </c>
      <c r="BZ15" s="260">
        <f t="shared" si="8"/>
        <v>10749.358628033193</v>
      </c>
      <c r="CA15" s="260">
        <f t="shared" si="8"/>
        <v>13323.444079409661</v>
      </c>
      <c r="CB15" s="260">
        <f t="shared" si="8"/>
        <v>16485.378389319696</v>
      </c>
      <c r="CC15" s="260">
        <f t="shared" si="8"/>
        <v>18289.732896398255</v>
      </c>
      <c r="CD15" s="260">
        <f t="shared" si="8"/>
        <v>18641.258390412411</v>
      </c>
      <c r="CE15" s="312">
        <f t="shared" si="8"/>
        <v>18139.793559794161</v>
      </c>
    </row>
    <row r="16" spans="1:83" ht="26.25" customHeight="1" x14ac:dyDescent="0.35">
      <c r="A16" s="322"/>
      <c r="B16" s="74" t="s">
        <v>749</v>
      </c>
      <c r="C16" s="243"/>
      <c r="D16" s="199">
        <v>0</v>
      </c>
      <c r="E16" s="199">
        <v>0</v>
      </c>
      <c r="F16" s="199">
        <v>0</v>
      </c>
      <c r="G16" s="199">
        <v>0</v>
      </c>
      <c r="H16" s="199">
        <v>0</v>
      </c>
      <c r="I16" s="199">
        <v>0</v>
      </c>
      <c r="J16" s="199">
        <v>0</v>
      </c>
      <c r="K16" s="199">
        <v>0</v>
      </c>
      <c r="L16" s="199">
        <v>0</v>
      </c>
      <c r="M16" s="199">
        <v>0</v>
      </c>
      <c r="N16" s="199">
        <v>0</v>
      </c>
      <c r="O16" s="199">
        <v>0</v>
      </c>
      <c r="P16" s="199">
        <v>0</v>
      </c>
      <c r="Q16" s="199">
        <v>0</v>
      </c>
      <c r="R16" s="199">
        <v>0</v>
      </c>
      <c r="S16" s="199">
        <v>0</v>
      </c>
      <c r="T16" s="199">
        <v>0</v>
      </c>
      <c r="U16" s="199">
        <v>0</v>
      </c>
      <c r="V16" s="199">
        <v>0</v>
      </c>
      <c r="W16" s="199">
        <v>0</v>
      </c>
      <c r="X16" s="199">
        <v>0</v>
      </c>
      <c r="Y16" s="199">
        <v>0</v>
      </c>
      <c r="Z16" s="199">
        <v>0</v>
      </c>
      <c r="AA16" s="199">
        <v>0</v>
      </c>
      <c r="AB16" s="199">
        <v>0</v>
      </c>
      <c r="AC16" s="199">
        <v>0</v>
      </c>
      <c r="AD16" s="199">
        <v>0</v>
      </c>
      <c r="AE16" s="199">
        <v>0</v>
      </c>
      <c r="AF16" s="199">
        <v>0</v>
      </c>
      <c r="AG16" s="199">
        <v>0</v>
      </c>
      <c r="AH16" s="199">
        <v>3007.8293582864039</v>
      </c>
      <c r="AI16" s="199">
        <v>2609.4345967488625</v>
      </c>
      <c r="AJ16" s="199">
        <v>3319.7497817073531</v>
      </c>
      <c r="AK16" s="199">
        <v>5703.5595378527478</v>
      </c>
      <c r="AL16" s="199">
        <v>8998.9524716419492</v>
      </c>
      <c r="AM16" s="199">
        <v>10859.396126240268</v>
      </c>
      <c r="AN16" s="199">
        <v>11730.817492230095</v>
      </c>
      <c r="AO16" s="199">
        <v>12509.301799797016</v>
      </c>
      <c r="AP16" s="199">
        <v>12288.449323187153</v>
      </c>
      <c r="AQ16" s="199">
        <v>10674.187000353175</v>
      </c>
      <c r="AR16" s="199">
        <v>7613.6331153658575</v>
      </c>
      <c r="AS16" s="199">
        <v>6077.3905101382052</v>
      </c>
      <c r="AT16" s="199">
        <v>6260.8710404890126</v>
      </c>
      <c r="AU16" s="199">
        <v>8416.273696316779</v>
      </c>
      <c r="AV16" s="199">
        <v>10461.100445537644</v>
      </c>
      <c r="AW16" s="199">
        <v>10844.110689510026</v>
      </c>
      <c r="AX16" s="199">
        <v>9634.688637017176</v>
      </c>
      <c r="AY16" s="199">
        <v>8660.2452776399841</v>
      </c>
      <c r="AZ16" s="199">
        <v>4067.3501502003287</v>
      </c>
      <c r="BA16" s="199">
        <v>0</v>
      </c>
      <c r="BB16" s="199">
        <v>0</v>
      </c>
      <c r="BC16" s="199">
        <v>0</v>
      </c>
      <c r="BD16" s="199">
        <v>0</v>
      </c>
      <c r="BE16" s="199">
        <v>0</v>
      </c>
      <c r="BF16" s="199">
        <v>0</v>
      </c>
      <c r="BG16" s="199">
        <v>0</v>
      </c>
      <c r="BH16" s="199">
        <v>0</v>
      </c>
      <c r="BI16" s="199">
        <v>0</v>
      </c>
      <c r="BJ16" s="199">
        <v>0</v>
      </c>
      <c r="BK16" s="199">
        <v>0</v>
      </c>
      <c r="BL16" s="199">
        <v>0</v>
      </c>
      <c r="BM16" s="199">
        <v>0</v>
      </c>
      <c r="BN16" s="199">
        <v>0</v>
      </c>
      <c r="BO16" s="199">
        <v>0</v>
      </c>
      <c r="BP16" s="199">
        <v>0</v>
      </c>
      <c r="BQ16" s="199">
        <v>0</v>
      </c>
      <c r="BR16" s="199">
        <v>0</v>
      </c>
      <c r="BS16" s="199">
        <v>0</v>
      </c>
      <c r="BT16" s="199">
        <v>0</v>
      </c>
      <c r="BU16" s="199">
        <v>0</v>
      </c>
      <c r="BV16" s="199">
        <v>0</v>
      </c>
      <c r="BW16" s="199">
        <v>0</v>
      </c>
      <c r="BX16" s="199">
        <v>0</v>
      </c>
      <c r="BY16" s="199">
        <v>0</v>
      </c>
      <c r="BZ16" s="199">
        <v>0</v>
      </c>
      <c r="CA16" s="199">
        <v>0</v>
      </c>
      <c r="CB16" s="199">
        <v>0</v>
      </c>
      <c r="CC16" s="199">
        <v>0</v>
      </c>
      <c r="CD16" s="199">
        <v>0</v>
      </c>
      <c r="CE16" s="222">
        <v>0</v>
      </c>
    </row>
    <row r="17" spans="1:83" ht="26.25" customHeight="1" x14ac:dyDescent="0.35">
      <c r="A17" s="322"/>
      <c r="B17" s="74" t="s">
        <v>750</v>
      </c>
      <c r="C17" s="53"/>
      <c r="D17" s="199">
        <f t="shared" ref="D17:AI17" si="9">SUM(D18,D19)</f>
        <v>0</v>
      </c>
      <c r="E17" s="199">
        <f t="shared" si="9"/>
        <v>0</v>
      </c>
      <c r="F17" s="199">
        <f t="shared" si="9"/>
        <v>0</v>
      </c>
      <c r="G17" s="199">
        <f t="shared" si="9"/>
        <v>0</v>
      </c>
      <c r="H17" s="199">
        <f t="shared" si="9"/>
        <v>0</v>
      </c>
      <c r="I17" s="199">
        <f t="shared" si="9"/>
        <v>0</v>
      </c>
      <c r="J17" s="199">
        <f t="shared" si="9"/>
        <v>0</v>
      </c>
      <c r="K17" s="199">
        <f t="shared" si="9"/>
        <v>0</v>
      </c>
      <c r="L17" s="199">
        <f t="shared" si="9"/>
        <v>0</v>
      </c>
      <c r="M17" s="199">
        <f t="shared" si="9"/>
        <v>0</v>
      </c>
      <c r="N17" s="199">
        <f t="shared" si="9"/>
        <v>0</v>
      </c>
      <c r="O17" s="199">
        <f t="shared" si="9"/>
        <v>0</v>
      </c>
      <c r="P17" s="199">
        <f t="shared" si="9"/>
        <v>0</v>
      </c>
      <c r="Q17" s="199">
        <f t="shared" si="9"/>
        <v>0</v>
      </c>
      <c r="R17" s="199">
        <f t="shared" si="9"/>
        <v>0</v>
      </c>
      <c r="S17" s="199">
        <f t="shared" si="9"/>
        <v>0</v>
      </c>
      <c r="T17" s="199">
        <f t="shared" si="9"/>
        <v>0</v>
      </c>
      <c r="U17" s="199">
        <f t="shared" si="9"/>
        <v>0</v>
      </c>
      <c r="V17" s="199">
        <f t="shared" si="9"/>
        <v>0</v>
      </c>
      <c r="W17" s="199">
        <f t="shared" si="9"/>
        <v>0</v>
      </c>
      <c r="X17" s="199">
        <f t="shared" si="9"/>
        <v>0</v>
      </c>
      <c r="Y17" s="199">
        <f t="shared" si="9"/>
        <v>0</v>
      </c>
      <c r="Z17" s="199">
        <f t="shared" si="9"/>
        <v>0</v>
      </c>
      <c r="AA17" s="199">
        <f t="shared" si="9"/>
        <v>0</v>
      </c>
      <c r="AB17" s="199">
        <f t="shared" si="9"/>
        <v>0</v>
      </c>
      <c r="AC17" s="199">
        <f t="shared" si="9"/>
        <v>0</v>
      </c>
      <c r="AD17" s="199">
        <f t="shared" si="9"/>
        <v>0</v>
      </c>
      <c r="AE17" s="199">
        <f t="shared" si="9"/>
        <v>0</v>
      </c>
      <c r="AF17" s="199">
        <f t="shared" si="9"/>
        <v>0</v>
      </c>
      <c r="AG17" s="199">
        <f t="shared" si="9"/>
        <v>0</v>
      </c>
      <c r="AH17" s="199">
        <f t="shared" si="9"/>
        <v>0</v>
      </c>
      <c r="AI17" s="199">
        <f t="shared" si="9"/>
        <v>0</v>
      </c>
      <c r="AJ17" s="199">
        <f t="shared" ref="AJ17:BO17" si="10">SUM(AJ18,AJ19)</f>
        <v>0</v>
      </c>
      <c r="AK17" s="199">
        <f t="shared" si="10"/>
        <v>0</v>
      </c>
      <c r="AL17" s="199">
        <f t="shared" si="10"/>
        <v>0</v>
      </c>
      <c r="AM17" s="199">
        <f t="shared" si="10"/>
        <v>0</v>
      </c>
      <c r="AN17" s="199">
        <f t="shared" si="10"/>
        <v>0</v>
      </c>
      <c r="AO17" s="199">
        <f t="shared" si="10"/>
        <v>0</v>
      </c>
      <c r="AP17" s="199">
        <f t="shared" si="10"/>
        <v>0</v>
      </c>
      <c r="AQ17" s="199">
        <f t="shared" si="10"/>
        <v>0</v>
      </c>
      <c r="AR17" s="199">
        <f t="shared" si="10"/>
        <v>0</v>
      </c>
      <c r="AS17" s="199">
        <f t="shared" si="10"/>
        <v>0</v>
      </c>
      <c r="AT17" s="199">
        <f t="shared" si="10"/>
        <v>0</v>
      </c>
      <c r="AU17" s="199">
        <f t="shared" si="10"/>
        <v>0</v>
      </c>
      <c r="AV17" s="199">
        <f t="shared" si="10"/>
        <v>0</v>
      </c>
      <c r="AW17" s="199">
        <f t="shared" si="10"/>
        <v>0</v>
      </c>
      <c r="AX17" s="199">
        <f t="shared" si="10"/>
        <v>0</v>
      </c>
      <c r="AY17" s="199">
        <f t="shared" si="10"/>
        <v>0</v>
      </c>
      <c r="AZ17" s="199">
        <f t="shared" si="10"/>
        <v>3734.4498683223173</v>
      </c>
      <c r="BA17" s="199">
        <f t="shared" si="10"/>
        <v>6707.9231171406554</v>
      </c>
      <c r="BB17" s="199">
        <f t="shared" si="10"/>
        <v>6023.0681364172106</v>
      </c>
      <c r="BC17" s="199">
        <f t="shared" si="10"/>
        <v>5442.2630521114997</v>
      </c>
      <c r="BD17" s="199">
        <f t="shared" si="10"/>
        <v>4759.1021336683898</v>
      </c>
      <c r="BE17" s="199">
        <f t="shared" si="10"/>
        <v>4215.6645861048046</v>
      </c>
      <c r="BF17" s="199">
        <f t="shared" si="10"/>
        <v>4150.7237565715022</v>
      </c>
      <c r="BG17" s="199">
        <f t="shared" si="10"/>
        <v>3951.7005544842159</v>
      </c>
      <c r="BH17" s="199">
        <f t="shared" si="10"/>
        <v>3303.9897249596643</v>
      </c>
      <c r="BI17" s="199">
        <f t="shared" si="10"/>
        <v>3370.9825316017277</v>
      </c>
      <c r="BJ17" s="199">
        <f t="shared" si="10"/>
        <v>3455.1098965720403</v>
      </c>
      <c r="BK17" s="199">
        <f t="shared" si="10"/>
        <v>3101.0011530217002</v>
      </c>
      <c r="BL17" s="199">
        <f t="shared" si="10"/>
        <v>3814.4931236202037</v>
      </c>
      <c r="BM17" s="199">
        <f t="shared" si="10"/>
        <v>6171.6230437563427</v>
      </c>
      <c r="BN17" s="199">
        <f t="shared" si="10"/>
        <v>5797.5219807346311</v>
      </c>
      <c r="BO17" s="199">
        <f t="shared" si="10"/>
        <v>6282.9569561905082</v>
      </c>
      <c r="BP17" s="199">
        <f t="shared" ref="BP17:CE17" si="11">SUM(BP18,BP19)</f>
        <v>6471.1287511209548</v>
      </c>
      <c r="BQ17" s="199">
        <f t="shared" si="11"/>
        <v>5319.3915907412947</v>
      </c>
      <c r="BR17" s="199">
        <f t="shared" si="11"/>
        <v>3717.498994531426</v>
      </c>
      <c r="BS17" s="199">
        <f t="shared" si="11"/>
        <v>2783.8267617481224</v>
      </c>
      <c r="BT17" s="199">
        <f t="shared" si="11"/>
        <v>2211.3415524765778</v>
      </c>
      <c r="BU17" s="199">
        <f t="shared" si="11"/>
        <v>1933.2698972718222</v>
      </c>
      <c r="BV17" s="199">
        <f t="shared" si="11"/>
        <v>1479.8270840935802</v>
      </c>
      <c r="BW17" s="199">
        <f t="shared" si="11"/>
        <v>792.61510935651449</v>
      </c>
      <c r="BX17" s="199">
        <f t="shared" si="11"/>
        <v>1091.881711461361</v>
      </c>
      <c r="BY17" s="199">
        <f t="shared" si="11"/>
        <v>513.95105247922424</v>
      </c>
      <c r="BZ17" s="199">
        <f t="shared" si="11"/>
        <v>284.98611345037011</v>
      </c>
      <c r="CA17" s="199">
        <f t="shared" si="11"/>
        <v>204.64741245762406</v>
      </c>
      <c r="CB17" s="199">
        <f t="shared" si="11"/>
        <v>162.17342942494349</v>
      </c>
      <c r="CC17" s="199">
        <f t="shared" si="11"/>
        <v>77.050444590089256</v>
      </c>
      <c r="CD17" s="199">
        <f t="shared" si="11"/>
        <v>73.147137001049686</v>
      </c>
      <c r="CE17" s="222">
        <f t="shared" si="11"/>
        <v>72.647279452157406</v>
      </c>
    </row>
    <row r="18" spans="1:83" x14ac:dyDescent="0.35">
      <c r="A18" s="322"/>
      <c r="B18" s="203" t="s">
        <v>228</v>
      </c>
      <c r="C18" s="53"/>
      <c r="D18" s="199">
        <v>0</v>
      </c>
      <c r="E18" s="199">
        <v>0</v>
      </c>
      <c r="F18" s="199">
        <v>0</v>
      </c>
      <c r="G18" s="199">
        <v>0</v>
      </c>
      <c r="H18" s="199">
        <v>0</v>
      </c>
      <c r="I18" s="199">
        <v>0</v>
      </c>
      <c r="J18" s="199">
        <v>0</v>
      </c>
      <c r="K18" s="199">
        <v>0</v>
      </c>
      <c r="L18" s="199">
        <v>0</v>
      </c>
      <c r="M18" s="199">
        <v>0</v>
      </c>
      <c r="N18" s="199">
        <v>0</v>
      </c>
      <c r="O18" s="199">
        <v>0</v>
      </c>
      <c r="P18" s="199">
        <v>0</v>
      </c>
      <c r="Q18" s="199">
        <v>0</v>
      </c>
      <c r="R18" s="199">
        <v>0</v>
      </c>
      <c r="S18" s="199">
        <v>0</v>
      </c>
      <c r="T18" s="199">
        <v>0</v>
      </c>
      <c r="U18" s="199">
        <v>0</v>
      </c>
      <c r="V18" s="199">
        <v>0</v>
      </c>
      <c r="W18" s="199">
        <v>0</v>
      </c>
      <c r="X18" s="199">
        <v>0</v>
      </c>
      <c r="Y18" s="199">
        <v>0</v>
      </c>
      <c r="Z18" s="199">
        <v>0</v>
      </c>
      <c r="AA18" s="199">
        <v>0</v>
      </c>
      <c r="AB18" s="199">
        <v>0</v>
      </c>
      <c r="AC18" s="199">
        <v>0</v>
      </c>
      <c r="AD18" s="199">
        <v>0</v>
      </c>
      <c r="AE18" s="199">
        <v>0</v>
      </c>
      <c r="AF18" s="199">
        <v>0</v>
      </c>
      <c r="AG18" s="199">
        <v>0</v>
      </c>
      <c r="AH18" s="199">
        <v>0</v>
      </c>
      <c r="AI18" s="199">
        <v>0</v>
      </c>
      <c r="AJ18" s="199">
        <v>0</v>
      </c>
      <c r="AK18" s="199">
        <v>0</v>
      </c>
      <c r="AL18" s="199">
        <v>0</v>
      </c>
      <c r="AM18" s="199">
        <v>0</v>
      </c>
      <c r="AN18" s="199">
        <v>0</v>
      </c>
      <c r="AO18" s="199">
        <v>0</v>
      </c>
      <c r="AP18" s="199">
        <v>0</v>
      </c>
      <c r="AQ18" s="199">
        <v>0</v>
      </c>
      <c r="AR18" s="199">
        <v>0</v>
      </c>
      <c r="AS18" s="199">
        <v>0</v>
      </c>
      <c r="AT18" s="199">
        <v>0</v>
      </c>
      <c r="AU18" s="199">
        <v>0</v>
      </c>
      <c r="AV18" s="199">
        <v>0</v>
      </c>
      <c r="AW18" s="199">
        <v>0</v>
      </c>
      <c r="AX18" s="199">
        <v>0</v>
      </c>
      <c r="AY18" s="199">
        <v>0</v>
      </c>
      <c r="AZ18" s="199">
        <v>573.64982355780046</v>
      </c>
      <c r="BA18" s="199">
        <v>818.37548960919366</v>
      </c>
      <c r="BB18" s="199">
        <v>802.88094708763344</v>
      </c>
      <c r="BC18" s="199">
        <v>767.44581983922035</v>
      </c>
      <c r="BD18" s="199">
        <v>738.00741617628819</v>
      </c>
      <c r="BE18" s="199">
        <v>760.04786919997252</v>
      </c>
      <c r="BF18" s="199">
        <v>820.37667734184993</v>
      </c>
      <c r="BG18" s="199">
        <v>783.1927284165231</v>
      </c>
      <c r="BH18" s="199">
        <v>667.30166174206875</v>
      </c>
      <c r="BI18" s="199">
        <v>709.20559716398043</v>
      </c>
      <c r="BJ18" s="199">
        <v>676.81209678064795</v>
      </c>
      <c r="BK18" s="199">
        <v>586.62757116945579</v>
      </c>
      <c r="BL18" s="199">
        <v>971.63975968791851</v>
      </c>
      <c r="BM18" s="199">
        <v>1434.4517828448829</v>
      </c>
      <c r="BN18" s="199">
        <v>1038.283265696615</v>
      </c>
      <c r="BO18" s="199">
        <v>954.89629482429814</v>
      </c>
      <c r="BP18" s="199">
        <v>829.05567931812789</v>
      </c>
      <c r="BQ18" s="199">
        <v>645.86305095967259</v>
      </c>
      <c r="BR18" s="199">
        <v>447.80494311857262</v>
      </c>
      <c r="BS18" s="199">
        <v>372.89735525869878</v>
      </c>
      <c r="BT18" s="199">
        <v>311.59416051338007</v>
      </c>
      <c r="BU18" s="199">
        <v>260.08930342507222</v>
      </c>
      <c r="BV18" s="199">
        <v>176.47454989575209</v>
      </c>
      <c r="BW18" s="199">
        <v>123.00143283824016</v>
      </c>
      <c r="BX18" s="199">
        <v>637.52863076428991</v>
      </c>
      <c r="BY18" s="199">
        <v>199.3491120300373</v>
      </c>
      <c r="BZ18" s="199">
        <v>91.152060242536962</v>
      </c>
      <c r="CA18" s="199">
        <v>69.713979332753055</v>
      </c>
      <c r="CB18" s="199">
        <v>80.681870233058206</v>
      </c>
      <c r="CC18" s="199">
        <v>77.050444590089256</v>
      </c>
      <c r="CD18" s="199">
        <v>73.147137001049686</v>
      </c>
      <c r="CE18" s="222">
        <v>72.647279452157406</v>
      </c>
    </row>
    <row r="19" spans="1:83" x14ac:dyDescent="0.35">
      <c r="A19" s="322"/>
      <c r="B19" s="203" t="s">
        <v>238</v>
      </c>
      <c r="C19" s="53"/>
      <c r="D19" s="199">
        <v>0</v>
      </c>
      <c r="E19" s="199">
        <v>0</v>
      </c>
      <c r="F19" s="199">
        <v>0</v>
      </c>
      <c r="G19" s="199">
        <v>0</v>
      </c>
      <c r="H19" s="199">
        <v>0</v>
      </c>
      <c r="I19" s="199">
        <v>0</v>
      </c>
      <c r="J19" s="199">
        <v>0</v>
      </c>
      <c r="K19" s="199">
        <v>0</v>
      </c>
      <c r="L19" s="199">
        <v>0</v>
      </c>
      <c r="M19" s="199">
        <v>0</v>
      </c>
      <c r="N19" s="199">
        <v>0</v>
      </c>
      <c r="O19" s="199">
        <v>0</v>
      </c>
      <c r="P19" s="199">
        <v>0</v>
      </c>
      <c r="Q19" s="199">
        <v>0</v>
      </c>
      <c r="R19" s="199">
        <v>0</v>
      </c>
      <c r="S19" s="199">
        <v>0</v>
      </c>
      <c r="T19" s="199">
        <v>0</v>
      </c>
      <c r="U19" s="199">
        <v>0</v>
      </c>
      <c r="V19" s="199">
        <v>0</v>
      </c>
      <c r="W19" s="199">
        <v>0</v>
      </c>
      <c r="X19" s="199">
        <v>0</v>
      </c>
      <c r="Y19" s="199">
        <v>0</v>
      </c>
      <c r="Z19" s="199">
        <v>0</v>
      </c>
      <c r="AA19" s="199">
        <v>0</v>
      </c>
      <c r="AB19" s="199">
        <v>0</v>
      </c>
      <c r="AC19" s="199">
        <v>0</v>
      </c>
      <c r="AD19" s="199">
        <v>0</v>
      </c>
      <c r="AE19" s="199">
        <v>0</v>
      </c>
      <c r="AF19" s="199">
        <v>0</v>
      </c>
      <c r="AG19" s="199">
        <v>0</v>
      </c>
      <c r="AH19" s="199">
        <v>0</v>
      </c>
      <c r="AI19" s="199">
        <v>0</v>
      </c>
      <c r="AJ19" s="199">
        <v>0</v>
      </c>
      <c r="AK19" s="199">
        <v>0</v>
      </c>
      <c r="AL19" s="199">
        <v>0</v>
      </c>
      <c r="AM19" s="199">
        <v>0</v>
      </c>
      <c r="AN19" s="199">
        <v>0</v>
      </c>
      <c r="AO19" s="199">
        <v>0</v>
      </c>
      <c r="AP19" s="199">
        <v>0</v>
      </c>
      <c r="AQ19" s="199">
        <v>0</v>
      </c>
      <c r="AR19" s="199">
        <v>0</v>
      </c>
      <c r="AS19" s="199">
        <v>0</v>
      </c>
      <c r="AT19" s="199">
        <v>0</v>
      </c>
      <c r="AU19" s="199">
        <v>0</v>
      </c>
      <c r="AV19" s="199">
        <v>0</v>
      </c>
      <c r="AW19" s="199">
        <v>0</v>
      </c>
      <c r="AX19" s="199">
        <v>0</v>
      </c>
      <c r="AY19" s="199">
        <v>0</v>
      </c>
      <c r="AZ19" s="199">
        <v>3160.8000447645168</v>
      </c>
      <c r="BA19" s="199">
        <v>5889.5476275314622</v>
      </c>
      <c r="BB19" s="199">
        <v>5220.1871893295774</v>
      </c>
      <c r="BC19" s="199">
        <v>4674.8172322722794</v>
      </c>
      <c r="BD19" s="199">
        <v>4021.0947174921016</v>
      </c>
      <c r="BE19" s="199">
        <v>3455.6167169048317</v>
      </c>
      <c r="BF19" s="199">
        <v>3330.3470792296521</v>
      </c>
      <c r="BG19" s="199">
        <v>3168.5078260676928</v>
      </c>
      <c r="BH19" s="199">
        <v>2636.6880632175953</v>
      </c>
      <c r="BI19" s="199">
        <v>2661.7769344377475</v>
      </c>
      <c r="BJ19" s="199">
        <v>2778.2977997913922</v>
      </c>
      <c r="BK19" s="199">
        <v>2514.3735818522446</v>
      </c>
      <c r="BL19" s="199">
        <v>2842.853363932285</v>
      </c>
      <c r="BM19" s="199">
        <v>4737.1712609114602</v>
      </c>
      <c r="BN19" s="199">
        <v>4759.2387150380164</v>
      </c>
      <c r="BO19" s="199">
        <v>5328.0606613662103</v>
      </c>
      <c r="BP19" s="199">
        <v>5642.0730718028271</v>
      </c>
      <c r="BQ19" s="199">
        <v>4673.5285397816224</v>
      </c>
      <c r="BR19" s="199">
        <v>3269.6940514128532</v>
      </c>
      <c r="BS19" s="199">
        <v>2410.9294064894239</v>
      </c>
      <c r="BT19" s="199">
        <v>1899.747391963198</v>
      </c>
      <c r="BU19" s="199">
        <v>1673.1805938467501</v>
      </c>
      <c r="BV19" s="199">
        <v>1303.3525341978282</v>
      </c>
      <c r="BW19" s="199">
        <v>669.61367651827436</v>
      </c>
      <c r="BX19" s="199">
        <v>454.35308069707099</v>
      </c>
      <c r="BY19" s="199">
        <v>314.60194044918688</v>
      </c>
      <c r="BZ19" s="199">
        <v>193.83405320783314</v>
      </c>
      <c r="CA19" s="199">
        <v>134.93343312487099</v>
      </c>
      <c r="CB19" s="199">
        <v>81.491559191885273</v>
      </c>
      <c r="CC19" s="199">
        <v>0</v>
      </c>
      <c r="CD19" s="199">
        <v>0</v>
      </c>
      <c r="CE19" s="222">
        <v>0</v>
      </c>
    </row>
    <row r="20" spans="1:83" x14ac:dyDescent="0.35">
      <c r="A20" s="322"/>
      <c r="B20" s="294" t="s">
        <v>399</v>
      </c>
      <c r="C20" s="74"/>
      <c r="D20" s="199">
        <v>0</v>
      </c>
      <c r="E20" s="199">
        <v>0</v>
      </c>
      <c r="F20" s="199">
        <v>0</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0</v>
      </c>
      <c r="Y20" s="199">
        <v>0</v>
      </c>
      <c r="Z20" s="199">
        <v>0</v>
      </c>
      <c r="AA20" s="199">
        <v>0</v>
      </c>
      <c r="AB20" s="199">
        <v>0</v>
      </c>
      <c r="AC20" s="199">
        <v>0</v>
      </c>
      <c r="AD20" s="199">
        <v>0</v>
      </c>
      <c r="AE20" s="199">
        <v>0</v>
      </c>
      <c r="AF20" s="199">
        <v>0</v>
      </c>
      <c r="AG20" s="199">
        <v>0</v>
      </c>
      <c r="AH20" s="199">
        <v>0</v>
      </c>
      <c r="AI20" s="199">
        <v>0</v>
      </c>
      <c r="AJ20" s="199">
        <v>0</v>
      </c>
      <c r="AK20" s="199">
        <v>0</v>
      </c>
      <c r="AL20" s="199">
        <v>0</v>
      </c>
      <c r="AM20" s="199">
        <v>0</v>
      </c>
      <c r="AN20" s="199">
        <v>0</v>
      </c>
      <c r="AO20" s="199">
        <v>0</v>
      </c>
      <c r="AP20" s="199">
        <v>0</v>
      </c>
      <c r="AQ20" s="199">
        <v>0</v>
      </c>
      <c r="AR20" s="199">
        <v>0</v>
      </c>
      <c r="AS20" s="199">
        <v>0</v>
      </c>
      <c r="AT20" s="199">
        <v>0</v>
      </c>
      <c r="AU20" s="199">
        <v>0</v>
      </c>
      <c r="AV20" s="199">
        <v>0</v>
      </c>
      <c r="AW20" s="199">
        <v>0</v>
      </c>
      <c r="AX20" s="199">
        <v>0</v>
      </c>
      <c r="AY20" s="199">
        <v>0</v>
      </c>
      <c r="AZ20" s="199">
        <v>369.46594908953728</v>
      </c>
      <c r="BA20" s="199">
        <v>568.54602779539277</v>
      </c>
      <c r="BB20" s="199">
        <v>516.35590299872683</v>
      </c>
      <c r="BC20" s="199">
        <v>476.49892194915196</v>
      </c>
      <c r="BD20" s="199">
        <v>503.61393327673073</v>
      </c>
      <c r="BE20" s="199">
        <v>459.49574498514244</v>
      </c>
      <c r="BF20" s="199">
        <v>458.4148582828318</v>
      </c>
      <c r="BG20" s="199">
        <v>395.12133868530952</v>
      </c>
      <c r="BH20" s="199">
        <v>214.14424873857578</v>
      </c>
      <c r="BI20" s="199">
        <v>35.185170263935625</v>
      </c>
      <c r="BJ20" s="199">
        <v>17.311829897171076</v>
      </c>
      <c r="BK20" s="199">
        <v>0</v>
      </c>
      <c r="BL20" s="199">
        <v>0</v>
      </c>
      <c r="BM20" s="199">
        <v>0</v>
      </c>
      <c r="BN20" s="199">
        <v>0</v>
      </c>
      <c r="BO20" s="199">
        <v>0</v>
      </c>
      <c r="BP20" s="199">
        <v>0</v>
      </c>
      <c r="BQ20" s="199">
        <v>0</v>
      </c>
      <c r="BR20" s="199">
        <v>0</v>
      </c>
      <c r="BS20" s="199">
        <v>0</v>
      </c>
      <c r="BT20" s="199">
        <v>0</v>
      </c>
      <c r="BU20" s="199">
        <v>0</v>
      </c>
      <c r="BV20" s="199">
        <v>0</v>
      </c>
      <c r="BW20" s="199">
        <v>0</v>
      </c>
      <c r="BX20" s="199">
        <v>0</v>
      </c>
      <c r="BY20" s="199">
        <v>0</v>
      </c>
      <c r="BZ20" s="199">
        <v>0</v>
      </c>
      <c r="CA20" s="199">
        <v>0</v>
      </c>
      <c r="CB20" s="199">
        <v>0</v>
      </c>
      <c r="CC20" s="199">
        <v>0</v>
      </c>
      <c r="CD20" s="199">
        <v>0</v>
      </c>
      <c r="CE20" s="222">
        <v>0</v>
      </c>
    </row>
    <row r="21" spans="1:83" x14ac:dyDescent="0.35">
      <c r="A21" s="322"/>
      <c r="B21" s="294" t="s">
        <v>412</v>
      </c>
      <c r="C21" s="74"/>
      <c r="D21" s="199">
        <v>0</v>
      </c>
      <c r="E21" s="199">
        <v>0</v>
      </c>
      <c r="F21" s="199">
        <v>0</v>
      </c>
      <c r="G21" s="199">
        <v>0</v>
      </c>
      <c r="H21" s="199">
        <v>0</v>
      </c>
      <c r="I21" s="199">
        <v>0</v>
      </c>
      <c r="J21" s="199">
        <v>0</v>
      </c>
      <c r="K21" s="199">
        <v>0</v>
      </c>
      <c r="L21" s="199">
        <v>0</v>
      </c>
      <c r="M21" s="199">
        <v>0</v>
      </c>
      <c r="N21" s="199">
        <v>0</v>
      </c>
      <c r="O21" s="199">
        <v>0</v>
      </c>
      <c r="P21" s="199">
        <v>0</v>
      </c>
      <c r="Q21" s="199">
        <v>0</v>
      </c>
      <c r="R21" s="199">
        <v>0</v>
      </c>
      <c r="S21" s="199">
        <v>0</v>
      </c>
      <c r="T21" s="199">
        <v>0</v>
      </c>
      <c r="U21" s="199">
        <v>0</v>
      </c>
      <c r="V21" s="199">
        <v>0</v>
      </c>
      <c r="W21" s="199">
        <v>0</v>
      </c>
      <c r="X21" s="199">
        <v>0</v>
      </c>
      <c r="Y21" s="199">
        <v>0</v>
      </c>
      <c r="Z21" s="199">
        <v>0</v>
      </c>
      <c r="AA21" s="199">
        <v>0</v>
      </c>
      <c r="AB21" s="199">
        <v>0</v>
      </c>
      <c r="AC21" s="199">
        <v>0</v>
      </c>
      <c r="AD21" s="199">
        <v>0</v>
      </c>
      <c r="AE21" s="199">
        <v>0</v>
      </c>
      <c r="AF21" s="199">
        <v>0</v>
      </c>
      <c r="AG21" s="199">
        <v>0</v>
      </c>
      <c r="AH21" s="199">
        <v>0</v>
      </c>
      <c r="AI21" s="199">
        <v>0</v>
      </c>
      <c r="AJ21" s="199">
        <v>0</v>
      </c>
      <c r="AK21" s="199">
        <v>0</v>
      </c>
      <c r="AL21" s="199">
        <v>0</v>
      </c>
      <c r="AM21" s="199">
        <v>0</v>
      </c>
      <c r="AN21" s="199">
        <v>0</v>
      </c>
      <c r="AO21" s="199">
        <v>0</v>
      </c>
      <c r="AP21" s="199">
        <v>0</v>
      </c>
      <c r="AQ21" s="199">
        <v>0</v>
      </c>
      <c r="AR21" s="199">
        <v>0</v>
      </c>
      <c r="AS21" s="199">
        <v>0</v>
      </c>
      <c r="AT21" s="199">
        <v>0</v>
      </c>
      <c r="AU21" s="199">
        <v>0</v>
      </c>
      <c r="AV21" s="199">
        <v>0</v>
      </c>
      <c r="AW21" s="199">
        <v>0</v>
      </c>
      <c r="AX21" s="199">
        <v>0</v>
      </c>
      <c r="AY21" s="199">
        <v>0</v>
      </c>
      <c r="AZ21" s="199">
        <v>2791.3340956749794</v>
      </c>
      <c r="BA21" s="199">
        <v>5321.0015997360697</v>
      </c>
      <c r="BB21" s="199">
        <v>4703.8312863308511</v>
      </c>
      <c r="BC21" s="199">
        <v>4198.3183103231268</v>
      </c>
      <c r="BD21" s="199">
        <v>3517.4807842153709</v>
      </c>
      <c r="BE21" s="199">
        <v>2996.1209719196891</v>
      </c>
      <c r="BF21" s="199">
        <v>2871.9322209468201</v>
      </c>
      <c r="BG21" s="199">
        <v>2773.3864873823832</v>
      </c>
      <c r="BH21" s="199">
        <v>2422.5438144790196</v>
      </c>
      <c r="BI21" s="199">
        <v>2626.591764173812</v>
      </c>
      <c r="BJ21" s="199">
        <v>2760.9859698942209</v>
      </c>
      <c r="BK21" s="199">
        <v>2514.3735818522446</v>
      </c>
      <c r="BL21" s="199">
        <v>2842.853363932285</v>
      </c>
      <c r="BM21" s="199">
        <v>4737.1712609114602</v>
      </c>
      <c r="BN21" s="199">
        <v>4759.2387150380164</v>
      </c>
      <c r="BO21" s="199">
        <v>5328.0606613662103</v>
      </c>
      <c r="BP21" s="199">
        <v>5642.0730718028271</v>
      </c>
      <c r="BQ21" s="199">
        <v>4673.5285397816224</v>
      </c>
      <c r="BR21" s="199">
        <v>3269.6940514128532</v>
      </c>
      <c r="BS21" s="199">
        <v>2410.9294064894239</v>
      </c>
      <c r="BT21" s="199">
        <v>1899.747391963198</v>
      </c>
      <c r="BU21" s="199">
        <v>1673.1805938467501</v>
      </c>
      <c r="BV21" s="199">
        <v>1303.3525341978282</v>
      </c>
      <c r="BW21" s="199">
        <v>669.61367651827436</v>
      </c>
      <c r="BX21" s="199">
        <v>454.35308069707099</v>
      </c>
      <c r="BY21" s="199">
        <v>314.60194044918688</v>
      </c>
      <c r="BZ21" s="199">
        <v>193.83405320783314</v>
      </c>
      <c r="CA21" s="199">
        <v>134.93343312487099</v>
      </c>
      <c r="CB21" s="199">
        <v>81.491559191885273</v>
      </c>
      <c r="CC21" s="199">
        <v>0</v>
      </c>
      <c r="CD21" s="199">
        <v>0</v>
      </c>
      <c r="CE21" s="222">
        <v>0</v>
      </c>
    </row>
    <row r="22" spans="1:83" s="305" customFormat="1" ht="31.75" customHeight="1" x14ac:dyDescent="0.25">
      <c r="A22" s="502"/>
      <c r="B22" s="503" t="s">
        <v>276</v>
      </c>
      <c r="C22" s="504"/>
      <c r="D22" s="505">
        <v>609.8515261879204</v>
      </c>
      <c r="E22" s="505">
        <v>751.080300673544</v>
      </c>
      <c r="F22" s="505">
        <v>648.79904021596792</v>
      </c>
      <c r="G22" s="505">
        <v>526.32521069926372</v>
      </c>
      <c r="H22" s="505">
        <v>873.65243307512935</v>
      </c>
      <c r="I22" s="505">
        <v>708.92783481941649</v>
      </c>
      <c r="J22" s="505">
        <v>491.33169669060993</v>
      </c>
      <c r="K22" s="505">
        <v>472.43432374097108</v>
      </c>
      <c r="L22" s="505">
        <v>591.38662062790502</v>
      </c>
      <c r="M22" s="505">
        <v>687.01703476108923</v>
      </c>
      <c r="N22" s="505">
        <v>1304.4376073218814</v>
      </c>
      <c r="O22" s="505">
        <v>1100.3273260800795</v>
      </c>
      <c r="P22" s="505">
        <v>777.19347881426825</v>
      </c>
      <c r="Q22" s="505">
        <v>901.00710597148282</v>
      </c>
      <c r="R22" s="505">
        <v>1551.743325109951</v>
      </c>
      <c r="S22" s="505">
        <v>1528.7552228427462</v>
      </c>
      <c r="T22" s="505">
        <v>1014.5638669131198</v>
      </c>
      <c r="U22" s="505">
        <v>1054.9834999083828</v>
      </c>
      <c r="V22" s="505">
        <v>1596.8740408660453</v>
      </c>
      <c r="W22" s="505">
        <v>2416.1965342764029</v>
      </c>
      <c r="X22" s="505">
        <v>2325.7228710796262</v>
      </c>
      <c r="Y22" s="505">
        <v>2242.0469916898137</v>
      </c>
      <c r="Z22" s="505">
        <v>2414.8045645058469</v>
      </c>
      <c r="AA22" s="505">
        <v>3572.8174272280148</v>
      </c>
      <c r="AB22" s="505">
        <v>2876.2696701894092</v>
      </c>
      <c r="AC22" s="505">
        <v>2200.7456716862462</v>
      </c>
      <c r="AD22" s="505">
        <v>2250.5131965730052</v>
      </c>
      <c r="AE22" s="505">
        <v>3836.2118516286469</v>
      </c>
      <c r="AF22" s="505">
        <v>4141.4176609091091</v>
      </c>
      <c r="AG22" s="505">
        <v>4091.9368845860299</v>
      </c>
      <c r="AH22" s="505">
        <v>3691.1614649262278</v>
      </c>
      <c r="AI22" s="505">
        <v>3258.0512269158839</v>
      </c>
      <c r="AJ22" s="505">
        <v>5351.7376833569415</v>
      </c>
      <c r="AK22" s="505">
        <v>6420.1068314498134</v>
      </c>
      <c r="AL22" s="505">
        <v>5258.4451528877771</v>
      </c>
      <c r="AM22" s="505">
        <v>4991.2545290088055</v>
      </c>
      <c r="AN22" s="505">
        <v>4962.796247383134</v>
      </c>
      <c r="AO22" s="505">
        <v>4716.9626387938915</v>
      </c>
      <c r="AP22" s="505">
        <v>4914.246108488589</v>
      </c>
      <c r="AQ22" s="505">
        <v>3931.9794165757685</v>
      </c>
      <c r="AR22" s="505">
        <v>2767.2743455716209</v>
      </c>
      <c r="AS22" s="505">
        <v>1694.1159156368151</v>
      </c>
      <c r="AT22" s="505">
        <v>1852.0648907623054</v>
      </c>
      <c r="AU22" s="505">
        <v>3213.844285299594</v>
      </c>
      <c r="AV22" s="505">
        <v>3423.1622305292149</v>
      </c>
      <c r="AW22" s="505">
        <v>3122.1738973240085</v>
      </c>
      <c r="AX22" s="505">
        <v>2415.6114401113236</v>
      </c>
      <c r="AY22" s="505">
        <v>1978.4557481912152</v>
      </c>
      <c r="AZ22" s="505">
        <v>1012.6098382841682</v>
      </c>
      <c r="BA22" s="505">
        <v>0</v>
      </c>
      <c r="BB22" s="505">
        <v>0</v>
      </c>
      <c r="BC22" s="505">
        <v>0</v>
      </c>
      <c r="BD22" s="505">
        <v>0</v>
      </c>
      <c r="BE22" s="505">
        <v>0</v>
      </c>
      <c r="BF22" s="505">
        <v>0</v>
      </c>
      <c r="BG22" s="505">
        <v>0</v>
      </c>
      <c r="BH22" s="505">
        <v>0</v>
      </c>
      <c r="BI22" s="505">
        <v>0</v>
      </c>
      <c r="BJ22" s="505">
        <v>0</v>
      </c>
      <c r="BK22" s="505">
        <v>0</v>
      </c>
      <c r="BL22" s="505">
        <v>0</v>
      </c>
      <c r="BM22" s="505">
        <v>0</v>
      </c>
      <c r="BN22" s="505">
        <v>0</v>
      </c>
      <c r="BO22" s="505">
        <v>0</v>
      </c>
      <c r="BP22" s="505">
        <v>0</v>
      </c>
      <c r="BQ22" s="505">
        <v>0</v>
      </c>
      <c r="BR22" s="505">
        <v>0</v>
      </c>
      <c r="BS22" s="505">
        <v>0</v>
      </c>
      <c r="BT22" s="505">
        <v>0</v>
      </c>
      <c r="BU22" s="505">
        <v>0</v>
      </c>
      <c r="BV22" s="505">
        <v>0</v>
      </c>
      <c r="BW22" s="505">
        <v>0</v>
      </c>
      <c r="BX22" s="505">
        <v>0</v>
      </c>
      <c r="BY22" s="505">
        <v>0</v>
      </c>
      <c r="BZ22" s="505">
        <v>0</v>
      </c>
      <c r="CA22" s="505">
        <v>0</v>
      </c>
      <c r="CB22" s="505">
        <v>0</v>
      </c>
      <c r="CC22" s="505">
        <v>0</v>
      </c>
      <c r="CD22" s="505">
        <v>0</v>
      </c>
      <c r="CE22" s="506">
        <v>0</v>
      </c>
    </row>
    <row r="23" spans="1:83" s="512" customFormat="1" ht="28.5" customHeight="1" thickBot="1" x14ac:dyDescent="0.3">
      <c r="A23" s="514"/>
      <c r="B23" s="15" t="s">
        <v>751</v>
      </c>
      <c r="C23" s="515"/>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10"/>
      <c r="BQ23" s="510">
        <v>6.2215447264508859</v>
      </c>
      <c r="BR23" s="510">
        <v>61.420959552266311</v>
      </c>
      <c r="BS23" s="510">
        <v>550.03431723812298</v>
      </c>
      <c r="BT23" s="510">
        <v>1053.3525631146667</v>
      </c>
      <c r="BU23" s="510">
        <v>1537.4590573188204</v>
      </c>
      <c r="BV23" s="510">
        <v>2238.6372985440657</v>
      </c>
      <c r="BW23" s="510">
        <v>7497.0854424584031</v>
      </c>
      <c r="BX23" s="510">
        <v>17323.567054898125</v>
      </c>
      <c r="BY23" s="510">
        <v>13758.380317497273</v>
      </c>
      <c r="BZ23" s="510">
        <v>10464.372514582823</v>
      </c>
      <c r="CA23" s="510">
        <v>13118.796666952037</v>
      </c>
      <c r="CB23" s="510">
        <v>16323.204959894752</v>
      </c>
      <c r="CC23" s="510">
        <v>18212.682451808167</v>
      </c>
      <c r="CD23" s="510">
        <v>18568.11125341136</v>
      </c>
      <c r="CE23" s="495">
        <v>18067.146280342004</v>
      </c>
    </row>
    <row r="24" spans="1:83" ht="31" x14ac:dyDescent="0.35">
      <c r="A24" s="427"/>
      <c r="B24" s="354" t="s">
        <v>753</v>
      </c>
      <c r="C24" s="355"/>
      <c r="D24" s="356" t="s">
        <v>483</v>
      </c>
      <c r="E24" s="356" t="s">
        <v>484</v>
      </c>
      <c r="F24" s="356" t="s">
        <v>485</v>
      </c>
      <c r="G24" s="356" t="s">
        <v>486</v>
      </c>
      <c r="H24" s="356" t="s">
        <v>487</v>
      </c>
      <c r="I24" s="356" t="s">
        <v>488</v>
      </c>
      <c r="J24" s="356" t="s">
        <v>489</v>
      </c>
      <c r="K24" s="356" t="s">
        <v>490</v>
      </c>
      <c r="L24" s="356" t="s">
        <v>491</v>
      </c>
      <c r="M24" s="356" t="s">
        <v>492</v>
      </c>
      <c r="N24" s="356" t="s">
        <v>493</v>
      </c>
      <c r="O24" s="356" t="s">
        <v>494</v>
      </c>
      <c r="P24" s="356" t="s">
        <v>495</v>
      </c>
      <c r="Q24" s="356" t="s">
        <v>496</v>
      </c>
      <c r="R24" s="356" t="s">
        <v>497</v>
      </c>
      <c r="S24" s="356" t="s">
        <v>498</v>
      </c>
      <c r="T24" s="356" t="s">
        <v>499</v>
      </c>
      <c r="U24" s="356" t="s">
        <v>500</v>
      </c>
      <c r="V24" s="356" t="s">
        <v>501</v>
      </c>
      <c r="W24" s="356" t="s">
        <v>502</v>
      </c>
      <c r="X24" s="356" t="s">
        <v>503</v>
      </c>
      <c r="Y24" s="356" t="s">
        <v>504</v>
      </c>
      <c r="Z24" s="356" t="s">
        <v>505</v>
      </c>
      <c r="AA24" s="356" t="s">
        <v>506</v>
      </c>
      <c r="AB24" s="356" t="s">
        <v>507</v>
      </c>
      <c r="AC24" s="356" t="s">
        <v>508</v>
      </c>
      <c r="AD24" s="356" t="s">
        <v>509</v>
      </c>
      <c r="AE24" s="356" t="s">
        <v>510</v>
      </c>
      <c r="AF24" s="356" t="s">
        <v>511</v>
      </c>
      <c r="AG24" s="356" t="s">
        <v>512</v>
      </c>
      <c r="AH24" s="356" t="s">
        <v>513</v>
      </c>
      <c r="AI24" s="356" t="s">
        <v>514</v>
      </c>
      <c r="AJ24" s="356" t="s">
        <v>515</v>
      </c>
      <c r="AK24" s="356" t="s">
        <v>516</v>
      </c>
      <c r="AL24" s="356" t="s">
        <v>517</v>
      </c>
      <c r="AM24" s="356" t="s">
        <v>518</v>
      </c>
      <c r="AN24" s="356" t="s">
        <v>519</v>
      </c>
      <c r="AO24" s="356" t="s">
        <v>520</v>
      </c>
      <c r="AP24" s="356" t="s">
        <v>521</v>
      </c>
      <c r="AQ24" s="356" t="s">
        <v>522</v>
      </c>
      <c r="AR24" s="356" t="s">
        <v>523</v>
      </c>
      <c r="AS24" s="356" t="s">
        <v>524</v>
      </c>
      <c r="AT24" s="356" t="s">
        <v>525</v>
      </c>
      <c r="AU24" s="356" t="s">
        <v>526</v>
      </c>
      <c r="AV24" s="356" t="s">
        <v>527</v>
      </c>
      <c r="AW24" s="356" t="s">
        <v>528</v>
      </c>
      <c r="AX24" s="356" t="s">
        <v>529</v>
      </c>
      <c r="AY24" s="356" t="s">
        <v>530</v>
      </c>
      <c r="AZ24" s="356" t="s">
        <v>531</v>
      </c>
      <c r="BA24" s="356" t="s">
        <v>532</v>
      </c>
      <c r="BB24" s="356" t="s">
        <v>533</v>
      </c>
      <c r="BC24" s="356" t="s">
        <v>534</v>
      </c>
      <c r="BD24" s="356" t="s">
        <v>535</v>
      </c>
      <c r="BE24" s="356" t="s">
        <v>536</v>
      </c>
      <c r="BF24" s="356" t="s">
        <v>537</v>
      </c>
      <c r="BG24" s="356" t="s">
        <v>538</v>
      </c>
      <c r="BH24" s="356" t="s">
        <v>539</v>
      </c>
      <c r="BI24" s="356" t="s">
        <v>540</v>
      </c>
      <c r="BJ24" s="356" t="s">
        <v>541</v>
      </c>
      <c r="BK24" s="356" t="s">
        <v>542</v>
      </c>
      <c r="BL24" s="356" t="s">
        <v>543</v>
      </c>
      <c r="BM24" s="356" t="s">
        <v>544</v>
      </c>
      <c r="BN24" s="356" t="s">
        <v>545</v>
      </c>
      <c r="BO24" s="356" t="s">
        <v>546</v>
      </c>
      <c r="BP24" s="356" t="s">
        <v>547</v>
      </c>
      <c r="BQ24" s="356" t="s">
        <v>548</v>
      </c>
      <c r="BR24" s="356" t="s">
        <v>549</v>
      </c>
      <c r="BS24" s="356" t="s">
        <v>550</v>
      </c>
      <c r="BT24" s="356" t="s">
        <v>551</v>
      </c>
      <c r="BU24" s="356" t="s">
        <v>552</v>
      </c>
      <c r="BV24" s="356" t="s">
        <v>553</v>
      </c>
      <c r="BW24" s="356" t="s">
        <v>554</v>
      </c>
      <c r="BX24" s="356" t="s">
        <v>555</v>
      </c>
      <c r="BY24" s="356" t="s">
        <v>556</v>
      </c>
      <c r="BZ24" s="356" t="s">
        <v>557</v>
      </c>
      <c r="CA24" s="356" t="s">
        <v>558</v>
      </c>
      <c r="CB24" s="356" t="s">
        <v>559</v>
      </c>
      <c r="CC24" s="356" t="s">
        <v>560</v>
      </c>
      <c r="CD24" s="356" t="s">
        <v>561</v>
      </c>
      <c r="CE24" s="357" t="s">
        <v>562</v>
      </c>
    </row>
    <row r="25" spans="1:83" s="244" customFormat="1" ht="26.25" customHeight="1" x14ac:dyDescent="0.35">
      <c r="A25" s="513"/>
      <c r="B25" s="109" t="s">
        <v>137</v>
      </c>
      <c r="D25" s="260">
        <v>0</v>
      </c>
      <c r="E25" s="260">
        <v>0</v>
      </c>
      <c r="F25" s="260">
        <v>0</v>
      </c>
      <c r="G25" s="260">
        <v>0</v>
      </c>
      <c r="H25" s="260">
        <v>0</v>
      </c>
      <c r="I25" s="260">
        <v>0</v>
      </c>
      <c r="J25" s="260">
        <v>0</v>
      </c>
      <c r="K25" s="260">
        <v>0</v>
      </c>
      <c r="L25" s="260">
        <v>0</v>
      </c>
      <c r="M25" s="260">
        <v>0</v>
      </c>
      <c r="N25" s="260">
        <v>0</v>
      </c>
      <c r="O25" s="260">
        <v>0</v>
      </c>
      <c r="P25" s="260">
        <v>0</v>
      </c>
      <c r="Q25" s="260">
        <v>0</v>
      </c>
      <c r="R25" s="260">
        <v>0</v>
      </c>
      <c r="S25" s="260">
        <v>0</v>
      </c>
      <c r="T25" s="260">
        <v>0</v>
      </c>
      <c r="U25" s="260">
        <v>0</v>
      </c>
      <c r="V25" s="260">
        <v>0</v>
      </c>
      <c r="W25" s="260">
        <v>0</v>
      </c>
      <c r="X25" s="260">
        <v>0</v>
      </c>
      <c r="Y25" s="260">
        <v>0</v>
      </c>
      <c r="Z25" s="260">
        <v>0</v>
      </c>
      <c r="AA25" s="260">
        <v>0</v>
      </c>
      <c r="AB25" s="260">
        <v>0</v>
      </c>
      <c r="AC25" s="260">
        <v>0</v>
      </c>
      <c r="AD25" s="260">
        <v>0</v>
      </c>
      <c r="AE25" s="260">
        <v>0</v>
      </c>
      <c r="AF25" s="260">
        <v>1210</v>
      </c>
      <c r="AG25" s="260">
        <v>1307</v>
      </c>
      <c r="AH25" s="260">
        <v>1234</v>
      </c>
      <c r="AI25" s="260">
        <v>1136</v>
      </c>
      <c r="AJ25" s="260">
        <v>1697</v>
      </c>
      <c r="AK25" s="260">
        <v>2234</v>
      </c>
      <c r="AL25" s="260">
        <v>2771</v>
      </c>
      <c r="AM25" s="260">
        <v>2877</v>
      </c>
      <c r="AN25" s="260">
        <v>2997</v>
      </c>
      <c r="AO25" s="260">
        <v>3028</v>
      </c>
      <c r="AP25" s="260">
        <v>3054</v>
      </c>
      <c r="AQ25" s="260">
        <v>2589</v>
      </c>
      <c r="AR25" s="260">
        <v>2024</v>
      </c>
      <c r="AS25" s="260">
        <v>1518</v>
      </c>
      <c r="AT25" s="260">
        <v>1516</v>
      </c>
      <c r="AU25" s="260">
        <v>2223</v>
      </c>
      <c r="AV25" s="260">
        <v>2640</v>
      </c>
      <c r="AW25" s="260">
        <v>2612</v>
      </c>
      <c r="AX25" s="260">
        <v>2412</v>
      </c>
      <c r="AY25" s="260">
        <v>2151</v>
      </c>
      <c r="AZ25" s="260">
        <v>1931</v>
      </c>
      <c r="BA25" s="260">
        <v>1252</v>
      </c>
      <c r="BB25" s="260">
        <v>1110</v>
      </c>
      <c r="BC25" s="260">
        <v>1177</v>
      </c>
      <c r="BD25" s="260">
        <v>1022</v>
      </c>
      <c r="BE25" s="260">
        <v>932</v>
      </c>
      <c r="BF25" s="260">
        <v>920</v>
      </c>
      <c r="BG25" s="260">
        <v>898</v>
      </c>
      <c r="BH25" s="260">
        <v>819</v>
      </c>
      <c r="BI25" s="260">
        <v>870</v>
      </c>
      <c r="BJ25" s="260">
        <v>927</v>
      </c>
      <c r="BK25" s="260">
        <v>818</v>
      </c>
      <c r="BL25" s="260">
        <v>1025</v>
      </c>
      <c r="BM25" s="260">
        <v>1538</v>
      </c>
      <c r="BN25" s="260">
        <v>1415</v>
      </c>
      <c r="BO25" s="260">
        <v>1515</v>
      </c>
      <c r="BP25" s="260">
        <v>1507</v>
      </c>
      <c r="BQ25" s="260">
        <v>1273</v>
      </c>
      <c r="BR25" s="260">
        <v>885</v>
      </c>
      <c r="BS25" s="260">
        <v>652</v>
      </c>
      <c r="BT25" s="260">
        <v>564</v>
      </c>
      <c r="BU25" s="260">
        <v>443</v>
      </c>
      <c r="BV25" s="260">
        <v>333</v>
      </c>
      <c r="BW25" s="260">
        <v>2303</v>
      </c>
      <c r="BX25" s="260">
        <v>4289</v>
      </c>
      <c r="BY25" s="260">
        <v>4238</v>
      </c>
      <c r="BZ25" s="260">
        <v>4352</v>
      </c>
      <c r="CA25" s="260">
        <v>4782</v>
      </c>
      <c r="CB25" s="260">
        <v>5335</v>
      </c>
      <c r="CC25" s="260">
        <v>5833</v>
      </c>
      <c r="CD25" s="260">
        <v>6168</v>
      </c>
      <c r="CE25" s="312">
        <v>6268</v>
      </c>
    </row>
    <row r="26" spans="1:83" ht="23.25" customHeight="1" x14ac:dyDescent="0.35">
      <c r="A26" s="322"/>
      <c r="B26" s="74" t="s">
        <v>754</v>
      </c>
      <c r="D26" s="199">
        <v>0</v>
      </c>
      <c r="E26" s="199">
        <v>0</v>
      </c>
      <c r="F26" s="199">
        <v>0</v>
      </c>
      <c r="G26" s="199">
        <v>0</v>
      </c>
      <c r="H26" s="199">
        <v>0</v>
      </c>
      <c r="I26" s="199">
        <v>0</v>
      </c>
      <c r="J26" s="199">
        <v>0</v>
      </c>
      <c r="K26" s="199">
        <v>0</v>
      </c>
      <c r="L26" s="199">
        <v>0</v>
      </c>
      <c r="M26" s="199">
        <v>0</v>
      </c>
      <c r="N26" s="199">
        <v>0</v>
      </c>
      <c r="O26" s="199">
        <v>0</v>
      </c>
      <c r="P26" s="199">
        <v>0</v>
      </c>
      <c r="Q26" s="199">
        <v>0</v>
      </c>
      <c r="R26" s="199">
        <v>0</v>
      </c>
      <c r="S26" s="199">
        <v>0</v>
      </c>
      <c r="T26" s="199">
        <v>0</v>
      </c>
      <c r="U26" s="199">
        <v>0</v>
      </c>
      <c r="V26" s="199">
        <v>0</v>
      </c>
      <c r="W26" s="199">
        <v>0</v>
      </c>
      <c r="X26" s="199">
        <v>0</v>
      </c>
      <c r="Y26" s="199">
        <v>0</v>
      </c>
      <c r="Z26" s="199">
        <v>0</v>
      </c>
      <c r="AA26" s="199">
        <v>0</v>
      </c>
      <c r="AB26" s="199">
        <v>0</v>
      </c>
      <c r="AC26" s="199">
        <v>0</v>
      </c>
      <c r="AD26" s="199">
        <v>0</v>
      </c>
      <c r="AE26" s="199">
        <v>0</v>
      </c>
      <c r="AF26" s="199">
        <v>576</v>
      </c>
      <c r="AG26" s="199">
        <v>645</v>
      </c>
      <c r="AH26" s="199">
        <v>612</v>
      </c>
      <c r="AI26" s="199">
        <v>551</v>
      </c>
      <c r="AJ26" s="199">
        <v>746</v>
      </c>
      <c r="AK26" s="199">
        <v>1179</v>
      </c>
      <c r="AL26" s="199">
        <v>1611</v>
      </c>
      <c r="AM26" s="199">
        <v>1813</v>
      </c>
      <c r="AN26" s="199">
        <v>1885</v>
      </c>
      <c r="AO26" s="199">
        <v>1892</v>
      </c>
      <c r="AP26" s="199">
        <v>1832</v>
      </c>
      <c r="AQ26" s="199">
        <v>1578</v>
      </c>
      <c r="AR26" s="199">
        <v>1249</v>
      </c>
      <c r="AS26" s="199">
        <v>1031</v>
      </c>
      <c r="AT26" s="199">
        <v>1007</v>
      </c>
      <c r="AU26" s="199">
        <v>1441</v>
      </c>
      <c r="AV26" s="199">
        <v>1753</v>
      </c>
      <c r="AW26" s="199">
        <v>1790</v>
      </c>
      <c r="AX26" s="199">
        <v>1800</v>
      </c>
      <c r="AY26" s="199">
        <v>1659</v>
      </c>
      <c r="BA26" s="199">
        <v>0</v>
      </c>
      <c r="BB26" s="199">
        <v>0</v>
      </c>
      <c r="BC26" s="199">
        <v>0</v>
      </c>
      <c r="BD26" s="199">
        <v>0</v>
      </c>
      <c r="BE26" s="199">
        <v>0</v>
      </c>
      <c r="BF26" s="199">
        <v>0</v>
      </c>
      <c r="BG26" s="199">
        <v>0</v>
      </c>
      <c r="BH26" s="199">
        <v>0</v>
      </c>
      <c r="BI26" s="199">
        <v>0</v>
      </c>
      <c r="BJ26" s="199">
        <v>0</v>
      </c>
      <c r="BK26" s="199">
        <v>0</v>
      </c>
      <c r="BL26" s="199">
        <v>0</v>
      </c>
      <c r="BM26" s="199">
        <v>0</v>
      </c>
      <c r="BN26" s="199">
        <v>0</v>
      </c>
      <c r="BO26" s="199">
        <v>0</v>
      </c>
      <c r="BP26" s="199">
        <v>0</v>
      </c>
      <c r="BQ26" s="199">
        <v>0</v>
      </c>
      <c r="BR26" s="199">
        <v>0</v>
      </c>
      <c r="BS26" s="199">
        <v>0</v>
      </c>
      <c r="BT26" s="199">
        <v>0</v>
      </c>
      <c r="BU26" s="199">
        <v>0</v>
      </c>
      <c r="BV26" s="199">
        <v>0</v>
      </c>
      <c r="BW26" s="199">
        <v>0</v>
      </c>
      <c r="BX26" s="199">
        <v>0</v>
      </c>
      <c r="BY26" s="199">
        <v>0</v>
      </c>
      <c r="BZ26" s="199">
        <v>0</v>
      </c>
      <c r="CA26" s="199">
        <v>0</v>
      </c>
      <c r="CB26" s="199">
        <v>0</v>
      </c>
      <c r="CC26" s="199">
        <v>0</v>
      </c>
      <c r="CD26" s="199">
        <v>0</v>
      </c>
      <c r="CE26" s="222">
        <v>0</v>
      </c>
    </row>
    <row r="27" spans="1:83" ht="24" customHeight="1" x14ac:dyDescent="0.35">
      <c r="A27" s="322"/>
      <c r="B27" s="74" t="s">
        <v>750</v>
      </c>
      <c r="D27" s="199" t="s">
        <v>376</v>
      </c>
      <c r="E27" s="199" t="s">
        <v>376</v>
      </c>
      <c r="F27" s="199" t="s">
        <v>376</v>
      </c>
      <c r="G27" s="199" t="s">
        <v>376</v>
      </c>
      <c r="H27" s="199" t="s">
        <v>376</v>
      </c>
      <c r="I27" s="199" t="s">
        <v>376</v>
      </c>
      <c r="J27" s="199" t="s">
        <v>376</v>
      </c>
      <c r="K27" s="199" t="s">
        <v>376</v>
      </c>
      <c r="L27" s="199" t="s">
        <v>376</v>
      </c>
      <c r="M27" s="199" t="s">
        <v>376</v>
      </c>
      <c r="N27" s="199" t="s">
        <v>376</v>
      </c>
      <c r="O27" s="199" t="s">
        <v>376</v>
      </c>
      <c r="P27" s="199" t="s">
        <v>376</v>
      </c>
      <c r="Q27" s="199" t="s">
        <v>376</v>
      </c>
      <c r="R27" s="199" t="s">
        <v>376</v>
      </c>
      <c r="S27" s="199" t="s">
        <v>376</v>
      </c>
      <c r="T27" s="199" t="s">
        <v>376</v>
      </c>
      <c r="U27" s="199" t="s">
        <v>376</v>
      </c>
      <c r="V27" s="199" t="s">
        <v>376</v>
      </c>
      <c r="W27" s="199" t="s">
        <v>376</v>
      </c>
      <c r="X27" s="199" t="s">
        <v>376</v>
      </c>
      <c r="Y27" s="199" t="s">
        <v>376</v>
      </c>
      <c r="Z27" s="199" t="s">
        <v>376</v>
      </c>
      <c r="AA27" s="199" t="s">
        <v>376</v>
      </c>
      <c r="AB27" s="199" t="s">
        <v>376</v>
      </c>
      <c r="AC27" s="199" t="s">
        <v>376</v>
      </c>
      <c r="AD27" s="199" t="s">
        <v>376</v>
      </c>
      <c r="AE27" s="199" t="s">
        <v>376</v>
      </c>
      <c r="AF27" s="199" t="s">
        <v>376</v>
      </c>
      <c r="AG27" s="199" t="s">
        <v>376</v>
      </c>
      <c r="AH27" s="199" t="s">
        <v>376</v>
      </c>
      <c r="AI27" s="199" t="s">
        <v>376</v>
      </c>
      <c r="AJ27" s="199" t="s">
        <v>376</v>
      </c>
      <c r="AK27" s="199" t="s">
        <v>376</v>
      </c>
      <c r="AL27" s="199" t="s">
        <v>376</v>
      </c>
      <c r="AM27" s="199" t="s">
        <v>376</v>
      </c>
      <c r="AN27" s="199" t="s">
        <v>376</v>
      </c>
      <c r="AO27" s="199" t="s">
        <v>376</v>
      </c>
      <c r="AP27" s="199" t="s">
        <v>376</v>
      </c>
      <c r="AQ27" s="199" t="s">
        <v>376</v>
      </c>
      <c r="AR27" s="199" t="s">
        <v>376</v>
      </c>
      <c r="AS27" s="199" t="s">
        <v>376</v>
      </c>
      <c r="AT27" s="199" t="s">
        <v>376</v>
      </c>
      <c r="AU27" s="199" t="s">
        <v>376</v>
      </c>
      <c r="AV27" s="199" t="s">
        <v>376</v>
      </c>
      <c r="AW27" s="199" t="s">
        <v>376</v>
      </c>
      <c r="AX27" s="199" t="s">
        <v>376</v>
      </c>
      <c r="AY27" s="199" t="s">
        <v>376</v>
      </c>
      <c r="AZ27" s="199">
        <v>1931</v>
      </c>
      <c r="BA27" s="199">
        <v>1252</v>
      </c>
      <c r="BB27" s="199">
        <v>1110</v>
      </c>
      <c r="BC27" s="199">
        <v>1177</v>
      </c>
      <c r="BD27" s="199">
        <v>1022</v>
      </c>
      <c r="BE27" s="199">
        <v>932</v>
      </c>
      <c r="BF27" s="199">
        <v>920</v>
      </c>
      <c r="BG27" s="199">
        <v>898</v>
      </c>
      <c r="BH27" s="199">
        <v>819</v>
      </c>
      <c r="BI27" s="199">
        <v>870</v>
      </c>
      <c r="BJ27" s="199">
        <v>927</v>
      </c>
      <c r="BK27" s="199">
        <v>818</v>
      </c>
      <c r="BL27" s="199">
        <v>1025</v>
      </c>
      <c r="BM27" s="199">
        <v>1538</v>
      </c>
      <c r="BN27" s="199">
        <v>1415</v>
      </c>
      <c r="BO27" s="199">
        <v>1515</v>
      </c>
      <c r="BP27" s="199">
        <v>1507</v>
      </c>
      <c r="BQ27" s="199">
        <v>1273</v>
      </c>
      <c r="BR27" s="199">
        <v>885</v>
      </c>
      <c r="BS27" s="199">
        <v>652</v>
      </c>
      <c r="BT27" s="199">
        <v>564</v>
      </c>
      <c r="BU27" s="199">
        <v>443</v>
      </c>
      <c r="BV27" s="199">
        <v>333</v>
      </c>
      <c r="BW27" s="199">
        <v>171</v>
      </c>
      <c r="BX27" s="199">
        <v>277</v>
      </c>
      <c r="BY27" s="199">
        <v>127</v>
      </c>
      <c r="BZ27" s="199">
        <v>72</v>
      </c>
      <c r="CA27" s="199">
        <v>51</v>
      </c>
      <c r="CB27" s="199">
        <v>43</v>
      </c>
      <c r="CC27" s="199">
        <v>28</v>
      </c>
      <c r="CD27" s="199">
        <v>27</v>
      </c>
      <c r="CE27" s="222">
        <v>26</v>
      </c>
    </row>
    <row r="28" spans="1:83" x14ac:dyDescent="0.35">
      <c r="A28" s="322"/>
      <c r="B28" s="203" t="s">
        <v>316</v>
      </c>
      <c r="D28" s="199" t="s">
        <v>376</v>
      </c>
      <c r="E28" s="199" t="s">
        <v>376</v>
      </c>
      <c r="F28" s="199" t="s">
        <v>376</v>
      </c>
      <c r="G28" s="199" t="s">
        <v>376</v>
      </c>
      <c r="H28" s="199" t="s">
        <v>376</v>
      </c>
      <c r="I28" s="199" t="s">
        <v>376</v>
      </c>
      <c r="J28" s="199" t="s">
        <v>376</v>
      </c>
      <c r="K28" s="199" t="s">
        <v>376</v>
      </c>
      <c r="L28" s="199" t="s">
        <v>376</v>
      </c>
      <c r="M28" s="199" t="s">
        <v>376</v>
      </c>
      <c r="N28" s="199" t="s">
        <v>376</v>
      </c>
      <c r="O28" s="199" t="s">
        <v>376</v>
      </c>
      <c r="P28" s="199" t="s">
        <v>376</v>
      </c>
      <c r="Q28" s="199" t="s">
        <v>376</v>
      </c>
      <c r="R28" s="199" t="s">
        <v>376</v>
      </c>
      <c r="S28" s="199" t="s">
        <v>376</v>
      </c>
      <c r="T28" s="199" t="s">
        <v>376</v>
      </c>
      <c r="U28" s="199" t="s">
        <v>376</v>
      </c>
      <c r="V28" s="199" t="s">
        <v>376</v>
      </c>
      <c r="W28" s="199" t="s">
        <v>376</v>
      </c>
      <c r="X28" s="199" t="s">
        <v>376</v>
      </c>
      <c r="Y28" s="199" t="s">
        <v>376</v>
      </c>
      <c r="Z28" s="199" t="s">
        <v>376</v>
      </c>
      <c r="AA28" s="199" t="s">
        <v>376</v>
      </c>
      <c r="AB28" s="199" t="s">
        <v>376</v>
      </c>
      <c r="AC28" s="199" t="s">
        <v>376</v>
      </c>
      <c r="AD28" s="199" t="s">
        <v>376</v>
      </c>
      <c r="AE28" s="199" t="s">
        <v>376</v>
      </c>
      <c r="AF28" s="199" t="s">
        <v>376</v>
      </c>
      <c r="AG28" s="199" t="s">
        <v>376</v>
      </c>
      <c r="AH28" s="199" t="s">
        <v>376</v>
      </c>
      <c r="AI28" s="199" t="s">
        <v>376</v>
      </c>
      <c r="AJ28" s="199" t="s">
        <v>376</v>
      </c>
      <c r="AK28" s="199" t="s">
        <v>376</v>
      </c>
      <c r="AL28" s="199" t="s">
        <v>376</v>
      </c>
      <c r="AM28" s="199" t="s">
        <v>376</v>
      </c>
      <c r="AN28" s="199" t="s">
        <v>376</v>
      </c>
      <c r="AO28" s="199" t="s">
        <v>376</v>
      </c>
      <c r="AP28" s="199" t="s">
        <v>376</v>
      </c>
      <c r="AQ28" s="199" t="s">
        <v>376</v>
      </c>
      <c r="AR28" s="199" t="s">
        <v>376</v>
      </c>
      <c r="AS28" s="199" t="s">
        <v>376</v>
      </c>
      <c r="AT28" s="199" t="s">
        <v>376</v>
      </c>
      <c r="AU28" s="199" t="s">
        <v>376</v>
      </c>
      <c r="AV28" s="199" t="s">
        <v>376</v>
      </c>
      <c r="AW28" s="199" t="s">
        <v>376</v>
      </c>
      <c r="AX28" s="199" t="s">
        <v>376</v>
      </c>
      <c r="AY28" s="199" t="s">
        <v>376</v>
      </c>
      <c r="AZ28" s="199">
        <v>308</v>
      </c>
      <c r="BA28" s="199">
        <v>170</v>
      </c>
      <c r="BB28" s="199">
        <v>162</v>
      </c>
      <c r="BC28" s="199">
        <v>178</v>
      </c>
      <c r="BD28" s="199">
        <v>168</v>
      </c>
      <c r="BE28" s="199">
        <v>178</v>
      </c>
      <c r="BF28" s="199">
        <v>190</v>
      </c>
      <c r="BG28" s="199">
        <v>185</v>
      </c>
      <c r="BH28" s="199">
        <v>158</v>
      </c>
      <c r="BI28" s="199">
        <v>165</v>
      </c>
      <c r="BJ28" s="199">
        <v>157</v>
      </c>
      <c r="BK28" s="199">
        <v>142</v>
      </c>
      <c r="BL28" s="199">
        <v>244</v>
      </c>
      <c r="BM28" s="199">
        <v>321</v>
      </c>
      <c r="BN28" s="199">
        <v>234</v>
      </c>
      <c r="BO28" s="199">
        <v>212</v>
      </c>
      <c r="BP28" s="199">
        <v>178</v>
      </c>
      <c r="BQ28" s="199">
        <v>145</v>
      </c>
      <c r="BR28" s="199">
        <v>111</v>
      </c>
      <c r="BS28" s="199">
        <v>86</v>
      </c>
      <c r="BT28" s="199">
        <v>92</v>
      </c>
      <c r="BU28" s="199">
        <v>68</v>
      </c>
      <c r="BV28" s="199">
        <v>38</v>
      </c>
      <c r="BW28" s="199">
        <v>24</v>
      </c>
      <c r="BX28" s="199">
        <v>156</v>
      </c>
      <c r="BY28" s="199">
        <v>48</v>
      </c>
      <c r="BZ28" s="199">
        <v>21</v>
      </c>
      <c r="CA28" s="199">
        <v>17</v>
      </c>
      <c r="CB28" s="199">
        <v>19</v>
      </c>
      <c r="CC28" s="199">
        <v>19</v>
      </c>
      <c r="CD28" s="199">
        <v>17</v>
      </c>
      <c r="CE28" s="222">
        <v>17</v>
      </c>
    </row>
    <row r="29" spans="1:83" x14ac:dyDescent="0.35">
      <c r="A29" s="322"/>
      <c r="B29" s="203" t="s">
        <v>317</v>
      </c>
      <c r="D29" s="199" t="s">
        <v>376</v>
      </c>
      <c r="E29" s="199" t="s">
        <v>376</v>
      </c>
      <c r="F29" s="199" t="s">
        <v>376</v>
      </c>
      <c r="G29" s="199" t="s">
        <v>376</v>
      </c>
      <c r="H29" s="199" t="s">
        <v>376</v>
      </c>
      <c r="I29" s="199" t="s">
        <v>376</v>
      </c>
      <c r="J29" s="199" t="s">
        <v>376</v>
      </c>
      <c r="K29" s="199" t="s">
        <v>376</v>
      </c>
      <c r="L29" s="199" t="s">
        <v>376</v>
      </c>
      <c r="M29" s="199" t="s">
        <v>376</v>
      </c>
      <c r="N29" s="199" t="s">
        <v>376</v>
      </c>
      <c r="O29" s="199" t="s">
        <v>376</v>
      </c>
      <c r="P29" s="199" t="s">
        <v>376</v>
      </c>
      <c r="Q29" s="199" t="s">
        <v>376</v>
      </c>
      <c r="R29" s="199" t="s">
        <v>376</v>
      </c>
      <c r="S29" s="199" t="s">
        <v>376</v>
      </c>
      <c r="T29" s="199" t="s">
        <v>376</v>
      </c>
      <c r="U29" s="199" t="s">
        <v>376</v>
      </c>
      <c r="V29" s="199" t="s">
        <v>376</v>
      </c>
      <c r="W29" s="199" t="s">
        <v>376</v>
      </c>
      <c r="X29" s="199" t="s">
        <v>376</v>
      </c>
      <c r="Y29" s="199" t="s">
        <v>376</v>
      </c>
      <c r="Z29" s="199" t="s">
        <v>376</v>
      </c>
      <c r="AA29" s="199" t="s">
        <v>376</v>
      </c>
      <c r="AB29" s="199" t="s">
        <v>376</v>
      </c>
      <c r="AC29" s="199" t="s">
        <v>376</v>
      </c>
      <c r="AD29" s="199" t="s">
        <v>376</v>
      </c>
      <c r="AE29" s="199" t="s">
        <v>376</v>
      </c>
      <c r="AF29" s="199" t="s">
        <v>376</v>
      </c>
      <c r="AG29" s="199" t="s">
        <v>376</v>
      </c>
      <c r="AH29" s="199" t="s">
        <v>376</v>
      </c>
      <c r="AI29" s="199" t="s">
        <v>376</v>
      </c>
      <c r="AJ29" s="199" t="s">
        <v>376</v>
      </c>
      <c r="AK29" s="199" t="s">
        <v>376</v>
      </c>
      <c r="AL29" s="199" t="s">
        <v>376</v>
      </c>
      <c r="AM29" s="199" t="s">
        <v>376</v>
      </c>
      <c r="AN29" s="199" t="s">
        <v>376</v>
      </c>
      <c r="AO29" s="199" t="s">
        <v>376</v>
      </c>
      <c r="AP29" s="199" t="s">
        <v>376</v>
      </c>
      <c r="AQ29" s="199" t="s">
        <v>376</v>
      </c>
      <c r="AR29" s="199" t="s">
        <v>376</v>
      </c>
      <c r="AS29" s="199" t="s">
        <v>376</v>
      </c>
      <c r="AT29" s="199" t="s">
        <v>376</v>
      </c>
      <c r="AU29" s="199" t="s">
        <v>376</v>
      </c>
      <c r="AV29" s="199" t="s">
        <v>376</v>
      </c>
      <c r="AW29" s="199" t="s">
        <v>376</v>
      </c>
      <c r="AX29" s="199" t="s">
        <v>376</v>
      </c>
      <c r="AY29" s="199" t="s">
        <v>376</v>
      </c>
      <c r="AZ29" s="199">
        <v>48</v>
      </c>
      <c r="BA29" s="199">
        <v>25</v>
      </c>
      <c r="BB29" s="199">
        <v>23</v>
      </c>
      <c r="BC29" s="199">
        <v>24</v>
      </c>
      <c r="BD29" s="199">
        <v>21</v>
      </c>
      <c r="BE29" s="199">
        <v>20</v>
      </c>
      <c r="BF29" s="199">
        <v>19</v>
      </c>
      <c r="BG29" s="199">
        <v>18</v>
      </c>
      <c r="BH29" s="199">
        <v>14</v>
      </c>
      <c r="BI29" s="199">
        <v>15</v>
      </c>
      <c r="BJ29" s="199">
        <v>15</v>
      </c>
      <c r="BK29" s="199">
        <v>13</v>
      </c>
      <c r="BL29" s="199">
        <v>21</v>
      </c>
      <c r="BM29" s="199">
        <v>30</v>
      </c>
      <c r="BN29" s="199">
        <v>22</v>
      </c>
      <c r="BO29" s="199">
        <v>19</v>
      </c>
      <c r="BP29" s="199">
        <v>18</v>
      </c>
      <c r="BQ29" s="199">
        <v>15</v>
      </c>
      <c r="BR29" s="199">
        <v>11</v>
      </c>
      <c r="BS29" s="199">
        <v>9</v>
      </c>
      <c r="BT29" s="199">
        <v>8</v>
      </c>
      <c r="BU29" s="199">
        <v>6</v>
      </c>
      <c r="BV29" s="199">
        <v>3</v>
      </c>
      <c r="BW29" s="199">
        <v>0</v>
      </c>
      <c r="BX29" s="199">
        <v>0</v>
      </c>
      <c r="BY29" s="199">
        <v>0</v>
      </c>
      <c r="BZ29" s="199">
        <v>0</v>
      </c>
      <c r="CA29" s="199">
        <v>0</v>
      </c>
      <c r="CB29" s="199">
        <v>0</v>
      </c>
      <c r="CC29" s="199">
        <v>0</v>
      </c>
      <c r="CD29" s="199">
        <v>0</v>
      </c>
      <c r="CE29" s="222">
        <v>0</v>
      </c>
    </row>
    <row r="30" spans="1:83" x14ac:dyDescent="0.35">
      <c r="A30" s="322"/>
      <c r="B30" s="203" t="s">
        <v>318</v>
      </c>
      <c r="D30" s="199" t="s">
        <v>376</v>
      </c>
      <c r="E30" s="199" t="s">
        <v>376</v>
      </c>
      <c r="F30" s="199" t="s">
        <v>376</v>
      </c>
      <c r="G30" s="199" t="s">
        <v>376</v>
      </c>
      <c r="H30" s="199" t="s">
        <v>376</v>
      </c>
      <c r="I30" s="199" t="s">
        <v>376</v>
      </c>
      <c r="J30" s="199" t="s">
        <v>376</v>
      </c>
      <c r="K30" s="199" t="s">
        <v>376</v>
      </c>
      <c r="L30" s="199" t="s">
        <v>376</v>
      </c>
      <c r="M30" s="199" t="s">
        <v>376</v>
      </c>
      <c r="N30" s="199" t="s">
        <v>376</v>
      </c>
      <c r="O30" s="199" t="s">
        <v>376</v>
      </c>
      <c r="P30" s="199" t="s">
        <v>376</v>
      </c>
      <c r="Q30" s="199" t="s">
        <v>376</v>
      </c>
      <c r="R30" s="199" t="s">
        <v>376</v>
      </c>
      <c r="S30" s="199" t="s">
        <v>376</v>
      </c>
      <c r="T30" s="199" t="s">
        <v>376</v>
      </c>
      <c r="U30" s="199" t="s">
        <v>376</v>
      </c>
      <c r="V30" s="199" t="s">
        <v>376</v>
      </c>
      <c r="W30" s="199" t="s">
        <v>376</v>
      </c>
      <c r="X30" s="199" t="s">
        <v>376</v>
      </c>
      <c r="Y30" s="199" t="s">
        <v>376</v>
      </c>
      <c r="Z30" s="199" t="s">
        <v>376</v>
      </c>
      <c r="AA30" s="199" t="s">
        <v>376</v>
      </c>
      <c r="AB30" s="199" t="s">
        <v>376</v>
      </c>
      <c r="AC30" s="199" t="s">
        <v>376</v>
      </c>
      <c r="AD30" s="199" t="s">
        <v>376</v>
      </c>
      <c r="AE30" s="199" t="s">
        <v>376</v>
      </c>
      <c r="AF30" s="199" t="s">
        <v>376</v>
      </c>
      <c r="AG30" s="199" t="s">
        <v>376</v>
      </c>
      <c r="AH30" s="199" t="s">
        <v>376</v>
      </c>
      <c r="AI30" s="199" t="s">
        <v>376</v>
      </c>
      <c r="AJ30" s="199" t="s">
        <v>376</v>
      </c>
      <c r="AK30" s="199" t="s">
        <v>376</v>
      </c>
      <c r="AL30" s="199" t="s">
        <v>376</v>
      </c>
      <c r="AM30" s="199" t="s">
        <v>376</v>
      </c>
      <c r="AN30" s="199" t="s">
        <v>376</v>
      </c>
      <c r="AO30" s="199" t="s">
        <v>376</v>
      </c>
      <c r="AP30" s="199" t="s">
        <v>376</v>
      </c>
      <c r="AQ30" s="199" t="s">
        <v>376</v>
      </c>
      <c r="AR30" s="199" t="s">
        <v>376</v>
      </c>
      <c r="AS30" s="199" t="s">
        <v>376</v>
      </c>
      <c r="AT30" s="199" t="s">
        <v>376</v>
      </c>
      <c r="AU30" s="199" t="s">
        <v>376</v>
      </c>
      <c r="AV30" s="199" t="s">
        <v>376</v>
      </c>
      <c r="AW30" s="199" t="s">
        <v>376</v>
      </c>
      <c r="AX30" s="199" t="s">
        <v>376</v>
      </c>
      <c r="AY30" s="199" t="s">
        <v>376</v>
      </c>
      <c r="AZ30" s="199">
        <v>1389</v>
      </c>
      <c r="BA30" s="199">
        <v>962</v>
      </c>
      <c r="BB30" s="199">
        <v>846</v>
      </c>
      <c r="BC30" s="199">
        <v>888</v>
      </c>
      <c r="BD30" s="199">
        <v>764</v>
      </c>
      <c r="BE30" s="199">
        <v>666</v>
      </c>
      <c r="BF30" s="199">
        <v>646</v>
      </c>
      <c r="BG30" s="199">
        <v>631</v>
      </c>
      <c r="BH30" s="199">
        <v>588</v>
      </c>
      <c r="BI30" s="199">
        <v>632</v>
      </c>
      <c r="BJ30" s="199">
        <v>691</v>
      </c>
      <c r="BK30" s="199">
        <v>609</v>
      </c>
      <c r="BL30" s="199">
        <v>695</v>
      </c>
      <c r="BM30" s="199">
        <v>1072</v>
      </c>
      <c r="BN30" s="199">
        <v>1069</v>
      </c>
      <c r="BO30" s="199">
        <v>1208</v>
      </c>
      <c r="BP30" s="199">
        <v>1242</v>
      </c>
      <c r="BQ30" s="199">
        <v>1045</v>
      </c>
      <c r="BR30" s="199">
        <v>710</v>
      </c>
      <c r="BS30" s="199">
        <v>522</v>
      </c>
      <c r="BT30" s="199">
        <v>424</v>
      </c>
      <c r="BU30" s="199">
        <v>333</v>
      </c>
      <c r="BV30" s="199">
        <v>274</v>
      </c>
      <c r="BW30" s="199">
        <v>138</v>
      </c>
      <c r="BX30" s="199">
        <v>97</v>
      </c>
      <c r="BY30" s="199">
        <v>66</v>
      </c>
      <c r="BZ30" s="199">
        <v>41</v>
      </c>
      <c r="CA30" s="199">
        <v>26</v>
      </c>
      <c r="CB30" s="199">
        <v>15</v>
      </c>
      <c r="CC30" s="199">
        <v>0</v>
      </c>
      <c r="CD30" s="199">
        <v>0</v>
      </c>
      <c r="CE30" s="222">
        <v>0</v>
      </c>
    </row>
    <row r="31" spans="1:83" x14ac:dyDescent="0.35">
      <c r="A31" s="322"/>
      <c r="B31" s="203" t="s">
        <v>319</v>
      </c>
      <c r="D31" s="199" t="s">
        <v>376</v>
      </c>
      <c r="E31" s="199" t="s">
        <v>376</v>
      </c>
      <c r="F31" s="199" t="s">
        <v>376</v>
      </c>
      <c r="G31" s="199" t="s">
        <v>376</v>
      </c>
      <c r="H31" s="199" t="s">
        <v>376</v>
      </c>
      <c r="I31" s="199" t="s">
        <v>376</v>
      </c>
      <c r="J31" s="199" t="s">
        <v>376</v>
      </c>
      <c r="K31" s="199" t="s">
        <v>376</v>
      </c>
      <c r="L31" s="199" t="s">
        <v>376</v>
      </c>
      <c r="M31" s="199" t="s">
        <v>376</v>
      </c>
      <c r="N31" s="199" t="s">
        <v>376</v>
      </c>
      <c r="O31" s="199" t="s">
        <v>376</v>
      </c>
      <c r="P31" s="199" t="s">
        <v>376</v>
      </c>
      <c r="Q31" s="199" t="s">
        <v>376</v>
      </c>
      <c r="R31" s="199" t="s">
        <v>376</v>
      </c>
      <c r="S31" s="199" t="s">
        <v>376</v>
      </c>
      <c r="T31" s="199" t="s">
        <v>376</v>
      </c>
      <c r="U31" s="199" t="s">
        <v>376</v>
      </c>
      <c r="V31" s="199" t="s">
        <v>376</v>
      </c>
      <c r="W31" s="199" t="s">
        <v>376</v>
      </c>
      <c r="X31" s="199" t="s">
        <v>376</v>
      </c>
      <c r="Y31" s="199" t="s">
        <v>376</v>
      </c>
      <c r="Z31" s="199" t="s">
        <v>376</v>
      </c>
      <c r="AA31" s="199" t="s">
        <v>376</v>
      </c>
      <c r="AB31" s="199" t="s">
        <v>376</v>
      </c>
      <c r="AC31" s="199" t="s">
        <v>376</v>
      </c>
      <c r="AD31" s="199" t="s">
        <v>376</v>
      </c>
      <c r="AE31" s="199" t="s">
        <v>376</v>
      </c>
      <c r="AF31" s="199" t="s">
        <v>376</v>
      </c>
      <c r="AG31" s="199" t="s">
        <v>376</v>
      </c>
      <c r="AH31" s="199" t="s">
        <v>376</v>
      </c>
      <c r="AI31" s="199" t="s">
        <v>376</v>
      </c>
      <c r="AJ31" s="199" t="s">
        <v>376</v>
      </c>
      <c r="AK31" s="199" t="s">
        <v>376</v>
      </c>
      <c r="AL31" s="199" t="s">
        <v>376</v>
      </c>
      <c r="AM31" s="199" t="s">
        <v>376</v>
      </c>
      <c r="AN31" s="199" t="s">
        <v>376</v>
      </c>
      <c r="AO31" s="199" t="s">
        <v>376</v>
      </c>
      <c r="AP31" s="199" t="s">
        <v>376</v>
      </c>
      <c r="AQ31" s="199" t="s">
        <v>376</v>
      </c>
      <c r="AR31" s="199" t="s">
        <v>376</v>
      </c>
      <c r="AS31" s="199" t="s">
        <v>376</v>
      </c>
      <c r="AT31" s="199" t="s">
        <v>376</v>
      </c>
      <c r="AU31" s="199" t="s">
        <v>376</v>
      </c>
      <c r="AV31" s="199" t="s">
        <v>376</v>
      </c>
      <c r="AW31" s="199" t="s">
        <v>376</v>
      </c>
      <c r="AX31" s="199" t="s">
        <v>376</v>
      </c>
      <c r="AY31" s="199" t="s">
        <v>376</v>
      </c>
      <c r="AZ31" s="199">
        <v>187</v>
      </c>
      <c r="BA31" s="199">
        <v>96</v>
      </c>
      <c r="BB31" s="199">
        <v>79</v>
      </c>
      <c r="BC31" s="199">
        <v>87</v>
      </c>
      <c r="BD31" s="199">
        <v>69</v>
      </c>
      <c r="BE31" s="199">
        <v>67</v>
      </c>
      <c r="BF31" s="199">
        <v>65</v>
      </c>
      <c r="BG31" s="199">
        <v>64</v>
      </c>
      <c r="BH31" s="199">
        <v>59</v>
      </c>
      <c r="BI31" s="199">
        <v>58</v>
      </c>
      <c r="BJ31" s="199">
        <v>64</v>
      </c>
      <c r="BK31" s="199">
        <v>54</v>
      </c>
      <c r="BL31" s="199">
        <v>66</v>
      </c>
      <c r="BM31" s="199">
        <v>114</v>
      </c>
      <c r="BN31" s="199">
        <v>91</v>
      </c>
      <c r="BO31" s="199">
        <v>77</v>
      </c>
      <c r="BP31" s="199">
        <v>69</v>
      </c>
      <c r="BQ31" s="199">
        <v>68</v>
      </c>
      <c r="BR31" s="199">
        <v>53</v>
      </c>
      <c r="BS31" s="199">
        <v>35</v>
      </c>
      <c r="BT31" s="199">
        <v>41</v>
      </c>
      <c r="BU31" s="199">
        <v>36</v>
      </c>
      <c r="BV31" s="199">
        <v>19</v>
      </c>
      <c r="BW31" s="199">
        <v>8</v>
      </c>
      <c r="BX31" s="199">
        <v>24</v>
      </c>
      <c r="BY31" s="199">
        <v>13</v>
      </c>
      <c r="BZ31" s="199">
        <v>9</v>
      </c>
      <c r="CA31" s="199">
        <v>8</v>
      </c>
      <c r="CB31" s="199">
        <v>9</v>
      </c>
      <c r="CC31" s="199">
        <v>10</v>
      </c>
      <c r="CD31" s="199">
        <v>9</v>
      </c>
      <c r="CE31" s="222">
        <v>9</v>
      </c>
    </row>
    <row r="32" spans="1:83" ht="24.75" customHeight="1" x14ac:dyDescent="0.35">
      <c r="A32" s="322"/>
      <c r="B32" s="203" t="s">
        <v>755</v>
      </c>
      <c r="AZ32" s="199">
        <v>355</v>
      </c>
      <c r="BA32" s="199">
        <v>195</v>
      </c>
      <c r="BB32" s="199">
        <v>185</v>
      </c>
      <c r="BC32" s="199">
        <v>202</v>
      </c>
      <c r="BD32" s="199">
        <v>189</v>
      </c>
      <c r="BE32" s="199">
        <v>198</v>
      </c>
      <c r="BF32" s="199">
        <v>209</v>
      </c>
      <c r="BG32" s="199">
        <v>203</v>
      </c>
      <c r="BH32" s="199">
        <v>173</v>
      </c>
      <c r="BI32" s="199">
        <v>180</v>
      </c>
      <c r="BJ32" s="199">
        <v>172</v>
      </c>
      <c r="BK32" s="199">
        <v>155</v>
      </c>
      <c r="BL32" s="199">
        <v>265</v>
      </c>
      <c r="BM32" s="199">
        <v>352</v>
      </c>
      <c r="BN32" s="199">
        <v>256</v>
      </c>
      <c r="BO32" s="199">
        <v>231</v>
      </c>
      <c r="BP32" s="199">
        <v>196</v>
      </c>
      <c r="BQ32" s="199">
        <v>160</v>
      </c>
      <c r="BR32" s="199">
        <v>121</v>
      </c>
      <c r="BS32" s="199">
        <v>95</v>
      </c>
      <c r="BT32" s="199">
        <v>99</v>
      </c>
      <c r="BU32" s="199">
        <v>74</v>
      </c>
      <c r="BV32" s="199">
        <v>41</v>
      </c>
      <c r="BW32" s="199">
        <v>24</v>
      </c>
      <c r="BX32" s="199">
        <v>156</v>
      </c>
      <c r="BY32" s="199">
        <v>48</v>
      </c>
      <c r="BZ32" s="199">
        <v>21</v>
      </c>
      <c r="CA32" s="199">
        <v>17</v>
      </c>
      <c r="CB32" s="199">
        <v>19</v>
      </c>
      <c r="CC32" s="199">
        <v>19</v>
      </c>
      <c r="CD32" s="199">
        <v>17</v>
      </c>
      <c r="CE32" s="222">
        <v>17</v>
      </c>
    </row>
    <row r="33" spans="1:83" x14ac:dyDescent="0.35">
      <c r="A33" s="322"/>
      <c r="B33" s="203" t="s">
        <v>756</v>
      </c>
      <c r="AZ33" s="199">
        <v>1437</v>
      </c>
      <c r="BA33" s="199">
        <v>987</v>
      </c>
      <c r="BB33" s="199">
        <v>869</v>
      </c>
      <c r="BC33" s="199">
        <v>913</v>
      </c>
      <c r="BD33" s="199">
        <v>785</v>
      </c>
      <c r="BE33" s="199">
        <v>686</v>
      </c>
      <c r="BF33" s="199">
        <v>665</v>
      </c>
      <c r="BG33" s="199">
        <v>649</v>
      </c>
      <c r="BH33" s="199">
        <v>602</v>
      </c>
      <c r="BI33" s="199">
        <v>647</v>
      </c>
      <c r="BJ33" s="199">
        <v>706</v>
      </c>
      <c r="BK33" s="199">
        <v>622</v>
      </c>
      <c r="BL33" s="199">
        <v>716</v>
      </c>
      <c r="BM33" s="199">
        <v>1103</v>
      </c>
      <c r="BN33" s="199">
        <v>1091</v>
      </c>
      <c r="BO33" s="199">
        <v>1227</v>
      </c>
      <c r="BP33" s="199">
        <v>1260</v>
      </c>
      <c r="BQ33" s="199">
        <v>1059</v>
      </c>
      <c r="BR33" s="199">
        <v>721</v>
      </c>
      <c r="BS33" s="199">
        <v>531</v>
      </c>
      <c r="BT33" s="199">
        <v>432</v>
      </c>
      <c r="BU33" s="199">
        <v>339</v>
      </c>
      <c r="BV33" s="199">
        <v>277</v>
      </c>
      <c r="BW33" s="199">
        <v>138</v>
      </c>
      <c r="BX33" s="199">
        <v>97</v>
      </c>
      <c r="BY33" s="199">
        <v>66</v>
      </c>
      <c r="BZ33" s="199">
        <v>41</v>
      </c>
      <c r="CA33" s="199">
        <v>26</v>
      </c>
      <c r="CB33" s="199">
        <v>15</v>
      </c>
      <c r="CC33" s="199">
        <v>0</v>
      </c>
      <c r="CD33" s="199">
        <v>0</v>
      </c>
      <c r="CE33" s="222">
        <v>0</v>
      </c>
    </row>
    <row r="34" spans="1:83" ht="23.25" customHeight="1" x14ac:dyDescent="0.35">
      <c r="A34" s="322"/>
      <c r="B34" s="74" t="s">
        <v>757</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1210</v>
      </c>
      <c r="AG34" s="199">
        <v>1307</v>
      </c>
      <c r="AH34" s="199">
        <v>1234</v>
      </c>
      <c r="AI34" s="199">
        <v>1136</v>
      </c>
      <c r="AJ34" s="199">
        <v>1697</v>
      </c>
      <c r="AK34" s="199">
        <v>2234</v>
      </c>
      <c r="AL34" s="199">
        <v>2771</v>
      </c>
      <c r="AM34" s="199">
        <v>2877</v>
      </c>
      <c r="AN34" s="199">
        <v>2997</v>
      </c>
      <c r="AO34" s="199">
        <v>3028</v>
      </c>
      <c r="AP34" s="199">
        <v>3054</v>
      </c>
      <c r="AQ34" s="199">
        <v>2589</v>
      </c>
      <c r="AR34" s="199">
        <v>2024</v>
      </c>
      <c r="AS34" s="199">
        <v>1518</v>
      </c>
      <c r="AT34" s="199">
        <v>1516</v>
      </c>
      <c r="AU34" s="199">
        <v>2223</v>
      </c>
      <c r="AV34" s="199">
        <v>2640</v>
      </c>
      <c r="AW34" s="199">
        <v>2612</v>
      </c>
      <c r="AX34" s="199">
        <v>2412</v>
      </c>
      <c r="AY34" s="199">
        <v>2151</v>
      </c>
      <c r="BA34" s="199">
        <v>0</v>
      </c>
      <c r="BB34" s="199">
        <v>0</v>
      </c>
      <c r="BC34" s="199">
        <v>0</v>
      </c>
      <c r="BD34" s="199">
        <v>0</v>
      </c>
      <c r="BE34" s="199">
        <v>0</v>
      </c>
      <c r="BF34" s="199">
        <v>0</v>
      </c>
      <c r="BG34" s="199">
        <v>0</v>
      </c>
      <c r="BH34" s="199">
        <v>0</v>
      </c>
      <c r="BI34" s="199">
        <v>0</v>
      </c>
      <c r="BJ34" s="199">
        <v>0</v>
      </c>
      <c r="BK34" s="199">
        <v>0</v>
      </c>
      <c r="BL34" s="199">
        <v>0</v>
      </c>
      <c r="BM34" s="199">
        <v>0</v>
      </c>
      <c r="BN34" s="199">
        <v>0</v>
      </c>
      <c r="BO34" s="199">
        <v>0</v>
      </c>
      <c r="BP34" s="199">
        <v>0</v>
      </c>
      <c r="BQ34" s="199">
        <v>0</v>
      </c>
      <c r="BR34" s="199">
        <v>0</v>
      </c>
      <c r="BS34" s="199">
        <v>0</v>
      </c>
      <c r="BT34" s="199">
        <v>0</v>
      </c>
      <c r="BU34" s="199">
        <v>0</v>
      </c>
      <c r="BV34" s="199">
        <v>0</v>
      </c>
      <c r="BW34" s="199">
        <v>0</v>
      </c>
      <c r="BX34" s="199">
        <v>0</v>
      </c>
      <c r="BY34" s="199">
        <v>0</v>
      </c>
      <c r="BZ34" s="199">
        <v>0</v>
      </c>
      <c r="CA34" s="199">
        <v>0</v>
      </c>
      <c r="CB34" s="199">
        <v>0</v>
      </c>
      <c r="CC34" s="199">
        <v>0</v>
      </c>
      <c r="CD34" s="199">
        <v>0</v>
      </c>
      <c r="CE34" s="222">
        <v>0</v>
      </c>
    </row>
    <row r="35" spans="1:83" x14ac:dyDescent="0.35">
      <c r="A35" s="322"/>
      <c r="B35" s="249" t="s">
        <v>758</v>
      </c>
      <c r="D35" s="199">
        <v>0</v>
      </c>
      <c r="E35" s="199">
        <v>0</v>
      </c>
      <c r="F35" s="199">
        <v>0</v>
      </c>
      <c r="G35" s="199">
        <v>0</v>
      </c>
      <c r="H35" s="199">
        <v>0</v>
      </c>
      <c r="I35" s="199">
        <v>0</v>
      </c>
      <c r="J35" s="199">
        <v>0</v>
      </c>
      <c r="K35" s="199">
        <v>0</v>
      </c>
      <c r="L35" s="199">
        <v>0</v>
      </c>
      <c r="M35" s="199">
        <v>0</v>
      </c>
      <c r="N35" s="199">
        <v>0</v>
      </c>
      <c r="O35" s="199">
        <v>0</v>
      </c>
      <c r="P35" s="199">
        <v>0</v>
      </c>
      <c r="Q35" s="199">
        <v>0</v>
      </c>
      <c r="R35" s="199">
        <v>0</v>
      </c>
      <c r="S35" s="199">
        <v>0</v>
      </c>
      <c r="T35" s="199">
        <v>0</v>
      </c>
      <c r="U35" s="199">
        <v>0</v>
      </c>
      <c r="V35" s="199">
        <v>0</v>
      </c>
      <c r="W35" s="199">
        <v>0</v>
      </c>
      <c r="X35" s="199">
        <v>0</v>
      </c>
      <c r="Y35" s="199">
        <v>0</v>
      </c>
      <c r="Z35" s="199">
        <v>0</v>
      </c>
      <c r="AA35" s="199">
        <v>0</v>
      </c>
      <c r="AB35" s="199">
        <v>0</v>
      </c>
      <c r="AC35" s="199">
        <v>0</v>
      </c>
      <c r="AD35" s="199">
        <v>0</v>
      </c>
      <c r="AE35" s="199">
        <v>0</v>
      </c>
      <c r="AF35" s="199">
        <v>434</v>
      </c>
      <c r="AG35" s="199">
        <v>429</v>
      </c>
      <c r="AH35" s="199">
        <v>406</v>
      </c>
      <c r="AI35" s="199">
        <v>379</v>
      </c>
      <c r="AJ35" s="199">
        <v>681</v>
      </c>
      <c r="AK35" s="199">
        <v>700</v>
      </c>
      <c r="AL35" s="199">
        <v>719</v>
      </c>
      <c r="AM35" s="199">
        <v>694</v>
      </c>
      <c r="AN35" s="199">
        <v>710</v>
      </c>
      <c r="AO35" s="199">
        <v>686</v>
      </c>
      <c r="AP35" s="199">
        <v>738</v>
      </c>
      <c r="AQ35" s="199">
        <v>581</v>
      </c>
      <c r="AR35" s="199">
        <v>425</v>
      </c>
      <c r="AS35" s="199">
        <v>233</v>
      </c>
      <c r="AT35" s="199">
        <v>272</v>
      </c>
      <c r="AU35" s="199">
        <v>489</v>
      </c>
      <c r="AV35" s="199">
        <v>538</v>
      </c>
      <c r="AW35" s="199">
        <v>503</v>
      </c>
      <c r="AX35" s="199">
        <v>358</v>
      </c>
      <c r="AY35" s="199">
        <v>272</v>
      </c>
      <c r="BA35" s="199">
        <v>0</v>
      </c>
      <c r="BB35" s="199">
        <v>0</v>
      </c>
      <c r="BC35" s="199">
        <v>0</v>
      </c>
      <c r="BD35" s="199">
        <v>0</v>
      </c>
      <c r="BE35" s="199">
        <v>0</v>
      </c>
      <c r="BF35" s="199">
        <v>0</v>
      </c>
      <c r="BG35" s="199">
        <v>0</v>
      </c>
      <c r="BH35" s="199">
        <v>0</v>
      </c>
      <c r="BI35" s="199">
        <v>0</v>
      </c>
      <c r="BJ35" s="199">
        <v>0</v>
      </c>
      <c r="BK35" s="199">
        <v>0</v>
      </c>
      <c r="BL35" s="199">
        <v>0</v>
      </c>
      <c r="BM35" s="199">
        <v>0</v>
      </c>
      <c r="BN35" s="199">
        <v>0</v>
      </c>
      <c r="BO35" s="199">
        <v>0</v>
      </c>
      <c r="BP35" s="199">
        <v>0</v>
      </c>
      <c r="BQ35" s="199">
        <v>0</v>
      </c>
      <c r="BR35" s="199">
        <v>0</v>
      </c>
      <c r="BS35" s="199">
        <v>0</v>
      </c>
      <c r="BT35" s="199">
        <v>0</v>
      </c>
      <c r="BU35" s="199">
        <v>0</v>
      </c>
      <c r="BV35" s="199">
        <v>0</v>
      </c>
      <c r="BW35" s="199">
        <v>0</v>
      </c>
      <c r="BX35" s="199">
        <v>0</v>
      </c>
      <c r="BY35" s="199">
        <v>0</v>
      </c>
      <c r="BZ35" s="199">
        <v>0</v>
      </c>
      <c r="CA35" s="199">
        <v>0</v>
      </c>
      <c r="CB35" s="199">
        <v>0</v>
      </c>
      <c r="CC35" s="199">
        <v>0</v>
      </c>
      <c r="CD35" s="199">
        <v>0</v>
      </c>
      <c r="CE35" s="222">
        <v>0</v>
      </c>
    </row>
    <row r="36" spans="1:83" x14ac:dyDescent="0.35">
      <c r="A36" s="322"/>
      <c r="B36" s="249" t="s">
        <v>759</v>
      </c>
      <c r="D36" s="199">
        <v>0</v>
      </c>
      <c r="E36" s="199">
        <v>0</v>
      </c>
      <c r="F36" s="199">
        <v>0</v>
      </c>
      <c r="G36" s="199">
        <v>0</v>
      </c>
      <c r="H36" s="199">
        <v>0</v>
      </c>
      <c r="I36" s="199">
        <v>0</v>
      </c>
      <c r="J36" s="199">
        <v>0</v>
      </c>
      <c r="K36" s="199">
        <v>0</v>
      </c>
      <c r="L36" s="199">
        <v>0</v>
      </c>
      <c r="M36" s="199">
        <v>0</v>
      </c>
      <c r="N36" s="199">
        <v>0</v>
      </c>
      <c r="O36" s="199">
        <v>0</v>
      </c>
      <c r="P36" s="199">
        <v>0</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138</v>
      </c>
      <c r="AG36" s="199">
        <v>123</v>
      </c>
      <c r="AH36" s="199">
        <v>98</v>
      </c>
      <c r="AI36" s="199">
        <v>82</v>
      </c>
      <c r="AJ36" s="199">
        <v>142</v>
      </c>
      <c r="AK36" s="199">
        <v>200</v>
      </c>
      <c r="AL36" s="199">
        <v>258</v>
      </c>
      <c r="AM36" s="199">
        <v>232</v>
      </c>
      <c r="AN36" s="199">
        <v>203</v>
      </c>
      <c r="AO36" s="199">
        <v>200</v>
      </c>
      <c r="AP36" s="199">
        <v>186</v>
      </c>
      <c r="AQ36" s="199">
        <v>135</v>
      </c>
      <c r="AR36" s="199">
        <v>121</v>
      </c>
      <c r="AS36" s="199">
        <v>86</v>
      </c>
      <c r="AT36" s="199">
        <v>56</v>
      </c>
      <c r="AU36" s="199">
        <v>113</v>
      </c>
      <c r="AV36" s="199">
        <v>122</v>
      </c>
      <c r="AW36" s="199">
        <v>106</v>
      </c>
      <c r="AX36" s="199">
        <v>129</v>
      </c>
      <c r="AY36" s="199">
        <v>124</v>
      </c>
      <c r="BA36" s="199">
        <v>0</v>
      </c>
      <c r="BB36" s="199">
        <v>0</v>
      </c>
      <c r="BC36" s="199">
        <v>0</v>
      </c>
      <c r="BD36" s="199">
        <v>0</v>
      </c>
      <c r="BE36" s="199">
        <v>0</v>
      </c>
      <c r="BF36" s="199">
        <v>0</v>
      </c>
      <c r="BG36" s="199">
        <v>0</v>
      </c>
      <c r="BH36" s="199">
        <v>0</v>
      </c>
      <c r="BI36" s="199">
        <v>0</v>
      </c>
      <c r="BJ36" s="199">
        <v>0</v>
      </c>
      <c r="BK36" s="199">
        <v>0</v>
      </c>
      <c r="BL36" s="199">
        <v>0</v>
      </c>
      <c r="BM36" s="199">
        <v>0</v>
      </c>
      <c r="BN36" s="199">
        <v>0</v>
      </c>
      <c r="BO36" s="199">
        <v>0</v>
      </c>
      <c r="BP36" s="199">
        <v>0</v>
      </c>
      <c r="BQ36" s="199">
        <v>0</v>
      </c>
      <c r="BR36" s="199">
        <v>0</v>
      </c>
      <c r="BS36" s="199">
        <v>0</v>
      </c>
      <c r="BT36" s="199">
        <v>0</v>
      </c>
      <c r="BU36" s="199">
        <v>0</v>
      </c>
      <c r="BV36" s="199">
        <v>0</v>
      </c>
      <c r="BW36" s="199">
        <v>0</v>
      </c>
      <c r="BX36" s="199">
        <v>0</v>
      </c>
      <c r="BY36" s="199">
        <v>0</v>
      </c>
      <c r="BZ36" s="199">
        <v>0</v>
      </c>
      <c r="CA36" s="199">
        <v>0</v>
      </c>
      <c r="CB36" s="199">
        <v>0</v>
      </c>
      <c r="CC36" s="199">
        <v>0</v>
      </c>
      <c r="CD36" s="199">
        <v>0</v>
      </c>
      <c r="CE36" s="222">
        <v>0</v>
      </c>
    </row>
    <row r="37" spans="1:83" x14ac:dyDescent="0.35">
      <c r="A37" s="322"/>
      <c r="B37" s="249" t="s">
        <v>760</v>
      </c>
      <c r="D37" s="199">
        <v>0</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199">
        <v>0</v>
      </c>
      <c r="X37" s="199">
        <v>0</v>
      </c>
      <c r="Y37" s="199">
        <v>0</v>
      </c>
      <c r="Z37" s="199">
        <v>0</v>
      </c>
      <c r="AA37" s="199">
        <v>0</v>
      </c>
      <c r="AB37" s="199">
        <v>0</v>
      </c>
      <c r="AC37" s="199">
        <v>0</v>
      </c>
      <c r="AD37" s="199">
        <v>0</v>
      </c>
      <c r="AE37" s="199">
        <v>0</v>
      </c>
      <c r="AF37" s="199">
        <v>438</v>
      </c>
      <c r="AG37" s="199">
        <v>522</v>
      </c>
      <c r="AH37" s="199">
        <v>514</v>
      </c>
      <c r="AI37" s="199">
        <v>469</v>
      </c>
      <c r="AJ37" s="199">
        <v>604</v>
      </c>
      <c r="AK37" s="199">
        <v>979</v>
      </c>
      <c r="AL37" s="199">
        <v>1353</v>
      </c>
      <c r="AM37" s="199">
        <v>1582</v>
      </c>
      <c r="AN37" s="199">
        <v>1682</v>
      </c>
      <c r="AO37" s="199">
        <v>1692</v>
      </c>
      <c r="AP37" s="199">
        <v>1647</v>
      </c>
      <c r="AQ37" s="199">
        <v>1442</v>
      </c>
      <c r="AR37" s="199">
        <v>1129</v>
      </c>
      <c r="AS37" s="199">
        <v>945</v>
      </c>
      <c r="AT37" s="199">
        <v>951</v>
      </c>
      <c r="AU37" s="199">
        <v>1327</v>
      </c>
      <c r="AV37" s="199">
        <v>1631</v>
      </c>
      <c r="AW37" s="199">
        <v>1684</v>
      </c>
      <c r="AX37" s="199">
        <v>1672</v>
      </c>
      <c r="AY37" s="199">
        <v>1536</v>
      </c>
      <c r="BA37" s="199">
        <v>0</v>
      </c>
      <c r="BB37" s="199">
        <v>0</v>
      </c>
      <c r="BC37" s="199">
        <v>0</v>
      </c>
      <c r="BD37" s="199">
        <v>0</v>
      </c>
      <c r="BE37" s="199">
        <v>0</v>
      </c>
      <c r="BF37" s="199">
        <v>0</v>
      </c>
      <c r="BG37" s="199">
        <v>0</v>
      </c>
      <c r="BH37" s="199">
        <v>0</v>
      </c>
      <c r="BI37" s="199">
        <v>0</v>
      </c>
      <c r="BJ37" s="199">
        <v>0</v>
      </c>
      <c r="BK37" s="199">
        <v>0</v>
      </c>
      <c r="BL37" s="199">
        <v>0</v>
      </c>
      <c r="BM37" s="199">
        <v>0</v>
      </c>
      <c r="BN37" s="199">
        <v>0</v>
      </c>
      <c r="BO37" s="199">
        <v>0</v>
      </c>
      <c r="BP37" s="199">
        <v>0</v>
      </c>
      <c r="BQ37" s="199">
        <v>0</v>
      </c>
      <c r="BR37" s="199">
        <v>0</v>
      </c>
      <c r="BS37" s="199">
        <v>0</v>
      </c>
      <c r="BT37" s="199">
        <v>0</v>
      </c>
      <c r="BU37" s="199">
        <v>0</v>
      </c>
      <c r="BV37" s="199">
        <v>0</v>
      </c>
      <c r="BW37" s="199">
        <v>0</v>
      </c>
      <c r="BX37" s="199">
        <v>0</v>
      </c>
      <c r="BY37" s="199">
        <v>0</v>
      </c>
      <c r="BZ37" s="199">
        <v>0</v>
      </c>
      <c r="CA37" s="199">
        <v>0</v>
      </c>
      <c r="CB37" s="199">
        <v>0</v>
      </c>
      <c r="CC37" s="199">
        <v>0</v>
      </c>
      <c r="CD37" s="199">
        <v>0</v>
      </c>
      <c r="CE37" s="222">
        <v>0</v>
      </c>
    </row>
    <row r="38" spans="1:83" x14ac:dyDescent="0.35">
      <c r="A38" s="322"/>
      <c r="B38" s="249" t="s">
        <v>319</v>
      </c>
      <c r="D38" s="199">
        <v>0</v>
      </c>
      <c r="E38" s="199">
        <v>0</v>
      </c>
      <c r="F38" s="199">
        <v>0</v>
      </c>
      <c r="G38" s="199">
        <v>0</v>
      </c>
      <c r="H38" s="199">
        <v>0</v>
      </c>
      <c r="I38" s="199">
        <v>0</v>
      </c>
      <c r="J38" s="199">
        <v>0</v>
      </c>
      <c r="K38" s="199">
        <v>0</v>
      </c>
      <c r="L38" s="199">
        <v>0</v>
      </c>
      <c r="M38" s="199">
        <v>0</v>
      </c>
      <c r="N38" s="199">
        <v>0</v>
      </c>
      <c r="O38" s="199">
        <v>0</v>
      </c>
      <c r="P38" s="199">
        <v>0</v>
      </c>
      <c r="Q38" s="199">
        <v>0</v>
      </c>
      <c r="R38" s="199">
        <v>0</v>
      </c>
      <c r="S38" s="199">
        <v>0</v>
      </c>
      <c r="T38" s="199">
        <v>0</v>
      </c>
      <c r="U38" s="199">
        <v>0</v>
      </c>
      <c r="V38" s="199">
        <v>0</v>
      </c>
      <c r="W38" s="199">
        <v>0</v>
      </c>
      <c r="X38" s="199">
        <v>0</v>
      </c>
      <c r="Y38" s="199">
        <v>0</v>
      </c>
      <c r="Z38" s="199">
        <v>0</v>
      </c>
      <c r="AA38" s="199">
        <v>0</v>
      </c>
      <c r="AB38" s="199">
        <v>0</v>
      </c>
      <c r="AC38" s="199">
        <v>0</v>
      </c>
      <c r="AD38" s="199">
        <v>0</v>
      </c>
      <c r="AE38" s="199">
        <v>0</v>
      </c>
      <c r="AF38" s="199">
        <v>201</v>
      </c>
      <c r="AG38" s="199">
        <v>233</v>
      </c>
      <c r="AH38" s="199">
        <v>216</v>
      </c>
      <c r="AI38" s="199">
        <v>206</v>
      </c>
      <c r="AJ38" s="199">
        <v>269</v>
      </c>
      <c r="AK38" s="199">
        <v>355</v>
      </c>
      <c r="AL38" s="199">
        <v>440</v>
      </c>
      <c r="AM38" s="199">
        <v>370</v>
      </c>
      <c r="AN38" s="199">
        <v>401</v>
      </c>
      <c r="AO38" s="199">
        <v>450</v>
      </c>
      <c r="AP38" s="199">
        <v>484</v>
      </c>
      <c r="AQ38" s="199">
        <v>431</v>
      </c>
      <c r="AR38" s="199">
        <v>350</v>
      </c>
      <c r="AS38" s="199">
        <v>254</v>
      </c>
      <c r="AT38" s="199">
        <v>237</v>
      </c>
      <c r="AU38" s="199">
        <v>293</v>
      </c>
      <c r="AV38" s="199">
        <v>350</v>
      </c>
      <c r="AW38" s="199">
        <v>319</v>
      </c>
      <c r="AX38" s="199">
        <v>254</v>
      </c>
      <c r="AY38" s="199">
        <v>220</v>
      </c>
      <c r="BA38" s="199">
        <v>0</v>
      </c>
      <c r="BB38" s="199">
        <v>0</v>
      </c>
      <c r="BC38" s="199">
        <v>0</v>
      </c>
      <c r="BD38" s="199">
        <v>0</v>
      </c>
      <c r="BE38" s="199">
        <v>0</v>
      </c>
      <c r="BF38" s="199">
        <v>0</v>
      </c>
      <c r="BG38" s="199">
        <v>0</v>
      </c>
      <c r="BH38" s="199">
        <v>0</v>
      </c>
      <c r="BI38" s="199">
        <v>0</v>
      </c>
      <c r="BJ38" s="199">
        <v>0</v>
      </c>
      <c r="BK38" s="199">
        <v>0</v>
      </c>
      <c r="BL38" s="199">
        <v>0</v>
      </c>
      <c r="BM38" s="199">
        <v>0</v>
      </c>
      <c r="BN38" s="199">
        <v>0</v>
      </c>
      <c r="BO38" s="199">
        <v>0</v>
      </c>
      <c r="BP38" s="199">
        <v>0</v>
      </c>
      <c r="BQ38" s="199">
        <v>0</v>
      </c>
      <c r="BR38" s="199">
        <v>0</v>
      </c>
      <c r="BS38" s="199">
        <v>0</v>
      </c>
      <c r="BT38" s="199">
        <v>0</v>
      </c>
      <c r="BU38" s="199">
        <v>0</v>
      </c>
      <c r="BV38" s="199">
        <v>0</v>
      </c>
      <c r="BW38" s="199">
        <v>0</v>
      </c>
      <c r="BX38" s="199">
        <v>0</v>
      </c>
      <c r="BY38" s="199">
        <v>0</v>
      </c>
      <c r="BZ38" s="199">
        <v>0</v>
      </c>
      <c r="CA38" s="199">
        <v>0</v>
      </c>
      <c r="CB38" s="199">
        <v>0</v>
      </c>
      <c r="CC38" s="199">
        <v>0</v>
      </c>
      <c r="CD38" s="199">
        <v>0</v>
      </c>
      <c r="CE38" s="222">
        <v>0</v>
      </c>
    </row>
    <row r="39" spans="1:83" ht="23.25" customHeight="1" x14ac:dyDescent="0.35">
      <c r="A39" s="322"/>
      <c r="B39" s="74" t="s">
        <v>276</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572</v>
      </c>
      <c r="AG39" s="199">
        <v>552</v>
      </c>
      <c r="AH39" s="199">
        <v>503</v>
      </c>
      <c r="AI39" s="199">
        <v>461</v>
      </c>
      <c r="AJ39" s="199">
        <v>823</v>
      </c>
      <c r="AK39" s="199">
        <v>901</v>
      </c>
      <c r="AL39" s="199">
        <v>978</v>
      </c>
      <c r="AM39" s="199">
        <v>925</v>
      </c>
      <c r="AN39" s="199">
        <v>913</v>
      </c>
      <c r="AO39" s="199">
        <v>886</v>
      </c>
      <c r="AP39" s="199">
        <v>924</v>
      </c>
      <c r="AQ39" s="199">
        <v>716</v>
      </c>
      <c r="AR39" s="199">
        <v>546</v>
      </c>
      <c r="AS39" s="199">
        <v>319</v>
      </c>
      <c r="AT39" s="199">
        <v>328</v>
      </c>
      <c r="AU39" s="199">
        <v>603</v>
      </c>
      <c r="AV39" s="199">
        <v>660</v>
      </c>
      <c r="AW39" s="199">
        <v>609</v>
      </c>
      <c r="AX39" s="199">
        <v>487</v>
      </c>
      <c r="AY39" s="199">
        <v>395</v>
      </c>
      <c r="BA39" s="199">
        <v>0</v>
      </c>
      <c r="BB39" s="199">
        <v>0</v>
      </c>
      <c r="BC39" s="199">
        <v>0</v>
      </c>
      <c r="BD39" s="199">
        <v>0</v>
      </c>
      <c r="BE39" s="199">
        <v>0</v>
      </c>
      <c r="BF39" s="199">
        <v>0</v>
      </c>
      <c r="BG39" s="199">
        <v>0</v>
      </c>
      <c r="BH39" s="199">
        <v>0</v>
      </c>
      <c r="BI39" s="199">
        <v>0</v>
      </c>
      <c r="BJ39" s="199">
        <v>0</v>
      </c>
      <c r="BK39" s="199">
        <v>0</v>
      </c>
      <c r="BL39" s="199">
        <v>0</v>
      </c>
      <c r="BM39" s="199">
        <v>0</v>
      </c>
      <c r="BN39" s="199">
        <v>0</v>
      </c>
      <c r="BO39" s="199">
        <v>0</v>
      </c>
      <c r="BP39" s="199">
        <v>0</v>
      </c>
      <c r="BQ39" s="199">
        <v>0</v>
      </c>
      <c r="BR39" s="199">
        <v>0</v>
      </c>
      <c r="BS39" s="199">
        <v>0</v>
      </c>
      <c r="BT39" s="199">
        <v>0</v>
      </c>
      <c r="BU39" s="199">
        <v>0</v>
      </c>
      <c r="BV39" s="199">
        <v>0</v>
      </c>
      <c r="BW39" s="199">
        <v>0</v>
      </c>
      <c r="BX39" s="199">
        <v>0</v>
      </c>
      <c r="BY39" s="199">
        <v>0</v>
      </c>
      <c r="BZ39" s="199">
        <v>0</v>
      </c>
      <c r="CA39" s="199">
        <v>0</v>
      </c>
      <c r="CB39" s="199">
        <v>0</v>
      </c>
      <c r="CC39" s="199">
        <v>0</v>
      </c>
      <c r="CD39" s="199">
        <v>0</v>
      </c>
      <c r="CE39" s="222">
        <v>0</v>
      </c>
    </row>
    <row r="40" spans="1:83" s="244" customFormat="1" ht="30.75" customHeight="1" x14ac:dyDescent="0.35">
      <c r="A40" s="513"/>
      <c r="B40" s="15" t="s">
        <v>751</v>
      </c>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199"/>
      <c r="BP40" s="199"/>
      <c r="BQ40" s="199">
        <v>2</v>
      </c>
      <c r="BR40" s="199">
        <v>13</v>
      </c>
      <c r="BS40" s="199">
        <v>88</v>
      </c>
      <c r="BT40" s="199">
        <v>230</v>
      </c>
      <c r="BU40" s="199">
        <v>339</v>
      </c>
      <c r="BV40" s="199">
        <v>576</v>
      </c>
      <c r="BW40" s="199">
        <v>902</v>
      </c>
      <c r="BX40" s="199">
        <v>1884</v>
      </c>
      <c r="BY40" s="199">
        <v>1507</v>
      </c>
      <c r="BZ40" s="199">
        <v>1255</v>
      </c>
      <c r="CA40" s="199">
        <v>1554</v>
      </c>
      <c r="CB40" s="199">
        <v>1731</v>
      </c>
      <c r="CC40" s="199">
        <v>1838</v>
      </c>
      <c r="CD40" s="199">
        <v>1872</v>
      </c>
      <c r="CE40" s="222">
        <v>1849</v>
      </c>
    </row>
    <row r="41" spans="1:83" ht="37.5" customHeight="1" x14ac:dyDescent="0.35">
      <c r="A41" s="322"/>
      <c r="B41" s="109" t="s">
        <v>761</v>
      </c>
      <c r="BX41" s="199"/>
      <c r="BY41" s="199"/>
      <c r="BZ41" s="199"/>
      <c r="CA41" s="199"/>
      <c r="CB41" s="199"/>
      <c r="CC41" s="199"/>
      <c r="CD41" s="199"/>
      <c r="CE41" s="222"/>
    </row>
    <row r="42" spans="1:83" s="320" customFormat="1" ht="76.75" customHeight="1" thickBot="1" x14ac:dyDescent="0.3">
      <c r="A42" s="516"/>
      <c r="B42" s="517" t="s">
        <v>762</v>
      </c>
      <c r="C42" s="442"/>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494"/>
      <c r="AQ42" s="494"/>
      <c r="AR42" s="494"/>
      <c r="AS42" s="494"/>
      <c r="AT42" s="494"/>
      <c r="AU42" s="494"/>
      <c r="AV42" s="494"/>
      <c r="AW42" s="494"/>
      <c r="AX42" s="494"/>
      <c r="AY42" s="494"/>
      <c r="AZ42" s="494"/>
      <c r="BA42" s="494"/>
      <c r="BB42" s="494"/>
      <c r="BC42" s="494"/>
      <c r="BD42" s="494"/>
      <c r="BE42" s="494"/>
      <c r="BF42" s="494"/>
      <c r="BG42" s="494"/>
      <c r="BH42" s="494"/>
      <c r="BI42" s="494"/>
      <c r="BJ42" s="494"/>
      <c r="BK42" s="494"/>
      <c r="BL42" s="494"/>
      <c r="BM42" s="494"/>
      <c r="BN42" s="494"/>
      <c r="BO42" s="494"/>
      <c r="BP42" s="494"/>
      <c r="BQ42" s="494"/>
      <c r="BR42" s="494"/>
      <c r="BS42" s="494"/>
      <c r="BT42" s="494"/>
      <c r="BU42" s="494"/>
      <c r="BV42" s="494"/>
      <c r="BW42" s="494"/>
      <c r="BX42" s="494"/>
      <c r="BY42" s="494"/>
      <c r="BZ42" s="494"/>
      <c r="CA42" s="494"/>
      <c r="CB42" s="494"/>
      <c r="CC42" s="494"/>
      <c r="CD42" s="494"/>
      <c r="CE42" s="495"/>
    </row>
    <row r="47" spans="1:83" x14ac:dyDescent="0.35">
      <c r="AY47" s="518"/>
    </row>
    <row r="48" spans="1:83" x14ac:dyDescent="0.35">
      <c r="AY48" s="518"/>
    </row>
    <row r="49" spans="51:51" x14ac:dyDescent="0.35">
      <c r="AY49" s="518"/>
    </row>
    <row r="50" spans="51:51" x14ac:dyDescent="0.35">
      <c r="AY50" s="518"/>
    </row>
    <row r="51" spans="51:51" x14ac:dyDescent="0.35">
      <c r="AY51" s="518"/>
    </row>
    <row r="55" spans="51:51" x14ac:dyDescent="0.35">
      <c r="AY55" s="518"/>
    </row>
    <row r="56" spans="51:51" x14ac:dyDescent="0.35">
      <c r="AY56" s="518"/>
    </row>
    <row r="57" spans="51:51" x14ac:dyDescent="0.35">
      <c r="AY57" s="518"/>
    </row>
    <row r="58" spans="51:51" x14ac:dyDescent="0.35">
      <c r="AY58" s="518"/>
    </row>
    <row r="59" spans="51:51" x14ac:dyDescent="0.35">
      <c r="AY59" s="518"/>
    </row>
    <row r="60" spans="51:51" x14ac:dyDescent="0.35">
      <c r="AY60" s="518"/>
    </row>
    <row r="61" spans="51:51" x14ac:dyDescent="0.35">
      <c r="AY61" s="518"/>
    </row>
    <row r="62" spans="51:51" x14ac:dyDescent="0.35">
      <c r="AY62" s="518"/>
    </row>
    <row r="63" spans="51:51" x14ac:dyDescent="0.35">
      <c r="AY63" s="518"/>
    </row>
    <row r="64" spans="51:51" x14ac:dyDescent="0.35">
      <c r="AY64" s="518"/>
    </row>
    <row r="65" spans="51:57" x14ac:dyDescent="0.35">
      <c r="AY65" s="518"/>
    </row>
    <row r="66" spans="51:57" x14ac:dyDescent="0.35">
      <c r="AY66" s="518"/>
    </row>
    <row r="67" spans="51:57" x14ac:dyDescent="0.35">
      <c r="AY67" s="518"/>
    </row>
    <row r="68" spans="51:57" x14ac:dyDescent="0.35">
      <c r="AY68" s="518"/>
    </row>
    <row r="69" spans="51:57" x14ac:dyDescent="0.35">
      <c r="AY69" s="518"/>
    </row>
    <row r="70" spans="51:57" x14ac:dyDescent="0.35">
      <c r="AY70" s="518"/>
    </row>
    <row r="71" spans="51:57" x14ac:dyDescent="0.35">
      <c r="AY71" s="518"/>
    </row>
    <row r="72" spans="51:57" x14ac:dyDescent="0.35">
      <c r="AY72" s="518"/>
    </row>
    <row r="73" spans="51:57" x14ac:dyDescent="0.35">
      <c r="AY73" s="518"/>
    </row>
    <row r="74" spans="51:57" x14ac:dyDescent="0.35">
      <c r="AY74" s="307"/>
      <c r="AZ74" s="307"/>
      <c r="BA74" s="307"/>
      <c r="BB74" s="307"/>
      <c r="BC74" s="307"/>
      <c r="BD74" s="307"/>
      <c r="BE74" s="307"/>
    </row>
    <row r="75" spans="51:57" x14ac:dyDescent="0.35">
      <c r="AY75" s="307"/>
      <c r="AZ75" s="307"/>
      <c r="BA75" s="307"/>
      <c r="BB75" s="307"/>
      <c r="BC75" s="307"/>
      <c r="BD75" s="307"/>
      <c r="BE75" s="307"/>
    </row>
    <row r="76" spans="51:57" x14ac:dyDescent="0.35">
      <c r="AY76" s="307"/>
      <c r="AZ76" s="307"/>
      <c r="BA76" s="307"/>
      <c r="BB76" s="307"/>
      <c r="BC76" s="307"/>
      <c r="BD76" s="307"/>
      <c r="BE76" s="307"/>
    </row>
    <row r="77" spans="51:57" x14ac:dyDescent="0.35">
      <c r="AY77" s="307"/>
      <c r="AZ77" s="307"/>
      <c r="BA77" s="307"/>
      <c r="BB77" s="307"/>
      <c r="BC77" s="307"/>
      <c r="BD77" s="307"/>
      <c r="BE77" s="307"/>
    </row>
    <row r="78" spans="51:57" x14ac:dyDescent="0.35">
      <c r="AY78" s="307"/>
      <c r="AZ78" s="307"/>
      <c r="BA78" s="307"/>
      <c r="BB78" s="307"/>
      <c r="BC78" s="307"/>
      <c r="BD78" s="307"/>
      <c r="BE78" s="307"/>
    </row>
    <row r="79" spans="51:57" x14ac:dyDescent="0.35">
      <c r="AY79" s="307"/>
      <c r="AZ79" s="307"/>
      <c r="BA79" s="307"/>
      <c r="BB79" s="307"/>
      <c r="BC79" s="307"/>
      <c r="BD79" s="307"/>
      <c r="BE79" s="307"/>
    </row>
    <row r="80" spans="51:57" x14ac:dyDescent="0.35">
      <c r="AY80" s="307"/>
      <c r="AZ80" s="307"/>
      <c r="BA80" s="307"/>
      <c r="BB80" s="307"/>
      <c r="BC80" s="307"/>
      <c r="BD80" s="307"/>
      <c r="BE80" s="307"/>
    </row>
    <row r="81" spans="51:57" x14ac:dyDescent="0.35">
      <c r="AY81" s="307"/>
      <c r="AZ81" s="307"/>
      <c r="BA81" s="307"/>
      <c r="BB81" s="307"/>
      <c r="BC81" s="307"/>
      <c r="BD81" s="307"/>
      <c r="BE81" s="307"/>
    </row>
    <row r="82" spans="51:57" x14ac:dyDescent="0.35">
      <c r="AY82" s="307"/>
      <c r="AZ82" s="307"/>
      <c r="BA82" s="307"/>
      <c r="BB82" s="307"/>
      <c r="BC82" s="307"/>
      <c r="BD82" s="307"/>
      <c r="BE82" s="307"/>
    </row>
    <row r="83" spans="51:57" x14ac:dyDescent="0.35">
      <c r="AY83" s="307"/>
      <c r="AZ83" s="307"/>
      <c r="BA83" s="307"/>
      <c r="BB83" s="307"/>
      <c r="BC83" s="307"/>
      <c r="BD83" s="307"/>
      <c r="BE83" s="307"/>
    </row>
    <row r="84" spans="51:57" x14ac:dyDescent="0.35">
      <c r="AY84" s="307"/>
      <c r="AZ84" s="307"/>
      <c r="BA84" s="307"/>
      <c r="BB84" s="307"/>
      <c r="BC84" s="307"/>
      <c r="BD84" s="307"/>
      <c r="BE84" s="307"/>
    </row>
    <row r="85" spans="51:57" x14ac:dyDescent="0.35">
      <c r="AY85" s="307"/>
      <c r="AZ85" s="307"/>
      <c r="BA85" s="307"/>
      <c r="BB85" s="307"/>
      <c r="BC85" s="307"/>
      <c r="BD85" s="307"/>
      <c r="BE85" s="307"/>
    </row>
    <row r="86" spans="51:57" x14ac:dyDescent="0.35">
      <c r="AY86" s="307"/>
      <c r="AZ86" s="307"/>
      <c r="BA86" s="307"/>
      <c r="BB86" s="307"/>
      <c r="BC86" s="307"/>
      <c r="BD86" s="307"/>
      <c r="BE86" s="307"/>
    </row>
    <row r="87" spans="51:57" x14ac:dyDescent="0.35">
      <c r="AY87" s="307"/>
      <c r="AZ87" s="307"/>
      <c r="BA87" s="307"/>
      <c r="BB87" s="307"/>
      <c r="BC87" s="307"/>
      <c r="BD87" s="307"/>
      <c r="BE87" s="307"/>
    </row>
    <row r="88" spans="51:57" x14ac:dyDescent="0.35">
      <c r="AY88" s="307"/>
      <c r="AZ88" s="307"/>
      <c r="BA88" s="307"/>
      <c r="BB88" s="307"/>
      <c r="BC88" s="307"/>
      <c r="BD88" s="307"/>
      <c r="BE88" s="307"/>
    </row>
    <row r="89" spans="51:57" x14ac:dyDescent="0.35">
      <c r="AY89" s="307"/>
      <c r="AZ89" s="307"/>
      <c r="BA89" s="307"/>
      <c r="BB89" s="307"/>
      <c r="BC89" s="307"/>
      <c r="BD89" s="307"/>
      <c r="BE89" s="307"/>
    </row>
    <row r="90" spans="51:57" x14ac:dyDescent="0.35">
      <c r="AY90" s="307"/>
      <c r="AZ90" s="307"/>
      <c r="BA90" s="307"/>
      <c r="BB90" s="307"/>
      <c r="BC90" s="307"/>
      <c r="BD90" s="307"/>
      <c r="BE90" s="307"/>
    </row>
  </sheetData>
  <hyperlinks>
    <hyperlink ref="A1" location="Contents!A1" display="Contents page" xr:uid="{00000000-0004-0000-1D00-000000000000}"/>
    <hyperlink ref="B1" location="Notes!A1" display="Information relating to this table can be found in the 'Notes' tab" xr:uid="{00000000-0004-0000-1D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E33"/>
  <sheetViews>
    <sheetView zoomScale="55" zoomScaleNormal="55" workbookViewId="0">
      <pane xSplit="3" ySplit="3" topLeftCell="BW4" activePane="bottomRight" state="frozen"/>
      <selection pane="topRight" activeCell="D1" sqref="D1"/>
      <selection pane="bottomLeft" activeCell="A4" sqref="A4"/>
      <selection pane="bottomRight" activeCell="A4" sqref="A4"/>
    </sheetView>
  </sheetViews>
  <sheetFormatPr defaultColWidth="9" defaultRowHeight="12.5" x14ac:dyDescent="0.25"/>
  <cols>
    <col min="1" max="1" width="23" style="1" customWidth="1"/>
    <col min="2" max="2" width="57" style="1" bestFit="1" customWidth="1"/>
    <col min="3" max="3" width="10.81640625" style="1" customWidth="1"/>
    <col min="4" max="83" width="12.81640625" style="1" customWidth="1"/>
    <col min="84" max="84" width="9" style="1" customWidth="1"/>
    <col min="85" max="16384" width="9" style="1"/>
  </cols>
  <sheetData>
    <row r="1" spans="1:83" ht="26.25" customHeight="1" thickBot="1" x14ac:dyDescent="0.3">
      <c r="A1" s="45" t="s">
        <v>44</v>
      </c>
      <c r="B1" s="46" t="s">
        <v>88</v>
      </c>
    </row>
    <row r="2" spans="1:83" ht="15.5" x14ac:dyDescent="0.35">
      <c r="A2" s="48" t="s">
        <v>45</v>
      </c>
      <c r="B2" s="176" t="s">
        <v>763</v>
      </c>
      <c r="C2" s="519"/>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ht="15.5" x14ac:dyDescent="0.35">
      <c r="A3" s="113">
        <v>2022</v>
      </c>
      <c r="B3" s="262" t="s">
        <v>764</v>
      </c>
      <c r="C3" s="520"/>
      <c r="D3" s="264" t="s">
        <v>124</v>
      </c>
      <c r="E3" s="264" t="s">
        <v>124</v>
      </c>
      <c r="F3" s="264" t="s">
        <v>124</v>
      </c>
      <c r="G3" s="264" t="s">
        <v>124</v>
      </c>
      <c r="H3" s="264" t="s">
        <v>124</v>
      </c>
      <c r="I3" s="264" t="s">
        <v>124</v>
      </c>
      <c r="J3" s="264" t="s">
        <v>124</v>
      </c>
      <c r="K3" s="264" t="s">
        <v>124</v>
      </c>
      <c r="L3" s="264" t="s">
        <v>124</v>
      </c>
      <c r="M3" s="264" t="s">
        <v>124</v>
      </c>
      <c r="N3" s="264" t="s">
        <v>124</v>
      </c>
      <c r="O3" s="264" t="s">
        <v>124</v>
      </c>
      <c r="P3" s="264" t="s">
        <v>124</v>
      </c>
      <c r="Q3" s="264" t="s">
        <v>124</v>
      </c>
      <c r="R3" s="264" t="s">
        <v>124</v>
      </c>
      <c r="S3" s="264" t="s">
        <v>124</v>
      </c>
      <c r="T3" s="264" t="s">
        <v>124</v>
      </c>
      <c r="U3" s="264" t="s">
        <v>124</v>
      </c>
      <c r="V3" s="264" t="s">
        <v>124</v>
      </c>
      <c r="W3" s="264" t="s">
        <v>124</v>
      </c>
      <c r="X3" s="264" t="s">
        <v>124</v>
      </c>
      <c r="Y3" s="264" t="s">
        <v>124</v>
      </c>
      <c r="Z3" s="264" t="s">
        <v>124</v>
      </c>
      <c r="AA3" s="264" t="s">
        <v>124</v>
      </c>
      <c r="AB3" s="264" t="s">
        <v>124</v>
      </c>
      <c r="AC3" s="264" t="s">
        <v>124</v>
      </c>
      <c r="AD3" s="264" t="s">
        <v>124</v>
      </c>
      <c r="AE3" s="264" t="s">
        <v>124</v>
      </c>
      <c r="AF3" s="264" t="s">
        <v>124</v>
      </c>
      <c r="AG3" s="264" t="s">
        <v>124</v>
      </c>
      <c r="AH3" s="264" t="s">
        <v>124</v>
      </c>
      <c r="AI3" s="264" t="s">
        <v>124</v>
      </c>
      <c r="AJ3" s="264" t="s">
        <v>124</v>
      </c>
      <c r="AK3" s="264" t="s">
        <v>124</v>
      </c>
      <c r="AL3" s="264" t="s">
        <v>124</v>
      </c>
      <c r="AM3" s="264" t="s">
        <v>124</v>
      </c>
      <c r="AN3" s="264" t="s">
        <v>124</v>
      </c>
      <c r="AO3" s="264" t="s">
        <v>124</v>
      </c>
      <c r="AP3" s="264" t="s">
        <v>124</v>
      </c>
      <c r="AQ3" s="264" t="s">
        <v>124</v>
      </c>
      <c r="AR3" s="264" t="s">
        <v>124</v>
      </c>
      <c r="AS3" s="264" t="s">
        <v>124</v>
      </c>
      <c r="AT3" s="264" t="s">
        <v>124</v>
      </c>
      <c r="AU3" s="264" t="s">
        <v>124</v>
      </c>
      <c r="AV3" s="264" t="s">
        <v>124</v>
      </c>
      <c r="AW3" s="264" t="s">
        <v>124</v>
      </c>
      <c r="AX3" s="264" t="s">
        <v>124</v>
      </c>
      <c r="AY3" s="264" t="s">
        <v>124</v>
      </c>
      <c r="AZ3" s="264" t="s">
        <v>124</v>
      </c>
      <c r="BA3" s="264" t="s">
        <v>124</v>
      </c>
      <c r="BB3" s="264" t="s">
        <v>124</v>
      </c>
      <c r="BC3" s="264" t="s">
        <v>124</v>
      </c>
      <c r="BD3" s="264" t="s">
        <v>124</v>
      </c>
      <c r="BE3" s="264" t="s">
        <v>124</v>
      </c>
      <c r="BF3" s="264" t="s">
        <v>124</v>
      </c>
      <c r="BG3" s="264" t="s">
        <v>124</v>
      </c>
      <c r="BH3" s="264" t="s">
        <v>124</v>
      </c>
      <c r="BI3" s="264" t="s">
        <v>124</v>
      </c>
      <c r="BJ3" s="264" t="s">
        <v>124</v>
      </c>
      <c r="BK3" s="264" t="s">
        <v>124</v>
      </c>
      <c r="BL3" s="264" t="s">
        <v>124</v>
      </c>
      <c r="BM3" s="264" t="s">
        <v>124</v>
      </c>
      <c r="BN3" s="264" t="s">
        <v>124</v>
      </c>
      <c r="BO3" s="264" t="s">
        <v>124</v>
      </c>
      <c r="BP3" s="264" t="s">
        <v>124</v>
      </c>
      <c r="BQ3" s="264" t="s">
        <v>124</v>
      </c>
      <c r="BR3" s="264" t="s">
        <v>124</v>
      </c>
      <c r="BS3" s="264" t="s">
        <v>124</v>
      </c>
      <c r="BT3" s="264" t="s">
        <v>124</v>
      </c>
      <c r="BU3" s="264" t="s">
        <v>124</v>
      </c>
      <c r="BV3" s="264" t="s">
        <v>124</v>
      </c>
      <c r="BW3" s="264" t="s">
        <v>124</v>
      </c>
      <c r="BX3" s="264" t="s">
        <v>124</v>
      </c>
      <c r="BY3" s="264" t="s">
        <v>124</v>
      </c>
      <c r="BZ3" s="264" t="s">
        <v>125</v>
      </c>
      <c r="CA3" s="264" t="s">
        <v>125</v>
      </c>
      <c r="CB3" s="264" t="s">
        <v>125</v>
      </c>
      <c r="CC3" s="264" t="s">
        <v>125</v>
      </c>
      <c r="CD3" s="264" t="s">
        <v>125</v>
      </c>
      <c r="CE3" s="265" t="s">
        <v>125</v>
      </c>
    </row>
    <row r="4" spans="1:83" ht="25.5" customHeight="1" x14ac:dyDescent="0.35">
      <c r="A4" s="399"/>
      <c r="B4" s="241" t="s">
        <v>765</v>
      </c>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c r="BW4" s="195">
        <f t="shared" ref="BW4:CE4" si="0">SUM(BW5,BW8:BW11,BW14:BW15)</f>
        <v>64237.296124014298</v>
      </c>
      <c r="BX4" s="195">
        <f t="shared" si="0"/>
        <v>80215.471464788163</v>
      </c>
      <c r="BY4" s="195">
        <f t="shared" si="0"/>
        <v>76147.415246940305</v>
      </c>
      <c r="BZ4" s="195">
        <f t="shared" si="0"/>
        <v>73300.111393564497</v>
      </c>
      <c r="CA4" s="195">
        <f t="shared" si="0"/>
        <v>79120.105266116661</v>
      </c>
      <c r="CB4" s="195">
        <f t="shared" si="0"/>
        <v>86346.076195353919</v>
      </c>
      <c r="CC4" s="195">
        <f t="shared" si="0"/>
        <v>87387.082627708587</v>
      </c>
      <c r="CD4" s="195">
        <f t="shared" si="0"/>
        <v>87208.543194368147</v>
      </c>
      <c r="CE4" s="521">
        <f t="shared" si="0"/>
        <v>88499.016569692481</v>
      </c>
    </row>
    <row r="5" spans="1:83" ht="24.75" customHeight="1" x14ac:dyDescent="0.35">
      <c r="A5" s="522"/>
      <c r="B5" s="74" t="s">
        <v>237</v>
      </c>
      <c r="BW5" s="199">
        <f t="shared" ref="BW5:CE5" si="1">SUM(BW6:BW7)</f>
        <v>13850.988828140005</v>
      </c>
      <c r="BX5" s="199">
        <f t="shared" si="1"/>
        <v>13427.615083349996</v>
      </c>
      <c r="BY5" s="199">
        <f t="shared" si="1"/>
        <v>12513.331819610008</v>
      </c>
      <c r="BZ5" s="199">
        <f t="shared" si="1"/>
        <v>12046.830584091083</v>
      </c>
      <c r="CA5" s="199">
        <f t="shared" si="1"/>
        <v>12870.862365768593</v>
      </c>
      <c r="CB5" s="199">
        <f t="shared" si="1"/>
        <v>12963.653952590739</v>
      </c>
      <c r="CC5" s="199">
        <f t="shared" si="1"/>
        <v>12612.860982483147</v>
      </c>
      <c r="CD5" s="199">
        <f t="shared" si="1"/>
        <v>12148.739776081826</v>
      </c>
      <c r="CE5" s="222">
        <f t="shared" si="1"/>
        <v>11433.080392246835</v>
      </c>
    </row>
    <row r="6" spans="1:83" ht="15.5" x14ac:dyDescent="0.35">
      <c r="A6" s="322"/>
      <c r="B6" s="203" t="s">
        <v>228</v>
      </c>
      <c r="BW6" s="199">
        <v>4511.989815750002</v>
      </c>
      <c r="BX6" s="199">
        <v>4567.4223184649991</v>
      </c>
      <c r="BY6" s="199">
        <v>4506.7600548399996</v>
      </c>
      <c r="BZ6" s="199">
        <v>4539.2746004613728</v>
      </c>
      <c r="CA6" s="199">
        <v>4933.603134417589</v>
      </c>
      <c r="CB6" s="199">
        <v>5061.6926562395529</v>
      </c>
      <c r="CC6" s="199">
        <v>4799.5313395734174</v>
      </c>
      <c r="CD6" s="199">
        <v>4595.2826712489559</v>
      </c>
      <c r="CE6" s="222">
        <v>4674.4350415578483</v>
      </c>
    </row>
    <row r="7" spans="1:83" ht="15.5" x14ac:dyDescent="0.35">
      <c r="A7" s="322"/>
      <c r="B7" s="203" t="s">
        <v>238</v>
      </c>
      <c r="BW7" s="199">
        <v>9338.9990123900043</v>
      </c>
      <c r="BX7" s="199">
        <v>8860.1927648849978</v>
      </c>
      <c r="BY7" s="199">
        <v>8006.5717647700085</v>
      </c>
      <c r="BZ7" s="199">
        <v>7507.5559836297116</v>
      </c>
      <c r="CA7" s="199">
        <v>7937.2592313510031</v>
      </c>
      <c r="CB7" s="199">
        <v>7901.9612963511863</v>
      </c>
      <c r="CC7" s="199">
        <v>7813.3296429097309</v>
      </c>
      <c r="CD7" s="199">
        <v>7553.4571048328698</v>
      </c>
      <c r="CE7" s="222">
        <v>6758.6453506889866</v>
      </c>
    </row>
    <row r="8" spans="1:83" ht="25.5" customHeight="1" x14ac:dyDescent="0.35">
      <c r="A8" s="322"/>
      <c r="B8" s="169" t="s">
        <v>766</v>
      </c>
      <c r="BW8" s="199">
        <v>12617.590772447478</v>
      </c>
      <c r="BX8" s="199">
        <v>11771.363467795447</v>
      </c>
      <c r="BY8" s="199">
        <v>10925.664577337437</v>
      </c>
      <c r="BZ8" s="199">
        <v>9280.8440060465236</v>
      </c>
      <c r="CA8" s="199">
        <v>8621.6520165726924</v>
      </c>
      <c r="CB8" s="199">
        <v>8311.8597969406801</v>
      </c>
      <c r="CC8" s="199">
        <v>6630.495507705853</v>
      </c>
      <c r="CD8" s="199">
        <v>5197.5253768637085</v>
      </c>
      <c r="CE8" s="222">
        <v>4812.0085806980351</v>
      </c>
    </row>
    <row r="9" spans="1:83" ht="24" customHeight="1" x14ac:dyDescent="0.35">
      <c r="A9" s="322"/>
      <c r="B9" s="169" t="s">
        <v>767</v>
      </c>
      <c r="BW9" s="199">
        <v>1.4391787459022238</v>
      </c>
      <c r="BX9" s="199">
        <v>1.1305403108292287</v>
      </c>
      <c r="BY9" s="199">
        <v>0.8453160163412945</v>
      </c>
      <c r="BZ9" s="199">
        <v>0.63228493895823612</v>
      </c>
      <c r="CA9" s="199">
        <v>0.56306263331575079</v>
      </c>
      <c r="CB9" s="199">
        <v>0.43353628890572632</v>
      </c>
      <c r="CC9" s="199">
        <v>0.20049101335398084</v>
      </c>
      <c r="CD9" s="199">
        <v>1.3745228667991532E-2</v>
      </c>
      <c r="CE9" s="222">
        <v>0</v>
      </c>
    </row>
    <row r="10" spans="1:83" ht="15.5" x14ac:dyDescent="0.35">
      <c r="A10" s="322"/>
      <c r="B10" s="169" t="s">
        <v>768</v>
      </c>
      <c r="BW10" s="199">
        <v>1375.5700157400001</v>
      </c>
      <c r="BX10" s="199">
        <v>1080.5727624799993</v>
      </c>
      <c r="BY10" s="199">
        <v>768.25605325465858</v>
      </c>
      <c r="BZ10" s="199">
        <v>623.5906876208935</v>
      </c>
      <c r="CA10" s="199">
        <v>587.45140648635811</v>
      </c>
      <c r="CB10" s="199">
        <v>478.13832962516949</v>
      </c>
      <c r="CC10" s="199">
        <v>234.72997229105081</v>
      </c>
      <c r="CD10" s="199">
        <v>17.140852368469858</v>
      </c>
      <c r="CE10" s="222">
        <v>0</v>
      </c>
    </row>
    <row r="11" spans="1:83" ht="25.5" customHeight="1" x14ac:dyDescent="0.35">
      <c r="A11" s="322"/>
      <c r="B11" s="74" t="s">
        <v>253</v>
      </c>
      <c r="BW11" s="199">
        <f t="shared" ref="BW11:CE11" si="2">SUM(BW12:BW13)</f>
        <v>713.74196914999993</v>
      </c>
      <c r="BX11" s="199">
        <f t="shared" si="2"/>
        <v>1046.2354867050001</v>
      </c>
      <c r="BY11" s="199">
        <f t="shared" si="2"/>
        <v>490.13371098000005</v>
      </c>
      <c r="BZ11" s="199">
        <f t="shared" si="2"/>
        <v>284.98611345037011</v>
      </c>
      <c r="CA11" s="199">
        <f t="shared" si="2"/>
        <v>211.26270042503688</v>
      </c>
      <c r="CB11" s="199">
        <f t="shared" si="2"/>
        <v>169.61785618677277</v>
      </c>
      <c r="CC11" s="199">
        <f t="shared" si="2"/>
        <v>81.016050204055048</v>
      </c>
      <c r="CD11" s="199">
        <f t="shared" si="2"/>
        <v>77.846917564666825</v>
      </c>
      <c r="CE11" s="222">
        <f t="shared" si="2"/>
        <v>78.704124537967019</v>
      </c>
    </row>
    <row r="12" spans="1:83" ht="15.5" x14ac:dyDescent="0.35">
      <c r="A12" s="322"/>
      <c r="B12" s="203" t="s">
        <v>228</v>
      </c>
      <c r="BW12" s="199">
        <v>110.7615586</v>
      </c>
      <c r="BX12" s="199">
        <v>610.87668224000004</v>
      </c>
      <c r="BY12" s="199">
        <v>190.11094458999997</v>
      </c>
      <c r="BZ12" s="199">
        <v>91.152060242536962</v>
      </c>
      <c r="CA12" s="199">
        <v>71.967504276470208</v>
      </c>
      <c r="CB12" s="199">
        <v>84.385499588910221</v>
      </c>
      <c r="CC12" s="199">
        <v>81.016050204055048</v>
      </c>
      <c r="CD12" s="199">
        <v>77.846917564666825</v>
      </c>
      <c r="CE12" s="222">
        <v>78.704124537967019</v>
      </c>
    </row>
    <row r="13" spans="1:83" ht="15.5" x14ac:dyDescent="0.35">
      <c r="A13" s="523"/>
      <c r="B13" s="203" t="s">
        <v>238</v>
      </c>
      <c r="BW13" s="199">
        <v>602.98041054999987</v>
      </c>
      <c r="BX13" s="199">
        <v>435.35880446500005</v>
      </c>
      <c r="BY13" s="199">
        <v>300.02276639000007</v>
      </c>
      <c r="BZ13" s="199">
        <v>193.83405320783314</v>
      </c>
      <c r="CA13" s="199">
        <v>139.29519614856667</v>
      </c>
      <c r="CB13" s="199">
        <v>85.232356597862534</v>
      </c>
      <c r="CC13" s="199">
        <v>0</v>
      </c>
      <c r="CD13" s="199">
        <v>0</v>
      </c>
      <c r="CE13" s="222">
        <v>0</v>
      </c>
    </row>
    <row r="14" spans="1:83" ht="26.25" customHeight="1" x14ac:dyDescent="0.35">
      <c r="A14" s="523"/>
      <c r="B14" s="169" t="s">
        <v>769</v>
      </c>
      <c r="BW14" s="524">
        <f>'Non-DWP_Welfare'!BW5</f>
        <v>17289.709190680911</v>
      </c>
      <c r="BX14" s="524">
        <f>'Non-DWP_Welfare'!BX5</f>
        <v>14568.205310131865</v>
      </c>
      <c r="BY14" s="524">
        <f>'Non-DWP_Welfare'!BY5</f>
        <v>10392.202078349832</v>
      </c>
      <c r="BZ14" s="524">
        <f>'Non-DWP_Welfare'!BZ5</f>
        <v>8354.3505670315917</v>
      </c>
      <c r="CA14" s="524">
        <f>'Non-DWP_Welfare'!CA5</f>
        <v>6945.7714434817899</v>
      </c>
      <c r="CB14" s="524">
        <f>'Non-DWP_Welfare'!CB5</f>
        <v>3926.8838417784382</v>
      </c>
      <c r="CC14" s="524">
        <f>'Non-DWP_Welfare'!CC5</f>
        <v>1419.9571326929138</v>
      </c>
      <c r="CD14" s="524">
        <f>'Non-DWP_Welfare'!CD5</f>
        <v>237.38310824692041</v>
      </c>
      <c r="CE14" s="525">
        <f>'Non-DWP_Welfare'!CE5</f>
        <v>0</v>
      </c>
    </row>
    <row r="15" spans="1:83" s="528" customFormat="1" ht="33" customHeight="1" thickBot="1" x14ac:dyDescent="0.3">
      <c r="A15" s="526"/>
      <c r="B15" s="527" t="s">
        <v>770</v>
      </c>
      <c r="BW15" s="529">
        <v>18388.256169110005</v>
      </c>
      <c r="BX15" s="529">
        <v>38320.348814015022</v>
      </c>
      <c r="BY15" s="529">
        <v>41056.981691392029</v>
      </c>
      <c r="BZ15" s="529">
        <v>42708.877150385073</v>
      </c>
      <c r="CA15" s="529">
        <v>49882.542270748876</v>
      </c>
      <c r="CB15" s="529">
        <v>60495.488881943216</v>
      </c>
      <c r="CC15" s="529">
        <v>66407.82249131822</v>
      </c>
      <c r="CD15" s="529">
        <v>69529.893418013889</v>
      </c>
      <c r="CE15" s="530">
        <v>72175.223472209647</v>
      </c>
    </row>
    <row r="16" spans="1:83" ht="25.5" customHeight="1" x14ac:dyDescent="0.35">
      <c r="A16" s="531"/>
      <c r="B16" s="176" t="s">
        <v>771</v>
      </c>
      <c r="C16" s="519"/>
      <c r="D16" s="51" t="s">
        <v>145</v>
      </c>
      <c r="E16" s="51" t="s">
        <v>146</v>
      </c>
      <c r="F16" s="51" t="s">
        <v>147</v>
      </c>
      <c r="G16" s="51" t="s">
        <v>148</v>
      </c>
      <c r="H16" s="51" t="s">
        <v>149</v>
      </c>
      <c r="I16" s="51" t="s">
        <v>150</v>
      </c>
      <c r="J16" s="51" t="s">
        <v>151</v>
      </c>
      <c r="K16" s="51" t="s">
        <v>152</v>
      </c>
      <c r="L16" s="51" t="s">
        <v>153</v>
      </c>
      <c r="M16" s="51" t="s">
        <v>154</v>
      </c>
      <c r="N16" s="51" t="s">
        <v>155</v>
      </c>
      <c r="O16" s="51" t="s">
        <v>156</v>
      </c>
      <c r="P16" s="51" t="s">
        <v>157</v>
      </c>
      <c r="Q16" s="51" t="s">
        <v>158</v>
      </c>
      <c r="R16" s="51" t="s">
        <v>159</v>
      </c>
      <c r="S16" s="51" t="s">
        <v>160</v>
      </c>
      <c r="T16" s="51" t="s">
        <v>161</v>
      </c>
      <c r="U16" s="51" t="s">
        <v>162</v>
      </c>
      <c r="V16" s="51" t="s">
        <v>163</v>
      </c>
      <c r="W16" s="51" t="s">
        <v>164</v>
      </c>
      <c r="X16" s="51" t="s">
        <v>165</v>
      </c>
      <c r="Y16" s="51" t="s">
        <v>166</v>
      </c>
      <c r="Z16" s="51" t="s">
        <v>167</v>
      </c>
      <c r="AA16" s="51" t="s">
        <v>168</v>
      </c>
      <c r="AB16" s="51" t="s">
        <v>169</v>
      </c>
      <c r="AC16" s="51" t="s">
        <v>170</v>
      </c>
      <c r="AD16" s="51" t="s">
        <v>171</v>
      </c>
      <c r="AE16" s="51" t="s">
        <v>172</v>
      </c>
      <c r="AF16" s="51" t="s">
        <v>173</v>
      </c>
      <c r="AG16" s="51" t="s">
        <v>174</v>
      </c>
      <c r="AH16" s="51" t="s">
        <v>175</v>
      </c>
      <c r="AI16" s="51" t="s">
        <v>176</v>
      </c>
      <c r="AJ16" s="51" t="s">
        <v>177</v>
      </c>
      <c r="AK16" s="51" t="s">
        <v>178</v>
      </c>
      <c r="AL16" s="51" t="s">
        <v>179</v>
      </c>
      <c r="AM16" s="51" t="s">
        <v>180</v>
      </c>
      <c r="AN16" s="51" t="s">
        <v>181</v>
      </c>
      <c r="AO16" s="51" t="s">
        <v>182</v>
      </c>
      <c r="AP16" s="51" t="s">
        <v>183</v>
      </c>
      <c r="AQ16" s="51" t="s">
        <v>184</v>
      </c>
      <c r="AR16" s="51" t="s">
        <v>185</v>
      </c>
      <c r="AS16" s="51" t="s">
        <v>186</v>
      </c>
      <c r="AT16" s="51" t="s">
        <v>187</v>
      </c>
      <c r="AU16" s="51" t="s">
        <v>188</v>
      </c>
      <c r="AV16" s="51" t="s">
        <v>189</v>
      </c>
      <c r="AW16" s="51" t="s">
        <v>190</v>
      </c>
      <c r="AX16" s="51" t="s">
        <v>191</v>
      </c>
      <c r="AY16" s="51" t="s">
        <v>90</v>
      </c>
      <c r="AZ16" s="51" t="s">
        <v>91</v>
      </c>
      <c r="BA16" s="51" t="s">
        <v>92</v>
      </c>
      <c r="BB16" s="51" t="s">
        <v>93</v>
      </c>
      <c r="BC16" s="51" t="s">
        <v>94</v>
      </c>
      <c r="BD16" s="51" t="s">
        <v>95</v>
      </c>
      <c r="BE16" s="51" t="s">
        <v>96</v>
      </c>
      <c r="BF16" s="51" t="s">
        <v>97</v>
      </c>
      <c r="BG16" s="51" t="s">
        <v>98</v>
      </c>
      <c r="BH16" s="51" t="s">
        <v>99</v>
      </c>
      <c r="BI16" s="51" t="s">
        <v>100</v>
      </c>
      <c r="BJ16" s="51" t="s">
        <v>101</v>
      </c>
      <c r="BK16" s="51" t="s">
        <v>102</v>
      </c>
      <c r="BL16" s="51" t="s">
        <v>103</v>
      </c>
      <c r="BM16" s="51" t="s">
        <v>104</v>
      </c>
      <c r="BN16" s="51" t="s">
        <v>105</v>
      </c>
      <c r="BO16" s="51" t="s">
        <v>106</v>
      </c>
      <c r="BP16" s="51" t="s">
        <v>107</v>
      </c>
      <c r="BQ16" s="51" t="s">
        <v>108</v>
      </c>
      <c r="BR16" s="51" t="s">
        <v>109</v>
      </c>
      <c r="BS16" s="51" t="s">
        <v>110</v>
      </c>
      <c r="BT16" s="51" t="s">
        <v>111</v>
      </c>
      <c r="BU16" s="51" t="s">
        <v>112</v>
      </c>
      <c r="BV16" s="51" t="s">
        <v>113</v>
      </c>
      <c r="BW16" s="51" t="s">
        <v>114</v>
      </c>
      <c r="BX16" s="51" t="s">
        <v>115</v>
      </c>
      <c r="BY16" s="51" t="s">
        <v>116</v>
      </c>
      <c r="BZ16" s="51" t="s">
        <v>117</v>
      </c>
      <c r="CA16" s="51" t="s">
        <v>118</v>
      </c>
      <c r="CB16" s="51" t="s">
        <v>119</v>
      </c>
      <c r="CC16" s="51" t="s">
        <v>120</v>
      </c>
      <c r="CD16" s="51" t="s">
        <v>121</v>
      </c>
      <c r="CE16" s="52" t="s">
        <v>122</v>
      </c>
    </row>
    <row r="17" spans="1:83" ht="15.5" x14ac:dyDescent="0.35">
      <c r="A17" s="531"/>
      <c r="B17" s="262" t="s">
        <v>772</v>
      </c>
      <c r="C17" s="520"/>
      <c r="D17" s="264" t="s">
        <v>124</v>
      </c>
      <c r="E17" s="264" t="s">
        <v>124</v>
      </c>
      <c r="F17" s="264" t="s">
        <v>124</v>
      </c>
      <c r="G17" s="264" t="s">
        <v>124</v>
      </c>
      <c r="H17" s="264" t="s">
        <v>124</v>
      </c>
      <c r="I17" s="264" t="s">
        <v>124</v>
      </c>
      <c r="J17" s="264" t="s">
        <v>124</v>
      </c>
      <c r="K17" s="264" t="s">
        <v>124</v>
      </c>
      <c r="L17" s="264" t="s">
        <v>124</v>
      </c>
      <c r="M17" s="264" t="s">
        <v>124</v>
      </c>
      <c r="N17" s="264" t="s">
        <v>124</v>
      </c>
      <c r="O17" s="264" t="s">
        <v>124</v>
      </c>
      <c r="P17" s="264" t="s">
        <v>124</v>
      </c>
      <c r="Q17" s="264" t="s">
        <v>124</v>
      </c>
      <c r="R17" s="264" t="s">
        <v>124</v>
      </c>
      <c r="S17" s="264" t="s">
        <v>124</v>
      </c>
      <c r="T17" s="264" t="s">
        <v>124</v>
      </c>
      <c r="U17" s="264" t="s">
        <v>124</v>
      </c>
      <c r="V17" s="264" t="s">
        <v>124</v>
      </c>
      <c r="W17" s="264" t="s">
        <v>124</v>
      </c>
      <c r="X17" s="264" t="s">
        <v>124</v>
      </c>
      <c r="Y17" s="264" t="s">
        <v>124</v>
      </c>
      <c r="Z17" s="264" t="s">
        <v>124</v>
      </c>
      <c r="AA17" s="264" t="s">
        <v>124</v>
      </c>
      <c r="AB17" s="264" t="s">
        <v>124</v>
      </c>
      <c r="AC17" s="264" t="s">
        <v>124</v>
      </c>
      <c r="AD17" s="264" t="s">
        <v>124</v>
      </c>
      <c r="AE17" s="264" t="s">
        <v>124</v>
      </c>
      <c r="AF17" s="264" t="s">
        <v>124</v>
      </c>
      <c r="AG17" s="264" t="s">
        <v>124</v>
      </c>
      <c r="AH17" s="264" t="s">
        <v>124</v>
      </c>
      <c r="AI17" s="264" t="s">
        <v>124</v>
      </c>
      <c r="AJ17" s="264" t="s">
        <v>124</v>
      </c>
      <c r="AK17" s="264" t="s">
        <v>124</v>
      </c>
      <c r="AL17" s="264" t="s">
        <v>124</v>
      </c>
      <c r="AM17" s="264" t="s">
        <v>124</v>
      </c>
      <c r="AN17" s="264" t="s">
        <v>124</v>
      </c>
      <c r="AO17" s="264" t="s">
        <v>124</v>
      </c>
      <c r="AP17" s="264" t="s">
        <v>124</v>
      </c>
      <c r="AQ17" s="264" t="s">
        <v>124</v>
      </c>
      <c r="AR17" s="264" t="s">
        <v>124</v>
      </c>
      <c r="AS17" s="264" t="s">
        <v>124</v>
      </c>
      <c r="AT17" s="264" t="s">
        <v>124</v>
      </c>
      <c r="AU17" s="264" t="s">
        <v>124</v>
      </c>
      <c r="AV17" s="264" t="s">
        <v>124</v>
      </c>
      <c r="AW17" s="264" t="s">
        <v>124</v>
      </c>
      <c r="AX17" s="264" t="s">
        <v>124</v>
      </c>
      <c r="AY17" s="264" t="s">
        <v>124</v>
      </c>
      <c r="AZ17" s="264" t="s">
        <v>124</v>
      </c>
      <c r="BA17" s="264" t="s">
        <v>124</v>
      </c>
      <c r="BB17" s="264" t="s">
        <v>124</v>
      </c>
      <c r="BC17" s="264" t="s">
        <v>124</v>
      </c>
      <c r="BD17" s="264" t="s">
        <v>124</v>
      </c>
      <c r="BE17" s="264" t="s">
        <v>124</v>
      </c>
      <c r="BF17" s="264" t="s">
        <v>124</v>
      </c>
      <c r="BG17" s="264" t="s">
        <v>124</v>
      </c>
      <c r="BH17" s="264" t="s">
        <v>124</v>
      </c>
      <c r="BI17" s="264" t="s">
        <v>124</v>
      </c>
      <c r="BJ17" s="264" t="s">
        <v>124</v>
      </c>
      <c r="BK17" s="264" t="s">
        <v>124</v>
      </c>
      <c r="BL17" s="264" t="s">
        <v>124</v>
      </c>
      <c r="BM17" s="264" t="s">
        <v>124</v>
      </c>
      <c r="BN17" s="264" t="s">
        <v>124</v>
      </c>
      <c r="BO17" s="264" t="s">
        <v>124</v>
      </c>
      <c r="BP17" s="264" t="s">
        <v>124</v>
      </c>
      <c r="BQ17" s="264" t="s">
        <v>124</v>
      </c>
      <c r="BR17" s="532" t="s">
        <v>124</v>
      </c>
      <c r="BS17" s="532" t="s">
        <v>124</v>
      </c>
      <c r="BT17" s="532" t="s">
        <v>124</v>
      </c>
      <c r="BU17" s="532" t="s">
        <v>124</v>
      </c>
      <c r="BV17" s="532" t="s">
        <v>124</v>
      </c>
      <c r="BW17" s="264" t="s">
        <v>124</v>
      </c>
      <c r="BX17" s="264" t="s">
        <v>124</v>
      </c>
      <c r="BY17" s="264" t="s">
        <v>124</v>
      </c>
      <c r="BZ17" s="264" t="s">
        <v>125</v>
      </c>
      <c r="CA17" s="264" t="s">
        <v>125</v>
      </c>
      <c r="CB17" s="264" t="s">
        <v>125</v>
      </c>
      <c r="CC17" s="264" t="s">
        <v>125</v>
      </c>
      <c r="CD17" s="264" t="s">
        <v>125</v>
      </c>
      <c r="CE17" s="265" t="s">
        <v>125</v>
      </c>
    </row>
    <row r="18" spans="1:83" s="533" customFormat="1" ht="25.5" customHeight="1" x14ac:dyDescent="0.35">
      <c r="A18" s="531"/>
      <c r="B18" s="241" t="s">
        <v>765</v>
      </c>
      <c r="D18" s="534"/>
      <c r="E18" s="534"/>
      <c r="F18" s="534"/>
      <c r="G18" s="534"/>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c r="BI18" s="534"/>
      <c r="BJ18" s="534"/>
      <c r="BK18" s="534"/>
      <c r="BL18" s="534"/>
      <c r="BM18" s="534"/>
      <c r="BN18" s="534"/>
      <c r="BO18" s="534"/>
      <c r="BP18" s="534"/>
      <c r="BQ18" s="534"/>
      <c r="BR18" s="534"/>
      <c r="BS18" s="534"/>
      <c r="BT18" s="534"/>
      <c r="BU18" s="534"/>
      <c r="BV18" s="534"/>
      <c r="BW18" s="195">
        <f t="shared" ref="BW18:CE18" si="3">SUM(BW19,BW22:BW25,BW28:BW29)</f>
        <v>71335.936084489978</v>
      </c>
      <c r="BX18" s="195">
        <f t="shared" si="3"/>
        <v>83715.193550253607</v>
      </c>
      <c r="BY18" s="195">
        <f t="shared" si="3"/>
        <v>79847.689177483335</v>
      </c>
      <c r="BZ18" s="195">
        <f t="shared" si="3"/>
        <v>73300.111393564497</v>
      </c>
      <c r="CA18" s="195">
        <f t="shared" si="3"/>
        <v>76642.610283356567</v>
      </c>
      <c r="CB18" s="195">
        <f t="shared" si="3"/>
        <v>82556.398299060762</v>
      </c>
      <c r="CC18" s="195">
        <f t="shared" si="3"/>
        <v>83109.625203115604</v>
      </c>
      <c r="CD18" s="195">
        <f t="shared" si="3"/>
        <v>81943.581791807956</v>
      </c>
      <c r="CE18" s="521">
        <f t="shared" si="3"/>
        <v>81688.384512530771</v>
      </c>
    </row>
    <row r="19" spans="1:83" ht="25.5" customHeight="1" x14ac:dyDescent="0.35">
      <c r="A19" s="513"/>
      <c r="B19" s="74" t="s">
        <v>237</v>
      </c>
      <c r="BW19" s="199">
        <v>15381.613383035923</v>
      </c>
      <c r="BX19" s="199">
        <v>14013.44871624159</v>
      </c>
      <c r="BY19" s="199">
        <v>13121.399150144882</v>
      </c>
      <c r="BZ19" s="199">
        <v>12046.830584091083</v>
      </c>
      <c r="CA19" s="199">
        <v>12467.835893195845</v>
      </c>
      <c r="CB19" s="199">
        <v>12394.686895788105</v>
      </c>
      <c r="CC19" s="199">
        <v>11995.481683019325</v>
      </c>
      <c r="CD19" s="199">
        <v>11415.295050738112</v>
      </c>
      <c r="CE19" s="222">
        <v>10553.223114169357</v>
      </c>
    </row>
    <row r="20" spans="1:83" ht="15.5" x14ac:dyDescent="0.35">
      <c r="A20" s="322"/>
      <c r="B20" s="203" t="s">
        <v>228</v>
      </c>
      <c r="BW20" s="199">
        <v>5010.5941023549076</v>
      </c>
      <c r="BX20" s="199">
        <v>4766.6944597326155</v>
      </c>
      <c r="BY20" s="199">
        <v>4725.7595663540451</v>
      </c>
      <c r="BZ20" s="199">
        <v>4539.2746004613728</v>
      </c>
      <c r="CA20" s="199">
        <v>4779.1167750865734</v>
      </c>
      <c r="CB20" s="199">
        <v>4839.5379779681098</v>
      </c>
      <c r="CC20" s="199">
        <v>4564.6019845051487</v>
      </c>
      <c r="CD20" s="199">
        <v>4317.8558847005716</v>
      </c>
      <c r="CE20" s="222">
        <v>4314.7038447927034</v>
      </c>
    </row>
    <row r="21" spans="1:83" ht="15.5" x14ac:dyDescent="0.35">
      <c r="A21" s="322"/>
      <c r="B21" s="203" t="s">
        <v>238</v>
      </c>
      <c r="BW21" s="199">
        <v>10371.019280681017</v>
      </c>
      <c r="BX21" s="199">
        <v>9246.7542565089752</v>
      </c>
      <c r="BY21" s="199">
        <v>8395.6395837908349</v>
      </c>
      <c r="BZ21" s="199">
        <v>7507.5559836297116</v>
      </c>
      <c r="CA21" s="199">
        <v>7688.7191181092712</v>
      </c>
      <c r="CB21" s="199">
        <v>7555.1489178199963</v>
      </c>
      <c r="CC21" s="199">
        <v>7430.8796985141771</v>
      </c>
      <c r="CD21" s="199">
        <v>7097.4391660375404</v>
      </c>
      <c r="CE21" s="222">
        <v>6238.5192693766539</v>
      </c>
    </row>
    <row r="22" spans="1:83" ht="25.5" customHeight="1" x14ac:dyDescent="0.35">
      <c r="A22" s="322"/>
      <c r="B22" s="169" t="s">
        <v>766</v>
      </c>
      <c r="BW22" s="199">
        <v>14011.91680213136</v>
      </c>
      <c r="BX22" s="199">
        <v>12284.936472504003</v>
      </c>
      <c r="BY22" s="199">
        <v>11456.581505748918</v>
      </c>
      <c r="BZ22" s="199">
        <v>9280.8440060465236</v>
      </c>
      <c r="CA22" s="199">
        <v>8351.6814504022022</v>
      </c>
      <c r="CB22" s="199">
        <v>7947.0572171652175</v>
      </c>
      <c r="CC22" s="199">
        <v>6305.9433955934155</v>
      </c>
      <c r="CD22" s="199">
        <v>4883.7399437436443</v>
      </c>
      <c r="CE22" s="222">
        <v>4441.6901165009685</v>
      </c>
    </row>
    <row r="23" spans="1:83" ht="24" customHeight="1" x14ac:dyDescent="0.35">
      <c r="A23" s="322"/>
      <c r="B23" s="169" t="s">
        <v>767</v>
      </c>
      <c r="BW23" s="199">
        <v>1.598217378789351</v>
      </c>
      <c r="BX23" s="199">
        <v>1.1798646721035349</v>
      </c>
      <c r="BY23" s="199">
        <v>0.88639293022201693</v>
      </c>
      <c r="BZ23" s="199">
        <v>0.63228493895823612</v>
      </c>
      <c r="CA23" s="199">
        <v>0.54543140236215815</v>
      </c>
      <c r="CB23" s="199">
        <v>0.41450863920002501</v>
      </c>
      <c r="CC23" s="199">
        <v>0.19067730006996242</v>
      </c>
      <c r="CD23" s="199">
        <v>1.2915400582857174E-2</v>
      </c>
      <c r="CE23" s="222">
        <v>0</v>
      </c>
    </row>
    <row r="24" spans="1:83" ht="15.5" x14ac:dyDescent="0.35">
      <c r="A24" s="322"/>
      <c r="B24" s="169" t="s">
        <v>768</v>
      </c>
      <c r="BW24" s="199">
        <v>1527.5794693028145</v>
      </c>
      <c r="BX24" s="199">
        <v>1127.7170887894656</v>
      </c>
      <c r="BY24" s="199">
        <v>805.58834925736915</v>
      </c>
      <c r="BZ24" s="199">
        <v>623.5906876208935</v>
      </c>
      <c r="CA24" s="199">
        <v>569.05648768171136</v>
      </c>
      <c r="CB24" s="199">
        <v>457.15312289670749</v>
      </c>
      <c r="CC24" s="199">
        <v>223.24031692598544</v>
      </c>
      <c r="CD24" s="199">
        <v>16.1060234076668</v>
      </c>
      <c r="CE24" s="222">
        <v>0</v>
      </c>
    </row>
    <row r="25" spans="1:83" ht="25.5" customHeight="1" x14ac:dyDescent="0.35">
      <c r="A25" s="322"/>
      <c r="B25" s="74" t="s">
        <v>253</v>
      </c>
      <c r="BW25" s="199">
        <v>792.61510935651461</v>
      </c>
      <c r="BX25" s="199">
        <v>1091.881711461361</v>
      </c>
      <c r="BY25" s="199">
        <v>513.95105247922424</v>
      </c>
      <c r="BZ25" s="199">
        <v>284.98611345037011</v>
      </c>
      <c r="CA25" s="199">
        <v>204.64741245762403</v>
      </c>
      <c r="CB25" s="199">
        <v>162.17342942494349</v>
      </c>
      <c r="CC25" s="199">
        <v>77.050444590089256</v>
      </c>
      <c r="CD25" s="199">
        <v>73.147137001049686</v>
      </c>
      <c r="CE25" s="222">
        <v>72.647279452157406</v>
      </c>
    </row>
    <row r="26" spans="1:83" ht="15.5" x14ac:dyDescent="0.35">
      <c r="A26" s="322"/>
      <c r="B26" s="203" t="s">
        <v>228</v>
      </c>
      <c r="BW26" s="199">
        <v>123.00143283824016</v>
      </c>
      <c r="BX26" s="199">
        <v>637.52863076428991</v>
      </c>
      <c r="BY26" s="199">
        <v>199.3491120300373</v>
      </c>
      <c r="BZ26" s="199">
        <v>91.152060242536962</v>
      </c>
      <c r="CA26" s="199">
        <v>69.713979332753055</v>
      </c>
      <c r="CB26" s="199">
        <v>80.681870233058206</v>
      </c>
      <c r="CC26" s="199">
        <v>77.050444590089256</v>
      </c>
      <c r="CD26" s="199">
        <v>73.147137001049686</v>
      </c>
      <c r="CE26" s="222">
        <v>72.647279452157406</v>
      </c>
    </row>
    <row r="27" spans="1:83" ht="15.5" x14ac:dyDescent="0.35">
      <c r="A27" s="322"/>
      <c r="B27" s="203" t="s">
        <v>238</v>
      </c>
      <c r="BW27" s="199">
        <v>669.61367651827436</v>
      </c>
      <c r="BX27" s="199">
        <v>454.35308069707099</v>
      </c>
      <c r="BY27" s="199">
        <v>314.60194044918688</v>
      </c>
      <c r="BZ27" s="199">
        <v>193.83405320783314</v>
      </c>
      <c r="CA27" s="199">
        <v>134.93343312487099</v>
      </c>
      <c r="CB27" s="199">
        <v>81.491559191885273</v>
      </c>
      <c r="CC27" s="199">
        <v>0</v>
      </c>
      <c r="CD27" s="199">
        <v>0</v>
      </c>
      <c r="CE27" s="222">
        <v>0</v>
      </c>
    </row>
    <row r="28" spans="1:83" ht="25.5" customHeight="1" x14ac:dyDescent="0.35">
      <c r="A28" s="523"/>
      <c r="B28" s="169" t="s">
        <v>769</v>
      </c>
      <c r="BW28" s="199">
        <v>19200.33476136225</v>
      </c>
      <c r="BX28" s="199">
        <v>15203.801772241346</v>
      </c>
      <c r="BY28" s="199">
        <v>10897.196165237083</v>
      </c>
      <c r="BZ28" s="199">
        <v>8354.3505670315917</v>
      </c>
      <c r="CA28" s="199">
        <v>6728.2778766475967</v>
      </c>
      <c r="CB28" s="199">
        <v>3754.5352470046641</v>
      </c>
      <c r="CC28" s="199">
        <v>1350.4525103024735</v>
      </c>
      <c r="CD28" s="199">
        <v>223.05179554795404</v>
      </c>
      <c r="CE28" s="222">
        <v>0</v>
      </c>
    </row>
    <row r="29" spans="1:83" ht="25.5" customHeight="1" x14ac:dyDescent="0.35">
      <c r="A29" s="523"/>
      <c r="B29" s="169" t="s">
        <v>770</v>
      </c>
      <c r="BW29" s="199">
        <v>20420.27834192232</v>
      </c>
      <c r="BX29" s="199">
        <v>39992.22792434373</v>
      </c>
      <c r="BY29" s="199">
        <v>43052.086561685639</v>
      </c>
      <c r="BZ29" s="199">
        <v>42708.877150385073</v>
      </c>
      <c r="CA29" s="199">
        <v>48320.565731569222</v>
      </c>
      <c r="CB29" s="199">
        <v>57840.377878141931</v>
      </c>
      <c r="CC29" s="199">
        <v>63157.26617538424</v>
      </c>
      <c r="CD29" s="199">
        <v>65332.228925968935</v>
      </c>
      <c r="CE29" s="222">
        <v>66620.824002408292</v>
      </c>
    </row>
    <row r="30" spans="1:83" ht="15.5" x14ac:dyDescent="0.35">
      <c r="A30" s="535"/>
      <c r="B30" s="536"/>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c r="AY30" s="520"/>
      <c r="AZ30" s="520"/>
      <c r="BA30" s="520"/>
      <c r="BB30" s="520"/>
      <c r="BC30" s="520"/>
      <c r="BD30" s="520"/>
      <c r="BE30" s="520"/>
      <c r="BF30" s="520"/>
      <c r="BG30" s="520"/>
      <c r="BH30" s="520"/>
      <c r="BI30" s="520"/>
      <c r="BJ30" s="520"/>
      <c r="BK30" s="520"/>
      <c r="BL30" s="520"/>
      <c r="BM30" s="520"/>
      <c r="BN30" s="520"/>
      <c r="BO30" s="520"/>
      <c r="BP30" s="520"/>
      <c r="BQ30" s="520"/>
      <c r="BR30" s="520"/>
      <c r="BS30" s="520"/>
      <c r="BT30" s="520"/>
      <c r="BU30" s="520"/>
      <c r="BV30" s="520"/>
      <c r="BW30" s="433"/>
      <c r="BX30" s="433"/>
      <c r="BY30" s="433"/>
      <c r="BZ30" s="433"/>
      <c r="CA30" s="433"/>
      <c r="CB30" s="433"/>
      <c r="CC30" s="433"/>
      <c r="CD30" s="433"/>
      <c r="CE30" s="496"/>
    </row>
    <row r="31" spans="1:83" ht="15.5" x14ac:dyDescent="0.35">
      <c r="A31" s="167"/>
      <c r="B31" s="167"/>
      <c r="C31" s="167"/>
      <c r="D31" s="167"/>
      <c r="E31" s="167"/>
      <c r="F31" s="167"/>
      <c r="G31" s="167"/>
      <c r="H31" s="167"/>
      <c r="I31" s="167"/>
    </row>
    <row r="32" spans="1:83" ht="15.5" x14ac:dyDescent="0.35">
      <c r="A32" s="167"/>
      <c r="B32" s="167"/>
      <c r="C32" s="167"/>
      <c r="D32" s="167"/>
      <c r="E32" s="167"/>
      <c r="F32" s="167"/>
      <c r="G32" s="167"/>
      <c r="H32" s="167"/>
      <c r="I32" s="167"/>
    </row>
    <row r="33" spans="1:9" ht="15.5" x14ac:dyDescent="0.35">
      <c r="A33" s="167"/>
      <c r="B33" s="167"/>
      <c r="C33" s="167"/>
      <c r="D33" s="167"/>
      <c r="E33" s="167"/>
      <c r="F33" s="167"/>
      <c r="G33" s="167"/>
      <c r="H33" s="167"/>
      <c r="I33" s="167"/>
    </row>
  </sheetData>
  <hyperlinks>
    <hyperlink ref="A1" location="Contents!A1" display="Contents page" xr:uid="{00000000-0004-0000-1E00-000000000000}"/>
    <hyperlink ref="B1" location="Notes!A1" display="Information relating to this table can be found in the 'Notes' tab" xr:uid="{00000000-0004-0000-1E00-00000100000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E39"/>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53" bestFit="1" customWidth="1"/>
    <col min="2" max="2" width="75.81640625" style="53" customWidth="1"/>
    <col min="3" max="3" width="25.81640625" style="53" customWidth="1"/>
    <col min="4" max="83" width="12.81640625" style="53" customWidth="1"/>
    <col min="84" max="84" width="9" style="53" customWidth="1"/>
    <col min="85" max="16384" width="9" style="53"/>
  </cols>
  <sheetData>
    <row r="1" spans="1:83" s="15" customFormat="1" ht="25.5" customHeight="1" thickBot="1" x14ac:dyDescent="0.3">
      <c r="A1" s="45" t="s">
        <v>44</v>
      </c>
      <c r="B1" s="46" t="s">
        <v>88</v>
      </c>
      <c r="C1" s="111"/>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row>
    <row r="2" spans="1:83" ht="33" customHeight="1" x14ac:dyDescent="0.35">
      <c r="A2" s="48" t="s">
        <v>45</v>
      </c>
      <c r="B2" s="17" t="s">
        <v>144</v>
      </c>
      <c r="C2" s="49"/>
      <c r="D2" s="50"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192</v>
      </c>
      <c r="D3" s="56"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4"/>
      <c r="B4" s="115" t="s">
        <v>193</v>
      </c>
      <c r="C4" s="116"/>
      <c r="D4" s="117"/>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2"/>
      <c r="BU4" s="62"/>
      <c r="BV4" s="62"/>
      <c r="BW4" s="62"/>
      <c r="BX4" s="62"/>
      <c r="BY4" s="62"/>
      <c r="BZ4" s="62"/>
      <c r="CA4" s="62"/>
      <c r="CB4" s="62"/>
      <c r="CC4" s="62"/>
      <c r="CD4" s="62"/>
      <c r="CE4" s="63"/>
    </row>
    <row r="5" spans="1:83" ht="39" customHeight="1" x14ac:dyDescent="0.35">
      <c r="A5" s="68"/>
      <c r="B5" s="119" t="s">
        <v>194</v>
      </c>
      <c r="D5" s="71"/>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3"/>
    </row>
    <row r="6" spans="1:83" ht="24" customHeight="1" x14ac:dyDescent="0.35">
      <c r="A6" s="68"/>
      <c r="B6" s="74" t="s">
        <v>195</v>
      </c>
      <c r="D6" s="80"/>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7">
        <f>(Table_2a!AH16+Table_2a!AH75+'Non-DWP_Welfare'!AH4)/1000</f>
        <v>6.5303932275744847</v>
      </c>
      <c r="AI6" s="77">
        <f>(Table_2a!AI16+Table_2a!AI75+'Non-DWP_Welfare'!AI4)/1000</f>
        <v>8.0082544726797984</v>
      </c>
      <c r="AJ6" s="77">
        <f>(Table_2a!AJ16+Table_2a!AJ75+'Non-DWP_Welfare'!AJ4)/1000</f>
        <v>9.7639073887635135</v>
      </c>
      <c r="AK6" s="77">
        <f>(Table_2a!AK16+Table_2a!AK75+'Non-DWP_Welfare'!AK4)/1000</f>
        <v>12.432822842754492</v>
      </c>
      <c r="AL6" s="77">
        <f>(Table_2a!AL16+Table_2a!AL75+'Non-DWP_Welfare'!AL4)/1000</f>
        <v>14.483889065160064</v>
      </c>
      <c r="AM6" s="77">
        <f>(Table_2a!AM16+Table_2a!AM75+'Non-DWP_Welfare'!AM4)/1000</f>
        <v>16.700940583831397</v>
      </c>
      <c r="AN6" s="77">
        <f>(Table_2a!AN16+Table_2a!AN75+'Non-DWP_Welfare'!AN4)/1000</f>
        <v>18.400169608004333</v>
      </c>
      <c r="AO6" s="77">
        <f>(Table_2a!AO16+Table_2a!AO75+'Non-DWP_Welfare'!AO4)/1000</f>
        <v>19.984552299373735</v>
      </c>
      <c r="AP6" s="77">
        <f>(Table_2a!AP16+Table_2a!AP75+'Non-DWP_Welfare'!AP4)/1000</f>
        <v>21.436717140396105</v>
      </c>
      <c r="AQ6" s="77">
        <f>(Table_2a!AQ16+Table_2a!AQ75+'Non-DWP_Welfare'!AQ4)/1000</f>
        <v>21.842965560266343</v>
      </c>
      <c r="AR6" s="77">
        <f>(Table_2a!AR16+Table_2a!AR75+'Non-DWP_Welfare'!AR4)/1000</f>
        <v>21.261016618702275</v>
      </c>
      <c r="AS6" s="77">
        <f>(Table_2a!AS16+Table_2a!AS75+'Non-DWP_Welfare'!AS4)/1000</f>
        <v>21.877504623899004</v>
      </c>
      <c r="AT6" s="77">
        <f>(Table_2a!AT16+Table_2a!AT75+'Non-DWP_Welfare'!AT4)/1000</f>
        <v>24.74140334027414</v>
      </c>
      <c r="AU6" s="77">
        <f>(Table_2a!AU16+Table_2a!AU75+'Non-DWP_Welfare'!AU4)/1000</f>
        <v>30.772089843474689</v>
      </c>
      <c r="AV6" s="77">
        <f>(Table_2a!AV16+Table_2a!AV75+'Non-DWP_Welfare'!AV4)/1000</f>
        <v>36.506436051976408</v>
      </c>
      <c r="AW6" s="77">
        <f>(Table_2a!AW16+Table_2a!AW75+'Non-DWP_Welfare'!AW4)/1000</f>
        <v>40.727242623732145</v>
      </c>
      <c r="AX6" s="77">
        <f>(Table_2a!AX16+Table_2a!AX75+'Non-DWP_Welfare'!AX4)/1000</f>
        <v>42.085281828583554</v>
      </c>
      <c r="AY6" s="77">
        <f>(Table_2a!AY16+Table_2a!AY75+'Non-DWP_Welfare'!AY4)/1000</f>
        <v>44.19618049267153</v>
      </c>
      <c r="AZ6" s="77">
        <f>(Table_2a!AZ16+Table_2a!AZ75+'Non-DWP_Welfare'!AZ4)/1000</f>
        <v>45.2994222612855</v>
      </c>
      <c r="BA6" s="77">
        <f>(Table_2a!BA16+Table_2a!BA75+'Non-DWP_Welfare'!BA4)/1000</f>
        <v>44.597627128238344</v>
      </c>
      <c r="BB6" s="77">
        <f>(Table_2a!BB16+Table_2a!BB75+'Non-DWP_Welfare'!BB4)/1000</f>
        <v>44.776197020530248</v>
      </c>
      <c r="BC6" s="77">
        <f>(Table_2a!BC16+Table_2a!BC75+'Non-DWP_Welfare'!BC4)/1000</f>
        <v>46.195463584808905</v>
      </c>
      <c r="BD6" s="77">
        <f>(Table_2a!BD16+Table_2a!BD75+'Non-DWP_Welfare'!BD4)/1000</f>
        <v>48.603459086007312</v>
      </c>
      <c r="BE6" s="77">
        <f>(Table_2a!BE16+Table_2a!BE75+'Non-DWP_Welfare'!BE4)/1000</f>
        <v>50.924726190605242</v>
      </c>
      <c r="BF6" s="77">
        <f>(Table_2a!BF16+Table_2a!BF75+'Non-DWP_Welfare'!BF4)/1000</f>
        <v>53.365339033969299</v>
      </c>
      <c r="BG6" s="77">
        <f>(Table_2a!BG16+Table_2a!BG75+'Non-DWP_Welfare'!BG4)/1000</f>
        <v>61.441118774873594</v>
      </c>
      <c r="BH6" s="77">
        <f>(Table_2a!BH16+Table_2a!BH75+'Non-DWP_Welfare'!BH4)/1000</f>
        <v>64.608257580742659</v>
      </c>
      <c r="BI6" s="77">
        <f>(Table_2a!BI16+Table_2a!BI75+'Non-DWP_Welfare'!BI4)/1000</f>
        <v>67.051203233391234</v>
      </c>
      <c r="BJ6" s="77">
        <f>(Table_2a!BJ16+Table_2a!BJ75+'Non-DWP_Welfare'!BJ4)/1000</f>
        <v>69.392053499624765</v>
      </c>
      <c r="BK6" s="77">
        <f>(Table_2a!BK16+Table_2a!BK75+'Non-DWP_Welfare'!BK4)/1000</f>
        <v>72.873172859955162</v>
      </c>
      <c r="BL6" s="77">
        <f>(Table_2a!BL16+Table_2a!BL75+'Non-DWP_Welfare'!BL4)/1000</f>
        <v>79.87565271653834</v>
      </c>
      <c r="BM6" s="77">
        <f>(Table_2a!BM16+Table_2a!BM75+'Non-DWP_Welfare'!BM4)/1000</f>
        <v>90.080088405952566</v>
      </c>
      <c r="BN6" s="77">
        <f>(Table_2a!BN16+Table_2a!BN75+'Non-DWP_Welfare'!BN4)/1000</f>
        <v>93.174333728095107</v>
      </c>
      <c r="BO6" s="77">
        <f>(Table_2a!BO16+Table_2a!BO75+'Non-DWP_Welfare'!BO4)/1000</f>
        <v>95.494290735977671</v>
      </c>
      <c r="BP6" s="77">
        <f>(Table_2a!BP16+Table_2a!BP75+'Non-DWP_Welfare'!BP4)/1000</f>
        <v>97.336349506280953</v>
      </c>
      <c r="BQ6" s="77">
        <f>(Table_2a!BQ16+Table_2a!BQ75+'Non-DWP_Welfare'!BQ4)/1000</f>
        <v>93.222112179890715</v>
      </c>
      <c r="BR6" s="77">
        <f>(Table_2a!BR16+Table_2a!BR75+'Non-DWP_Welfare'!BR4)/1000</f>
        <v>94.118435831554351</v>
      </c>
      <c r="BS6" s="77">
        <f>(Table_2a!BS16+Table_2a!BS75+'Non-DWP_Welfare'!BS4)/1000</f>
        <v>94.523070175375722</v>
      </c>
      <c r="BT6" s="77">
        <f>(Table_2a!BT16+Table_2a!BT75+'Non-DWP_Welfare'!BT4)/1000</f>
        <v>93.953153663771445</v>
      </c>
      <c r="BU6" s="77">
        <f>(Table_2a!BU16+Table_2a!BU75+'Non-DWP_Welfare'!BU4)/1000</f>
        <v>95.040275887049205</v>
      </c>
      <c r="BV6" s="77">
        <f>(Table_2a!BV16+Table_2a!BV75+'Non-DWP_Welfare'!BV4)/1000</f>
        <v>95.547308027045332</v>
      </c>
      <c r="BW6" s="77">
        <f>(Table_2a!BW16+Table_2a!BW75+'Non-DWP_Welfare'!BW4)/1000</f>
        <v>97.419782608867337</v>
      </c>
      <c r="BX6" s="77">
        <f>(Table_2a!BX16+Table_2a!BX75+'Non-DWP_Welfare'!BX4)/1000</f>
        <v>113.66546279235321</v>
      </c>
      <c r="BY6" s="77">
        <f>(Table_2a!BY16+Table_2a!BY75+'Non-DWP_Welfare'!BY4)/1000</f>
        <v>110.75117361392144</v>
      </c>
      <c r="BZ6" s="77">
        <f>(Table_2a!BZ16+Table_2a!BZ75+'Non-DWP_Welfare'!BZ4)/1000</f>
        <v>110.66121661189766</v>
      </c>
      <c r="CA6" s="77">
        <f>(Table_2a!CA16+Table_2a!CA75+'Non-DWP_Welfare'!CA4)/1000</f>
        <v>122.02973244017018</v>
      </c>
      <c r="CB6" s="77">
        <f>(Table_2a!CB16+Table_2a!CB75+'Non-DWP_Welfare'!CB4)/1000</f>
        <v>132.83347168331082</v>
      </c>
      <c r="CC6" s="77">
        <f>(Table_2a!CC16+Table_2a!CC75+'Non-DWP_Welfare'!CC4)/1000</f>
        <v>135.40414780901358</v>
      </c>
      <c r="CD6" s="77">
        <f>(Table_2a!CD16+Table_2a!CD75+'Non-DWP_Welfare'!CD4)/1000</f>
        <v>137.08296457402747</v>
      </c>
      <c r="CE6" s="78">
        <f>(Table_2a!CE16+Table_2a!CE75+'Non-DWP_Welfare'!CE4)/1000</f>
        <v>140.71470901158116</v>
      </c>
    </row>
    <row r="7" spans="1:83" x14ac:dyDescent="0.35">
      <c r="A7" s="68"/>
      <c r="B7" s="74" t="s">
        <v>196</v>
      </c>
      <c r="D7" s="80"/>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7">
        <f>Table_2a!AH125/1000</f>
        <v>9.3426067724255155</v>
      </c>
      <c r="AI7" s="77">
        <f>Table_2a!AI125/1000</f>
        <v>10.7688055273202</v>
      </c>
      <c r="AJ7" s="77">
        <f>Table_2a!AJ125/1000</f>
        <v>12.894152611236493</v>
      </c>
      <c r="AK7" s="77">
        <f>Table_2a!AK125/1000</f>
        <v>15.265487157245504</v>
      </c>
      <c r="AL7" s="77">
        <f>Table_2a!AL125/1000</f>
        <v>17.144170934839934</v>
      </c>
      <c r="AM7" s="77">
        <f>Table_2a!AM125/1000</f>
        <v>18.631119416168602</v>
      </c>
      <c r="AN7" s="77">
        <f>Table_2a!AN125/1000</f>
        <v>19.850890391995662</v>
      </c>
      <c r="AO7" s="77">
        <f>Table_2a!AO125/1000</f>
        <v>21.783507700626259</v>
      </c>
      <c r="AP7" s="77">
        <f>Table_2a!AP125/1000</f>
        <v>23.480940859603898</v>
      </c>
      <c r="AQ7" s="77">
        <f>Table_2a!AQ125/1000</f>
        <v>24.857778439733668</v>
      </c>
      <c r="AR7" s="77">
        <f>Table_2a!AR125/1000</f>
        <v>26.056733891297718</v>
      </c>
      <c r="AS7" s="77">
        <f>Table_2a!AS125/1000</f>
        <v>28.436744857101015</v>
      </c>
      <c r="AT7" s="77">
        <f>Table_2a!AT125/1000</f>
        <v>31.737396375410903</v>
      </c>
      <c r="AU7" s="77">
        <f>Table_2a!AU125/1000</f>
        <v>35.530798624968625</v>
      </c>
      <c r="AV7" s="77">
        <f>Table_2a!AV125/1000</f>
        <v>38.751015948023621</v>
      </c>
      <c r="AW7" s="77">
        <f>Table_2a!AW125/1000</f>
        <v>41.710323376267837</v>
      </c>
      <c r="AX7" s="77">
        <f>Table_2a!AX125/1000</f>
        <v>42.777385385416402</v>
      </c>
      <c r="AY7" s="77">
        <f>Table_2a!AY125/1000</f>
        <v>44.514638660369798</v>
      </c>
      <c r="AZ7" s="77">
        <f>Table_2a!AZ125/1000</f>
        <v>46.918527495714486</v>
      </c>
      <c r="BA7" s="77">
        <f>Table_2a!BA125/1000</f>
        <v>48.749766628761677</v>
      </c>
      <c r="BB7" s="77">
        <f>Table_2a!BB125/1000</f>
        <v>50.789120539508168</v>
      </c>
      <c r="BC7" s="77">
        <f>Table_2a!BC125/1000</f>
        <v>53.90831506305399</v>
      </c>
      <c r="BD7" s="77">
        <f>Table_2a!BD125/1000</f>
        <v>57.068777236767062</v>
      </c>
      <c r="BE7" s="77">
        <f>Table_2a!BE125/1000</f>
        <v>61.23818881098439</v>
      </c>
      <c r="BF7" s="77">
        <f>Table_2a!BF125/1000</f>
        <v>63.330305663652602</v>
      </c>
      <c r="BG7" s="77">
        <f>Table_2a!BG125/1000</f>
        <v>66.359817055609824</v>
      </c>
      <c r="BH7" s="77">
        <f>Table_2a!BH125/1000</f>
        <v>71.129788265206841</v>
      </c>
      <c r="BI7" s="77">
        <f>Table_2a!BI125/1000</f>
        <v>75.398089176207534</v>
      </c>
      <c r="BJ7" s="77">
        <f>Table_2a!BJ125/1000</f>
        <v>77.934032948756567</v>
      </c>
      <c r="BK7" s="77">
        <f>Table_2a!BK125/1000</f>
        <v>83.221265865909004</v>
      </c>
      <c r="BL7" s="77">
        <f>Table_2a!BL125/1000</f>
        <v>90.381387301769209</v>
      </c>
      <c r="BM7" s="77">
        <f>Table_2a!BM125/1000</f>
        <v>96.605813211114963</v>
      </c>
      <c r="BN7" s="77">
        <f>Table_2a!BN125/1000</f>
        <v>100.33216468939261</v>
      </c>
      <c r="BO7" s="77">
        <f>Table_2a!BO125/1000</f>
        <v>104.20046115099119</v>
      </c>
      <c r="BP7" s="77">
        <f>Table_2a!BP125/1000</f>
        <v>109.86639345323555</v>
      </c>
      <c r="BQ7" s="77">
        <f>Table_2a!BQ125/1000</f>
        <v>110.68657640979058</v>
      </c>
      <c r="BR7" s="77">
        <f>Table_2a!BR125/1000</f>
        <v>114.11378757387685</v>
      </c>
      <c r="BS7" s="77">
        <f>Table_2a!BS125/1000</f>
        <v>116.21705739555901</v>
      </c>
      <c r="BT7" s="77">
        <f>Table_2a!BT125/1000</f>
        <v>117.73372288378923</v>
      </c>
      <c r="BU7" s="77">
        <f>Table_2a!BU125/1000</f>
        <v>119.36572188526956</v>
      </c>
      <c r="BV7" s="77">
        <f>Table_2a!BV125/1000</f>
        <v>121.59848772844833</v>
      </c>
      <c r="BW7" s="77">
        <f>Table_2a!BW125/1000</f>
        <v>123.69964095314623</v>
      </c>
      <c r="BX7" s="77">
        <f>Table_2a!BX125/1000</f>
        <v>125.56280664983045</v>
      </c>
      <c r="BY7" s="77">
        <f>Table_2a!BY125/1000</f>
        <v>127.17663360547461</v>
      </c>
      <c r="BZ7" s="77">
        <f>Table_2a!BZ125/1000</f>
        <v>133.90729487257514</v>
      </c>
      <c r="CA7" s="77">
        <f>Table_2a!CA125/1000</f>
        <v>151.3578340660294</v>
      </c>
      <c r="CB7" s="77">
        <f>Table_2a!CB125/1000</f>
        <v>164.12729032233975</v>
      </c>
      <c r="CC7" s="77">
        <f>Table_2a!CC125/1000</f>
        <v>170.08791207295295</v>
      </c>
      <c r="CD7" s="77">
        <f>Table_2a!CD125/1000</f>
        <v>174.2190174121456</v>
      </c>
      <c r="CE7" s="78">
        <f>Table_2a!CE125/1000</f>
        <v>177.25752290502325</v>
      </c>
    </row>
    <row r="8" spans="1:83" ht="24" customHeight="1" x14ac:dyDescent="0.35">
      <c r="A8" s="68"/>
      <c r="B8" s="109" t="s">
        <v>137</v>
      </c>
      <c r="D8" s="80"/>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120">
        <f t="shared" ref="AH8:BM8" si="0">SUM(AH9:AH10)</f>
        <v>15.872999999999999</v>
      </c>
      <c r="AI8" s="120">
        <f t="shared" si="0"/>
        <v>18.777059999999999</v>
      </c>
      <c r="AJ8" s="120">
        <f t="shared" si="0"/>
        <v>22.658060000000006</v>
      </c>
      <c r="AK8" s="120">
        <f t="shared" si="0"/>
        <v>27.698309999999996</v>
      </c>
      <c r="AL8" s="120">
        <f t="shared" si="0"/>
        <v>31.628059999999998</v>
      </c>
      <c r="AM8" s="120">
        <f t="shared" si="0"/>
        <v>35.332059999999998</v>
      </c>
      <c r="AN8" s="120">
        <f t="shared" si="0"/>
        <v>38.251059999999995</v>
      </c>
      <c r="AO8" s="120">
        <f t="shared" si="0"/>
        <v>41.768059999999998</v>
      </c>
      <c r="AP8" s="120">
        <f t="shared" si="0"/>
        <v>44.917658000000003</v>
      </c>
      <c r="AQ8" s="120">
        <f t="shared" si="0"/>
        <v>46.700744000000014</v>
      </c>
      <c r="AR8" s="120">
        <f t="shared" si="0"/>
        <v>47.317750509999989</v>
      </c>
      <c r="AS8" s="120">
        <f t="shared" si="0"/>
        <v>50.314249481000019</v>
      </c>
      <c r="AT8" s="120">
        <f t="shared" si="0"/>
        <v>56.478799715685049</v>
      </c>
      <c r="AU8" s="120">
        <f t="shared" si="0"/>
        <v>66.302888468443314</v>
      </c>
      <c r="AV8" s="120">
        <f t="shared" si="0"/>
        <v>75.257452000000029</v>
      </c>
      <c r="AW8" s="120">
        <f t="shared" si="0"/>
        <v>82.437565999999975</v>
      </c>
      <c r="AX8" s="120">
        <f t="shared" si="0"/>
        <v>84.862667213999956</v>
      </c>
      <c r="AY8" s="120">
        <f t="shared" si="0"/>
        <v>88.710819153041328</v>
      </c>
      <c r="AZ8" s="120">
        <f t="shared" si="0"/>
        <v>92.217949756999985</v>
      </c>
      <c r="BA8" s="120">
        <f t="shared" si="0"/>
        <v>93.34739375700002</v>
      </c>
      <c r="BB8" s="120">
        <f t="shared" si="0"/>
        <v>95.565317560038423</v>
      </c>
      <c r="BC8" s="120">
        <f t="shared" si="0"/>
        <v>100.1037786478629</v>
      </c>
      <c r="BD8" s="120">
        <f t="shared" si="0"/>
        <v>105.67223632277438</v>
      </c>
      <c r="BE8" s="120">
        <f t="shared" si="0"/>
        <v>112.16291500158964</v>
      </c>
      <c r="BF8" s="120">
        <f t="shared" si="0"/>
        <v>116.69564469762192</v>
      </c>
      <c r="BG8" s="120">
        <f t="shared" si="0"/>
        <v>127.80093583048341</v>
      </c>
      <c r="BH8" s="120">
        <f t="shared" si="0"/>
        <v>135.7380458459495</v>
      </c>
      <c r="BI8" s="120">
        <f t="shared" si="0"/>
        <v>142.44929240959877</v>
      </c>
      <c r="BJ8" s="120">
        <f t="shared" si="0"/>
        <v>147.32608644838132</v>
      </c>
      <c r="BK8" s="120">
        <f t="shared" si="0"/>
        <v>156.09443872586417</v>
      </c>
      <c r="BL8" s="120">
        <f t="shared" si="0"/>
        <v>170.25704001830758</v>
      </c>
      <c r="BM8" s="120">
        <f t="shared" si="0"/>
        <v>186.68590161706754</v>
      </c>
      <c r="BN8" s="120">
        <f t="shared" ref="BN8:CE8" si="1">SUM(BN9:BN10)</f>
        <v>193.50649841748771</v>
      </c>
      <c r="BO8" s="120">
        <f t="shared" si="1"/>
        <v>199.69475188696885</v>
      </c>
      <c r="BP8" s="120">
        <f t="shared" si="1"/>
        <v>207.20274295951651</v>
      </c>
      <c r="BQ8" s="120">
        <f t="shared" si="1"/>
        <v>203.90868858968128</v>
      </c>
      <c r="BR8" s="120">
        <f t="shared" si="1"/>
        <v>208.2322234054312</v>
      </c>
      <c r="BS8" s="120">
        <f t="shared" si="1"/>
        <v>210.7401275709347</v>
      </c>
      <c r="BT8" s="120">
        <f t="shared" si="1"/>
        <v>211.68687654756064</v>
      </c>
      <c r="BU8" s="120">
        <f t="shared" si="1"/>
        <v>214.40599777231878</v>
      </c>
      <c r="BV8" s="120">
        <f t="shared" si="1"/>
        <v>217.14579575549368</v>
      </c>
      <c r="BW8" s="120">
        <f t="shared" si="1"/>
        <v>221.11942356201357</v>
      </c>
      <c r="BX8" s="120">
        <f t="shared" si="1"/>
        <v>239.22826944218366</v>
      </c>
      <c r="BY8" s="120">
        <f t="shared" si="1"/>
        <v>237.92780721939602</v>
      </c>
      <c r="BZ8" s="120">
        <f t="shared" si="1"/>
        <v>244.56851148447279</v>
      </c>
      <c r="CA8" s="120">
        <f t="shared" si="1"/>
        <v>273.38756650619956</v>
      </c>
      <c r="CB8" s="120">
        <f t="shared" si="1"/>
        <v>296.96076200565051</v>
      </c>
      <c r="CC8" s="120">
        <f t="shared" si="1"/>
        <v>305.4920598819665</v>
      </c>
      <c r="CD8" s="120">
        <f t="shared" si="1"/>
        <v>311.30198198617308</v>
      </c>
      <c r="CE8" s="121">
        <f t="shared" si="1"/>
        <v>317.97223191660436</v>
      </c>
    </row>
    <row r="9" spans="1:83" x14ac:dyDescent="0.35">
      <c r="A9" s="68"/>
      <c r="B9" s="74" t="s">
        <v>197</v>
      </c>
      <c r="D9" s="80"/>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7">
        <f>SUM(Table_2a!AH16,Table_2a!AH75,Table_2a!AH125-Table_1a!AH87)/1000</f>
        <v>15.872999999999999</v>
      </c>
      <c r="AI9" s="77">
        <f>SUM(Table_2a!AI16,Table_2a!AI75,Table_2a!AI125-Table_1a!AI87)/1000</f>
        <v>18.777059999999999</v>
      </c>
      <c r="AJ9" s="77">
        <f>SUM(Table_2a!AJ16,Table_2a!AJ75,Table_2a!AJ125-Table_1a!AJ87)/1000</f>
        <v>22.658060000000006</v>
      </c>
      <c r="AK9" s="77">
        <f>SUM(Table_2a!AK16,Table_2a!AK75,Table_2a!AK125-Table_1a!AK87)/1000</f>
        <v>27.698309999999996</v>
      </c>
      <c r="AL9" s="77">
        <f>SUM(Table_2a!AL16,Table_2a!AL75,Table_2a!AL125-Table_1a!AL87)/1000</f>
        <v>31.628059999999998</v>
      </c>
      <c r="AM9" s="77">
        <f>SUM(Table_2a!AM16,Table_2a!AM75,Table_2a!AM125-Table_1a!AM87)/1000</f>
        <v>35.332059999999998</v>
      </c>
      <c r="AN9" s="77">
        <f>SUM(Table_2a!AN16,Table_2a!AN75,Table_2a!AN125-Table_1a!AN87)/1000</f>
        <v>38.251059999999995</v>
      </c>
      <c r="AO9" s="77">
        <f>SUM(Table_2a!AO16,Table_2a!AO75,Table_2a!AO125-Table_1a!AO87)/1000</f>
        <v>41.768059999999998</v>
      </c>
      <c r="AP9" s="77">
        <f>SUM(Table_2a!AP16,Table_2a!AP75,Table_2a!AP125-Table_1a!AP87)/1000</f>
        <v>44.917658000000003</v>
      </c>
      <c r="AQ9" s="77">
        <f>SUM(Table_2a!AQ16,Table_2a!AQ75,Table_2a!AQ125-Table_1a!AQ87)/1000</f>
        <v>46.700744000000014</v>
      </c>
      <c r="AR9" s="77">
        <f>SUM(Table_2a!AR16,Table_2a!AR75,Table_2a!AR125-Table_1a!AR87)/1000</f>
        <v>47.317750509999989</v>
      </c>
      <c r="AS9" s="77">
        <f>SUM(Table_2a!AS16,Table_2a!AS75,Table_2a!AS125-Table_1a!AS87)/1000</f>
        <v>50.314249481000019</v>
      </c>
      <c r="AT9" s="77">
        <f>SUM(Table_2a!AT16,Table_2a!AT75,Table_2a!AT125-Table_1a!AT87)/1000</f>
        <v>56.478799715685049</v>
      </c>
      <c r="AU9" s="77">
        <f>SUM(Table_2a!AU16,Table_2a!AU75,Table_2a!AU125-Table_1a!AU87)/1000</f>
        <v>62.322729468443313</v>
      </c>
      <c r="AV9" s="77">
        <f>SUM(Table_2a!AV16,Table_2a!AV75,Table_2a!AV125-Table_1a!AV87)/1000</f>
        <v>70.755024000000034</v>
      </c>
      <c r="AW9" s="77">
        <f>SUM(Table_2a!AW16,Table_2a!AW75,Table_2a!AW125-Table_1a!AW87)/1000</f>
        <v>77.496390999999974</v>
      </c>
      <c r="AX9" s="77">
        <f>SUM(Table_2a!AX16,Table_2a!AX75,Table_2a!AX125-Table_1a!AX87)/1000</f>
        <v>79.690671811775147</v>
      </c>
      <c r="AY9" s="77">
        <f>SUM(Table_2a!AY16,Table_2a!AY75,Table_2a!AY125-Table_1a!AY87)/1000</f>
        <v>83.299626860138801</v>
      </c>
      <c r="AZ9" s="77">
        <f>SUM(Table_2a!AZ16,Table_2a!AZ75,Table_2a!AZ125-Table_1a!AZ87)/1000</f>
        <v>86.67607494808054</v>
      </c>
      <c r="BA9" s="77">
        <f>SUM(Table_2a!BA16,Table_2a!BA75,Table_2a!BA125-Table_1a!BA87)/1000</f>
        <v>87.926874053839455</v>
      </c>
      <c r="BB9" s="77">
        <f>SUM(Table_2a!BB16,Table_2a!BB75,Table_2a!BB125-Table_1a!BB87)/1000</f>
        <v>90.248553723961322</v>
      </c>
      <c r="BC9" s="77">
        <f>SUM(Table_2a!BC16,Table_2a!BC75,Table_2a!BC125-Table_1a!BC87)/1000</f>
        <v>93.746448396197465</v>
      </c>
      <c r="BD9" s="77">
        <f>SUM(Table_2a!BD16,Table_2a!BD75,Table_2a!BD125-Table_1a!BD87)/1000</f>
        <v>96.115685924979189</v>
      </c>
      <c r="BE9" s="77">
        <f>SUM(Table_2a!BE16,Table_2a!BE75,Table_2a!BE125-Table_1a!BE87)/1000</f>
        <v>101.43716308374756</v>
      </c>
      <c r="BF9" s="77">
        <f>SUM(Table_2a!BF16,Table_2a!BF75,Table_2a!BF125-Table_1a!BF87)/1000</f>
        <v>105.02910902924353</v>
      </c>
      <c r="BG9" s="77">
        <f>SUM(Table_2a!BG16,Table_2a!BG75,Table_2a!BG125-Table_1a!BG87)/1000</f>
        <v>100.72733073880592</v>
      </c>
      <c r="BH9" s="77">
        <f>SUM(Table_2a!BH16,Table_2a!BH75,Table_2a!BH125-Table_1a!BH87)/1000</f>
        <v>110.63034440351007</v>
      </c>
      <c r="BI9" s="77">
        <f>SUM(Table_2a!BI16,Table_2a!BI75,Table_2a!BI125-Table_1a!BI87)/1000</f>
        <v>115.29853022777368</v>
      </c>
      <c r="BJ9" s="77">
        <f>SUM(Table_2a!BJ16,Table_2a!BJ75,Table_2a!BJ125-Table_1a!BJ87)/1000</f>
        <v>118.74011661544036</v>
      </c>
      <c r="BK9" s="77">
        <f>SUM(Table_2a!BK16,Table_2a!BK75,Table_2a!BK125-Table_1a!BK87)/1000</f>
        <v>125.80318507885741</v>
      </c>
      <c r="BL9" s="77">
        <f>SUM(Table_2a!BL16,Table_2a!BL75,Table_2a!BL125-Table_1a!BL87)/1000</f>
        <v>135.30048475745357</v>
      </c>
      <c r="BM9" s="77">
        <f>SUM(Table_2a!BM16,Table_2a!BM75,Table_2a!BM125-Table_1a!BM87)/1000</f>
        <v>147.49982276252211</v>
      </c>
      <c r="BN9" s="77">
        <f>SUM(Table_2a!BN16,Table_2a!BN75,Table_2a!BN125-Table_1a!BN87)/1000</f>
        <v>152.83349445380352</v>
      </c>
      <c r="BO9" s="77">
        <f>SUM(Table_2a!BO16,Table_2a!BO75,Table_2a!BO125-Table_1a!BO87)/1000</f>
        <v>158.43185788556636</v>
      </c>
      <c r="BP9" s="77">
        <f>SUM(Table_2a!BP16,Table_2a!BP75,Table_2a!BP125-Table_1a!BP87)/1000</f>
        <v>166.00871980556201</v>
      </c>
      <c r="BQ9" s="77">
        <f>SUM(Table_2a!BQ16,Table_2a!BQ75,Table_2a!BQ125-Table_1a!BQ87)/1000</f>
        <v>163.64450199476664</v>
      </c>
      <c r="BR9" s="77">
        <f>SUM(Table_2a!BR16,Table_2a!BR75,Table_2a!BR125-Table_1a!BR87)/1000</f>
        <v>167.68148432687508</v>
      </c>
      <c r="BS9" s="77">
        <f>SUM(Table_2a!BS16,Table_2a!BS75,Table_2a!BS125-Table_1a!BS87)/1000</f>
        <v>171.16624014292105</v>
      </c>
      <c r="BT9" s="77">
        <f>SUM(Table_2a!BT16,Table_2a!BT75,Table_2a!BT125-Table_1a!BT87)/1000</f>
        <v>173.24027258279008</v>
      </c>
      <c r="BU9" s="77">
        <f>SUM(Table_2a!BU16,Table_2a!BU75,Table_2a!BU125-Table_1a!BU87)/1000</f>
        <v>177.41197277483769</v>
      </c>
      <c r="BV9" s="77">
        <f>SUM(Table_2a!BV16,Table_2a!BV75,Table_2a!BV125-Table_1a!BV87)/1000</f>
        <v>183.18966173096607</v>
      </c>
      <c r="BW9" s="77">
        <f>SUM(Table_2a!BW16,Table_2a!BW75,Table_2a!BW125-Table_1a!BW87)/1000</f>
        <v>191.93654285335069</v>
      </c>
      <c r="BX9" s="77">
        <f>SUM(Table_2a!BX16,Table_2a!BX75,Table_2a!BX125-Table_1a!BX87)/1000</f>
        <v>212.75599009057601</v>
      </c>
      <c r="BY9" s="77">
        <f>SUM(Table_2a!BY16,Table_2a!BY75,Table_2a!BY125-Table_1a!BY87)/1000</f>
        <v>215.49701091070921</v>
      </c>
      <c r="BZ9" s="77">
        <f>SUM(Table_2a!BZ16,Table_2a!BZ75,Table_2a!BZ125-Table_1a!BZ87)/1000</f>
        <v>223.95327913399424</v>
      </c>
      <c r="CA9" s="77">
        <f>SUM(Table_2a!CA16,Table_2a!CA75,Table_2a!CA125-Table_1a!CA87)/1000</f>
        <v>253.13186603073132</v>
      </c>
      <c r="CB9" s="77">
        <f>SUM(Table_2a!CB16,Table_2a!CB75,Table_2a!CB125-Table_1a!CB87)/1000</f>
        <v>279.2237839280894</v>
      </c>
      <c r="CC9" s="77">
        <f>SUM(Table_2a!CC16,Table_2a!CC75,Table_2a!CC125-Table_1a!CC87)/1000</f>
        <v>290.30641640216595</v>
      </c>
      <c r="CD9" s="77">
        <f>SUM(Table_2a!CD16,Table_2a!CD75,Table_2a!CD125-Table_1a!CD87)/1000</f>
        <v>297.42784025661871</v>
      </c>
      <c r="CE9" s="78">
        <f>SUM(Table_2a!CE16,Table_2a!CE75,Table_2a!CE125-Table_1a!CE87)/1000</f>
        <v>304.39546082229299</v>
      </c>
    </row>
    <row r="10" spans="1:83" x14ac:dyDescent="0.35">
      <c r="A10" s="68"/>
      <c r="B10" s="74" t="s">
        <v>198</v>
      </c>
      <c r="D10" s="80"/>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7">
        <f>('Non-DWP_Welfare'!AH4+Table_1a!AH87)/1000</f>
        <v>0</v>
      </c>
      <c r="AI10" s="77">
        <f>('Non-DWP_Welfare'!AI4+Table_1a!AI87)/1000</f>
        <v>0</v>
      </c>
      <c r="AJ10" s="77">
        <f>('Non-DWP_Welfare'!AJ4+Table_1a!AJ87)/1000</f>
        <v>0</v>
      </c>
      <c r="AK10" s="77">
        <f>('Non-DWP_Welfare'!AK4+Table_1a!AK87)/1000</f>
        <v>0</v>
      </c>
      <c r="AL10" s="77">
        <f>('Non-DWP_Welfare'!AL4+Table_1a!AL87)/1000</f>
        <v>0</v>
      </c>
      <c r="AM10" s="77">
        <f>('Non-DWP_Welfare'!AM4+Table_1a!AM87)/1000</f>
        <v>0</v>
      </c>
      <c r="AN10" s="77">
        <f>('Non-DWP_Welfare'!AN4+Table_1a!AN87)/1000</f>
        <v>0</v>
      </c>
      <c r="AO10" s="77">
        <f>('Non-DWP_Welfare'!AO4+Table_1a!AO87)/1000</f>
        <v>0</v>
      </c>
      <c r="AP10" s="77">
        <f>('Non-DWP_Welfare'!AP4+Table_1a!AP87)/1000</f>
        <v>0</v>
      </c>
      <c r="AQ10" s="77">
        <f>('Non-DWP_Welfare'!AQ4+Table_1a!AQ87)/1000</f>
        <v>0</v>
      </c>
      <c r="AR10" s="77">
        <f>('Non-DWP_Welfare'!AR4+Table_1a!AR87)/1000</f>
        <v>0</v>
      </c>
      <c r="AS10" s="77">
        <f>('Non-DWP_Welfare'!AS4+Table_1a!AS87)/1000</f>
        <v>0</v>
      </c>
      <c r="AT10" s="77">
        <f>('Non-DWP_Welfare'!AT4+Table_1a!AT87)/1000</f>
        <v>0</v>
      </c>
      <c r="AU10" s="77">
        <f>('Non-DWP_Welfare'!AU4+Table_1a!AU87)/1000</f>
        <v>3.9801589999999996</v>
      </c>
      <c r="AV10" s="77">
        <f>('Non-DWP_Welfare'!AV4+Table_1a!AV87)/1000</f>
        <v>4.5024279999999992</v>
      </c>
      <c r="AW10" s="77">
        <f>('Non-DWP_Welfare'!AW4+Table_1a!AW87)/1000</f>
        <v>4.9411750000000021</v>
      </c>
      <c r="AX10" s="77">
        <f>('Non-DWP_Welfare'!AX4+Table_1a!AX87)/1000</f>
        <v>5.1719954022248151</v>
      </c>
      <c r="AY10" s="77">
        <f>('Non-DWP_Welfare'!AY4+Table_1a!AY87)/1000</f>
        <v>5.411192292902526</v>
      </c>
      <c r="AZ10" s="77">
        <f>('Non-DWP_Welfare'!AZ4+Table_1a!AZ87)/1000</f>
        <v>5.5418748089194496</v>
      </c>
      <c r="BA10" s="77">
        <f>('Non-DWP_Welfare'!BA4+Table_1a!BA87)/1000</f>
        <v>5.4205197031605667</v>
      </c>
      <c r="BB10" s="77">
        <f>('Non-DWP_Welfare'!BB4+Table_1a!BB87)/1000</f>
        <v>5.3167638360770972</v>
      </c>
      <c r="BC10" s="77">
        <f>('Non-DWP_Welfare'!BC4+Table_1a!BC87)/1000</f>
        <v>6.3573302516654238</v>
      </c>
      <c r="BD10" s="77">
        <f>('Non-DWP_Welfare'!BD4+Table_1a!BD87)/1000</f>
        <v>9.5565503977951956</v>
      </c>
      <c r="BE10" s="77">
        <f>('Non-DWP_Welfare'!BE4+Table_1a!BE87)/1000</f>
        <v>10.725751917842073</v>
      </c>
      <c r="BF10" s="77">
        <f>('Non-DWP_Welfare'!BF4+Table_1a!BF87)/1000</f>
        <v>11.666535668378387</v>
      </c>
      <c r="BG10" s="77">
        <f>('Non-DWP_Welfare'!BG4+Table_1a!BG87)/1000</f>
        <v>27.0736050916775</v>
      </c>
      <c r="BH10" s="77">
        <f>('Non-DWP_Welfare'!BH4+Table_1a!BH87)/1000</f>
        <v>25.107701442439421</v>
      </c>
      <c r="BI10" s="77">
        <f>('Non-DWP_Welfare'!BI4+Table_1a!BI87)/1000</f>
        <v>27.150762181825087</v>
      </c>
      <c r="BJ10" s="77">
        <f>('Non-DWP_Welfare'!BJ4+Table_1a!BJ87)/1000</f>
        <v>28.585969832940958</v>
      </c>
      <c r="BK10" s="77">
        <f>('Non-DWP_Welfare'!BK4+Table_1a!BK87)/1000</f>
        <v>30.291253647006769</v>
      </c>
      <c r="BL10" s="77">
        <f>('Non-DWP_Welfare'!BL4+Table_1a!BL87)/1000</f>
        <v>34.956555260853989</v>
      </c>
      <c r="BM10" s="77">
        <f>('Non-DWP_Welfare'!BM4+Table_1a!BM87)/1000</f>
        <v>39.186078854545428</v>
      </c>
      <c r="BN10" s="77">
        <f>('Non-DWP_Welfare'!BN4+Table_1a!BN87)/1000</f>
        <v>40.673003963684181</v>
      </c>
      <c r="BO10" s="77">
        <f>('Non-DWP_Welfare'!BO4+Table_1a!BO87)/1000</f>
        <v>41.262894001402493</v>
      </c>
      <c r="BP10" s="77">
        <f>('Non-DWP_Welfare'!BP4+Table_1a!BP87)/1000</f>
        <v>41.194023153954497</v>
      </c>
      <c r="BQ10" s="77">
        <f>('Non-DWP_Welfare'!BQ4+Table_1a!BQ87)/1000</f>
        <v>40.264186594914619</v>
      </c>
      <c r="BR10" s="77">
        <f>('Non-DWP_Welfare'!BR4+Table_1a!BR87)/1000</f>
        <v>40.550739078556113</v>
      </c>
      <c r="BS10" s="77">
        <f>('Non-DWP_Welfare'!BS4+Table_1a!BS87)/1000</f>
        <v>39.573887428013663</v>
      </c>
      <c r="BT10" s="77">
        <f>('Non-DWP_Welfare'!BT4+Table_1a!BT87)/1000</f>
        <v>38.446603964770574</v>
      </c>
      <c r="BU10" s="77">
        <f>('Non-DWP_Welfare'!BU4+Table_1a!BU87)/1000</f>
        <v>36.994024997481084</v>
      </c>
      <c r="BV10" s="77">
        <f>('Non-DWP_Welfare'!BV4+Table_1a!BV87)/1000</f>
        <v>33.956134024527628</v>
      </c>
      <c r="BW10" s="77">
        <f>('Non-DWP_Welfare'!BW4+Table_1a!BW87)/1000</f>
        <v>29.182880708662868</v>
      </c>
      <c r="BX10" s="77">
        <f>('Non-DWP_Welfare'!BX4+Table_1a!BX87)/1000</f>
        <v>26.472279351607668</v>
      </c>
      <c r="BY10" s="77">
        <f>('Non-DWP_Welfare'!BY4+Table_1a!BY87)/1000</f>
        <v>22.430796308686812</v>
      </c>
      <c r="BZ10" s="77">
        <f>('Non-DWP_Welfare'!BZ4+Table_1a!BZ87)/1000</f>
        <v>20.615232350478561</v>
      </c>
      <c r="CA10" s="77">
        <f>('Non-DWP_Welfare'!CA4+Table_1a!CA87)/1000</f>
        <v>20.255700475468245</v>
      </c>
      <c r="CB10" s="77">
        <f>('Non-DWP_Welfare'!CB4+Table_1a!CB87)/1000</f>
        <v>17.736978077561123</v>
      </c>
      <c r="CC10" s="77">
        <f>('Non-DWP_Welfare'!CC4+Table_1a!CC87)/1000</f>
        <v>15.185643479800563</v>
      </c>
      <c r="CD10" s="77">
        <f>('Non-DWP_Welfare'!CD4+Table_1a!CD87)/1000</f>
        <v>13.87414172955436</v>
      </c>
      <c r="CE10" s="78">
        <f>('Non-DWP_Welfare'!CE4+Table_1a!CE87)/1000</f>
        <v>13.576771094311381</v>
      </c>
    </row>
    <row r="11" spans="1:83" x14ac:dyDescent="0.35">
      <c r="A11" s="68"/>
      <c r="B11" s="122"/>
      <c r="C11" s="122"/>
      <c r="D11" s="123"/>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5"/>
    </row>
    <row r="12" spans="1:83" ht="39" customHeight="1" x14ac:dyDescent="0.35">
      <c r="A12" s="68"/>
      <c r="B12" s="119" t="s">
        <v>199</v>
      </c>
      <c r="D12" s="80"/>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3"/>
    </row>
    <row r="13" spans="1:83" ht="24" customHeight="1" x14ac:dyDescent="0.35">
      <c r="A13" s="68"/>
      <c r="B13" s="74" t="s">
        <v>195</v>
      </c>
      <c r="D13" s="80"/>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v>38.140404798161633</v>
      </c>
      <c r="AI13" s="72">
        <v>39.956054073765742</v>
      </c>
      <c r="AJ13" s="72">
        <v>40.823336804103889</v>
      </c>
      <c r="AK13" s="72">
        <v>46.897797219138312</v>
      </c>
      <c r="AL13" s="72">
        <v>50.775157499770138</v>
      </c>
      <c r="AM13" s="72">
        <v>55.683797814131886</v>
      </c>
      <c r="AN13" s="72">
        <v>57.868373055650878</v>
      </c>
      <c r="AO13" s="72">
        <v>59.324346475247623</v>
      </c>
      <c r="AP13" s="72">
        <v>60.752770349459169</v>
      </c>
      <c r="AQ13" s="72">
        <v>58.508381187592754</v>
      </c>
      <c r="AR13" s="72">
        <v>53.160453265844161</v>
      </c>
      <c r="AS13" s="72">
        <v>50.535210561303117</v>
      </c>
      <c r="AT13" s="72">
        <v>52.6794404427377</v>
      </c>
      <c r="AU13" s="72">
        <v>61.663411983412551</v>
      </c>
      <c r="AV13" s="72">
        <v>70.997861024041995</v>
      </c>
      <c r="AW13" s="72">
        <v>76.982870331232718</v>
      </c>
      <c r="AX13" s="72">
        <v>78.232411078433231</v>
      </c>
      <c r="AY13" s="72">
        <v>79.359270869040643</v>
      </c>
      <c r="AZ13" s="72">
        <v>78.104540881063031</v>
      </c>
      <c r="BA13" s="72">
        <v>76.835768948060476</v>
      </c>
      <c r="BB13" s="72">
        <v>75.804766050441955</v>
      </c>
      <c r="BC13" s="72">
        <v>77.235398586325445</v>
      </c>
      <c r="BD13" s="72">
        <v>80.253702298881308</v>
      </c>
      <c r="BE13" s="72">
        <v>82.393292250410383</v>
      </c>
      <c r="BF13" s="72">
        <v>84.411204226422939</v>
      </c>
      <c r="BG13" s="72">
        <v>94.872617819549575</v>
      </c>
      <c r="BH13" s="72">
        <v>96.832236490061874</v>
      </c>
      <c r="BI13" s="72">
        <v>97.79682119218225</v>
      </c>
      <c r="BJ13" s="72">
        <v>98.269256186996557</v>
      </c>
      <c r="BK13" s="72">
        <v>100.81685871828175</v>
      </c>
      <c r="BL13" s="72">
        <v>106.65155841369764</v>
      </c>
      <c r="BM13" s="72">
        <v>118.68878395864029</v>
      </c>
      <c r="BN13" s="72">
        <v>120.75154394401306</v>
      </c>
      <c r="BO13" s="72">
        <v>121.6028258984804</v>
      </c>
      <c r="BP13" s="72">
        <v>121.83743969451595</v>
      </c>
      <c r="BQ13" s="72">
        <v>114.31109770976411</v>
      </c>
      <c r="BR13" s="72">
        <v>114.15350742834904</v>
      </c>
      <c r="BS13" s="72">
        <v>113.73850475245287</v>
      </c>
      <c r="BT13" s="72">
        <v>110.77840736253313</v>
      </c>
      <c r="BU13" s="72">
        <v>110.22208537797268</v>
      </c>
      <c r="BV13" s="72">
        <v>108.86521657891551</v>
      </c>
      <c r="BW13" s="72">
        <v>108.18530363006785</v>
      </c>
      <c r="BX13" s="72">
        <v>118.62457508359827</v>
      </c>
      <c r="BY13" s="72">
        <v>116.13296732512826</v>
      </c>
      <c r="BZ13" s="72">
        <v>110.66121661189766</v>
      </c>
      <c r="CA13" s="72">
        <v>118.2086044367226</v>
      </c>
      <c r="CB13" s="72">
        <v>127.00348966551519</v>
      </c>
      <c r="CC13" s="72">
        <v>128.77633211874925</v>
      </c>
      <c r="CD13" s="72">
        <v>128.80698046749109</v>
      </c>
      <c r="CE13" s="73">
        <v>129.88570609996401</v>
      </c>
    </row>
    <row r="14" spans="1:83" x14ac:dyDescent="0.35">
      <c r="A14" s="68"/>
      <c r="B14" s="74" t="s">
        <v>196</v>
      </c>
      <c r="D14" s="80"/>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v>54.564984335974465</v>
      </c>
      <c r="AI14" s="72">
        <v>53.729433477341701</v>
      </c>
      <c r="AJ14" s="72">
        <v>53.911033144148163</v>
      </c>
      <c r="AK14" s="72">
        <v>57.582878016240457</v>
      </c>
      <c r="AL14" s="72">
        <v>60.10112170172571</v>
      </c>
      <c r="AM14" s="72">
        <v>62.119344800571433</v>
      </c>
      <c r="AN14" s="72">
        <v>62.430877277953087</v>
      </c>
      <c r="AO14" s="72">
        <v>64.664563855086911</v>
      </c>
      <c r="AP14" s="72">
        <v>66.546206599169068</v>
      </c>
      <c r="AQ14" s="72">
        <v>66.583833244432768</v>
      </c>
      <c r="AR14" s="72">
        <v>65.151531045339951</v>
      </c>
      <c r="AS14" s="72">
        <v>65.686508298657202</v>
      </c>
      <c r="AT14" s="72">
        <v>67.575321382214412</v>
      </c>
      <c r="AU14" s="72">
        <v>71.199268065821855</v>
      </c>
      <c r="AV14" s="72">
        <v>75.363128871334126</v>
      </c>
      <c r="AW14" s="72">
        <v>78.841095274099004</v>
      </c>
      <c r="AX14" s="72">
        <v>79.518963707153389</v>
      </c>
      <c r="AY14" s="72">
        <v>79.931098744415891</v>
      </c>
      <c r="AZ14" s="72">
        <v>80.896176285236351</v>
      </c>
      <c r="BA14" s="72">
        <v>83.98935203859044</v>
      </c>
      <c r="BB14" s="72">
        <v>85.984466225209587</v>
      </c>
      <c r="BC14" s="72">
        <v>90.130715830317399</v>
      </c>
      <c r="BD14" s="72">
        <v>94.231578267219078</v>
      </c>
      <c r="BE14" s="72">
        <v>99.079884469169315</v>
      </c>
      <c r="BF14" s="72">
        <v>100.17339834932088</v>
      </c>
      <c r="BG14" s="72">
        <v>102.46769081728932</v>
      </c>
      <c r="BH14" s="72">
        <v>106.60644222105587</v>
      </c>
      <c r="BI14" s="72">
        <v>109.97108313972373</v>
      </c>
      <c r="BJ14" s="72">
        <v>110.36594340832704</v>
      </c>
      <c r="BK14" s="72">
        <v>115.13299440500131</v>
      </c>
      <c r="BL14" s="72">
        <v>120.67902395156064</v>
      </c>
      <c r="BM14" s="72">
        <v>127.2870253156312</v>
      </c>
      <c r="BN14" s="72">
        <v>130.02790906822443</v>
      </c>
      <c r="BO14" s="72">
        <v>132.68929941495969</v>
      </c>
      <c r="BP14" s="72">
        <v>137.52149278979053</v>
      </c>
      <c r="BQ14" s="72">
        <v>135.72642536486319</v>
      </c>
      <c r="BR14" s="72">
        <v>138.405286726241</v>
      </c>
      <c r="BS14" s="72">
        <v>139.84262583066626</v>
      </c>
      <c r="BT14" s="72">
        <v>138.81763203609367</v>
      </c>
      <c r="BU14" s="72">
        <v>138.43329752617379</v>
      </c>
      <c r="BV14" s="72">
        <v>138.54755278379022</v>
      </c>
      <c r="BW14" s="72">
        <v>137.36925762990157</v>
      </c>
      <c r="BX14" s="72">
        <v>131.04098834621723</v>
      </c>
      <c r="BY14" s="72">
        <v>133.35659887912806</v>
      </c>
      <c r="BZ14" s="72">
        <v>133.90729487257514</v>
      </c>
      <c r="CA14" s="72">
        <v>146.61835257470972</v>
      </c>
      <c r="CB14" s="72">
        <v>156.92384122865033</v>
      </c>
      <c r="CC14" s="72">
        <v>161.76238179487402</v>
      </c>
      <c r="CD14" s="72">
        <v>163.7010524437072</v>
      </c>
      <c r="CE14" s="73">
        <v>163.61628919798724</v>
      </c>
    </row>
    <row r="15" spans="1:83" ht="24" customHeight="1" x14ac:dyDescent="0.35">
      <c r="A15" s="68"/>
      <c r="B15" s="109" t="s">
        <v>137</v>
      </c>
      <c r="D15" s="80"/>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120">
        <f t="shared" ref="AH15:BM15" si="2">SUM(AH13, AH14)</f>
        <v>92.705389134136098</v>
      </c>
      <c r="AI15" s="120">
        <f t="shared" si="2"/>
        <v>93.685487551107443</v>
      </c>
      <c r="AJ15" s="120">
        <f t="shared" si="2"/>
        <v>94.734369948252052</v>
      </c>
      <c r="AK15" s="120">
        <f t="shared" si="2"/>
        <v>104.48067523537877</v>
      </c>
      <c r="AL15" s="120">
        <f t="shared" si="2"/>
        <v>110.87627920149585</v>
      </c>
      <c r="AM15" s="120">
        <f t="shared" si="2"/>
        <v>117.80314261470332</v>
      </c>
      <c r="AN15" s="120">
        <f t="shared" si="2"/>
        <v>120.29925033360396</v>
      </c>
      <c r="AO15" s="120">
        <f t="shared" si="2"/>
        <v>123.98891033033453</v>
      </c>
      <c r="AP15" s="120">
        <f t="shared" si="2"/>
        <v>127.29897694862824</v>
      </c>
      <c r="AQ15" s="120">
        <f t="shared" si="2"/>
        <v>125.09221443202551</v>
      </c>
      <c r="AR15" s="120">
        <f t="shared" si="2"/>
        <v>118.31198431118412</v>
      </c>
      <c r="AS15" s="120">
        <f t="shared" si="2"/>
        <v>116.22171885996032</v>
      </c>
      <c r="AT15" s="120">
        <f t="shared" si="2"/>
        <v>120.25476182495211</v>
      </c>
      <c r="AU15" s="120">
        <f t="shared" si="2"/>
        <v>132.8626800492344</v>
      </c>
      <c r="AV15" s="120">
        <f t="shared" si="2"/>
        <v>146.36098989537612</v>
      </c>
      <c r="AW15" s="120">
        <f t="shared" si="2"/>
        <v>155.82396560533172</v>
      </c>
      <c r="AX15" s="120">
        <f t="shared" si="2"/>
        <v>157.75137478558662</v>
      </c>
      <c r="AY15" s="120">
        <f t="shared" si="2"/>
        <v>159.29036961345653</v>
      </c>
      <c r="AZ15" s="120">
        <f t="shared" si="2"/>
        <v>159.00071716629938</v>
      </c>
      <c r="BA15" s="120">
        <f t="shared" si="2"/>
        <v>160.82512098665092</v>
      </c>
      <c r="BB15" s="120">
        <f t="shared" si="2"/>
        <v>161.78923227565156</v>
      </c>
      <c r="BC15" s="120">
        <f t="shared" si="2"/>
        <v>167.36611441664286</v>
      </c>
      <c r="BD15" s="120">
        <f t="shared" si="2"/>
        <v>174.48528056610039</v>
      </c>
      <c r="BE15" s="120">
        <f t="shared" si="2"/>
        <v>181.4731767195797</v>
      </c>
      <c r="BF15" s="120">
        <f t="shared" si="2"/>
        <v>184.58460257574382</v>
      </c>
      <c r="BG15" s="120">
        <f t="shared" si="2"/>
        <v>197.3403086368389</v>
      </c>
      <c r="BH15" s="120">
        <f t="shared" si="2"/>
        <v>203.43867871111775</v>
      </c>
      <c r="BI15" s="120">
        <f t="shared" si="2"/>
        <v>207.76790433190598</v>
      </c>
      <c r="BJ15" s="120">
        <f t="shared" si="2"/>
        <v>208.6351995953236</v>
      </c>
      <c r="BK15" s="120">
        <f t="shared" si="2"/>
        <v>215.94985312328305</v>
      </c>
      <c r="BL15" s="120">
        <f t="shared" si="2"/>
        <v>227.33058236525829</v>
      </c>
      <c r="BM15" s="120">
        <f t="shared" si="2"/>
        <v>245.97580927427148</v>
      </c>
      <c r="BN15" s="120">
        <f t="shared" ref="BN15:CE15" si="3">SUM(BN13, BN14)</f>
        <v>250.7794530122375</v>
      </c>
      <c r="BO15" s="120">
        <f t="shared" si="3"/>
        <v>254.2921253134401</v>
      </c>
      <c r="BP15" s="120">
        <f t="shared" si="3"/>
        <v>259.35893248430648</v>
      </c>
      <c r="BQ15" s="120">
        <f t="shared" si="3"/>
        <v>250.0375230746273</v>
      </c>
      <c r="BR15" s="120">
        <f t="shared" si="3"/>
        <v>252.55879415459003</v>
      </c>
      <c r="BS15" s="120">
        <f t="shared" si="3"/>
        <v>253.58113058311915</v>
      </c>
      <c r="BT15" s="120">
        <f t="shared" si="3"/>
        <v>249.5960393986268</v>
      </c>
      <c r="BU15" s="120">
        <f t="shared" si="3"/>
        <v>248.65538290414645</v>
      </c>
      <c r="BV15" s="120">
        <f t="shared" si="3"/>
        <v>247.41276936270572</v>
      </c>
      <c r="BW15" s="120">
        <f t="shared" si="3"/>
        <v>245.55456125996943</v>
      </c>
      <c r="BX15" s="120">
        <f t="shared" si="3"/>
        <v>249.66556342981551</v>
      </c>
      <c r="BY15" s="120">
        <f t="shared" si="3"/>
        <v>249.48956620425633</v>
      </c>
      <c r="BZ15" s="120">
        <f t="shared" si="3"/>
        <v>244.56851148447279</v>
      </c>
      <c r="CA15" s="120">
        <f t="shared" si="3"/>
        <v>264.82695701143234</v>
      </c>
      <c r="CB15" s="120">
        <f t="shared" si="3"/>
        <v>283.92733089416549</v>
      </c>
      <c r="CC15" s="120">
        <f t="shared" si="3"/>
        <v>290.53871391362327</v>
      </c>
      <c r="CD15" s="120">
        <f t="shared" si="3"/>
        <v>292.50803291119826</v>
      </c>
      <c r="CE15" s="121">
        <f t="shared" si="3"/>
        <v>293.50199529795123</v>
      </c>
    </row>
    <row r="16" spans="1:83" x14ac:dyDescent="0.35">
      <c r="A16" s="68"/>
      <c r="B16" s="74" t="s">
        <v>197</v>
      </c>
      <c r="D16" s="80"/>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v>92.705389134136098</v>
      </c>
      <c r="AI16" s="72">
        <v>93.685487551107443</v>
      </c>
      <c r="AJ16" s="72">
        <v>94.734369948252052</v>
      </c>
      <c r="AK16" s="72">
        <v>104.48067523537877</v>
      </c>
      <c r="AL16" s="72">
        <v>110.87627920149585</v>
      </c>
      <c r="AM16" s="72">
        <v>117.80314261470332</v>
      </c>
      <c r="AN16" s="72">
        <v>120.29925033360396</v>
      </c>
      <c r="AO16" s="72">
        <v>123.98891033033455</v>
      </c>
      <c r="AP16" s="72">
        <v>127.29897694862824</v>
      </c>
      <c r="AQ16" s="72">
        <v>125.09221443202553</v>
      </c>
      <c r="AR16" s="72">
        <v>118.3119843111841</v>
      </c>
      <c r="AS16" s="72">
        <v>116.22171885996033</v>
      </c>
      <c r="AT16" s="72">
        <v>120.25476182495213</v>
      </c>
      <c r="AU16" s="72">
        <v>124.88694016855382</v>
      </c>
      <c r="AV16" s="72">
        <v>137.60465013765142</v>
      </c>
      <c r="AW16" s="72">
        <v>146.48412794867497</v>
      </c>
      <c r="AX16" s="72">
        <v>148.13714261647212</v>
      </c>
      <c r="AY16" s="72">
        <v>149.57395814735432</v>
      </c>
      <c r="AZ16" s="72">
        <v>149.44550506945754</v>
      </c>
      <c r="BA16" s="72">
        <v>151.48628781750364</v>
      </c>
      <c r="BB16" s="72">
        <v>152.78810968021364</v>
      </c>
      <c r="BC16" s="72">
        <v>156.73712841175404</v>
      </c>
      <c r="BD16" s="72">
        <v>158.70556930580221</v>
      </c>
      <c r="BE16" s="72">
        <v>164.11952401530272</v>
      </c>
      <c r="BF16" s="72">
        <v>166.13093315763189</v>
      </c>
      <c r="BG16" s="72">
        <v>155.5353441427591</v>
      </c>
      <c r="BH16" s="72">
        <v>165.80827394810763</v>
      </c>
      <c r="BI16" s="72">
        <v>168.16744816880012</v>
      </c>
      <c r="BJ16" s="72">
        <v>168.1533021561273</v>
      </c>
      <c r="BK16" s="72">
        <v>174.04322384561013</v>
      </c>
      <c r="BL16" s="72">
        <v>180.65589529165024</v>
      </c>
      <c r="BM16" s="72">
        <v>194.34455391411305</v>
      </c>
      <c r="BN16" s="72">
        <v>198.06828429287478</v>
      </c>
      <c r="BO16" s="72">
        <v>201.74778494870688</v>
      </c>
      <c r="BP16" s="72">
        <v>207.79572575575995</v>
      </c>
      <c r="BQ16" s="72">
        <v>200.66465154846256</v>
      </c>
      <c r="BR16" s="72">
        <v>203.37598471103291</v>
      </c>
      <c r="BS16" s="72">
        <v>205.9623347171682</v>
      </c>
      <c r="BT16" s="72">
        <v>204.26436728725585</v>
      </c>
      <c r="BU16" s="72">
        <v>205.75190284067108</v>
      </c>
      <c r="BV16" s="72">
        <v>208.72364288604436</v>
      </c>
      <c r="BW16" s="72">
        <v>213.1467820007764</v>
      </c>
      <c r="BX16" s="72">
        <v>222.03832457965152</v>
      </c>
      <c r="BY16" s="72">
        <v>225.968777667295</v>
      </c>
      <c r="BZ16" s="72">
        <v>223.95327913399424</v>
      </c>
      <c r="CA16" s="72">
        <v>245.20552510943821</v>
      </c>
      <c r="CB16" s="72">
        <v>266.96881822846041</v>
      </c>
      <c r="CC16" s="72">
        <v>276.096383306809</v>
      </c>
      <c r="CD16" s="72">
        <v>279.47150201682263</v>
      </c>
      <c r="CE16" s="73">
        <v>280.97005380776142</v>
      </c>
    </row>
    <row r="17" spans="1:83" x14ac:dyDescent="0.35">
      <c r="A17" s="68"/>
      <c r="B17" s="74" t="s">
        <v>198</v>
      </c>
      <c r="D17" s="80"/>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v>0</v>
      </c>
      <c r="AI17" s="72">
        <v>0</v>
      </c>
      <c r="AJ17" s="72">
        <v>0</v>
      </c>
      <c r="AK17" s="72">
        <v>0</v>
      </c>
      <c r="AL17" s="72">
        <v>0</v>
      </c>
      <c r="AM17" s="72">
        <v>0</v>
      </c>
      <c r="AN17" s="72">
        <v>0</v>
      </c>
      <c r="AO17" s="72">
        <v>0</v>
      </c>
      <c r="AP17" s="72">
        <v>0</v>
      </c>
      <c r="AQ17" s="72">
        <v>0</v>
      </c>
      <c r="AR17" s="72">
        <v>0</v>
      </c>
      <c r="AS17" s="72">
        <v>0</v>
      </c>
      <c r="AT17" s="72">
        <v>0</v>
      </c>
      <c r="AU17" s="72">
        <v>7.9757398806805924</v>
      </c>
      <c r="AV17" s="72">
        <v>8.7563397577246977</v>
      </c>
      <c r="AW17" s="72">
        <v>9.3398376566567407</v>
      </c>
      <c r="AX17" s="72">
        <v>9.6142321691145103</v>
      </c>
      <c r="AY17" s="72">
        <v>9.7164114661022154</v>
      </c>
      <c r="AZ17" s="72">
        <v>9.5552120968418564</v>
      </c>
      <c r="BA17" s="72">
        <v>9.3388331691472768</v>
      </c>
      <c r="BB17" s="72">
        <v>9.0011225954379164</v>
      </c>
      <c r="BC17" s="72">
        <v>10.628986004888791</v>
      </c>
      <c r="BD17" s="72">
        <v>15.779711260298178</v>
      </c>
      <c r="BE17" s="72">
        <v>17.353652704276985</v>
      </c>
      <c r="BF17" s="72">
        <v>18.453669418111957</v>
      </c>
      <c r="BG17" s="72">
        <v>41.804964494079805</v>
      </c>
      <c r="BH17" s="72">
        <v>37.630404763010098</v>
      </c>
      <c r="BI17" s="72">
        <v>39.600456163105868</v>
      </c>
      <c r="BJ17" s="72">
        <v>40.481897439196267</v>
      </c>
      <c r="BK17" s="72">
        <v>41.906629277672941</v>
      </c>
      <c r="BL17" s="72">
        <v>46.674687073608062</v>
      </c>
      <c r="BM17" s="72">
        <v>51.631255360158441</v>
      </c>
      <c r="BN17" s="72">
        <v>52.711168719362703</v>
      </c>
      <c r="BO17" s="72">
        <v>52.544340364733195</v>
      </c>
      <c r="BP17" s="72">
        <v>51.563206728546547</v>
      </c>
      <c r="BQ17" s="72">
        <v>49.372871526164715</v>
      </c>
      <c r="BR17" s="72">
        <v>49.182809443557154</v>
      </c>
      <c r="BS17" s="72">
        <v>47.618795865950879</v>
      </c>
      <c r="BT17" s="72">
        <v>45.331672111370935</v>
      </c>
      <c r="BU17" s="72">
        <v>42.903480063475378</v>
      </c>
      <c r="BV17" s="72">
        <v>38.6891264766614</v>
      </c>
      <c r="BW17" s="72">
        <v>32.407779259192999</v>
      </c>
      <c r="BX17" s="72">
        <v>27.627238850164009</v>
      </c>
      <c r="BY17" s="72">
        <v>23.520788536961291</v>
      </c>
      <c r="BZ17" s="72">
        <v>20.615232350478561</v>
      </c>
      <c r="CA17" s="72">
        <v>19.6214319019941</v>
      </c>
      <c r="CB17" s="72">
        <v>16.958512665705079</v>
      </c>
      <c r="CC17" s="72">
        <v>14.442330606814242</v>
      </c>
      <c r="CD17" s="72">
        <v>13.036530894375646</v>
      </c>
      <c r="CE17" s="73">
        <v>12.531941490189773</v>
      </c>
    </row>
    <row r="18" spans="1:83" x14ac:dyDescent="0.35">
      <c r="A18" s="68"/>
      <c r="B18" s="122"/>
      <c r="C18" s="122"/>
      <c r="D18" s="123"/>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5"/>
    </row>
    <row r="19" spans="1:83" ht="38.25" customHeight="1" x14ac:dyDescent="0.35">
      <c r="A19" s="68"/>
      <c r="B19" s="119" t="s">
        <v>200</v>
      </c>
      <c r="D19" s="80"/>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3"/>
    </row>
    <row r="20" spans="1:83" ht="24" customHeight="1" x14ac:dyDescent="0.35">
      <c r="A20" s="68"/>
      <c r="B20" s="74" t="s">
        <v>195</v>
      </c>
      <c r="D20" s="80"/>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62">
        <v>1935.1770662216061</v>
      </c>
      <c r="AI20" s="62">
        <v>2011.4807729443082</v>
      </c>
      <c r="AJ20" s="62">
        <v>2039.2295721116884</v>
      </c>
      <c r="AK20" s="62">
        <v>2324.780509549314</v>
      </c>
      <c r="AL20" s="62">
        <v>2490.4432754448762</v>
      </c>
      <c r="AM20" s="62">
        <v>2702.7033836883893</v>
      </c>
      <c r="AN20" s="62">
        <v>2779.7277863219751</v>
      </c>
      <c r="AO20" s="62">
        <v>2820.5366079611858</v>
      </c>
      <c r="AP20" s="62">
        <v>2859.2230021394566</v>
      </c>
      <c r="AQ20" s="62">
        <v>2726.1383462674844</v>
      </c>
      <c r="AR20" s="62">
        <v>2452.3897802207021</v>
      </c>
      <c r="AS20" s="62">
        <v>2308.3871076787464</v>
      </c>
      <c r="AT20" s="62">
        <v>2382.9303135992081</v>
      </c>
      <c r="AU20" s="62">
        <v>2762.4501381333462</v>
      </c>
      <c r="AV20" s="62">
        <v>3160.0952963921304</v>
      </c>
      <c r="AW20" s="62">
        <v>3406.1709805421315</v>
      </c>
      <c r="AX20" s="62">
        <v>3441.5102533183717</v>
      </c>
      <c r="AY20" s="62">
        <v>3466.2271617838232</v>
      </c>
      <c r="AZ20" s="62">
        <v>3389.3655997684009</v>
      </c>
      <c r="BA20" s="62">
        <v>3314.0292839361864</v>
      </c>
      <c r="BB20" s="62">
        <v>3248.4044416541801</v>
      </c>
      <c r="BC20" s="62">
        <v>3284.7955848392571</v>
      </c>
      <c r="BD20" s="62">
        <v>3384.2330395075192</v>
      </c>
      <c r="BE20" s="62">
        <v>3453.4732236756695</v>
      </c>
      <c r="BF20" s="62">
        <v>3519.3671344422819</v>
      </c>
      <c r="BG20" s="62">
        <v>3934.9616452219002</v>
      </c>
      <c r="BH20" s="62">
        <v>3994.3643963402797</v>
      </c>
      <c r="BI20" s="62">
        <v>4000.4580301980686</v>
      </c>
      <c r="BJ20" s="62">
        <v>3991.0251487658697</v>
      </c>
      <c r="BK20" s="62">
        <v>4063.639116251542</v>
      </c>
      <c r="BL20" s="62">
        <v>4263.2635892668241</v>
      </c>
      <c r="BM20" s="62">
        <v>4709.7166970091939</v>
      </c>
      <c r="BN20" s="62">
        <v>4753.5183240183824</v>
      </c>
      <c r="BO20" s="62">
        <v>4739.6555581549592</v>
      </c>
      <c r="BP20" s="62">
        <v>4717.1331158304656</v>
      </c>
      <c r="BQ20" s="62">
        <v>4394.8842558220258</v>
      </c>
      <c r="BR20" s="62">
        <v>4351.9861937946835</v>
      </c>
      <c r="BS20" s="62">
        <v>4301.1943875918278</v>
      </c>
      <c r="BT20" s="62">
        <v>4153.3683245035736</v>
      </c>
      <c r="BU20" s="62">
        <v>4103.6009469888104</v>
      </c>
      <c r="BV20" s="62">
        <v>4026.0394005932299</v>
      </c>
      <c r="BW20" s="62">
        <v>3970.3932706002261</v>
      </c>
      <c r="BX20" s="62">
        <v>4324.6837677311587</v>
      </c>
      <c r="BY20" s="62">
        <v>4207.8668368682274</v>
      </c>
      <c r="BZ20" s="62">
        <v>3980.3811956104087</v>
      </c>
      <c r="CA20" s="62">
        <v>4222.4739008569068</v>
      </c>
      <c r="CB20" s="62">
        <v>4506.2324863794065</v>
      </c>
      <c r="CC20" s="62">
        <v>4540.5234260113275</v>
      </c>
      <c r="CD20" s="62">
        <v>4513.5015752945674</v>
      </c>
      <c r="CE20" s="63">
        <v>4522.7350808343836</v>
      </c>
    </row>
    <row r="21" spans="1:83" x14ac:dyDescent="0.35">
      <c r="A21" s="68"/>
      <c r="B21" s="74" t="s">
        <v>196</v>
      </c>
      <c r="D21" s="80"/>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62">
        <v>2768.5313479108258</v>
      </c>
      <c r="AI21" s="62">
        <v>2704.8647541956152</v>
      </c>
      <c r="AJ21" s="62">
        <v>2692.9933135595265</v>
      </c>
      <c r="AK21" s="62">
        <v>2854.4528833708646</v>
      </c>
      <c r="AL21" s="62">
        <v>2947.8674564315138</v>
      </c>
      <c r="AM21" s="62">
        <v>3015.0630879275559</v>
      </c>
      <c r="AN21" s="62">
        <v>2998.8892918605575</v>
      </c>
      <c r="AO21" s="62">
        <v>3074.4336925349171</v>
      </c>
      <c r="AP21" s="62">
        <v>3131.8809581687251</v>
      </c>
      <c r="AQ21" s="62">
        <v>3102.4057983614189</v>
      </c>
      <c r="AR21" s="62">
        <v>3005.5603194787077</v>
      </c>
      <c r="AS21" s="62">
        <v>3000.4800063336929</v>
      </c>
      <c r="AT21" s="62">
        <v>3056.7386521108433</v>
      </c>
      <c r="AU21" s="62">
        <v>3189.645554422626</v>
      </c>
      <c r="AV21" s="62">
        <v>3354.3921694633959</v>
      </c>
      <c r="AW21" s="62">
        <v>3488.3896851510558</v>
      </c>
      <c r="AX21" s="62">
        <v>3498.1067969009941</v>
      </c>
      <c r="AY21" s="62">
        <v>3491.2032646611005</v>
      </c>
      <c r="AZ21" s="62">
        <v>3510.5092989600912</v>
      </c>
      <c r="BA21" s="62">
        <v>3622.5728720547959</v>
      </c>
      <c r="BB21" s="62">
        <v>3684.6274522287281</v>
      </c>
      <c r="BC21" s="62">
        <v>3833.229100085799</v>
      </c>
      <c r="BD21" s="62">
        <v>3973.6686458302725</v>
      </c>
      <c r="BE21" s="62">
        <v>4152.8833072870784</v>
      </c>
      <c r="BF21" s="62">
        <v>4176.5423100744974</v>
      </c>
      <c r="BG21" s="62">
        <v>4249.9768901433699</v>
      </c>
      <c r="BH21" s="62">
        <v>4397.5538794045733</v>
      </c>
      <c r="BI21" s="62">
        <v>4498.4560568831157</v>
      </c>
      <c r="BJ21" s="62">
        <v>4482.3098576397842</v>
      </c>
      <c r="BK21" s="62">
        <v>4640.681584244734</v>
      </c>
      <c r="BL21" s="62">
        <v>4823.9941024140726</v>
      </c>
      <c r="BM21" s="62">
        <v>5050.9054726735103</v>
      </c>
      <c r="BN21" s="62">
        <v>5118.692715649092</v>
      </c>
      <c r="BO21" s="62">
        <v>5171.76776800267</v>
      </c>
      <c r="BP21" s="62">
        <v>5324.3665445011866</v>
      </c>
      <c r="BQ21" s="62">
        <v>5218.2328915216876</v>
      </c>
      <c r="BR21" s="62">
        <v>5276.5605766328817</v>
      </c>
      <c r="BS21" s="62">
        <v>5288.3613924596984</v>
      </c>
      <c r="BT21" s="62">
        <v>5204.631204838076</v>
      </c>
      <c r="BU21" s="62">
        <v>5153.9127469340865</v>
      </c>
      <c r="BV21" s="62">
        <v>5123.7477303778342</v>
      </c>
      <c r="BW21" s="62">
        <v>5041.4423935630066</v>
      </c>
      <c r="BX21" s="62">
        <v>4777.3476516898427</v>
      </c>
      <c r="BY21" s="62">
        <v>4831.9337981782846</v>
      </c>
      <c r="BZ21" s="62">
        <v>4816.5210430964198</v>
      </c>
      <c r="CA21" s="62">
        <v>5237.2851374347256</v>
      </c>
      <c r="CB21" s="62">
        <v>5567.8415852536546</v>
      </c>
      <c r="CC21" s="62">
        <v>5703.5782267017676</v>
      </c>
      <c r="CD21" s="62">
        <v>5736.2182965583088</v>
      </c>
      <c r="CE21" s="63">
        <v>5697.2637957725647</v>
      </c>
    </row>
    <row r="22" spans="1:83" ht="24" customHeight="1" x14ac:dyDescent="0.35">
      <c r="A22" s="68"/>
      <c r="B22" s="109" t="s">
        <v>137</v>
      </c>
      <c r="D22" s="80"/>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126">
        <v>4703.7084141324312</v>
      </c>
      <c r="AI22" s="126">
        <v>4716.3455271399234</v>
      </c>
      <c r="AJ22" s="126">
        <v>4732.2228856712145</v>
      </c>
      <c r="AK22" s="126">
        <v>5179.2333929201786</v>
      </c>
      <c r="AL22" s="126">
        <v>5438.3107318763905</v>
      </c>
      <c r="AM22" s="126">
        <v>5717.7664716159452</v>
      </c>
      <c r="AN22" s="126">
        <v>5778.6170781825322</v>
      </c>
      <c r="AO22" s="126">
        <v>5894.9703004961029</v>
      </c>
      <c r="AP22" s="126">
        <v>5991.1039603081808</v>
      </c>
      <c r="AQ22" s="126">
        <v>5828.5441446289024</v>
      </c>
      <c r="AR22" s="126">
        <v>5457.9500996994102</v>
      </c>
      <c r="AS22" s="126">
        <v>5308.8671140124388</v>
      </c>
      <c r="AT22" s="126">
        <v>5439.6689657100515</v>
      </c>
      <c r="AU22" s="126">
        <v>5952.0956925559722</v>
      </c>
      <c r="AV22" s="126">
        <v>6514.4874658555264</v>
      </c>
      <c r="AW22" s="126">
        <v>6894.5606656931868</v>
      </c>
      <c r="AX22" s="126">
        <v>6939.6170502193663</v>
      </c>
      <c r="AY22" s="126">
        <v>6957.4304264449247</v>
      </c>
      <c r="AZ22" s="126">
        <v>6899.8748987284926</v>
      </c>
      <c r="BA22" s="126">
        <v>6936.6021559909823</v>
      </c>
      <c r="BB22" s="126">
        <v>6933.0318938829078</v>
      </c>
      <c r="BC22" s="126">
        <v>7118.0246849250561</v>
      </c>
      <c r="BD22" s="126">
        <v>7357.9016853377916</v>
      </c>
      <c r="BE22" s="126">
        <v>7606.3565309627484</v>
      </c>
      <c r="BF22" s="126">
        <v>7695.9094445167793</v>
      </c>
      <c r="BG22" s="126">
        <v>8184.9385353652715</v>
      </c>
      <c r="BH22" s="126">
        <v>8391.9182757448525</v>
      </c>
      <c r="BI22" s="126">
        <v>8498.9140870811843</v>
      </c>
      <c r="BJ22" s="126">
        <v>8473.335006405654</v>
      </c>
      <c r="BK22" s="126">
        <v>8704.3207004962751</v>
      </c>
      <c r="BL22" s="126">
        <v>9087.2576916808976</v>
      </c>
      <c r="BM22" s="126">
        <v>9760.6221696827051</v>
      </c>
      <c r="BN22" s="126">
        <v>9872.2110396674743</v>
      </c>
      <c r="BO22" s="126">
        <v>9911.4233261576283</v>
      </c>
      <c r="BP22" s="126">
        <v>10041.499660331652</v>
      </c>
      <c r="BQ22" s="126">
        <v>9613.1171473437134</v>
      </c>
      <c r="BR22" s="126">
        <v>9628.5467704275652</v>
      </c>
      <c r="BS22" s="126">
        <v>9589.5557800515271</v>
      </c>
      <c r="BT22" s="126">
        <v>9357.9995293416487</v>
      </c>
      <c r="BU22" s="126">
        <v>9257.513693922896</v>
      </c>
      <c r="BV22" s="126">
        <v>9149.7871309710627</v>
      </c>
      <c r="BW22" s="126">
        <v>9011.8356641632327</v>
      </c>
      <c r="BX22" s="126">
        <v>9102.0314194210005</v>
      </c>
      <c r="BY22" s="126">
        <v>9039.800635046513</v>
      </c>
      <c r="BZ22" s="126">
        <v>8796.9022387068271</v>
      </c>
      <c r="CA22" s="126">
        <v>9459.7590382916333</v>
      </c>
      <c r="CB22" s="126">
        <v>10074.07407163306</v>
      </c>
      <c r="CC22" s="126">
        <v>10244.101652713094</v>
      </c>
      <c r="CD22" s="126">
        <v>10249.719871852874</v>
      </c>
      <c r="CE22" s="127">
        <v>10219.998876606947</v>
      </c>
    </row>
    <row r="23" spans="1:83" ht="14.25" customHeight="1" x14ac:dyDescent="0.35">
      <c r="A23" s="68"/>
      <c r="B23" s="74" t="s">
        <v>197</v>
      </c>
      <c r="D23" s="80"/>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62">
        <v>4703.7084141324312</v>
      </c>
      <c r="AI23" s="62">
        <v>4716.3455271399234</v>
      </c>
      <c r="AJ23" s="62">
        <v>4732.2228856712145</v>
      </c>
      <c r="AK23" s="62">
        <v>5179.2333929201786</v>
      </c>
      <c r="AL23" s="62">
        <v>5438.3107318763905</v>
      </c>
      <c r="AM23" s="62">
        <v>5717.7664716159452</v>
      </c>
      <c r="AN23" s="62">
        <v>5778.6170781825322</v>
      </c>
      <c r="AO23" s="62">
        <v>5894.9703004961038</v>
      </c>
      <c r="AP23" s="62">
        <v>5991.1039603081808</v>
      </c>
      <c r="AQ23" s="62">
        <v>5828.5441446289033</v>
      </c>
      <c r="AR23" s="62">
        <v>5457.9500996994102</v>
      </c>
      <c r="AS23" s="62">
        <v>5308.8671140124397</v>
      </c>
      <c r="AT23" s="62">
        <v>5439.6689657100524</v>
      </c>
      <c r="AU23" s="62">
        <v>5594.7916928838731</v>
      </c>
      <c r="AV23" s="62">
        <v>6124.7451879490545</v>
      </c>
      <c r="AW23" s="62">
        <v>6481.3117980918978</v>
      </c>
      <c r="AX23" s="62">
        <v>6516.6788059331393</v>
      </c>
      <c r="AY23" s="62">
        <v>6533.0403209152346</v>
      </c>
      <c r="AZ23" s="62">
        <v>6485.2241394487737</v>
      </c>
      <c r="BA23" s="62">
        <v>6533.8058148589016</v>
      </c>
      <c r="BB23" s="62">
        <v>6547.3135790286951</v>
      </c>
      <c r="BC23" s="62">
        <v>6665.9774767896079</v>
      </c>
      <c r="BD23" s="62">
        <v>6692.4841572827117</v>
      </c>
      <c r="BE23" s="62">
        <v>6878.9869440666871</v>
      </c>
      <c r="BF23" s="62">
        <v>6926.5182451475821</v>
      </c>
      <c r="BG23" s="62">
        <v>6451.0248346075578</v>
      </c>
      <c r="BH23" s="62">
        <v>6839.6506172294175</v>
      </c>
      <c r="BI23" s="62">
        <v>6879.0254145660565</v>
      </c>
      <c r="BJ23" s="62">
        <v>6829.2371774554431</v>
      </c>
      <c r="BK23" s="62">
        <v>7015.1843781787529</v>
      </c>
      <c r="BL23" s="62">
        <v>7221.4950445991308</v>
      </c>
      <c r="BM23" s="62">
        <v>7711.830553938953</v>
      </c>
      <c r="BN23" s="62">
        <v>7797.1774773298366</v>
      </c>
      <c r="BO23" s="62">
        <v>7863.4275413622527</v>
      </c>
      <c r="BP23" s="62">
        <v>8045.1468920242014</v>
      </c>
      <c r="BQ23" s="62">
        <v>7714.8932646022704</v>
      </c>
      <c r="BR23" s="62">
        <v>7753.5022580656123</v>
      </c>
      <c r="BS23" s="62">
        <v>7788.7786556442179</v>
      </c>
      <c r="BT23" s="62">
        <v>7658.39817627301</v>
      </c>
      <c r="BU23" s="62">
        <v>7660.2043995663817</v>
      </c>
      <c r="BV23" s="62">
        <v>7718.9908448436081</v>
      </c>
      <c r="BW23" s="62">
        <v>7822.4723738795428</v>
      </c>
      <c r="BX23" s="62">
        <v>8094.8280526790304</v>
      </c>
      <c r="BY23" s="62">
        <v>8187.5676443524508</v>
      </c>
      <c r="BZ23" s="62">
        <v>8055.3914754665666</v>
      </c>
      <c r="CA23" s="62">
        <v>8758.8711080228877</v>
      </c>
      <c r="CB23" s="62">
        <v>9472.3661902501226</v>
      </c>
      <c r="CC23" s="62">
        <v>9734.8796600726237</v>
      </c>
      <c r="CD23" s="62">
        <v>9792.9092043363653</v>
      </c>
      <c r="CE23" s="63">
        <v>9783.6255980490769</v>
      </c>
    </row>
    <row r="24" spans="1:83" x14ac:dyDescent="0.35">
      <c r="A24" s="68"/>
      <c r="B24" s="74" t="s">
        <v>198</v>
      </c>
      <c r="D24" s="80"/>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62">
        <v>0</v>
      </c>
      <c r="AI24" s="62">
        <v>0</v>
      </c>
      <c r="AJ24" s="62">
        <v>0</v>
      </c>
      <c r="AK24" s="62">
        <v>0</v>
      </c>
      <c r="AL24" s="62">
        <v>0</v>
      </c>
      <c r="AM24" s="62">
        <v>0</v>
      </c>
      <c r="AN24" s="62">
        <v>0</v>
      </c>
      <c r="AO24" s="62">
        <v>0</v>
      </c>
      <c r="AP24" s="62">
        <v>0</v>
      </c>
      <c r="AQ24" s="62">
        <v>0</v>
      </c>
      <c r="AR24" s="62">
        <v>0</v>
      </c>
      <c r="AS24" s="62">
        <v>0</v>
      </c>
      <c r="AT24" s="62">
        <v>0</v>
      </c>
      <c r="AU24" s="62">
        <v>357.30399967209894</v>
      </c>
      <c r="AV24" s="62">
        <v>389.74227790647166</v>
      </c>
      <c r="AW24" s="62">
        <v>413.24886760128936</v>
      </c>
      <c r="AX24" s="62">
        <v>422.9382442862269</v>
      </c>
      <c r="AY24" s="62">
        <v>424.39010552968836</v>
      </c>
      <c r="AZ24" s="62">
        <v>414.65075927971952</v>
      </c>
      <c r="BA24" s="62">
        <v>402.7963411320801</v>
      </c>
      <c r="BB24" s="62">
        <v>385.71831485421308</v>
      </c>
      <c r="BC24" s="62">
        <v>452.0472081354481</v>
      </c>
      <c r="BD24" s="62">
        <v>665.41752805508042</v>
      </c>
      <c r="BE24" s="62">
        <v>727.36958689606126</v>
      </c>
      <c r="BF24" s="62">
        <v>769.39119936919792</v>
      </c>
      <c r="BG24" s="62">
        <v>1733.9137007577135</v>
      </c>
      <c r="BH24" s="62">
        <v>1552.2676585154352</v>
      </c>
      <c r="BI24" s="62">
        <v>1619.8886725151283</v>
      </c>
      <c r="BJ24" s="62">
        <v>1644.0978289502093</v>
      </c>
      <c r="BK24" s="62">
        <v>1689.1363223175242</v>
      </c>
      <c r="BL24" s="62">
        <v>1865.7626470817663</v>
      </c>
      <c r="BM24" s="62">
        <v>2048.7916157437512</v>
      </c>
      <c r="BN24" s="62">
        <v>2075.0335623376377</v>
      </c>
      <c r="BO24" s="62">
        <v>2047.9957847953744</v>
      </c>
      <c r="BP24" s="62">
        <v>1996.3527683074526</v>
      </c>
      <c r="BQ24" s="62">
        <v>1898.2238827414433</v>
      </c>
      <c r="BR24" s="62">
        <v>1875.0445123619545</v>
      </c>
      <c r="BS24" s="62">
        <v>1800.7771244073067</v>
      </c>
      <c r="BT24" s="62">
        <v>1699.6013530686378</v>
      </c>
      <c r="BU24" s="62">
        <v>1597.3092943565152</v>
      </c>
      <c r="BV24" s="62">
        <v>1430.7962861274566</v>
      </c>
      <c r="BW24" s="62">
        <v>1189.3632902836894</v>
      </c>
      <c r="BX24" s="62">
        <v>1007.2033667419712</v>
      </c>
      <c r="BY24" s="62">
        <v>852.23299069406153</v>
      </c>
      <c r="BZ24" s="62">
        <v>741.51076324026224</v>
      </c>
      <c r="CA24" s="62">
        <v>700.88793026874419</v>
      </c>
      <c r="CB24" s="62">
        <v>601.70788138293688</v>
      </c>
      <c r="CC24" s="62">
        <v>509.22199264046998</v>
      </c>
      <c r="CD24" s="62">
        <v>456.81066751651082</v>
      </c>
      <c r="CE24" s="63">
        <v>436.37327855786981</v>
      </c>
    </row>
    <row r="25" spans="1:83" x14ac:dyDescent="0.35">
      <c r="A25" s="68"/>
      <c r="B25" s="122"/>
      <c r="C25" s="122"/>
      <c r="D25" s="12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30"/>
    </row>
    <row r="26" spans="1:83" ht="39" customHeight="1" x14ac:dyDescent="0.35">
      <c r="A26" s="68"/>
      <c r="B26" s="119" t="s">
        <v>201</v>
      </c>
      <c r="D26" s="68"/>
      <c r="CE26" s="131"/>
    </row>
    <row r="27" spans="1:83" ht="24" customHeight="1" x14ac:dyDescent="0.35">
      <c r="A27" s="68"/>
      <c r="B27" s="74" t="s">
        <v>195</v>
      </c>
      <c r="D27" s="68"/>
      <c r="AH27" s="104">
        <v>3.3941752742071125E-2</v>
      </c>
      <c r="AI27" s="104">
        <v>3.4421749627896708E-2</v>
      </c>
      <c r="AJ27" s="104">
        <v>3.6488448287349304E-2</v>
      </c>
      <c r="AK27" s="104">
        <v>4.1673335264310829E-2</v>
      </c>
      <c r="AL27" s="104">
        <v>4.4223184878877081E-2</v>
      </c>
      <c r="AM27" s="104">
        <v>4.6635561057957194E-2</v>
      </c>
      <c r="AN27" s="104">
        <v>4.7666610386055401E-2</v>
      </c>
      <c r="AO27" s="104">
        <v>4.7158180598224388E-2</v>
      </c>
      <c r="AP27" s="104">
        <v>4.7052134330701836E-2</v>
      </c>
      <c r="AQ27" s="104">
        <v>4.2673543963541623E-2</v>
      </c>
      <c r="AR27" s="104">
        <v>3.7262635773753834E-2</v>
      </c>
      <c r="AS27" s="104">
        <v>3.4710165025201065E-2</v>
      </c>
      <c r="AT27" s="104">
        <v>3.63865570625833E-2</v>
      </c>
      <c r="AU27" s="104">
        <v>4.297135741373103E-2</v>
      </c>
      <c r="AV27" s="104">
        <v>4.9442329328050136E-2</v>
      </c>
      <c r="AW27" s="104">
        <v>5.203030638220163E-2</v>
      </c>
      <c r="AX27" s="104">
        <v>5.1230050820190914E-2</v>
      </c>
      <c r="AY27" s="104">
        <v>5.1021829870981576E-2</v>
      </c>
      <c r="AZ27" s="104">
        <v>4.8996290361652935E-2</v>
      </c>
      <c r="BA27" s="104">
        <v>4.6192085536797524E-2</v>
      </c>
      <c r="BB27" s="104">
        <v>4.4301199558860145E-2</v>
      </c>
      <c r="BC27" s="104">
        <v>4.3642631497966836E-2</v>
      </c>
      <c r="BD27" s="104">
        <v>4.3616324882605334E-2</v>
      </c>
      <c r="BE27" s="104">
        <v>4.4167190249605803E-2</v>
      </c>
      <c r="BF27" s="104">
        <v>4.4138349488456026E-2</v>
      </c>
      <c r="BG27" s="104">
        <v>4.8178003483803411E-2</v>
      </c>
      <c r="BH27" s="104">
        <v>4.813329100286428E-2</v>
      </c>
      <c r="BI27" s="104">
        <v>4.718692388536791E-2</v>
      </c>
      <c r="BJ27" s="104">
        <v>4.6635604178077522E-2</v>
      </c>
      <c r="BK27" s="104">
        <v>4.6504095245298999E-2</v>
      </c>
      <c r="BL27" s="104">
        <v>5.0445847790593079E-2</v>
      </c>
      <c r="BM27" s="104">
        <v>5.7694421238003064E-2</v>
      </c>
      <c r="BN27" s="104">
        <v>5.7145550145598835E-2</v>
      </c>
      <c r="BO27" s="104">
        <v>5.7135953848128744E-2</v>
      </c>
      <c r="BP27" s="104">
        <v>5.6362077395249961E-2</v>
      </c>
      <c r="BQ27" s="104">
        <v>5.1615258646213004E-2</v>
      </c>
      <c r="BR27" s="104">
        <v>5.017249658779472E-2</v>
      </c>
      <c r="BS27" s="104">
        <v>4.8784338204749103E-2</v>
      </c>
      <c r="BT27" s="104">
        <v>4.6444072320692822E-2</v>
      </c>
      <c r="BU27" s="104">
        <v>4.5194324993544324E-2</v>
      </c>
      <c r="BV27" s="104">
        <v>4.3884963511780305E-2</v>
      </c>
      <c r="BW27" s="104">
        <v>4.3308787457435674E-2</v>
      </c>
      <c r="BX27" s="104">
        <v>5.4475573337847923E-2</v>
      </c>
      <c r="BY27" s="104">
        <v>4.7277757881501396E-2</v>
      </c>
      <c r="BZ27" s="104">
        <v>4.4316265769684365E-2</v>
      </c>
      <c r="CA27" s="104">
        <v>4.8004948985599732E-2</v>
      </c>
      <c r="CB27" s="104">
        <v>5.0545191800085848E-2</v>
      </c>
      <c r="CC27" s="104">
        <v>4.9904652529787479E-2</v>
      </c>
      <c r="CD27" s="104">
        <v>4.8668571488327664E-2</v>
      </c>
      <c r="CE27" s="105">
        <v>4.8068103029060623E-2</v>
      </c>
    </row>
    <row r="28" spans="1:83" x14ac:dyDescent="0.35">
      <c r="A28" s="68"/>
      <c r="B28" s="74" t="s">
        <v>196</v>
      </c>
      <c r="D28" s="68"/>
      <c r="AH28" s="104">
        <v>4.8558247257928872E-2</v>
      </c>
      <c r="AI28" s="104">
        <v>4.6287381216157254E-2</v>
      </c>
      <c r="AJ28" s="104">
        <v>4.8186407555005965E-2</v>
      </c>
      <c r="AK28" s="104">
        <v>5.1168087273733003E-2</v>
      </c>
      <c r="AL28" s="104">
        <v>5.2345736523916039E-2</v>
      </c>
      <c r="AM28" s="104">
        <v>5.2025375621777864E-2</v>
      </c>
      <c r="AN28" s="104">
        <v>5.1424779134640511E-2</v>
      </c>
      <c r="AO28" s="104">
        <v>5.1403232597866944E-2</v>
      </c>
      <c r="AP28" s="104">
        <v>5.1539066187302092E-2</v>
      </c>
      <c r="AQ28" s="104">
        <v>4.8563437879220704E-2</v>
      </c>
      <c r="AR28" s="104">
        <v>4.566774025240937E-2</v>
      </c>
      <c r="AS28" s="104">
        <v>4.5116850561250303E-2</v>
      </c>
      <c r="AT28" s="104">
        <v>4.6675387339565423E-2</v>
      </c>
      <c r="AU28" s="104">
        <v>4.9616605653859863E-2</v>
      </c>
      <c r="AV28" s="104">
        <v>5.2482266128933183E-2</v>
      </c>
      <c r="AW28" s="104">
        <v>5.3286222311139858E-2</v>
      </c>
      <c r="AX28" s="104">
        <v>5.2072542514408349E-2</v>
      </c>
      <c r="AY28" s="104">
        <v>5.1389470655144355E-2</v>
      </c>
      <c r="AZ28" s="104">
        <v>5.0747530139824526E-2</v>
      </c>
      <c r="BA28" s="104">
        <v>5.0492672705199762E-2</v>
      </c>
      <c r="BB28" s="104">
        <v>5.0250336432281245E-2</v>
      </c>
      <c r="BC28" s="104">
        <v>5.0929258987820421E-2</v>
      </c>
      <c r="BD28" s="104">
        <v>5.1213028360947911E-2</v>
      </c>
      <c r="BE28" s="104">
        <v>5.3112091867368823E-2</v>
      </c>
      <c r="BF28" s="104">
        <v>5.2380350527028816E-2</v>
      </c>
      <c r="BG28" s="104">
        <v>5.2034916698118099E-2</v>
      </c>
      <c r="BH28" s="104">
        <v>5.2991845404012312E-2</v>
      </c>
      <c r="BI28" s="104">
        <v>5.3061000004368523E-2</v>
      </c>
      <c r="BJ28" s="104">
        <v>5.2376324511265782E-2</v>
      </c>
      <c r="BK28" s="104">
        <v>5.310774215499095E-2</v>
      </c>
      <c r="BL28" s="104">
        <v>5.7080794358049358E-2</v>
      </c>
      <c r="BM28" s="104">
        <v>6.1874012116018298E-2</v>
      </c>
      <c r="BN28" s="104">
        <v>6.1535580873655515E-2</v>
      </c>
      <c r="BO28" s="104">
        <v>6.2345012391759005E-2</v>
      </c>
      <c r="BP28" s="104">
        <v>6.3617530371309711E-2</v>
      </c>
      <c r="BQ28" s="104">
        <v>6.1284990615000853E-2</v>
      </c>
      <c r="BR28" s="104">
        <v>6.0831584875863043E-2</v>
      </c>
      <c r="BS28" s="104">
        <v>5.9980830316096453E-2</v>
      </c>
      <c r="BT28" s="104">
        <v>5.8199574223633546E-2</v>
      </c>
      <c r="BU28" s="104">
        <v>5.6761758924008025E-2</v>
      </c>
      <c r="BV28" s="104">
        <v>5.5850293506334373E-2</v>
      </c>
      <c r="BW28" s="104">
        <v>5.4991720522616791E-2</v>
      </c>
      <c r="BX28" s="104">
        <v>6.017752195013297E-2</v>
      </c>
      <c r="BY28" s="104">
        <v>5.4289502274206647E-2</v>
      </c>
      <c r="BZ28" s="104">
        <v>5.3625574069773183E-2</v>
      </c>
      <c r="CA28" s="104">
        <v>5.9542252184097942E-2</v>
      </c>
      <c r="CB28" s="104">
        <v>6.2452974117466559E-2</v>
      </c>
      <c r="CC28" s="104">
        <v>6.2687726254075052E-2</v>
      </c>
      <c r="CD28" s="104">
        <v>6.185298610879101E-2</v>
      </c>
      <c r="CE28" s="105">
        <v>6.0551117459749566E-2</v>
      </c>
    </row>
    <row r="29" spans="1:83" ht="24" customHeight="1" x14ac:dyDescent="0.35">
      <c r="A29" s="68"/>
      <c r="B29" s="109" t="s">
        <v>137</v>
      </c>
      <c r="D29" s="68"/>
      <c r="AH29" s="132">
        <f t="shared" ref="AH29:BM29" si="4">SUM(AH27,AH28)</f>
        <v>8.249999999999999E-2</v>
      </c>
      <c r="AI29" s="132">
        <f t="shared" si="4"/>
        <v>8.0709130844053956E-2</v>
      </c>
      <c r="AJ29" s="132">
        <f t="shared" si="4"/>
        <v>8.4674855842355262E-2</v>
      </c>
      <c r="AK29" s="132">
        <f t="shared" si="4"/>
        <v>9.2841422538043838E-2</v>
      </c>
      <c r="AL29" s="132">
        <f t="shared" si="4"/>
        <v>9.656892140279312E-2</v>
      </c>
      <c r="AM29" s="132">
        <f t="shared" si="4"/>
        <v>9.8660936679735051E-2</v>
      </c>
      <c r="AN29" s="132">
        <f t="shared" si="4"/>
        <v>9.9091389520695905E-2</v>
      </c>
      <c r="AO29" s="132">
        <f t="shared" si="4"/>
        <v>9.8561413196091324E-2</v>
      </c>
      <c r="AP29" s="132">
        <f t="shared" si="4"/>
        <v>9.8591200518003935E-2</v>
      </c>
      <c r="AQ29" s="132">
        <f t="shared" si="4"/>
        <v>9.1236981842762327E-2</v>
      </c>
      <c r="AR29" s="132">
        <f t="shared" si="4"/>
        <v>8.2930376026163211E-2</v>
      </c>
      <c r="AS29" s="132">
        <f t="shared" si="4"/>
        <v>7.9827015586451361E-2</v>
      </c>
      <c r="AT29" s="132">
        <f t="shared" si="4"/>
        <v>8.306194440214873E-2</v>
      </c>
      <c r="AU29" s="132">
        <f t="shared" si="4"/>
        <v>9.25879630675909E-2</v>
      </c>
      <c r="AV29" s="132">
        <f t="shared" si="4"/>
        <v>0.10192459545698332</v>
      </c>
      <c r="AW29" s="132">
        <f t="shared" si="4"/>
        <v>0.10531652869334149</v>
      </c>
      <c r="AX29" s="132">
        <f t="shared" si="4"/>
        <v>0.10330259333459926</v>
      </c>
      <c r="AY29" s="132">
        <f t="shared" si="4"/>
        <v>0.10241130052612593</v>
      </c>
      <c r="AZ29" s="132">
        <f t="shared" si="4"/>
        <v>9.9743820501477454E-2</v>
      </c>
      <c r="BA29" s="132">
        <f t="shared" si="4"/>
        <v>9.6684758241997293E-2</v>
      </c>
      <c r="BB29" s="132">
        <f t="shared" si="4"/>
        <v>9.4551535991141383E-2</v>
      </c>
      <c r="BC29" s="132">
        <f t="shared" si="4"/>
        <v>9.4571890485787263E-2</v>
      </c>
      <c r="BD29" s="132">
        <f t="shared" si="4"/>
        <v>9.4829353243553238E-2</v>
      </c>
      <c r="BE29" s="132">
        <f t="shared" si="4"/>
        <v>9.7279282116974619E-2</v>
      </c>
      <c r="BF29" s="132">
        <f t="shared" si="4"/>
        <v>9.6518700015484848E-2</v>
      </c>
      <c r="BG29" s="132">
        <f t="shared" si="4"/>
        <v>0.10021292018192152</v>
      </c>
      <c r="BH29" s="132">
        <f t="shared" si="4"/>
        <v>0.10112513640687659</v>
      </c>
      <c r="BI29" s="132">
        <f t="shared" si="4"/>
        <v>0.10024792388973644</v>
      </c>
      <c r="BJ29" s="132">
        <f t="shared" si="4"/>
        <v>9.9011928689343304E-2</v>
      </c>
      <c r="BK29" s="132">
        <f t="shared" si="4"/>
        <v>9.9611837400289949E-2</v>
      </c>
      <c r="BL29" s="132">
        <f t="shared" si="4"/>
        <v>0.10752664214864244</v>
      </c>
      <c r="BM29" s="132">
        <f t="shared" si="4"/>
        <v>0.11956843335402137</v>
      </c>
      <c r="BN29" s="132">
        <f t="shared" ref="BN29:CE29" si="5">SUM(BN27,BN28)</f>
        <v>0.11868113101925434</v>
      </c>
      <c r="BO29" s="132">
        <f t="shared" si="5"/>
        <v>0.11948096623988774</v>
      </c>
      <c r="BP29" s="132">
        <f t="shared" si="5"/>
        <v>0.11997960776655966</v>
      </c>
      <c r="BQ29" s="132">
        <f t="shared" si="5"/>
        <v>0.11290024926121386</v>
      </c>
      <c r="BR29" s="132">
        <f t="shared" si="5"/>
        <v>0.11100408146365776</v>
      </c>
      <c r="BS29" s="132">
        <f t="shared" si="5"/>
        <v>0.10876516852084556</v>
      </c>
      <c r="BT29" s="132">
        <f t="shared" si="5"/>
        <v>0.10464364654432637</v>
      </c>
      <c r="BU29" s="132">
        <f t="shared" si="5"/>
        <v>0.10195608391755234</v>
      </c>
      <c r="BV29" s="132">
        <f t="shared" si="5"/>
        <v>9.973525701811467E-2</v>
      </c>
      <c r="BW29" s="132">
        <f t="shared" si="5"/>
        <v>9.8300507980052465E-2</v>
      </c>
      <c r="BX29" s="132">
        <f t="shared" si="5"/>
        <v>0.1146530952879809</v>
      </c>
      <c r="BY29" s="132">
        <f t="shared" si="5"/>
        <v>0.10156726015570805</v>
      </c>
      <c r="BZ29" s="132">
        <f t="shared" si="5"/>
        <v>9.7941839839457548E-2</v>
      </c>
      <c r="CA29" s="132">
        <f t="shared" si="5"/>
        <v>0.10754720116969768</v>
      </c>
      <c r="CB29" s="132">
        <f t="shared" si="5"/>
        <v>0.11299816591755241</v>
      </c>
      <c r="CC29" s="132">
        <f t="shared" si="5"/>
        <v>0.11259237878386252</v>
      </c>
      <c r="CD29" s="132">
        <f t="shared" si="5"/>
        <v>0.11052155759711868</v>
      </c>
      <c r="CE29" s="133">
        <f t="shared" si="5"/>
        <v>0.10861922048881019</v>
      </c>
    </row>
    <row r="30" spans="1:83" x14ac:dyDescent="0.35">
      <c r="A30" s="68"/>
      <c r="B30" s="74" t="s">
        <v>197</v>
      </c>
      <c r="D30" s="68"/>
      <c r="AH30" s="104">
        <v>8.2500000000000004E-2</v>
      </c>
      <c r="AI30" s="104">
        <v>8.070913084405397E-2</v>
      </c>
      <c r="AJ30" s="104">
        <v>8.4674855842355276E-2</v>
      </c>
      <c r="AK30" s="104">
        <v>9.2841422538043838E-2</v>
      </c>
      <c r="AL30" s="104">
        <v>9.656892140279312E-2</v>
      </c>
      <c r="AM30" s="104">
        <v>9.8660936679735051E-2</v>
      </c>
      <c r="AN30" s="104">
        <v>9.9091389520695905E-2</v>
      </c>
      <c r="AO30" s="104">
        <v>9.8561413196091338E-2</v>
      </c>
      <c r="AP30" s="104">
        <v>9.8591200518003935E-2</v>
      </c>
      <c r="AQ30" s="104">
        <v>9.1236981842762327E-2</v>
      </c>
      <c r="AR30" s="104">
        <v>8.2930376026163197E-2</v>
      </c>
      <c r="AS30" s="104">
        <v>7.9827015586451361E-2</v>
      </c>
      <c r="AT30" s="104">
        <v>8.306194440214873E-2</v>
      </c>
      <c r="AU30" s="104">
        <v>8.7029912385220801E-2</v>
      </c>
      <c r="AV30" s="104">
        <v>9.5826752116842134E-2</v>
      </c>
      <c r="AW30" s="104">
        <v>9.9004025499514509E-2</v>
      </c>
      <c r="AX30" s="104">
        <v>9.7006767910951669E-2</v>
      </c>
      <c r="AY30" s="104">
        <v>9.6164404765225975E-2</v>
      </c>
      <c r="AZ30" s="104">
        <v>9.3749675460960968E-2</v>
      </c>
      <c r="BA30" s="104">
        <v>9.1070443626954684E-2</v>
      </c>
      <c r="BB30" s="104">
        <v>8.9291173758918208E-2</v>
      </c>
      <c r="BC30" s="104">
        <v>8.8565876042941638E-2</v>
      </c>
      <c r="BD30" s="104">
        <v>8.6253387360762268E-2</v>
      </c>
      <c r="BE30" s="104">
        <v>8.7976800572895184E-2</v>
      </c>
      <c r="BF30" s="104">
        <v>8.6869335128612488E-2</v>
      </c>
      <c r="BG30" s="104">
        <v>7.8983615337958085E-2</v>
      </c>
      <c r="BH30" s="104">
        <v>8.2419844773966397E-2</v>
      </c>
      <c r="BI30" s="104">
        <v>8.1140720935539576E-2</v>
      </c>
      <c r="BJ30" s="104">
        <v>7.9800449752742753E-2</v>
      </c>
      <c r="BK30" s="104">
        <v>8.0281440638136678E-2</v>
      </c>
      <c r="BL30" s="104">
        <v>8.5449663670225842E-2</v>
      </c>
      <c r="BM30" s="104">
        <v>9.4470565666423145E-2</v>
      </c>
      <c r="BN30" s="104">
        <v>9.3735621944172995E-2</v>
      </c>
      <c r="BO30" s="104">
        <v>9.4792633679539898E-2</v>
      </c>
      <c r="BP30" s="104">
        <v>9.6126435411096695E-2</v>
      </c>
      <c r="BQ30" s="104">
        <v>9.0606757334475388E-2</v>
      </c>
      <c r="BR30" s="104">
        <v>8.9387362060323716E-2</v>
      </c>
      <c r="BS30" s="104">
        <v>8.8340674217148821E-2</v>
      </c>
      <c r="BT30" s="104">
        <v>8.5638250925409762E-2</v>
      </c>
      <c r="BU30" s="104">
        <v>8.4364384262319236E-2</v>
      </c>
      <c r="BV30" s="104">
        <v>8.4139174475990994E-2</v>
      </c>
      <c r="BW30" s="104">
        <v>8.5327011795180666E-2</v>
      </c>
      <c r="BX30" s="104">
        <v>0.10196592928512083</v>
      </c>
      <c r="BY30" s="104">
        <v>9.1991941697519994E-2</v>
      </c>
      <c r="BZ30" s="104">
        <v>8.9686100893882112E-2</v>
      </c>
      <c r="CA30" s="104">
        <v>9.957886551453933E-2</v>
      </c>
      <c r="CB30" s="104">
        <v>0.10624897124904563</v>
      </c>
      <c r="CC30" s="104">
        <v>0.10699554682883558</v>
      </c>
      <c r="CD30" s="104">
        <v>0.10559582039335863</v>
      </c>
      <c r="CE30" s="105">
        <v>0.103981399493781</v>
      </c>
    </row>
    <row r="31" spans="1:83" x14ac:dyDescent="0.35">
      <c r="A31" s="68"/>
      <c r="B31" s="74" t="s">
        <v>198</v>
      </c>
      <c r="D31" s="68"/>
      <c r="AH31" s="104">
        <v>0</v>
      </c>
      <c r="AI31" s="104">
        <v>0</v>
      </c>
      <c r="AJ31" s="104">
        <v>0</v>
      </c>
      <c r="AK31" s="104">
        <v>0</v>
      </c>
      <c r="AL31" s="104">
        <v>0</v>
      </c>
      <c r="AM31" s="104">
        <v>0</v>
      </c>
      <c r="AN31" s="104">
        <v>0</v>
      </c>
      <c r="AO31" s="104">
        <v>0</v>
      </c>
      <c r="AP31" s="104">
        <v>0</v>
      </c>
      <c r="AQ31" s="104">
        <v>0</v>
      </c>
      <c r="AR31" s="104">
        <v>0</v>
      </c>
      <c r="AS31" s="104">
        <v>0</v>
      </c>
      <c r="AT31" s="104">
        <v>0</v>
      </c>
      <c r="AU31" s="104">
        <v>5.558050682370092E-3</v>
      </c>
      <c r="AV31" s="104">
        <v>6.097843340141176E-3</v>
      </c>
      <c r="AW31" s="104">
        <v>6.3125031938269733E-3</v>
      </c>
      <c r="AX31" s="104">
        <v>6.295825423647608E-3</v>
      </c>
      <c r="AY31" s="104">
        <v>6.2468957608999617E-3</v>
      </c>
      <c r="AZ31" s="104">
        <v>5.9941450405165009E-3</v>
      </c>
      <c r="BA31" s="104">
        <v>5.6143146150426076E-3</v>
      </c>
      <c r="BB31" s="104">
        <v>5.2603622322232001E-3</v>
      </c>
      <c r="BC31" s="104">
        <v>6.0060144428456131E-3</v>
      </c>
      <c r="BD31" s="104">
        <v>8.575965882790991E-3</v>
      </c>
      <c r="BE31" s="104">
        <v>9.3024815440794599E-3</v>
      </c>
      <c r="BF31" s="104">
        <v>9.6493648868723764E-3</v>
      </c>
      <c r="BG31" s="104">
        <v>2.1229304843963431E-2</v>
      </c>
      <c r="BH31" s="104">
        <v>1.8705291632910188E-2</v>
      </c>
      <c r="BI31" s="104">
        <v>1.9107202954196843E-2</v>
      </c>
      <c r="BJ31" s="104">
        <v>1.9211478936600544E-2</v>
      </c>
      <c r="BK31" s="104">
        <v>1.9330396762153281E-2</v>
      </c>
      <c r="BL31" s="104">
        <v>2.2076978478416609E-2</v>
      </c>
      <c r="BM31" s="104">
        <v>2.5097867687598228E-2</v>
      </c>
      <c r="BN31" s="104">
        <v>2.4945509075081345E-2</v>
      </c>
      <c r="BO31" s="104">
        <v>2.4688332560347845E-2</v>
      </c>
      <c r="BP31" s="104">
        <v>2.3853172355462963E-2</v>
      </c>
      <c r="BQ31" s="104">
        <v>2.2293491926738459E-2</v>
      </c>
      <c r="BR31" s="104">
        <v>2.1616719403334039E-2</v>
      </c>
      <c r="BS31" s="104">
        <v>2.0424494303696725E-2</v>
      </c>
      <c r="BT31" s="104">
        <v>1.90053956189166E-2</v>
      </c>
      <c r="BU31" s="104">
        <v>1.7591699655233106E-2</v>
      </c>
      <c r="BV31" s="104">
        <v>1.559608254212369E-2</v>
      </c>
      <c r="BW31" s="104">
        <v>1.2973496184871794E-2</v>
      </c>
      <c r="BX31" s="104">
        <v>1.2687166002860078E-2</v>
      </c>
      <c r="BY31" s="104">
        <v>9.5753184581880424E-3</v>
      </c>
      <c r="BZ31" s="104">
        <v>8.2557389455754342E-3</v>
      </c>
      <c r="CA31" s="104">
        <v>7.9683356551583477E-3</v>
      </c>
      <c r="CB31" s="104">
        <v>6.7491946685067587E-3</v>
      </c>
      <c r="CC31" s="104">
        <v>5.5968319550269516E-3</v>
      </c>
      <c r="CD31" s="104">
        <v>4.9257372037600378E-3</v>
      </c>
      <c r="CE31" s="105">
        <v>4.637820995029171E-3</v>
      </c>
    </row>
    <row r="32" spans="1:83" x14ac:dyDescent="0.35">
      <c r="A32" s="68"/>
      <c r="B32" s="122"/>
      <c r="C32" s="122"/>
      <c r="D32" s="134"/>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35"/>
    </row>
    <row r="33" spans="1:83" ht="39" customHeight="1" x14ac:dyDescent="0.35">
      <c r="A33" s="68"/>
      <c r="B33" s="119" t="s">
        <v>202</v>
      </c>
      <c r="D33" s="68"/>
      <c r="CE33" s="131"/>
    </row>
    <row r="34" spans="1:83" ht="24" customHeight="1" x14ac:dyDescent="0.35">
      <c r="A34" s="68"/>
      <c r="B34" s="74" t="s">
        <v>195</v>
      </c>
      <c r="D34" s="68"/>
      <c r="AH34" s="104">
        <v>8.196906234011328E-2</v>
      </c>
      <c r="AI34" s="104">
        <v>8.4100001813425321E-2</v>
      </c>
      <c r="AJ34" s="104">
        <v>8.5258663378450353E-2</v>
      </c>
      <c r="AK34" s="104">
        <v>9.7191413784714714E-2</v>
      </c>
      <c r="AL34" s="104">
        <v>0.1024168197450171</v>
      </c>
      <c r="AM34" s="104">
        <v>0.10904030727937816</v>
      </c>
      <c r="AN34" s="104">
        <v>0.1122646101769636</v>
      </c>
      <c r="AO34" s="104">
        <v>0.1166783569461156</v>
      </c>
      <c r="AP34" s="104">
        <v>0.1197474926285701</v>
      </c>
      <c r="AQ34" s="104">
        <v>0.11482277198508317</v>
      </c>
      <c r="AR34" s="104">
        <v>0.10777950674579383</v>
      </c>
      <c r="AS34" s="104">
        <v>9.9947939932564012E-2</v>
      </c>
      <c r="AT34" s="104">
        <v>0.104020598358948</v>
      </c>
      <c r="AU34" s="104">
        <v>0.11674889440756783</v>
      </c>
      <c r="AV34" s="104">
        <v>0.128794575536084</v>
      </c>
      <c r="AW34" s="104">
        <v>0.13748752679123014</v>
      </c>
      <c r="AX34" s="104">
        <v>0.13635232618259313</v>
      </c>
      <c r="AY34" s="104">
        <v>0.13682900930539818</v>
      </c>
      <c r="AZ34" s="104">
        <v>0.13786588874806893</v>
      </c>
      <c r="BA34" s="104">
        <v>0.1293408403200583</v>
      </c>
      <c r="BB34" s="104">
        <v>0.12594600294366898</v>
      </c>
      <c r="BC34" s="104">
        <v>0.12547284708683984</v>
      </c>
      <c r="BD34" s="104">
        <v>0.12424546468844296</v>
      </c>
      <c r="BE34" s="104">
        <v>0.12160025165622043</v>
      </c>
      <c r="BF34" s="104">
        <v>0.11750752852392479</v>
      </c>
      <c r="BG34" s="104">
        <v>0.12394694177963425</v>
      </c>
      <c r="BH34" s="104">
        <v>0.12034156539661571</v>
      </c>
      <c r="BI34" s="104">
        <v>0.11812504863809149</v>
      </c>
      <c r="BJ34" s="104">
        <v>0.11675520242627052</v>
      </c>
      <c r="BK34" s="104">
        <v>0.11549223169068251</v>
      </c>
      <c r="BL34" s="104">
        <v>0.11601890670273453</v>
      </c>
      <c r="BM34" s="104">
        <v>0.1244418404968172</v>
      </c>
      <c r="BN34" s="104">
        <v>0.12503349288185656</v>
      </c>
      <c r="BO34" s="104">
        <v>0.12797189373004447</v>
      </c>
      <c r="BP34" s="104">
        <v>0.12795544857241761</v>
      </c>
      <c r="BQ34" s="104">
        <v>0.12165176461515968</v>
      </c>
      <c r="BR34" s="104">
        <v>0.11951623290503985</v>
      </c>
      <c r="BS34" s="104">
        <v>0.11880817373607107</v>
      </c>
      <c r="BT34" s="104">
        <v>0.11565230098349957</v>
      </c>
      <c r="BU34" s="104">
        <v>0.11320410016705323</v>
      </c>
      <c r="BV34" s="104">
        <v>0.11137438821280199</v>
      </c>
      <c r="BW34" s="104">
        <v>0.10933721054684141</v>
      </c>
      <c r="BX34" s="104">
        <v>0.10271288023432629</v>
      </c>
      <c r="BY34" s="104">
        <v>0.10575165821991665</v>
      </c>
      <c r="BZ34" s="104">
        <v>9.3630532690844898E-2</v>
      </c>
      <c r="CA34" s="104">
        <v>0.10179543277630236</v>
      </c>
      <c r="CB34" s="104">
        <v>0.11253817172211565</v>
      </c>
      <c r="CC34" s="104">
        <v>0.11291195886964471</v>
      </c>
      <c r="CD34" s="104">
        <v>0.11057654483129559</v>
      </c>
      <c r="CE34" s="105">
        <v>0.11069880681139634</v>
      </c>
    </row>
    <row r="35" spans="1:83" x14ac:dyDescent="0.35">
      <c r="A35" s="68"/>
      <c r="B35" s="74" t="s">
        <v>196</v>
      </c>
      <c r="D35" s="68"/>
      <c r="AH35" s="104">
        <v>0.11726778009546392</v>
      </c>
      <c r="AI35" s="104">
        <v>0.11309038286254582</v>
      </c>
      <c r="AJ35" s="104">
        <v>0.11259203649318895</v>
      </c>
      <c r="AK35" s="104">
        <v>0.11933527065333685</v>
      </c>
      <c r="AL35" s="104">
        <v>0.12122790062890189</v>
      </c>
      <c r="AM35" s="104">
        <v>0.12164242941290392</v>
      </c>
      <c r="AN35" s="104">
        <v>0.12111586572297538</v>
      </c>
      <c r="AO35" s="104">
        <v>0.12718142738237764</v>
      </c>
      <c r="AP35" s="104">
        <v>0.1311667161572368</v>
      </c>
      <c r="AQ35" s="104">
        <v>0.13067085684707971</v>
      </c>
      <c r="AR35" s="104">
        <v>0.132090669819621</v>
      </c>
      <c r="AS35" s="104">
        <v>0.12991399685274735</v>
      </c>
      <c r="AT35" s="104">
        <v>0.13343394131372541</v>
      </c>
      <c r="AU35" s="104">
        <v>0.13480337143116236</v>
      </c>
      <c r="AV35" s="104">
        <v>0.13671344536376684</v>
      </c>
      <c r="AW35" s="104">
        <v>0.14080622289228742</v>
      </c>
      <c r="AX35" s="104">
        <v>0.13859467614041879</v>
      </c>
      <c r="AY35" s="104">
        <v>0.13781493874784384</v>
      </c>
      <c r="AZ35" s="104">
        <v>0.14279353177260204</v>
      </c>
      <c r="BA35" s="104">
        <v>0.1413827637744062</v>
      </c>
      <c r="BB35" s="104">
        <v>0.14285908921747689</v>
      </c>
      <c r="BC35" s="104">
        <v>0.14642194812479525</v>
      </c>
      <c r="BD35" s="104">
        <v>0.14588543450037464</v>
      </c>
      <c r="BE35" s="104">
        <v>0.14622718132082196</v>
      </c>
      <c r="BF35" s="104">
        <v>0.13944983455391374</v>
      </c>
      <c r="BG35" s="104">
        <v>0.13386957374972983</v>
      </c>
      <c r="BH35" s="104">
        <v>0.13248879302258415</v>
      </c>
      <c r="BI35" s="104">
        <v>0.13282987510540781</v>
      </c>
      <c r="BJ35" s="104">
        <v>0.13112746105542061</v>
      </c>
      <c r="BK35" s="104">
        <v>0.13189229097308944</v>
      </c>
      <c r="BL35" s="104">
        <v>0.131278423204128</v>
      </c>
      <c r="BM35" s="104">
        <v>0.13345685391099676</v>
      </c>
      <c r="BN35" s="104">
        <v>0.13463880553330687</v>
      </c>
      <c r="BO35" s="104">
        <v>0.13963903222135127</v>
      </c>
      <c r="BP35" s="104">
        <v>0.14442706890744186</v>
      </c>
      <c r="BQ35" s="104">
        <v>0.1444423112134372</v>
      </c>
      <c r="BR35" s="104">
        <v>0.14490731696566564</v>
      </c>
      <c r="BS35" s="104">
        <v>0.14607583440242008</v>
      </c>
      <c r="BT35" s="104">
        <v>0.14492516135852024</v>
      </c>
      <c r="BU35" s="104">
        <v>0.14217855546707223</v>
      </c>
      <c r="BV35" s="104">
        <v>0.14174085547783738</v>
      </c>
      <c r="BW35" s="104">
        <v>0.13883190174796969</v>
      </c>
      <c r="BX35" s="104">
        <v>0.11346381921543135</v>
      </c>
      <c r="BY35" s="104">
        <v>0.12143564218551231</v>
      </c>
      <c r="BZ35" s="104">
        <v>0.11329905574850926</v>
      </c>
      <c r="CA35" s="104">
        <v>0.12626050975232095</v>
      </c>
      <c r="CB35" s="104">
        <v>0.13905068465436818</v>
      </c>
      <c r="CC35" s="104">
        <v>0.14183435029843727</v>
      </c>
      <c r="CD35" s="104">
        <v>0.14053195485814843</v>
      </c>
      <c r="CE35" s="105">
        <v>0.13944666070634362</v>
      </c>
    </row>
    <row r="36" spans="1:83" s="109" customFormat="1" ht="24" customHeight="1" x14ac:dyDescent="0.35">
      <c r="A36" s="136"/>
      <c r="B36" s="109" t="s">
        <v>137</v>
      </c>
      <c r="D36" s="136"/>
      <c r="AH36" s="132">
        <f t="shared" ref="AH36:BM36" si="6">SUM(AH34,AH35)</f>
        <v>0.19923684243557721</v>
      </c>
      <c r="AI36" s="132">
        <f t="shared" si="6"/>
        <v>0.19719038467597114</v>
      </c>
      <c r="AJ36" s="132">
        <f t="shared" si="6"/>
        <v>0.19785069987163931</v>
      </c>
      <c r="AK36" s="132">
        <f t="shared" si="6"/>
        <v>0.21652668443805156</v>
      </c>
      <c r="AL36" s="132">
        <f t="shared" si="6"/>
        <v>0.22364472037391897</v>
      </c>
      <c r="AM36" s="132">
        <f t="shared" si="6"/>
        <v>0.23068273669228206</v>
      </c>
      <c r="AN36" s="132">
        <f t="shared" si="6"/>
        <v>0.23338047589993899</v>
      </c>
      <c r="AO36" s="132">
        <f t="shared" si="6"/>
        <v>0.24385978432849326</v>
      </c>
      <c r="AP36" s="132">
        <f t="shared" si="6"/>
        <v>0.25091420878580689</v>
      </c>
      <c r="AQ36" s="132">
        <f t="shared" si="6"/>
        <v>0.24549362883216289</v>
      </c>
      <c r="AR36" s="132">
        <f t="shared" si="6"/>
        <v>0.23987017656541482</v>
      </c>
      <c r="AS36" s="132">
        <f t="shared" si="6"/>
        <v>0.22986193678531136</v>
      </c>
      <c r="AT36" s="132">
        <f t="shared" si="6"/>
        <v>0.23745453967267341</v>
      </c>
      <c r="AU36" s="132">
        <f t="shared" si="6"/>
        <v>0.25155226583873019</v>
      </c>
      <c r="AV36" s="132">
        <f t="shared" si="6"/>
        <v>0.26550802089985082</v>
      </c>
      <c r="AW36" s="132">
        <f t="shared" si="6"/>
        <v>0.27829374968351756</v>
      </c>
      <c r="AX36" s="132">
        <f t="shared" si="6"/>
        <v>0.27494700232301195</v>
      </c>
      <c r="AY36" s="132">
        <f t="shared" si="6"/>
        <v>0.27464394805324199</v>
      </c>
      <c r="AZ36" s="132">
        <f t="shared" si="6"/>
        <v>0.28065942052067094</v>
      </c>
      <c r="BA36" s="132">
        <f t="shared" si="6"/>
        <v>0.2707236040944645</v>
      </c>
      <c r="BB36" s="132">
        <f t="shared" si="6"/>
        <v>0.2688050921611459</v>
      </c>
      <c r="BC36" s="132">
        <f t="shared" si="6"/>
        <v>0.27189479521163507</v>
      </c>
      <c r="BD36" s="132">
        <f t="shared" si="6"/>
        <v>0.27013089918881761</v>
      </c>
      <c r="BE36" s="132">
        <f t="shared" si="6"/>
        <v>0.26782743297704237</v>
      </c>
      <c r="BF36" s="132">
        <f t="shared" si="6"/>
        <v>0.25695736307783856</v>
      </c>
      <c r="BG36" s="132">
        <f t="shared" si="6"/>
        <v>0.25781651552936408</v>
      </c>
      <c r="BH36" s="132">
        <f t="shared" si="6"/>
        <v>0.25283035841919987</v>
      </c>
      <c r="BI36" s="132">
        <f t="shared" si="6"/>
        <v>0.25095492374349931</v>
      </c>
      <c r="BJ36" s="132">
        <f t="shared" si="6"/>
        <v>0.24788266348169113</v>
      </c>
      <c r="BK36" s="132">
        <f t="shared" si="6"/>
        <v>0.24738452266377195</v>
      </c>
      <c r="BL36" s="132">
        <f t="shared" si="6"/>
        <v>0.24729732990686254</v>
      </c>
      <c r="BM36" s="132">
        <f t="shared" si="6"/>
        <v>0.25789869440781399</v>
      </c>
      <c r="BN36" s="132">
        <f t="shared" ref="BN36:CE36" si="7">SUM(BN34,BN35)</f>
        <v>0.25967229841516343</v>
      </c>
      <c r="BO36" s="132">
        <f t="shared" si="7"/>
        <v>0.26761092595139574</v>
      </c>
      <c r="BP36" s="132">
        <f t="shared" si="7"/>
        <v>0.27238251747985948</v>
      </c>
      <c r="BQ36" s="132">
        <f t="shared" si="7"/>
        <v>0.2660940758285969</v>
      </c>
      <c r="BR36" s="132">
        <f t="shared" si="7"/>
        <v>0.26442354987070549</v>
      </c>
      <c r="BS36" s="132">
        <f t="shared" si="7"/>
        <v>0.26488400813849117</v>
      </c>
      <c r="BT36" s="132">
        <f t="shared" si="7"/>
        <v>0.26057746234201984</v>
      </c>
      <c r="BU36" s="132">
        <f t="shared" si="7"/>
        <v>0.25538265563412543</v>
      </c>
      <c r="BV36" s="132">
        <f t="shared" si="7"/>
        <v>0.25311524369063937</v>
      </c>
      <c r="BW36" s="132">
        <f t="shared" si="7"/>
        <v>0.24816911229481109</v>
      </c>
      <c r="BX36" s="132">
        <f t="shared" si="7"/>
        <v>0.21617669944975765</v>
      </c>
      <c r="BY36" s="132">
        <f t="shared" si="7"/>
        <v>0.22718730040542895</v>
      </c>
      <c r="BZ36" s="132">
        <f t="shared" si="7"/>
        <v>0.20692958843935416</v>
      </c>
      <c r="CA36" s="132">
        <f t="shared" si="7"/>
        <v>0.22805594252862332</v>
      </c>
      <c r="CB36" s="132">
        <f t="shared" si="7"/>
        <v>0.25158885637648382</v>
      </c>
      <c r="CC36" s="132">
        <f t="shared" si="7"/>
        <v>0.254746309168082</v>
      </c>
      <c r="CD36" s="132">
        <f t="shared" si="7"/>
        <v>0.25110849968944404</v>
      </c>
      <c r="CE36" s="133">
        <f t="shared" si="7"/>
        <v>0.25014546751773997</v>
      </c>
    </row>
    <row r="37" spans="1:83" s="109" customFormat="1" x14ac:dyDescent="0.35">
      <c r="A37" s="136"/>
      <c r="B37" s="74" t="s">
        <v>197</v>
      </c>
      <c r="D37" s="136"/>
      <c r="AH37" s="104">
        <v>0.19923684243557721</v>
      </c>
      <c r="AI37" s="104">
        <v>0.19719038467597111</v>
      </c>
      <c r="AJ37" s="104">
        <v>0.19785069987163931</v>
      </c>
      <c r="AK37" s="104">
        <v>0.21652668443805156</v>
      </c>
      <c r="AL37" s="104">
        <v>0.223644720373919</v>
      </c>
      <c r="AM37" s="104">
        <v>0.23068273669228206</v>
      </c>
      <c r="AN37" s="104">
        <v>0.23338047589993896</v>
      </c>
      <c r="AO37" s="104">
        <v>0.24385978432849326</v>
      </c>
      <c r="AP37" s="104">
        <v>0.25091420878580689</v>
      </c>
      <c r="AQ37" s="104">
        <v>0.24549362883216289</v>
      </c>
      <c r="AR37" s="104">
        <v>0.23987017656541482</v>
      </c>
      <c r="AS37" s="104">
        <v>0.22986193678531136</v>
      </c>
      <c r="AT37" s="104">
        <v>0.23745453967267344</v>
      </c>
      <c r="AU37" s="104">
        <v>0.23645159620010742</v>
      </c>
      <c r="AV37" s="104">
        <v>0.24962347105455351</v>
      </c>
      <c r="AW37" s="104">
        <v>0.26161327031817028</v>
      </c>
      <c r="AX37" s="104">
        <v>0.25819022718790852</v>
      </c>
      <c r="AY37" s="104">
        <v>0.25789118633616037</v>
      </c>
      <c r="AZ37" s="104">
        <v>0.26379307967739746</v>
      </c>
      <c r="BA37" s="104">
        <v>0.25500315844469357</v>
      </c>
      <c r="BB37" s="104">
        <v>0.25385015631783764</v>
      </c>
      <c r="BC37" s="104">
        <v>0.25462746494481497</v>
      </c>
      <c r="BD37" s="104">
        <v>0.24570140245502603</v>
      </c>
      <c r="BE37" s="104">
        <v>0.24221602119389182</v>
      </c>
      <c r="BF37" s="104">
        <v>0.23126829602338361</v>
      </c>
      <c r="BG37" s="104">
        <v>0.20320015077274975</v>
      </c>
      <c r="BH37" s="104">
        <v>0.20606388911273421</v>
      </c>
      <c r="BI37" s="104">
        <v>0.20312304379757498</v>
      </c>
      <c r="BJ37" s="104">
        <v>0.19978550356100461</v>
      </c>
      <c r="BK37" s="104">
        <v>0.19937776864025175</v>
      </c>
      <c r="BL37" s="104">
        <v>0.19652314296092876</v>
      </c>
      <c r="BM37" s="104">
        <v>0.20376478023427053</v>
      </c>
      <c r="BN37" s="104">
        <v>0.20509194835419392</v>
      </c>
      <c r="BO37" s="104">
        <v>0.21231452398385764</v>
      </c>
      <c r="BP37" s="104">
        <v>0.21823008893797466</v>
      </c>
      <c r="BQ37" s="104">
        <v>0.21355064771345883</v>
      </c>
      <c r="BR37" s="104">
        <v>0.21293022092441866</v>
      </c>
      <c r="BS37" s="104">
        <v>0.21514269859114202</v>
      </c>
      <c r="BT37" s="104">
        <v>0.21325134246062177</v>
      </c>
      <c r="BU37" s="104">
        <v>0.2113184389395695</v>
      </c>
      <c r="BV37" s="104">
        <v>0.21353439383578846</v>
      </c>
      <c r="BW37" s="104">
        <v>0.21541627003876607</v>
      </c>
      <c r="BX37" s="104">
        <v>0.19225523736466923</v>
      </c>
      <c r="BY37" s="104">
        <v>0.20576907225097224</v>
      </c>
      <c r="BZ37" s="104">
        <v>0.18948702594439856</v>
      </c>
      <c r="CA37" s="104">
        <v>0.21115893099827035</v>
      </c>
      <c r="CB37" s="104">
        <v>0.23656186762561493</v>
      </c>
      <c r="CC37" s="104">
        <v>0.2420831760237501</v>
      </c>
      <c r="CD37" s="104">
        <v>0.23991706784580785</v>
      </c>
      <c r="CE37" s="105">
        <v>0.23946476206023137</v>
      </c>
    </row>
    <row r="38" spans="1:83" x14ac:dyDescent="0.35">
      <c r="A38" s="68"/>
      <c r="B38" s="74" t="s">
        <v>198</v>
      </c>
      <c r="D38" s="68"/>
      <c r="AH38" s="104">
        <v>0</v>
      </c>
      <c r="AI38" s="104">
        <v>0</v>
      </c>
      <c r="AJ38" s="104">
        <v>0</v>
      </c>
      <c r="AK38" s="104">
        <v>0</v>
      </c>
      <c r="AL38" s="104">
        <v>0</v>
      </c>
      <c r="AM38" s="104">
        <v>0</v>
      </c>
      <c r="AN38" s="104">
        <v>0</v>
      </c>
      <c r="AO38" s="104">
        <v>0</v>
      </c>
      <c r="AP38" s="104">
        <v>0</v>
      </c>
      <c r="AQ38" s="104">
        <v>0</v>
      </c>
      <c r="AR38" s="104">
        <v>0</v>
      </c>
      <c r="AS38" s="104">
        <v>0</v>
      </c>
      <c r="AT38" s="104">
        <v>0</v>
      </c>
      <c r="AU38" s="104">
        <v>1.510066963862278E-2</v>
      </c>
      <c r="AV38" s="104">
        <v>1.5884549845297354E-2</v>
      </c>
      <c r="AW38" s="104">
        <v>1.6680479365347292E-2</v>
      </c>
      <c r="AX38" s="104">
        <v>1.6756775135103451E-2</v>
      </c>
      <c r="AY38" s="104">
        <v>1.6752761717081656E-2</v>
      </c>
      <c r="AZ38" s="104">
        <v>1.6866340843273549E-2</v>
      </c>
      <c r="BA38" s="104">
        <v>1.5720445649770938E-2</v>
      </c>
      <c r="BB38" s="104">
        <v>1.4954935843308226E-2</v>
      </c>
      <c r="BC38" s="104">
        <v>1.7267330266820105E-2</v>
      </c>
      <c r="BD38" s="104">
        <v>2.4429496733791585E-2</v>
      </c>
      <c r="BE38" s="104">
        <v>2.5611411783150601E-2</v>
      </c>
      <c r="BF38" s="104">
        <v>2.5689067054454947E-2</v>
      </c>
      <c r="BG38" s="104">
        <v>5.461636475661432E-2</v>
      </c>
      <c r="BH38" s="104">
        <v>4.6766469306465615E-2</v>
      </c>
      <c r="BI38" s="104">
        <v>4.783187994592434E-2</v>
      </c>
      <c r="BJ38" s="104">
        <v>4.8097159920686472E-2</v>
      </c>
      <c r="BK38" s="104">
        <v>4.8006754023520226E-2</v>
      </c>
      <c r="BL38" s="104">
        <v>5.0774186945933802E-2</v>
      </c>
      <c r="BM38" s="104">
        <v>5.4133914173543463E-2</v>
      </c>
      <c r="BN38" s="104">
        <v>5.4580350060969521E-2</v>
      </c>
      <c r="BO38" s="104">
        <v>5.5296401967538079E-2</v>
      </c>
      <c r="BP38" s="104">
        <v>5.4152428541884824E-2</v>
      </c>
      <c r="BQ38" s="104">
        <v>5.2543428115138034E-2</v>
      </c>
      <c r="BR38" s="104">
        <v>5.1493328946286783E-2</v>
      </c>
      <c r="BS38" s="104">
        <v>4.9741309547349101E-2</v>
      </c>
      <c r="BT38" s="104">
        <v>4.7326119881397989E-2</v>
      </c>
      <c r="BU38" s="104">
        <v>4.4064216694555979E-2</v>
      </c>
      <c r="BV38" s="104">
        <v>3.9580849854850934E-2</v>
      </c>
      <c r="BW38" s="104">
        <v>3.2752842256045009E-2</v>
      </c>
      <c r="BX38" s="104">
        <v>2.3921462085088434E-2</v>
      </c>
      <c r="BY38" s="104">
        <v>2.1418228154456712E-2</v>
      </c>
      <c r="BZ38" s="104">
        <v>1.744256249495562E-2</v>
      </c>
      <c r="CA38" s="104">
        <v>1.689701153035297E-2</v>
      </c>
      <c r="CB38" s="104">
        <v>1.5026988750868902E-2</v>
      </c>
      <c r="CC38" s="104">
        <v>1.2663133144331856E-2</v>
      </c>
      <c r="CD38" s="104">
        <v>1.1191431843636145E-2</v>
      </c>
      <c r="CE38" s="105">
        <v>1.0680705457508573E-2</v>
      </c>
    </row>
    <row r="39" spans="1:83" ht="16" thickBot="1" x14ac:dyDescent="0.4">
      <c r="A39" s="134"/>
      <c r="B39" s="122"/>
      <c r="C39" s="122"/>
      <c r="D39" s="134"/>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35"/>
    </row>
  </sheetData>
  <conditionalFormatting sqref="AH5:CB5">
    <cfRule type="cellIs" dxfId="5" priority="14" stopIfTrue="1" operator="equal">
      <formula>FALSE</formula>
    </cfRule>
  </conditionalFormatting>
  <conditionalFormatting sqref="CC5">
    <cfRule type="cellIs" dxfId="4" priority="15" stopIfTrue="1" operator="equal">
      <formula>FALSE</formula>
    </cfRule>
  </conditionalFormatting>
  <conditionalFormatting sqref="CD5">
    <cfRule type="cellIs" dxfId="3" priority="16" stopIfTrue="1" operator="equal">
      <formula>FALSE</formula>
    </cfRule>
  </conditionalFormatting>
  <conditionalFormatting sqref="CE5">
    <cfRule type="cellIs" dxfId="2" priority="17" stopIfTrue="1" operator="equal">
      <formula>FALSE</formula>
    </cfRule>
  </conditionalFormatting>
  <hyperlinks>
    <hyperlink ref="A1" location="Contents!A1" display="Contents page" xr:uid="{00000000-0004-0000-0300-000000000000}"/>
    <hyperlink ref="B1" location="Notes!A1" display="Information relating to this table can be found in the 'Notes' tab" xr:uid="{00000000-0004-0000-03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E63"/>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10.81640625" defaultRowHeight="15.5" x14ac:dyDescent="0.35"/>
  <cols>
    <col min="1" max="1" width="23" style="53" bestFit="1" customWidth="1"/>
    <col min="2" max="2" width="75.81640625" style="53" customWidth="1"/>
    <col min="3" max="3" width="25.81640625" style="53" customWidth="1"/>
    <col min="4" max="83" width="12.81640625" style="53" customWidth="1"/>
    <col min="84" max="84" width="10.81640625" style="53" customWidth="1"/>
    <col min="85" max="16384" width="10.81640625" style="53"/>
  </cols>
  <sheetData>
    <row r="1" spans="1:83" s="15" customFormat="1" ht="25.5" customHeight="1" thickBot="1" x14ac:dyDescent="0.3">
      <c r="A1" s="45" t="s">
        <v>44</v>
      </c>
      <c r="B1" s="46" t="s">
        <v>88</v>
      </c>
      <c r="C1" s="111"/>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row>
    <row r="2" spans="1:83" ht="32.25" customHeight="1" x14ac:dyDescent="0.35">
      <c r="A2" s="48" t="s">
        <v>45</v>
      </c>
      <c r="B2" s="17" t="s">
        <v>203</v>
      </c>
      <c r="C2" s="13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204</v>
      </c>
      <c r="C3" s="22"/>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5"/>
      <c r="B4" s="115"/>
      <c r="C4" s="139"/>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1"/>
      <c r="BU4" s="141"/>
      <c r="BV4" s="141"/>
      <c r="BW4" s="141"/>
      <c r="BX4" s="141"/>
      <c r="BY4" s="141"/>
      <c r="BZ4" s="141"/>
      <c r="CA4" s="141"/>
      <c r="CB4" s="141"/>
      <c r="CC4" s="141"/>
      <c r="CD4" s="141"/>
      <c r="CE4" s="142"/>
    </row>
    <row r="5" spans="1:83" ht="40.75" customHeight="1" x14ac:dyDescent="0.35">
      <c r="B5" s="119" t="s">
        <v>205</v>
      </c>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2"/>
      <c r="BW5" s="72"/>
      <c r="BX5" s="72"/>
      <c r="BY5" s="72"/>
      <c r="BZ5" s="72"/>
      <c r="CA5" s="72"/>
      <c r="CB5" s="72"/>
      <c r="CC5" s="72"/>
      <c r="CD5" s="72"/>
      <c r="CE5" s="73"/>
    </row>
    <row r="6" spans="1:83" x14ac:dyDescent="0.35">
      <c r="B6" s="74" t="s">
        <v>206</v>
      </c>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f>Table_2a!AH16/1000</f>
        <v>2.1402302398240955</v>
      </c>
      <c r="AI6" s="77">
        <f>Table_2a!AI16/1000</f>
        <v>3.1954036116683207</v>
      </c>
      <c r="AJ6" s="77">
        <f>Table_2a!AJ16/1000</f>
        <v>3.4816023161308887</v>
      </c>
      <c r="AK6" s="77">
        <f>Table_2a!AK16/1000</f>
        <v>4.1149635010235581</v>
      </c>
      <c r="AL6" s="77">
        <f>Table_2a!AL16/1000</f>
        <v>4.6340142418760122</v>
      </c>
      <c r="AM6" s="77">
        <f>Table_2a!AM16/1000</f>
        <v>5.1280436409009997</v>
      </c>
      <c r="AN6" s="77">
        <f>Table_2a!AN16/1000</f>
        <v>5.5735994938701277</v>
      </c>
      <c r="AO6" s="77">
        <f>Table_2a!AO16/1000</f>
        <v>5.9417182276070992</v>
      </c>
      <c r="AP6" s="77">
        <f>Table_2a!AP16/1000</f>
        <v>6.0998808325284717</v>
      </c>
      <c r="AQ6" s="77">
        <f>Table_2a!AQ16/1000</f>
        <v>6.2654553240804169</v>
      </c>
      <c r="AR6" s="77">
        <f>Table_2a!AR16/1000</f>
        <v>6.3518234230750714</v>
      </c>
      <c r="AS6" s="77">
        <f>Table_2a!AS16/1000</f>
        <v>6.5317307903545769</v>
      </c>
      <c r="AT6" s="77">
        <f>Table_2a!AT16/1000</f>
        <v>6.8645773705436106</v>
      </c>
      <c r="AU6" s="77">
        <f>Table_2a!AU16/1000</f>
        <v>8.0810507873405797</v>
      </c>
      <c r="AV6" s="77">
        <f>Table_2a!AV16/1000</f>
        <v>9.2941511629693743</v>
      </c>
      <c r="AW6" s="77">
        <f>Table_2a!AW16/1000</f>
        <v>10.170602145994048</v>
      </c>
      <c r="AX6" s="77">
        <f>Table_2a!AX16/1000</f>
        <v>10.304518169157031</v>
      </c>
      <c r="AY6" s="77">
        <f>Table_2a!AY16/1000</f>
        <v>10.698025342314521</v>
      </c>
      <c r="AZ6" s="77">
        <f>Table_2a!AZ16/1000</f>
        <v>11.060411199032972</v>
      </c>
      <c r="BA6" s="77">
        <f>Table_2a!BA16/1000</f>
        <v>11.191470568894628</v>
      </c>
      <c r="BB6" s="77">
        <f>Table_2a!BB16/1000</f>
        <v>11.462957930880082</v>
      </c>
      <c r="BC6" s="77">
        <f>Table_2a!BC16/1000</f>
        <v>12.482486571392403</v>
      </c>
      <c r="BD6" s="77">
        <f>Table_2a!BD16/1000</f>
        <v>12.579086615294388</v>
      </c>
      <c r="BE6" s="77">
        <f>Table_2a!BE16/1000</f>
        <v>13.086047671190972</v>
      </c>
      <c r="BF6" s="77">
        <f>Table_2a!BF16/1000</f>
        <v>13.654315129659999</v>
      </c>
      <c r="BG6" s="77">
        <f>Table_2a!BG16/1000</f>
        <v>4.8027443435502457</v>
      </c>
      <c r="BH6" s="77">
        <f>Table_2a!BH16/1000</f>
        <v>4.2634400000000001</v>
      </c>
      <c r="BI6" s="77">
        <f>Table_2a!BI16/1000</f>
        <v>3.4743883622779057</v>
      </c>
      <c r="BJ6" s="77">
        <f>Table_2a!BJ16/1000</f>
        <v>3.0353044847562924</v>
      </c>
      <c r="BK6" s="77">
        <f>Table_2a!BK16/1000</f>
        <v>2.7775366963541721</v>
      </c>
      <c r="BL6" s="77">
        <f>Table_2a!BL16/1000</f>
        <v>2.5616293883814527</v>
      </c>
      <c r="BM6" s="77">
        <f>Table_2a!BM16/1000</f>
        <v>2.0693648479653115</v>
      </c>
      <c r="BN6" s="77">
        <f>Table_2a!BN16/1000</f>
        <v>1.8535156563857014</v>
      </c>
      <c r="BO6" s="77">
        <f>Table_2a!BO16/1000</f>
        <v>1.7657742885330194</v>
      </c>
      <c r="BP6" s="77">
        <f>Table_2a!BP16/1000</f>
        <v>1.6829105468621641</v>
      </c>
      <c r="BQ6" s="77">
        <f>Table_2a!BQ16/1000</f>
        <v>1.6355663497088375</v>
      </c>
      <c r="BR6" s="77">
        <f>Table_2a!BR16/1000</f>
        <v>1.8368957664640082</v>
      </c>
      <c r="BS6" s="77">
        <f>Table_2a!BS16/1000</f>
        <v>1.9151738924102122</v>
      </c>
      <c r="BT6" s="77">
        <f>Table_2a!BT16/1000</f>
        <v>1.9563863700215895</v>
      </c>
      <c r="BU6" s="77">
        <f>Table_2a!BU16/1000</f>
        <v>2.0080498251361174</v>
      </c>
      <c r="BV6" s="77">
        <f>Table_2a!BV16/1000</f>
        <v>2.147004757668499</v>
      </c>
      <c r="BW6" s="77">
        <f>Table_2a!BW16/1000</f>
        <v>2.3171199886614717</v>
      </c>
      <c r="BX6" s="77">
        <f>Table_2a!BX16/1000</f>
        <v>2.2576656054747057</v>
      </c>
      <c r="BY6" s="77">
        <f>Table_2a!BY16/1000</f>
        <v>2.4523465119191936</v>
      </c>
      <c r="BZ6" s="77">
        <f>Table_2a!BZ16/1000</f>
        <v>2.8177100059766502</v>
      </c>
      <c r="CA6" s="77">
        <f>Table_2a!CA16/1000</f>
        <v>3.390120849201713</v>
      </c>
      <c r="CB6" s="77">
        <f>Table_2a!CB16/1000</f>
        <v>3.8302879779706114</v>
      </c>
      <c r="CC6" s="77">
        <f>Table_2a!CC16/1000</f>
        <v>4.0393836715590838</v>
      </c>
      <c r="CD6" s="77">
        <f>Table_2a!CD16/1000</f>
        <v>4.2435011199195429</v>
      </c>
      <c r="CE6" s="78">
        <f>Table_2a!CE16/1000</f>
        <v>4.4902939198578062</v>
      </c>
    </row>
    <row r="7" spans="1:83" x14ac:dyDescent="0.35">
      <c r="B7" s="74" t="s">
        <v>207</v>
      </c>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7">
        <f>Table_2a!AH75/1000</f>
        <v>4.3901629877503892</v>
      </c>
      <c r="AI7" s="77">
        <f>Table_2a!AI75/1000</f>
        <v>4.8128508610114782</v>
      </c>
      <c r="AJ7" s="77">
        <f>Table_2a!AJ75/1000</f>
        <v>6.2823050726326253</v>
      </c>
      <c r="AK7" s="77">
        <f>Table_2a!AK75/1000</f>
        <v>8.3178593417309337</v>
      </c>
      <c r="AL7" s="77">
        <f>Table_2a!AL75/1000</f>
        <v>9.8498748232840523</v>
      </c>
      <c r="AM7" s="77">
        <f>Table_2a!AM75/1000</f>
        <v>11.572896942930397</v>
      </c>
      <c r="AN7" s="77">
        <f>Table_2a!AN75/1000</f>
        <v>12.826570114134206</v>
      </c>
      <c r="AO7" s="77">
        <f>Table_2a!AO75/1000</f>
        <v>14.042834071766636</v>
      </c>
      <c r="AP7" s="77">
        <f>Table_2a!AP75/1000</f>
        <v>15.33683630786763</v>
      </c>
      <c r="AQ7" s="77">
        <f>Table_2a!AQ75/1000</f>
        <v>15.577510236185928</v>
      </c>
      <c r="AR7" s="77">
        <f>Table_2a!AR75/1000</f>
        <v>14.909193195627202</v>
      </c>
      <c r="AS7" s="77">
        <f>Table_2a!AS75/1000</f>
        <v>15.345773833544426</v>
      </c>
      <c r="AT7" s="77">
        <f>Table_2a!AT75/1000</f>
        <v>17.876825969730529</v>
      </c>
      <c r="AU7" s="77">
        <f>Table_2a!AU75/1000</f>
        <v>22.691039056134109</v>
      </c>
      <c r="AV7" s="77">
        <f>Table_2a!AV75/1000</f>
        <v>27.212284889007034</v>
      </c>
      <c r="AW7" s="77">
        <f>Table_2a!AW75/1000</f>
        <v>30.556640477738103</v>
      </c>
      <c r="AX7" s="77">
        <f>Table_2a!AX75/1000</f>
        <v>31.780763659426519</v>
      </c>
      <c r="AY7" s="77">
        <f>Table_2a!AY75/1000</f>
        <v>33.498155150357007</v>
      </c>
      <c r="AZ7" s="77">
        <f>Table_2a!AZ75/1000</f>
        <v>34.23901106225253</v>
      </c>
      <c r="BA7" s="77">
        <f>Table_2a!BA75/1000</f>
        <v>33.406156559343721</v>
      </c>
      <c r="BB7" s="77">
        <f>Table_2a!BB75/1000</f>
        <v>33.313239089650168</v>
      </c>
      <c r="BC7" s="77">
        <f>Table_2a!BC75/1000</f>
        <v>32.657783608021326</v>
      </c>
      <c r="BD7" s="77">
        <f>Table_2a!BD75/1000</f>
        <v>31.72597693305347</v>
      </c>
      <c r="BE7" s="77">
        <f>Table_2a!BE75/1000</f>
        <v>32.38261541270014</v>
      </c>
      <c r="BF7" s="77">
        <f>Table_2a!BF75/1000</f>
        <v>33.317678186724869</v>
      </c>
      <c r="BG7" s="77">
        <f>Table_2a!BG75/1000</f>
        <v>34.628061685856949</v>
      </c>
      <c r="BH7" s="77">
        <f>Table_2a!BH75/1000</f>
        <v>35.699324872273571</v>
      </c>
      <c r="BI7" s="77">
        <f>Table_2a!BI75/1000</f>
        <v>36.930522008288243</v>
      </c>
      <c r="BJ7" s="77">
        <f>Table_2a!BJ75/1000</f>
        <v>38.244559119927516</v>
      </c>
      <c r="BK7" s="77">
        <f>Table_2a!BK75/1000</f>
        <v>40.24340330059421</v>
      </c>
      <c r="BL7" s="77">
        <f>Table_2a!BL75/1000</f>
        <v>42.814148734302925</v>
      </c>
      <c r="BM7" s="77">
        <f>Table_2a!BM75/1000</f>
        <v>49.328831631441837</v>
      </c>
      <c r="BN7" s="77">
        <f>Table_2a!BN75/1000</f>
        <v>51.175874824025215</v>
      </c>
      <c r="BO7" s="77">
        <f>Table_2a!BO75/1000</f>
        <v>52.994211439042175</v>
      </c>
      <c r="BP7" s="77">
        <f>Table_2a!BP75/1000</f>
        <v>55.00337493246429</v>
      </c>
      <c r="BQ7" s="77">
        <f>Table_2a!BQ75/1000</f>
        <v>51.810043229267251</v>
      </c>
      <c r="BR7" s="77">
        <f>Table_2a!BR75/1000</f>
        <v>52.336540697534218</v>
      </c>
      <c r="BS7" s="77">
        <f>Table_2a!BS75/1000</f>
        <v>53.667274842951841</v>
      </c>
      <c r="BT7" s="77">
        <f>Table_2a!BT75/1000</f>
        <v>54.137267693979283</v>
      </c>
      <c r="BU7" s="77">
        <f>Table_2a!BU75/1000</f>
        <v>56.668971866431995</v>
      </c>
      <c r="BV7" s="77">
        <f>Table_2a!BV75/1000</f>
        <v>59.983187159849216</v>
      </c>
      <c r="BW7" s="77">
        <f>Table_2a!BW75/1000</f>
        <v>66.42688765953298</v>
      </c>
      <c r="BX7" s="77">
        <f>Table_2a!BX75/1000</f>
        <v>85.399216528180844</v>
      </c>
      <c r="BY7" s="77">
        <f>Table_2a!BY75/1000</f>
        <v>86.370515804356572</v>
      </c>
      <c r="BZ7" s="77">
        <f>Table_2a!BZ75/1000</f>
        <v>87.703540009993503</v>
      </c>
      <c r="CA7" s="77">
        <f>Table_2a!CA75/1000</f>
        <v>98.858306348886458</v>
      </c>
      <c r="CB7" s="77">
        <f>Table_2a!CB75/1000</f>
        <v>111.74654742329247</v>
      </c>
      <c r="CC7" s="77">
        <f>Table_2a!CC75/1000</f>
        <v>116.61119344656184</v>
      </c>
      <c r="CD7" s="77">
        <f>Table_2a!CD75/1000</f>
        <v>119.35824094451404</v>
      </c>
      <c r="CE7" s="78">
        <f>Table_2a!CE75/1000</f>
        <v>123.03611087297811</v>
      </c>
    </row>
    <row r="8" spans="1:83" x14ac:dyDescent="0.35">
      <c r="B8" s="74" t="s">
        <v>196</v>
      </c>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7">
        <f>Table_2a!AH125/1000</f>
        <v>9.3426067724255155</v>
      </c>
      <c r="AI8" s="77">
        <f>Table_2a!AI125/1000</f>
        <v>10.7688055273202</v>
      </c>
      <c r="AJ8" s="77">
        <f>Table_2a!AJ125/1000</f>
        <v>12.894152611236493</v>
      </c>
      <c r="AK8" s="77">
        <f>Table_2a!AK125/1000</f>
        <v>15.265487157245504</v>
      </c>
      <c r="AL8" s="77">
        <f>Table_2a!AL125/1000</f>
        <v>17.144170934839934</v>
      </c>
      <c r="AM8" s="77">
        <f>Table_2a!AM125/1000</f>
        <v>18.631119416168602</v>
      </c>
      <c r="AN8" s="77">
        <f>Table_2a!AN125/1000</f>
        <v>19.850890391995662</v>
      </c>
      <c r="AO8" s="77">
        <f>Table_2a!AO125/1000</f>
        <v>21.783507700626259</v>
      </c>
      <c r="AP8" s="77">
        <f>Table_2a!AP125/1000</f>
        <v>23.480940859603898</v>
      </c>
      <c r="AQ8" s="77">
        <f>Table_2a!AQ125/1000</f>
        <v>24.857778439733668</v>
      </c>
      <c r="AR8" s="77">
        <f>Table_2a!AR125/1000</f>
        <v>26.056733891297718</v>
      </c>
      <c r="AS8" s="77">
        <f>Table_2a!AS125/1000</f>
        <v>28.436744857101015</v>
      </c>
      <c r="AT8" s="77">
        <f>Table_2a!AT125/1000</f>
        <v>31.737396375410903</v>
      </c>
      <c r="AU8" s="77">
        <f>Table_2a!AU125/1000</f>
        <v>35.530798624968625</v>
      </c>
      <c r="AV8" s="77">
        <f>Table_2a!AV125/1000</f>
        <v>38.751015948023621</v>
      </c>
      <c r="AW8" s="77">
        <f>Table_2a!AW125/1000</f>
        <v>41.710323376267837</v>
      </c>
      <c r="AX8" s="77">
        <f>Table_2a!AX125/1000</f>
        <v>42.777385385416402</v>
      </c>
      <c r="AY8" s="77">
        <f>Table_2a!AY125/1000</f>
        <v>44.514638660369798</v>
      </c>
      <c r="AZ8" s="77">
        <f>Table_2a!AZ125/1000</f>
        <v>46.918527495714486</v>
      </c>
      <c r="BA8" s="77">
        <f>Table_2a!BA125/1000</f>
        <v>48.749766628761677</v>
      </c>
      <c r="BB8" s="77">
        <f>Table_2a!BB125/1000</f>
        <v>50.789120539508168</v>
      </c>
      <c r="BC8" s="77">
        <f>Table_2a!BC125/1000</f>
        <v>53.90831506305399</v>
      </c>
      <c r="BD8" s="77">
        <f>Table_2a!BD125/1000</f>
        <v>57.068777236767062</v>
      </c>
      <c r="BE8" s="77">
        <f>Table_2a!BE125/1000</f>
        <v>61.23818881098439</v>
      </c>
      <c r="BF8" s="77">
        <f>Table_2a!BF125/1000</f>
        <v>63.330305663652602</v>
      </c>
      <c r="BG8" s="77">
        <f>Table_2a!BG125/1000</f>
        <v>66.359817055609824</v>
      </c>
      <c r="BH8" s="77">
        <f>Table_2a!BH125/1000</f>
        <v>71.129788265206841</v>
      </c>
      <c r="BI8" s="77">
        <f>Table_2a!BI125/1000</f>
        <v>75.398089176207534</v>
      </c>
      <c r="BJ8" s="77">
        <f>Table_2a!BJ125/1000</f>
        <v>77.934032948756567</v>
      </c>
      <c r="BK8" s="77">
        <f>Table_2a!BK125/1000</f>
        <v>83.221265865909004</v>
      </c>
      <c r="BL8" s="77">
        <f>Table_2a!BL125/1000</f>
        <v>90.381387301769209</v>
      </c>
      <c r="BM8" s="77">
        <f>Table_2a!BM125/1000</f>
        <v>96.605813211114963</v>
      </c>
      <c r="BN8" s="77">
        <f>Table_2a!BN125/1000</f>
        <v>100.33216468939261</v>
      </c>
      <c r="BO8" s="77">
        <f>Table_2a!BO125/1000</f>
        <v>104.20046115099119</v>
      </c>
      <c r="BP8" s="77">
        <f>Table_2a!BP125/1000</f>
        <v>109.86639345323555</v>
      </c>
      <c r="BQ8" s="77">
        <f>Table_2a!BQ125/1000</f>
        <v>110.68657640979058</v>
      </c>
      <c r="BR8" s="77">
        <f>Table_2a!BR125/1000</f>
        <v>114.11378757387685</v>
      </c>
      <c r="BS8" s="77">
        <f>Table_2a!BS125/1000</f>
        <v>116.21705739555901</v>
      </c>
      <c r="BT8" s="77">
        <f>Table_2a!BT125/1000</f>
        <v>117.73372288378923</v>
      </c>
      <c r="BU8" s="77">
        <f>Table_2a!BU125/1000</f>
        <v>119.36572188526956</v>
      </c>
      <c r="BV8" s="77">
        <f>Table_2a!BV125/1000</f>
        <v>121.59848772844833</v>
      </c>
      <c r="BW8" s="77">
        <f>Table_2a!BW125/1000</f>
        <v>123.69964095314623</v>
      </c>
      <c r="BX8" s="77">
        <f>Table_2a!BX125/1000</f>
        <v>125.56280664983045</v>
      </c>
      <c r="BY8" s="77">
        <f>Table_2a!BY125/1000</f>
        <v>127.17663360547461</v>
      </c>
      <c r="BZ8" s="77">
        <f>Table_2a!BZ125/1000</f>
        <v>133.90729487257514</v>
      </c>
      <c r="CA8" s="77">
        <f>Table_2a!CA125/1000</f>
        <v>151.3578340660294</v>
      </c>
      <c r="CB8" s="77">
        <f>Table_2a!CB125/1000</f>
        <v>164.12729032233975</v>
      </c>
      <c r="CC8" s="77">
        <f>Table_2a!CC125/1000</f>
        <v>170.08791207295295</v>
      </c>
      <c r="CD8" s="77">
        <f>Table_2a!CD125/1000</f>
        <v>174.2190174121456</v>
      </c>
      <c r="CE8" s="78">
        <f>Table_2a!CE125/1000</f>
        <v>177.25752290502325</v>
      </c>
    </row>
    <row r="9" spans="1:83" ht="26.25" customHeight="1" x14ac:dyDescent="0.35">
      <c r="B9" s="74" t="s">
        <v>208</v>
      </c>
      <c r="D9" s="72">
        <f>Table_1a!D78/1000</f>
        <v>0.25080000000000002</v>
      </c>
      <c r="E9" s="72">
        <f>Table_1a!E78/1000</f>
        <v>0.35489999999999999</v>
      </c>
      <c r="F9" s="72">
        <f>Table_1a!F78/1000</f>
        <v>0.35589999999999999</v>
      </c>
      <c r="G9" s="72">
        <f>Table_1a!G78/1000</f>
        <v>0.37730000000000002</v>
      </c>
      <c r="H9" s="72">
        <f>Table_1a!H78/1000</f>
        <v>0.44950000000000001</v>
      </c>
      <c r="I9" s="72">
        <f>Table_1a!I78/1000</f>
        <v>0.47170000000000001</v>
      </c>
      <c r="J9" s="72">
        <f>Table_1a!J78/1000</f>
        <v>0.4803</v>
      </c>
      <c r="K9" s="72">
        <f>Table_1a!K78/1000</f>
        <v>0.58350000000000002</v>
      </c>
      <c r="L9" s="72">
        <f>Table_1a!L78/1000</f>
        <v>0.6036999999999999</v>
      </c>
      <c r="M9" s="72">
        <f>Table_1a!M78/1000</f>
        <v>0.66269999999999996</v>
      </c>
      <c r="N9" s="72">
        <f>Table_1a!N78/1000</f>
        <v>0.85780000000000001</v>
      </c>
      <c r="O9" s="72">
        <f>Table_1a!O78/1000</f>
        <v>0.89100000000000001</v>
      </c>
      <c r="P9" s="72">
        <f>Table_1a!P78/1000</f>
        <v>0.90760000000000007</v>
      </c>
      <c r="Q9" s="72">
        <f>Table_1a!Q78/1000</f>
        <v>1.0548</v>
      </c>
      <c r="R9" s="72">
        <f>Table_1a!R78/1000</f>
        <v>1.1171</v>
      </c>
      <c r="S9" s="72">
        <f>Table_1a!S78/1000</f>
        <v>1.3137999999999996</v>
      </c>
      <c r="T9" s="72">
        <f>Table_1a!T78/1000</f>
        <v>1.3685</v>
      </c>
      <c r="U9" s="72">
        <f>Table_1a!U78/1000</f>
        <v>1.6715</v>
      </c>
      <c r="V9" s="72">
        <f>Table_1a!V78/1000</f>
        <v>1.7526999999999999</v>
      </c>
      <c r="W9" s="72">
        <f>Table_1a!W78/1000</f>
        <v>1.9772000000000001</v>
      </c>
      <c r="X9" s="72">
        <f>Table_1a!X78/1000</f>
        <v>2.169</v>
      </c>
      <c r="Y9" s="72">
        <f>Table_1a!Y78/1000</f>
        <v>2.2987000000000002</v>
      </c>
      <c r="Z9" s="72">
        <f>Table_1a!Z78/1000</f>
        <v>2.5215999999999998</v>
      </c>
      <c r="AA9" s="72">
        <f>Table_1a!AA78/1000</f>
        <v>2.9506000000000001</v>
      </c>
      <c r="AB9" s="72">
        <f>Table_1a!AB78/1000</f>
        <v>3.3402999999999996</v>
      </c>
      <c r="AC9" s="72">
        <f>Table_1a!AC78/1000</f>
        <v>3.8525990000000001</v>
      </c>
      <c r="AD9" s="72">
        <f>Table_1a!AD78/1000</f>
        <v>4.9183270000000006</v>
      </c>
      <c r="AE9" s="72">
        <f>Table_1a!AE78/1000</f>
        <v>6.5839790000000002</v>
      </c>
      <c r="AF9" s="72">
        <f>Table_1a!AF78/1000</f>
        <v>7.8012960000000007</v>
      </c>
      <c r="AG9" s="72">
        <f>Table_1a!AG78/1000</f>
        <v>9.0823199999999993</v>
      </c>
      <c r="AH9" s="72">
        <f>Table_1a!AH78/1000</f>
        <v>10.46</v>
      </c>
      <c r="AI9" s="72">
        <f>Table_1a!AI78/1000</f>
        <v>11.936999999999999</v>
      </c>
      <c r="AJ9" s="72">
        <f>Table_1a!AJ78/1000</f>
        <v>14.529</v>
      </c>
      <c r="AK9" s="72">
        <f>Table_1a!AK78/1000</f>
        <v>16.863</v>
      </c>
      <c r="AL9" s="72">
        <f>Table_1a!AL78/1000</f>
        <v>18.21</v>
      </c>
      <c r="AM9" s="72">
        <f>Table_1a!AM78/1000</f>
        <v>19.797999999999998</v>
      </c>
      <c r="AN9" s="72">
        <f>Table_1a!AN78/1000</f>
        <v>20.863</v>
      </c>
      <c r="AO9" s="72">
        <f>Table_1a!AO78/1000</f>
        <v>22.448</v>
      </c>
      <c r="AP9" s="72">
        <f>Table_1a!AP78/1000</f>
        <v>24.257598000000002</v>
      </c>
      <c r="AQ9" s="72">
        <f>Table_1a!AQ78/1000</f>
        <v>25.406486000000001</v>
      </c>
      <c r="AR9" s="72">
        <f>Table_1a!AR78/1000</f>
        <v>26.034205999999998</v>
      </c>
      <c r="AS9" s="72">
        <f>Table_1a!AS78/1000</f>
        <v>27.702068000000004</v>
      </c>
      <c r="AT9" s="72">
        <f>Table_1a!AT78/1000</f>
        <v>30.508146</v>
      </c>
      <c r="AU9" s="72">
        <f>Table_1a!AU78/1000</f>
        <v>35.252113999999999</v>
      </c>
      <c r="AV9" s="72">
        <f>Table_1a!AV78/1000</f>
        <v>37.320296999999997</v>
      </c>
      <c r="AW9" s="72">
        <f>Table_1a!AW78/1000</f>
        <v>39.538795000000007</v>
      </c>
      <c r="AX9" s="72">
        <f>Table_1a!AX78/1000</f>
        <v>39.824572000000003</v>
      </c>
      <c r="AY9" s="72">
        <f>Table_1a!AY78/1000</f>
        <v>40.701778000000004</v>
      </c>
      <c r="AZ9" s="72">
        <f>Table_1a!AZ78/1000</f>
        <v>42.158667000000001</v>
      </c>
      <c r="BA9" s="72">
        <f>Table_1a!BA78/1000</f>
        <v>43.119707999999996</v>
      </c>
      <c r="BB9" s="72">
        <f>Table_1a!BB78/1000</f>
        <v>45.018209000000006</v>
      </c>
      <c r="BC9" s="72">
        <f>Table_1a!BC78/1000</f>
        <v>46.884318</v>
      </c>
      <c r="BD9" s="72">
        <f>Table_1a!BD78/1000</f>
        <v>47.796771</v>
      </c>
      <c r="BE9" s="72">
        <f>Table_1a!BE78/1000</f>
        <v>51.093595998929331</v>
      </c>
      <c r="BF9" s="72">
        <f>Table_1a!BF78/1000</f>
        <v>53.686528709614699</v>
      </c>
      <c r="BG9" s="72">
        <f>Table_1a!BG78/1000</f>
        <v>56.079337540435695</v>
      </c>
      <c r="BH9" s="72">
        <f>Table_1a!BH78/1000</f>
        <v>58.408538999999998</v>
      </c>
      <c r="BI9" s="72">
        <f>Table_1a!BI78/1000</f>
        <v>60.914807692682672</v>
      </c>
      <c r="BJ9" s="72">
        <f>Table_1a!BJ78/1000</f>
        <v>63.129216045855109</v>
      </c>
      <c r="BK9" s="72">
        <f>Table_1a!BK78/1000</f>
        <v>67.411978362963168</v>
      </c>
      <c r="BL9" s="72">
        <f>Table_1a!BL78/1000</f>
        <v>72.671184816889408</v>
      </c>
      <c r="BM9" s="72">
        <f>Table_1a!BM78/1000</f>
        <v>77.814820358342374</v>
      </c>
      <c r="BN9" s="72">
        <f>Table_1a!BN78/1000</f>
        <v>80.345367492594733</v>
      </c>
      <c r="BO9" s="72">
        <f>Table_1a!BO78/1000</f>
        <v>84.501883808506491</v>
      </c>
      <c r="BP9" s="72">
        <f>Table_1a!BP78/1000</f>
        <v>89.391276039061708</v>
      </c>
      <c r="BQ9" s="72">
        <f>Table_1a!BQ78/1000</f>
        <v>91.660368819799984</v>
      </c>
      <c r="BR9" s="72">
        <f>Table_1a!BR78/1000</f>
        <v>94.520993083800036</v>
      </c>
      <c r="BS9" s="72">
        <f>Table_1a!BS78/1000</f>
        <v>97.594637879079997</v>
      </c>
      <c r="BT9" s="72">
        <f>Table_1a!BT78/1000</f>
        <v>99.861345809219927</v>
      </c>
      <c r="BU9" s="72">
        <f>Table_1a!BU78/1000</f>
        <v>102.00563289946768</v>
      </c>
      <c r="BV9" s="72">
        <f>Table_1a!BV78/1000</f>
        <v>104.77346798265999</v>
      </c>
      <c r="BW9" s="72">
        <f>Table_1a!BW78/1000</f>
        <v>106.88829334355627</v>
      </c>
      <c r="BX9" s="72">
        <f>Table_1a!BX78/1000</f>
        <v>110.49833925194497</v>
      </c>
      <c r="BY9" s="72">
        <f>Table_1a!BY78/1000</f>
        <v>112.28354081199859</v>
      </c>
      <c r="BZ9" s="72">
        <f>Table_1a!BZ78/1000</f>
        <v>117.81258414119459</v>
      </c>
      <c r="CA9" s="72">
        <f>Table_1a!CA78/1000</f>
        <v>133.30702729315277</v>
      </c>
      <c r="CB9" s="72">
        <f>Table_1a!CB78/1000</f>
        <v>144.77778654195743</v>
      </c>
      <c r="CC9" s="72">
        <f>Table_1a!CC78/1000</f>
        <v>150.1040002832512</v>
      </c>
      <c r="CD9" s="72">
        <f>Table_1a!CD78/1000</f>
        <v>153.94934843858286</v>
      </c>
      <c r="CE9" s="73">
        <f>Table_1a!CE78/1000</f>
        <v>156.97728432088505</v>
      </c>
    </row>
    <row r="10" spans="1:83" x14ac:dyDescent="0.35">
      <c r="B10" s="74" t="s">
        <v>209</v>
      </c>
      <c r="D10" s="72">
        <f>Table_1a!D79/1000</f>
        <v>6.25E-2</v>
      </c>
      <c r="E10" s="72">
        <f>Table_1a!E79/1000</f>
        <v>7.5200000000000003E-2</v>
      </c>
      <c r="F10" s="72">
        <f>Table_1a!F79/1000</f>
        <v>8.4500000000000006E-2</v>
      </c>
      <c r="G10" s="72">
        <f>Table_1a!G79/1000</f>
        <v>9.459999999999999E-2</v>
      </c>
      <c r="H10" s="72">
        <f>Table_1a!H79/1000</f>
        <v>0.1186</v>
      </c>
      <c r="I10" s="72">
        <f>Table_1a!I79/1000</f>
        <v>0.12029999999999999</v>
      </c>
      <c r="J10" s="72">
        <f>Table_1a!J79/1000</f>
        <v>0.12540000000000001</v>
      </c>
      <c r="K10" s="72">
        <f>Table_1a!K79/1000</f>
        <v>0.11409999999999999</v>
      </c>
      <c r="L10" s="72">
        <f>Table_1a!L79/1000</f>
        <v>0.12129999999999999</v>
      </c>
      <c r="M10" s="72">
        <f>Table_1a!M79/1000</f>
        <v>0.1196</v>
      </c>
      <c r="N10" s="72">
        <f>Table_1a!N79/1000</f>
        <v>0.1318</v>
      </c>
      <c r="O10" s="72">
        <f>Table_1a!O79/1000</f>
        <v>0.1585</v>
      </c>
      <c r="P10" s="72">
        <f>Table_1a!P79/1000</f>
        <v>0.17949999999999999</v>
      </c>
      <c r="Q10" s="72">
        <f>Table_1a!Q79/1000</f>
        <v>0.1711</v>
      </c>
      <c r="R10" s="72">
        <f>Table_1a!R79/1000</f>
        <v>0.19980000000000001</v>
      </c>
      <c r="S10" s="72">
        <f>Table_1a!S79/1000</f>
        <v>0.21740000000000001</v>
      </c>
      <c r="T10" s="72">
        <f>Table_1a!T79/1000</f>
        <v>0.2233</v>
      </c>
      <c r="U10" s="72">
        <f>Table_1a!U79/1000</f>
        <v>0.24590000000000001</v>
      </c>
      <c r="V10" s="72">
        <f>Table_1a!V79/1000</f>
        <v>0.29749999999999999</v>
      </c>
      <c r="W10" s="72">
        <f>Table_1a!W79/1000</f>
        <v>0.38569999999999999</v>
      </c>
      <c r="X10" s="72">
        <f>Table_1a!X79/1000</f>
        <v>0.4289</v>
      </c>
      <c r="Y10" s="72">
        <f>Table_1a!Y79/1000</f>
        <v>0.47070000000000001</v>
      </c>
      <c r="Z10" s="72">
        <f>Table_1a!Z79/1000</f>
        <v>0.56379999999999997</v>
      </c>
      <c r="AA10" s="72">
        <f>Table_1a!AA79/1000</f>
        <v>0.68610000000000004</v>
      </c>
      <c r="AB10" s="72">
        <f>Table_1a!AB79/1000</f>
        <v>0.84529999999999994</v>
      </c>
      <c r="AC10" s="72">
        <f>Table_1a!AC79/1000</f>
        <v>0.97430000000000005</v>
      </c>
      <c r="AD10" s="72">
        <f>Table_1a!AD79/1000</f>
        <v>1.2081999999999999</v>
      </c>
      <c r="AE10" s="72">
        <f>Table_1a!AE79/1000</f>
        <v>1.6511</v>
      </c>
      <c r="AF10" s="72">
        <f>Table_1a!AF79/1000</f>
        <v>2.0819000000000001</v>
      </c>
      <c r="AG10" s="72">
        <f>Table_1a!AG79/1000</f>
        <v>2.5093000000000001</v>
      </c>
      <c r="AH10" s="72">
        <f>Table_1a!AH79/1000</f>
        <v>2.6920000000000002</v>
      </c>
      <c r="AI10" s="72">
        <f>Table_1a!AI79/1000</f>
        <v>2.94</v>
      </c>
      <c r="AJ10" s="72">
        <f>Table_1a!AJ79/1000</f>
        <v>3.83</v>
      </c>
      <c r="AK10" s="72">
        <f>Table_1a!AK79/1000</f>
        <v>5.8572499999999996</v>
      </c>
      <c r="AL10" s="72">
        <f>Table_1a!AL79/1000</f>
        <v>7.9169999999999998</v>
      </c>
      <c r="AM10" s="72">
        <f>Table_1a!AM79/1000</f>
        <v>9.4489999999999998</v>
      </c>
      <c r="AN10" s="72">
        <f>Table_1a!AN79/1000</f>
        <v>10.782999999999999</v>
      </c>
      <c r="AO10" s="72">
        <f>Table_1a!AO79/1000</f>
        <v>12.231999999999999</v>
      </c>
      <c r="AP10" s="72">
        <f>Table_1a!AP79/1000</f>
        <v>13.176</v>
      </c>
      <c r="AQ10" s="72">
        <f>Table_1a!AQ79/1000</f>
        <v>13.40169</v>
      </c>
      <c r="AR10" s="72">
        <f>Table_1a!AR79/1000</f>
        <v>13.25199351</v>
      </c>
      <c r="AS10" s="72">
        <f>Table_1a!AS79/1000</f>
        <v>14.200272480999999</v>
      </c>
      <c r="AT10" s="72">
        <f>Table_1a!AT79/1000</f>
        <v>16.797837000000005</v>
      </c>
      <c r="AU10" s="72">
        <f>Table_1a!AU79/1000</f>
        <v>20.295427899511736</v>
      </c>
      <c r="AV10" s="72">
        <f>Table_1a!AV79/1000</f>
        <v>25.526476000000002</v>
      </c>
      <c r="AW10" s="72">
        <f>Table_1a!AW79/1000</f>
        <v>28.829948000000002</v>
      </c>
      <c r="AX10" s="72">
        <f>Table_1a!AX79/1000</f>
        <v>30.339205213999996</v>
      </c>
      <c r="AY10" s="72">
        <f>Table_1a!AY79/1000</f>
        <v>31.886693626000003</v>
      </c>
      <c r="AZ10" s="72">
        <f>Table_1a!AZ79/1000</f>
        <v>32.437416757000001</v>
      </c>
      <c r="BA10" s="72">
        <f>Table_1a!BA79/1000</f>
        <v>31.640413748</v>
      </c>
      <c r="BB10" s="72">
        <f>Table_1a!BB79/1000</f>
        <v>31.212963835000004</v>
      </c>
      <c r="BC10" s="72">
        <f>Table_1a!BC79/1000</f>
        <v>30.726584142467686</v>
      </c>
      <c r="BD10" s="72">
        <f>Table_1a!BD79/1000</f>
        <v>29.666571453818168</v>
      </c>
      <c r="BE10" s="72">
        <f>Table_1a!BE79/1000</f>
        <v>30.918086668030107</v>
      </c>
      <c r="BF10" s="72">
        <f>Table_1a!BF79/1000</f>
        <v>32.295353709467577</v>
      </c>
      <c r="BG10" s="72">
        <f>Table_1a!BG79/1000</f>
        <v>33.353048856553258</v>
      </c>
      <c r="BH10" s="72">
        <f>Table_1a!BH79/1000</f>
        <v>35.028023048480414</v>
      </c>
      <c r="BI10" s="72">
        <f>Table_1a!BI79/1000</f>
        <v>35.716781529642006</v>
      </c>
      <c r="BJ10" s="72">
        <f>Table_1a!BJ79/1000</f>
        <v>37.172236532855472</v>
      </c>
      <c r="BK10" s="72">
        <f>Table_1a!BK79/1000</f>
        <v>38.696081911583093</v>
      </c>
      <c r="BL10" s="72">
        <f>Table_1a!BL79/1000</f>
        <v>40.966842600690001</v>
      </c>
      <c r="BM10" s="72">
        <f>Table_1a!BM79/1000</f>
        <v>46.695822820729994</v>
      </c>
      <c r="BN10" s="72">
        <f>Table_1a!BN79/1000</f>
        <v>48.764863047781709</v>
      </c>
      <c r="BO10" s="72">
        <f>Table_1a!BO79/1000</f>
        <v>49.940019439679816</v>
      </c>
      <c r="BP10" s="72">
        <f>Table_1a!BP79/1000</f>
        <v>51.405957286050004</v>
      </c>
      <c r="BQ10" s="72">
        <f>Table_1a!BQ79/1000</f>
        <v>46.170925824626167</v>
      </c>
      <c r="BR10" s="72">
        <f>Table_1a!BR79/1000</f>
        <v>45.840720174789986</v>
      </c>
      <c r="BS10" s="72">
        <f>Table_1a!BS79/1000</f>
        <v>45.405656244279996</v>
      </c>
      <c r="BT10" s="72">
        <f>Table_1a!BT79/1000</f>
        <v>44.932035467030005</v>
      </c>
      <c r="BU10" s="72">
        <f>Table_1a!BU79/1000</f>
        <v>45.555270080459998</v>
      </c>
      <c r="BV10" s="72">
        <f>Table_1a!BV79/1000</f>
        <v>47.779270845328405</v>
      </c>
      <c r="BW10" s="72">
        <f>Table_1a!BW79/1000</f>
        <v>53.351112552099934</v>
      </c>
      <c r="BX10" s="72">
        <f>Table_1a!BX79/1000</f>
        <v>71.462141421138384</v>
      </c>
      <c r="BY10" s="72">
        <f>Table_1a!BY79/1000</f>
        <v>71.309945911592607</v>
      </c>
      <c r="BZ10" s="72">
        <f>Table_1a!BZ79/1000</f>
        <v>70.899145179967974</v>
      </c>
      <c r="CA10" s="72">
        <f>Table_1a!CA79/1000</f>
        <v>78.392252831243567</v>
      </c>
      <c r="CB10" s="72">
        <f>Table_1a!CB79/1000</f>
        <v>88.599144823815223</v>
      </c>
      <c r="CC10" s="72">
        <f>Table_1a!CC79/1000</f>
        <v>92.054358296436789</v>
      </c>
      <c r="CD10" s="72">
        <f>Table_1a!CD79/1000</f>
        <v>92.910572067213508</v>
      </c>
      <c r="CE10" s="73">
        <f>Table_1a!CE79/1000</f>
        <v>94.148454965673707</v>
      </c>
    </row>
    <row r="11" spans="1:83" x14ac:dyDescent="0.35">
      <c r="B11" s="74" t="s">
        <v>210</v>
      </c>
      <c r="D11" s="72">
        <f>Table_1a!D80/1000</f>
        <v>0.158</v>
      </c>
      <c r="E11" s="72">
        <f>Table_1a!E80/1000</f>
        <v>0.16769999999999999</v>
      </c>
      <c r="F11" s="72">
        <f>Table_1a!F80/1000</f>
        <v>0.1701</v>
      </c>
      <c r="G11" s="72">
        <f>Table_1a!G80/1000</f>
        <v>0.17019999999999999</v>
      </c>
      <c r="H11" s="72">
        <f>Table_1a!H80/1000</f>
        <v>0.20710000000000001</v>
      </c>
      <c r="I11" s="72">
        <f>Table_1a!I80/1000</f>
        <v>0.22469999999999998</v>
      </c>
      <c r="J11" s="72">
        <f>Table_1a!J80/1000</f>
        <v>0.23350000000000001</v>
      </c>
      <c r="K11" s="72">
        <f>Table_1a!K80/1000</f>
        <v>0.2447</v>
      </c>
      <c r="L11" s="72">
        <f>Table_1a!L80/1000</f>
        <v>0.25580000000000003</v>
      </c>
      <c r="M11" s="72">
        <f>Table_1a!M80/1000</f>
        <v>0.26880000000000004</v>
      </c>
      <c r="N11" s="72">
        <f>Table_1a!N80/1000</f>
        <v>0.2974</v>
      </c>
      <c r="O11" s="72">
        <f>Table_1a!O80/1000</f>
        <v>0.30090000000000006</v>
      </c>
      <c r="P11" s="72">
        <f>Table_1a!P80/1000</f>
        <v>0.30270000000000002</v>
      </c>
      <c r="Q11" s="72">
        <f>Table_1a!Q80/1000</f>
        <v>0.32719999999999999</v>
      </c>
      <c r="R11" s="72">
        <f>Table_1a!R80/1000</f>
        <v>0.32890000000000003</v>
      </c>
      <c r="S11" s="72">
        <f>Table_1a!S80/1000</f>
        <v>0.35940000000000005</v>
      </c>
      <c r="T11" s="72">
        <f>Table_1a!T80/1000</f>
        <v>0.37030000000000002</v>
      </c>
      <c r="U11" s="72">
        <f>Table_1a!U80/1000</f>
        <v>0.40500000000000008</v>
      </c>
      <c r="V11" s="72">
        <f>Table_1a!V80/1000</f>
        <v>0.40629999999999999</v>
      </c>
      <c r="W11" s="72">
        <f>Table_1a!W80/1000</f>
        <v>0.42669999999999997</v>
      </c>
      <c r="X11" s="72">
        <f>Table_1a!X80/1000</f>
        <v>0.57429999999999992</v>
      </c>
      <c r="Y11" s="72">
        <f>Table_1a!Y80/1000</f>
        <v>0.62269999999999992</v>
      </c>
      <c r="Z11" s="72">
        <f>Table_1a!Z80/1000</f>
        <v>0.55109999999999992</v>
      </c>
      <c r="AA11" s="72">
        <f>Table_1a!AA80/1000</f>
        <v>0.59309999999999996</v>
      </c>
      <c r="AB11" s="72">
        <f>Table_1a!AB80/1000</f>
        <v>0.71209999999999996</v>
      </c>
      <c r="AC11" s="72">
        <f>Table_1a!AC80/1000</f>
        <v>0.67810000000000004</v>
      </c>
      <c r="AD11" s="72">
        <f>Table_1a!AD80/1000</f>
        <v>0.77519999999999989</v>
      </c>
      <c r="AE11" s="72">
        <f>Table_1a!AE80/1000</f>
        <v>1.1025</v>
      </c>
      <c r="AF11" s="72">
        <f>Table_1a!AF80/1000</f>
        <v>1.2310000000000001</v>
      </c>
      <c r="AG11" s="72">
        <f>Table_1a!AG80/1000</f>
        <v>1.7755000000000001</v>
      </c>
      <c r="AH11" s="72">
        <f>Table_1a!AH80/1000</f>
        <v>2.7210000000000001</v>
      </c>
      <c r="AI11" s="72">
        <f>Table_1a!AI80/1000</f>
        <v>3.9000599999999999</v>
      </c>
      <c r="AJ11" s="72">
        <f>Table_1a!AJ80/1000</f>
        <v>4.2990600000000008</v>
      </c>
      <c r="AK11" s="72">
        <f>Table_1a!AK80/1000</f>
        <v>4.9780600000000002</v>
      </c>
      <c r="AL11" s="72">
        <f>Table_1a!AL80/1000</f>
        <v>5.5010600000000007</v>
      </c>
      <c r="AM11" s="72">
        <f>Table_1a!AM80/1000</f>
        <v>6.0850600000000004</v>
      </c>
      <c r="AN11" s="72">
        <f>Table_1a!AN80/1000</f>
        <v>6.6050600000000008</v>
      </c>
      <c r="AO11" s="72">
        <f>Table_1a!AO80/1000</f>
        <v>7.0880600000000005</v>
      </c>
      <c r="AP11" s="72">
        <f>Table_1a!AP80/1000</f>
        <v>7.4840600000000004</v>
      </c>
      <c r="AQ11" s="72">
        <f>Table_1a!AQ80/1000</f>
        <v>7.8925679999999998</v>
      </c>
      <c r="AR11" s="72">
        <f>Table_1a!AR80/1000</f>
        <v>8.0315510000000021</v>
      </c>
      <c r="AS11" s="72">
        <f>Table_1a!AS80/1000</f>
        <v>8.4119089999999996</v>
      </c>
      <c r="AT11" s="72">
        <f>Table_1a!AT80/1000</f>
        <v>9.1728167156850411</v>
      </c>
      <c r="AU11" s="72">
        <f>Table_1a!AU80/1000</f>
        <v>10.755346568931577</v>
      </c>
      <c r="AV11" s="72">
        <f>Table_1a!AV80/1000</f>
        <v>12.410679000000002</v>
      </c>
      <c r="AW11" s="72">
        <f>Table_1a!AW80/1000</f>
        <v>14.068823</v>
      </c>
      <c r="AX11" s="72">
        <f>Table_1a!AX80/1000</f>
        <v>14.698889999999999</v>
      </c>
      <c r="AY11" s="72">
        <f>Table_1a!AY80/1000</f>
        <v>16.122347527041317</v>
      </c>
      <c r="AZ11" s="72">
        <f>Table_1a!AZ80/1000</f>
        <v>17.621866000000001</v>
      </c>
      <c r="BA11" s="72">
        <f>Table_1a!BA80/1000</f>
        <v>18.587272009000003</v>
      </c>
      <c r="BB11" s="72">
        <f>Table_1a!BB80/1000</f>
        <v>19.334144725038435</v>
      </c>
      <c r="BC11" s="72">
        <f>Table_1a!BC80/1000</f>
        <v>21.437683100000015</v>
      </c>
      <c r="BD11" s="72">
        <f>Table_1a!BD80/1000</f>
        <v>23.910498331296751</v>
      </c>
      <c r="BE11" s="72">
        <f>Table_1a!BE80/1000</f>
        <v>24.695169227916086</v>
      </c>
      <c r="BF11" s="72">
        <f>Table_1a!BF80/1000</f>
        <v>24.320416560955216</v>
      </c>
      <c r="BG11" s="72">
        <f>Table_1a!BG80/1000</f>
        <v>16.358236688028089</v>
      </c>
      <c r="BH11" s="72">
        <f>Table_1a!BH80/1000</f>
        <v>17.655991089</v>
      </c>
      <c r="BI11" s="72">
        <f>Table_1a!BI80/1000</f>
        <v>19.171410324448999</v>
      </c>
      <c r="BJ11" s="72">
        <f>Table_1a!BJ80/1000</f>
        <v>18.912443974729797</v>
      </c>
      <c r="BK11" s="72">
        <f>Table_1a!BK80/1000</f>
        <v>20.134145588311135</v>
      </c>
      <c r="BL11" s="72">
        <f>Table_1a!BL80/1000</f>
        <v>22.11913800687423</v>
      </c>
      <c r="BM11" s="72">
        <f>Table_1a!BM80/1000</f>
        <v>23.493366511449778</v>
      </c>
      <c r="BN11" s="72">
        <f>Table_1a!BN80/1000</f>
        <v>24.251324629427096</v>
      </c>
      <c r="BO11" s="72">
        <f>Table_1a!BO80/1000</f>
        <v>24.518543630379988</v>
      </c>
      <c r="BP11" s="72">
        <f>Table_1a!BP80/1000</f>
        <v>25.755445607450234</v>
      </c>
      <c r="BQ11" s="72">
        <f>Table_1a!BQ80/1000</f>
        <v>26.300891344340588</v>
      </c>
      <c r="BR11" s="72">
        <f>Table_1a!BR80/1000</f>
        <v>27.925510779285048</v>
      </c>
      <c r="BS11" s="72">
        <f>Table_1a!BS80/1000</f>
        <v>28.799212007561117</v>
      </c>
      <c r="BT11" s="72">
        <f>Table_1a!BT80/1000</f>
        <v>29.033995671540161</v>
      </c>
      <c r="BU11" s="72">
        <f>Table_1a!BU80/1000</f>
        <v>30.481840596910011</v>
      </c>
      <c r="BV11" s="72">
        <f>Table_1a!BV80/1000</f>
        <v>31.175940817977654</v>
      </c>
      <c r="BW11" s="72">
        <f>Table_1a!BW80/1000</f>
        <v>32.204240605370011</v>
      </c>
      <c r="BX11" s="72">
        <f>Table_1a!BX80/1000</f>
        <v>31.2592060100881</v>
      </c>
      <c r="BY11" s="72">
        <f>Table_1a!BY80/1000</f>
        <v>32.406009198159197</v>
      </c>
      <c r="BZ11" s="72">
        <f>Table_1a!BZ80/1000</f>
        <v>35.716815567382689</v>
      </c>
      <c r="CA11" s="72">
        <f>Table_1a!CA80/1000</f>
        <v>41.906981139721317</v>
      </c>
      <c r="CB11" s="72">
        <f>Table_1a!CB80/1000</f>
        <v>46.327194357830329</v>
      </c>
      <c r="CC11" s="72">
        <f>Table_1a!CC80/1000</f>
        <v>48.580130611385918</v>
      </c>
      <c r="CD11" s="72">
        <f>Table_1a!CD80/1000</f>
        <v>50.960838970782902</v>
      </c>
      <c r="CE11" s="73">
        <f>Table_1a!CE80/1000</f>
        <v>53.660184569829319</v>
      </c>
    </row>
    <row r="12" spans="1:83" x14ac:dyDescent="0.35">
      <c r="B12" s="109" t="s">
        <v>137</v>
      </c>
      <c r="D12" s="120">
        <f t="shared" ref="D12:AI12" si="0">SUM(D9:D11)</f>
        <v>0.47130000000000005</v>
      </c>
      <c r="E12" s="120">
        <f t="shared" si="0"/>
        <v>0.5978</v>
      </c>
      <c r="F12" s="120">
        <f t="shared" si="0"/>
        <v>0.61050000000000004</v>
      </c>
      <c r="G12" s="120">
        <f t="shared" si="0"/>
        <v>0.6421</v>
      </c>
      <c r="H12" s="120">
        <f t="shared" si="0"/>
        <v>0.77520000000000011</v>
      </c>
      <c r="I12" s="120">
        <f t="shared" si="0"/>
        <v>0.81669999999999998</v>
      </c>
      <c r="J12" s="120">
        <f t="shared" si="0"/>
        <v>0.83920000000000006</v>
      </c>
      <c r="K12" s="120">
        <f t="shared" si="0"/>
        <v>0.94230000000000003</v>
      </c>
      <c r="L12" s="120">
        <f t="shared" si="0"/>
        <v>0.98079999999999989</v>
      </c>
      <c r="M12" s="120">
        <f t="shared" si="0"/>
        <v>1.0510999999999999</v>
      </c>
      <c r="N12" s="120">
        <f t="shared" si="0"/>
        <v>1.2869999999999999</v>
      </c>
      <c r="O12" s="120">
        <f t="shared" si="0"/>
        <v>1.3504</v>
      </c>
      <c r="P12" s="120">
        <f t="shared" si="0"/>
        <v>1.3897999999999999</v>
      </c>
      <c r="Q12" s="120">
        <f t="shared" si="0"/>
        <v>1.5530999999999999</v>
      </c>
      <c r="R12" s="120">
        <f t="shared" si="0"/>
        <v>1.6457999999999999</v>
      </c>
      <c r="S12" s="120">
        <f t="shared" si="0"/>
        <v>1.8905999999999996</v>
      </c>
      <c r="T12" s="120">
        <f t="shared" si="0"/>
        <v>1.9621000000000002</v>
      </c>
      <c r="U12" s="120">
        <f t="shared" si="0"/>
        <v>2.3224</v>
      </c>
      <c r="V12" s="120">
        <f t="shared" si="0"/>
        <v>2.4564999999999997</v>
      </c>
      <c r="W12" s="120">
        <f t="shared" si="0"/>
        <v>2.7896000000000001</v>
      </c>
      <c r="X12" s="120">
        <f t="shared" si="0"/>
        <v>3.1722000000000001</v>
      </c>
      <c r="Y12" s="120">
        <f t="shared" si="0"/>
        <v>3.3921000000000001</v>
      </c>
      <c r="Z12" s="120">
        <f t="shared" si="0"/>
        <v>3.6364999999999998</v>
      </c>
      <c r="AA12" s="120">
        <f t="shared" si="0"/>
        <v>4.2298</v>
      </c>
      <c r="AB12" s="120">
        <f t="shared" si="0"/>
        <v>4.8976999999999986</v>
      </c>
      <c r="AC12" s="120">
        <f t="shared" si="0"/>
        <v>5.5049989999999998</v>
      </c>
      <c r="AD12" s="120">
        <f t="shared" si="0"/>
        <v>6.9017270000000002</v>
      </c>
      <c r="AE12" s="120">
        <f t="shared" si="0"/>
        <v>9.3375790000000016</v>
      </c>
      <c r="AF12" s="120">
        <f t="shared" si="0"/>
        <v>11.114196000000002</v>
      </c>
      <c r="AG12" s="120">
        <f t="shared" si="0"/>
        <v>13.36712</v>
      </c>
      <c r="AH12" s="120">
        <f t="shared" si="0"/>
        <v>15.873000000000001</v>
      </c>
      <c r="AI12" s="120">
        <f t="shared" si="0"/>
        <v>18.777059999999999</v>
      </c>
      <c r="AJ12" s="120">
        <f t="shared" ref="AJ12:BO12" si="1">SUM(AJ9:AJ11)</f>
        <v>22.658060000000003</v>
      </c>
      <c r="AK12" s="120">
        <f t="shared" si="1"/>
        <v>27.698309999999999</v>
      </c>
      <c r="AL12" s="120">
        <f t="shared" si="1"/>
        <v>31.628060000000005</v>
      </c>
      <c r="AM12" s="120">
        <f t="shared" si="1"/>
        <v>35.332059999999998</v>
      </c>
      <c r="AN12" s="120">
        <f t="shared" si="1"/>
        <v>38.251060000000003</v>
      </c>
      <c r="AO12" s="120">
        <f t="shared" si="1"/>
        <v>41.768059999999998</v>
      </c>
      <c r="AP12" s="120">
        <f t="shared" si="1"/>
        <v>44.917658000000003</v>
      </c>
      <c r="AQ12" s="120">
        <f t="shared" si="1"/>
        <v>46.700744</v>
      </c>
      <c r="AR12" s="120">
        <f t="shared" si="1"/>
        <v>47.317750509999996</v>
      </c>
      <c r="AS12" s="120">
        <f t="shared" si="1"/>
        <v>50.314249481000004</v>
      </c>
      <c r="AT12" s="120">
        <f t="shared" si="1"/>
        <v>56.478799715685042</v>
      </c>
      <c r="AU12" s="120">
        <f t="shared" si="1"/>
        <v>66.302888468443314</v>
      </c>
      <c r="AV12" s="120">
        <f t="shared" si="1"/>
        <v>75.257452000000001</v>
      </c>
      <c r="AW12" s="120">
        <f t="shared" si="1"/>
        <v>82.437566000000004</v>
      </c>
      <c r="AX12" s="120">
        <f t="shared" si="1"/>
        <v>84.862667213999998</v>
      </c>
      <c r="AY12" s="120">
        <f t="shared" si="1"/>
        <v>88.710819153041314</v>
      </c>
      <c r="AZ12" s="120">
        <f t="shared" si="1"/>
        <v>92.217949757</v>
      </c>
      <c r="BA12" s="120">
        <f t="shared" si="1"/>
        <v>93.347393756999992</v>
      </c>
      <c r="BB12" s="120">
        <f t="shared" si="1"/>
        <v>95.565317560038437</v>
      </c>
      <c r="BC12" s="120">
        <f t="shared" si="1"/>
        <v>99.048585242467709</v>
      </c>
      <c r="BD12" s="120">
        <f t="shared" si="1"/>
        <v>101.37384078511492</v>
      </c>
      <c r="BE12" s="120">
        <f t="shared" si="1"/>
        <v>106.70685189487553</v>
      </c>
      <c r="BF12" s="120">
        <f t="shared" si="1"/>
        <v>110.30229898003748</v>
      </c>
      <c r="BG12" s="120">
        <f t="shared" si="1"/>
        <v>105.79062308501705</v>
      </c>
      <c r="BH12" s="120">
        <f t="shared" si="1"/>
        <v>111.09255313748041</v>
      </c>
      <c r="BI12" s="120">
        <f t="shared" si="1"/>
        <v>115.80299954677368</v>
      </c>
      <c r="BJ12" s="120">
        <f t="shared" si="1"/>
        <v>119.21389655344038</v>
      </c>
      <c r="BK12" s="120">
        <f t="shared" si="1"/>
        <v>126.24220586285739</v>
      </c>
      <c r="BL12" s="120">
        <f t="shared" si="1"/>
        <v>135.75716542445363</v>
      </c>
      <c r="BM12" s="120">
        <f t="shared" si="1"/>
        <v>148.00400969052214</v>
      </c>
      <c r="BN12" s="120">
        <f t="shared" si="1"/>
        <v>153.36155516980355</v>
      </c>
      <c r="BO12" s="120">
        <f t="shared" si="1"/>
        <v>158.96044687856627</v>
      </c>
      <c r="BP12" s="120">
        <f t="shared" ref="BP12:CE12" si="2">SUM(BP9:BP11)</f>
        <v>166.55267893256195</v>
      </c>
      <c r="BQ12" s="120">
        <f t="shared" si="2"/>
        <v>164.13218598876674</v>
      </c>
      <c r="BR12" s="120">
        <f t="shared" si="2"/>
        <v>168.28722403787506</v>
      </c>
      <c r="BS12" s="120">
        <f t="shared" si="2"/>
        <v>171.79950613092112</v>
      </c>
      <c r="BT12" s="120">
        <f t="shared" si="2"/>
        <v>173.8273769477901</v>
      </c>
      <c r="BU12" s="120">
        <f t="shared" si="2"/>
        <v>178.04274357683769</v>
      </c>
      <c r="BV12" s="120">
        <f t="shared" si="2"/>
        <v>183.72867964596605</v>
      </c>
      <c r="BW12" s="120">
        <f t="shared" si="2"/>
        <v>192.44364650102622</v>
      </c>
      <c r="BX12" s="120">
        <f t="shared" si="2"/>
        <v>213.21968668317143</v>
      </c>
      <c r="BY12" s="120">
        <f t="shared" si="2"/>
        <v>215.99949592175039</v>
      </c>
      <c r="BZ12" s="120">
        <f t="shared" si="2"/>
        <v>224.42854488854528</v>
      </c>
      <c r="CA12" s="120">
        <f t="shared" si="2"/>
        <v>253.60626126411768</v>
      </c>
      <c r="CB12" s="120">
        <f t="shared" si="2"/>
        <v>279.70412572360294</v>
      </c>
      <c r="CC12" s="120">
        <f t="shared" si="2"/>
        <v>290.73848919107388</v>
      </c>
      <c r="CD12" s="120">
        <f t="shared" si="2"/>
        <v>297.82075947657927</v>
      </c>
      <c r="CE12" s="121">
        <f t="shared" si="2"/>
        <v>304.78592385638808</v>
      </c>
    </row>
    <row r="13" spans="1:83" ht="51" customHeight="1" x14ac:dyDescent="0.35">
      <c r="B13" s="119" t="s">
        <v>211</v>
      </c>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3"/>
    </row>
    <row r="14" spans="1:83" x14ac:dyDescent="0.35">
      <c r="B14" s="74" t="s">
        <v>206</v>
      </c>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7">
        <f>Table_2a!AH17/1000</f>
        <v>3.8212009057648627E-2</v>
      </c>
      <c r="AI14" s="77">
        <f>Table_2a!AI17/1000</f>
        <v>4.5189829137708332E-2</v>
      </c>
      <c r="AJ14" s="77">
        <f>Table_2a!AJ17/1000</f>
        <v>5.3999241405613699E-2</v>
      </c>
      <c r="AK14" s="77">
        <f>Table_2a!AK17/1000</f>
        <v>6.2342414539001766E-2</v>
      </c>
      <c r="AL14" s="77">
        <f>Table_2a!AL17/1000</f>
        <v>7.185954155132003E-2</v>
      </c>
      <c r="AM14" s="77">
        <f>Table_2a!AM17/1000</f>
        <v>7.86472729167699E-2</v>
      </c>
      <c r="AN14" s="77">
        <f>Table_2a!AN17/1000</f>
        <v>8.4034886228206235E-2</v>
      </c>
      <c r="AO14" s="77">
        <f>Table_2a!AO17/1000</f>
        <v>9.3675937329378026E-2</v>
      </c>
      <c r="AP14" s="77">
        <f>Table_2a!AP17/1000</f>
        <v>0.10099402633497175</v>
      </c>
      <c r="AQ14" s="77">
        <f>Table_2a!AQ17/1000</f>
        <v>0.11138888622317154</v>
      </c>
      <c r="AR14" s="77">
        <f>Table_2a!AR17/1000</f>
        <v>0.11974097445514689</v>
      </c>
      <c r="AS14" s="77">
        <f>Table_2a!AS17/1000</f>
        <v>0.13007975711499967</v>
      </c>
      <c r="AT14" s="77">
        <f>Table_2a!AT17/1000</f>
        <v>0.15129442329670836</v>
      </c>
      <c r="AU14" s="77">
        <f>Table_2a!AU17/1000</f>
        <v>0.18310452084153347</v>
      </c>
      <c r="AV14" s="77">
        <f>Table_2a!AV17/1000</f>
        <v>0.23344177379818212</v>
      </c>
      <c r="AW14" s="77">
        <f>Table_2a!AW17/1000</f>
        <v>0.32523502588180236</v>
      </c>
      <c r="AX14" s="77">
        <f>Table_2a!AX17/1000</f>
        <v>0.36515245224968751</v>
      </c>
      <c r="AY14" s="77">
        <f>Table_2a!AY17/1000</f>
        <v>0.43739160512525266</v>
      </c>
      <c r="AZ14" s="77">
        <f>Table_2a!AZ17/1000</f>
        <v>0.44327124191823353</v>
      </c>
      <c r="BA14" s="77">
        <f>Table_2a!BA17/1000</f>
        <v>0.4886237591892677</v>
      </c>
      <c r="BB14" s="77">
        <f>Table_2a!BB17/1000</f>
        <v>0.52858293270579093</v>
      </c>
      <c r="BC14" s="77">
        <f>Table_2a!BC17/1000</f>
        <v>0.56642950568822015</v>
      </c>
      <c r="BD14" s="77">
        <f>Table_2a!BD17/1000</f>
        <v>0.66776598548293808</v>
      </c>
      <c r="BE14" s="77">
        <f>Table_2a!BE17/1000</f>
        <v>0.68014794552251256</v>
      </c>
      <c r="BF14" s="77">
        <f>Table_2a!BF17/1000</f>
        <v>0.76279799999999887</v>
      </c>
      <c r="BG14" s="77">
        <f>Table_2a!BG17/1000</f>
        <v>0.79402521823565664</v>
      </c>
      <c r="BH14" s="77">
        <f>Table_2a!BH17/1000</f>
        <v>0.84255900000000061</v>
      </c>
      <c r="BI14" s="77">
        <f>Table_2a!BI17/1000</f>
        <v>0.92426479697783859</v>
      </c>
      <c r="BJ14" s="77">
        <f>Table_2a!BJ17/1000</f>
        <v>0.97307987379439642</v>
      </c>
      <c r="BK14" s="77">
        <f>Table_2a!BK17/1000</f>
        <v>1.040024715870719</v>
      </c>
      <c r="BL14" s="77">
        <f>Table_2a!BL17/1000</f>
        <v>1.1059393085337212</v>
      </c>
      <c r="BM14" s="77">
        <f>Table_2a!BM17/1000</f>
        <v>1.1923924182195147</v>
      </c>
      <c r="BN14" s="77">
        <f>Table_2a!BN17/1000</f>
        <v>1.2202959423261623</v>
      </c>
      <c r="BO14" s="77">
        <f>Table_2a!BO17/1000</f>
        <v>1.3147165739259212</v>
      </c>
      <c r="BP14" s="77">
        <f>Table_2a!BP17/1000</f>
        <v>1.3906353122046253</v>
      </c>
      <c r="BQ14" s="77">
        <f>Table_2a!BQ17/1000</f>
        <v>1.4633916564663692</v>
      </c>
      <c r="BR14" s="77">
        <f>Table_2a!BR17/1000</f>
        <v>1.7174043496814249</v>
      </c>
      <c r="BS14" s="77">
        <f>Table_2a!BS17/1000</f>
        <v>1.8349490892979174</v>
      </c>
      <c r="BT14" s="77">
        <f>Table_2a!BT17/1000</f>
        <v>1.8972120008984343</v>
      </c>
      <c r="BU14" s="77">
        <f>Table_2a!BU17/1000</f>
        <v>1.9654420231168197</v>
      </c>
      <c r="BV14" s="77">
        <f>Table_2a!BV17/1000</f>
        <v>2.1143233711450695</v>
      </c>
      <c r="BW14" s="77">
        <f>Table_2a!BW17/1000</f>
        <v>2.2994628969686621</v>
      </c>
      <c r="BX14" s="77">
        <f>Table_2a!BX17/1000</f>
        <v>2.246887923309584</v>
      </c>
      <c r="BY14" s="77">
        <f>Table_2a!BY17/1000</f>
        <v>2.4457964680341004</v>
      </c>
      <c r="BZ14" s="77">
        <f>Table_2a!BZ17/1000</f>
        <v>2.8137896423854083</v>
      </c>
      <c r="CA14" s="77">
        <f>Table_2a!CA17/1000</f>
        <v>3.3878586413919414</v>
      </c>
      <c r="CB14" s="77">
        <f>Table_2a!CB17/1000</f>
        <v>3.8289641738724978</v>
      </c>
      <c r="CC14" s="77">
        <f>Table_2a!CC17/1000</f>
        <v>4.0388861200444675</v>
      </c>
      <c r="CD14" s="77">
        <f>Table_2a!CD17/1000</f>
        <v>4.2435011199195429</v>
      </c>
      <c r="CE14" s="78">
        <f>Table_2a!CE17/1000</f>
        <v>4.4902939198578062</v>
      </c>
    </row>
    <row r="15" spans="1:83" x14ac:dyDescent="0.35">
      <c r="B15" s="74" t="s">
        <v>207</v>
      </c>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7">
        <f>Table_2a!AH76/1000</f>
        <v>4.0872273647098112</v>
      </c>
      <c r="AI15" s="77">
        <f>Table_2a!AI76/1000</f>
        <v>4.4339729056964119</v>
      </c>
      <c r="AJ15" s="77">
        <f>Table_2a!AJ76/1000</f>
        <v>5.8044348053450809</v>
      </c>
      <c r="AK15" s="77">
        <f>Table_2a!AK76/1000</f>
        <v>7.6697643336848849</v>
      </c>
      <c r="AL15" s="77">
        <f>Table_2a!AL76/1000</f>
        <v>9.0884149574401771</v>
      </c>
      <c r="AM15" s="77">
        <f>Table_2a!AM76/1000</f>
        <v>10.708548004269627</v>
      </c>
      <c r="AN15" s="77">
        <f>Table_2a!AN76/1000</f>
        <v>11.886313985398557</v>
      </c>
      <c r="AO15" s="77">
        <f>Table_2a!AO76/1000</f>
        <v>13.017019488817986</v>
      </c>
      <c r="AP15" s="77">
        <f>Table_2a!AP76/1000</f>
        <v>14.194694757319626</v>
      </c>
      <c r="AQ15" s="77">
        <f>Table_2a!AQ76/1000</f>
        <v>14.367511717459035</v>
      </c>
      <c r="AR15" s="77">
        <f>Table_2a!AR76/1000</f>
        <v>13.821885689247209</v>
      </c>
      <c r="AS15" s="77">
        <f>Table_2a!AS76/1000</f>
        <v>14.05693518393573</v>
      </c>
      <c r="AT15" s="77">
        <f>Table_2a!AT76/1000</f>
        <v>16.319359410054382</v>
      </c>
      <c r="AU15" s="77">
        <f>Table_2a!AU76/1000</f>
        <v>21.223094072210827</v>
      </c>
      <c r="AV15" s="77">
        <f>Table_2a!AV76/1000</f>
        <v>25.238697901374167</v>
      </c>
      <c r="AW15" s="77">
        <f>Table_2a!AW76/1000</f>
        <v>28.282290239862771</v>
      </c>
      <c r="AX15" s="77">
        <f>Table_2a!AX76/1000</f>
        <v>29.274234871308582</v>
      </c>
      <c r="AY15" s="77">
        <f>Table_2a!AY76/1000</f>
        <v>30.689238521149569</v>
      </c>
      <c r="AZ15" s="77">
        <f>Table_2a!AZ76/1000</f>
        <v>31.142787199387289</v>
      </c>
      <c r="BA15" s="77">
        <f>Table_2a!BA76/1000</f>
        <v>30.118971854383787</v>
      </c>
      <c r="BB15" s="77">
        <f>Table_2a!BB76/1000</f>
        <v>29.936464944798306</v>
      </c>
      <c r="BC15" s="77">
        <f>Table_2a!BC76/1000</f>
        <v>29.598920484797166</v>
      </c>
      <c r="BD15" s="77">
        <f>Table_2a!BD76/1000</f>
        <v>29.680475521105301</v>
      </c>
      <c r="BE15" s="77">
        <f>Table_2a!BE76/1000</f>
        <v>30.37090463706021</v>
      </c>
      <c r="BF15" s="77">
        <f>Table_2a!BF76/1000</f>
        <v>31.767564711638769</v>
      </c>
      <c r="BG15" s="77">
        <f>Table_2a!BG76/1000</f>
        <v>32.949344465398681</v>
      </c>
      <c r="BH15" s="77">
        <f>Table_2a!BH76/1000</f>
        <v>33.970896257800078</v>
      </c>
      <c r="BI15" s="77">
        <f>Table_2a!BI76/1000</f>
        <v>34.999728367404188</v>
      </c>
      <c r="BJ15" s="77">
        <f>Table_2a!BJ76/1000</f>
        <v>36.307526404963731</v>
      </c>
      <c r="BK15" s="77">
        <f>Table_2a!BK76/1000</f>
        <v>38.263329337690422</v>
      </c>
      <c r="BL15" s="77">
        <f>Table_2a!BL76/1000</f>
        <v>40.742530283141413</v>
      </c>
      <c r="BM15" s="77">
        <f>Table_2a!BM76/1000</f>
        <v>46.870899391809679</v>
      </c>
      <c r="BN15" s="77">
        <f>Table_2a!BN76/1000</f>
        <v>48.524116056627939</v>
      </c>
      <c r="BO15" s="77">
        <f>Table_2a!BO76/1000</f>
        <v>50.302962045437845</v>
      </c>
      <c r="BP15" s="77">
        <f>Table_2a!BP76/1000</f>
        <v>52.228012503016231</v>
      </c>
      <c r="BQ15" s="77">
        <f>Table_2a!BQ76/1000</f>
        <v>51.810043229267251</v>
      </c>
      <c r="BR15" s="77">
        <f>Table_2a!BR76/1000</f>
        <v>52.336540697534218</v>
      </c>
      <c r="BS15" s="77">
        <f>Table_2a!BS76/1000</f>
        <v>53.667274842951841</v>
      </c>
      <c r="BT15" s="77">
        <f>Table_2a!BT76/1000</f>
        <v>54.137267693979283</v>
      </c>
      <c r="BU15" s="77">
        <f>Table_2a!BU76/1000</f>
        <v>56.668971866431995</v>
      </c>
      <c r="BV15" s="77">
        <f>Table_2a!BV76/1000</f>
        <v>59.983187159849216</v>
      </c>
      <c r="BW15" s="77">
        <f>Table_2a!BW76/1000</f>
        <v>66.42688765953298</v>
      </c>
      <c r="BX15" s="77">
        <f>Table_2a!BX76/1000</f>
        <v>85.399216528180844</v>
      </c>
      <c r="BY15" s="77">
        <f>Table_2a!BY76/1000</f>
        <v>86.370515804356572</v>
      </c>
      <c r="BZ15" s="77">
        <f>Table_2a!BZ76/1000</f>
        <v>87.703540009993503</v>
      </c>
      <c r="CA15" s="77">
        <f>Table_2a!CA76/1000</f>
        <v>98.858306348886458</v>
      </c>
      <c r="CB15" s="77">
        <f>Table_2a!CB76/1000</f>
        <v>111.74654742329247</v>
      </c>
      <c r="CC15" s="77">
        <f>Table_2a!CC76/1000</f>
        <v>116.61119344656184</v>
      </c>
      <c r="CD15" s="77">
        <f>Table_2a!CD76/1000</f>
        <v>119.35824094451404</v>
      </c>
      <c r="CE15" s="78">
        <f>Table_2a!CE76/1000</f>
        <v>123.03611087297811</v>
      </c>
    </row>
    <row r="16" spans="1:83" x14ac:dyDescent="0.35">
      <c r="B16" s="74" t="s">
        <v>196</v>
      </c>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7">
        <f>Table_2a!AH126/1000</f>
        <v>8.9100543624361954</v>
      </c>
      <c r="AI16" s="77">
        <f>Table_2a!AI126/1000</f>
        <v>10.30681680916588</v>
      </c>
      <c r="AJ16" s="77">
        <f>Table_2a!AJ126/1000</f>
        <v>12.313740307095463</v>
      </c>
      <c r="AK16" s="77">
        <f>Table_2a!AK126/1000</f>
        <v>14.493238721276105</v>
      </c>
      <c r="AL16" s="77">
        <f>Table_2a!AL126/1000</f>
        <v>16.239318895258503</v>
      </c>
      <c r="AM16" s="77">
        <f>Table_2a!AM126/1000</f>
        <v>17.595902157313606</v>
      </c>
      <c r="AN16" s="77">
        <f>Table_2a!AN126/1000</f>
        <v>18.637940530623233</v>
      </c>
      <c r="AO16" s="77">
        <f>Table_2a!AO126/1000</f>
        <v>20.344244861138339</v>
      </c>
      <c r="AP16" s="77">
        <f>Table_2a!AP126/1000</f>
        <v>21.827393655278737</v>
      </c>
      <c r="AQ16" s="77">
        <f>Table_2a!AQ126/1000</f>
        <v>23.018209763317806</v>
      </c>
      <c r="AR16" s="77">
        <f>Table_2a!AR126/1000</f>
        <v>24.111016892964305</v>
      </c>
      <c r="AS16" s="77">
        <f>Table_2a!AS126/1000</f>
        <v>26.101131256615957</v>
      </c>
      <c r="AT16" s="77">
        <f>Table_2a!AT126/1000</f>
        <v>28.882238575136881</v>
      </c>
      <c r="AU16" s="77">
        <f>Table_2a!AU126/1000</f>
        <v>32.769179029366185</v>
      </c>
      <c r="AV16" s="77">
        <f>Table_2a!AV126/1000</f>
        <v>35.520090726400312</v>
      </c>
      <c r="AW16" s="77">
        <f>Table_2a!AW126/1000</f>
        <v>38.027385195152178</v>
      </c>
      <c r="AX16" s="77">
        <f>Table_2a!AX126/1000</f>
        <v>39.174223848013305</v>
      </c>
      <c r="AY16" s="77">
        <f>Table_2a!AY126/1000</f>
        <v>41.009677420196041</v>
      </c>
      <c r="AZ16" s="77">
        <f>Table_2a!AZ126/1000</f>
        <v>43.344847705346645</v>
      </c>
      <c r="BA16" s="77">
        <f>Table_2a!BA126/1000</f>
        <v>45.296793622831608</v>
      </c>
      <c r="BB16" s="77">
        <f>Table_2a!BB126/1000</f>
        <v>47.433782529303187</v>
      </c>
      <c r="BC16" s="77">
        <f>Table_2a!BC126/1000</f>
        <v>50.591433705644626</v>
      </c>
      <c r="BD16" s="77">
        <f>Table_2a!BD126/1000</f>
        <v>53.270351131481974</v>
      </c>
      <c r="BE16" s="77">
        <f>Table_2a!BE126/1000</f>
        <v>57.415151294864764</v>
      </c>
      <c r="BF16" s="77">
        <f>Table_2a!BF126/1000</f>
        <v>60.917041156778012</v>
      </c>
      <c r="BG16" s="77">
        <f>Table_2a!BG126/1000</f>
        <v>64.096181623095063</v>
      </c>
      <c r="BH16" s="77">
        <f>Table_2a!BH126/1000</f>
        <v>68.865767916761982</v>
      </c>
      <c r="BI16" s="77">
        <f>Table_2a!BI126/1000</f>
        <v>73.094220242091581</v>
      </c>
      <c r="BJ16" s="77">
        <f>Table_2a!BJ126/1000</f>
        <v>75.442196958720331</v>
      </c>
      <c r="BK16" s="77">
        <f>Table_2a!BK126/1000</f>
        <v>80.664915636812808</v>
      </c>
      <c r="BL16" s="77">
        <f>Table_2a!BL126/1000</f>
        <v>87.690903575046477</v>
      </c>
      <c r="BM16" s="77">
        <f>Table_2a!BM126/1000</f>
        <v>93.817217961027325</v>
      </c>
      <c r="BN16" s="77">
        <f>Table_2a!BN126/1000</f>
        <v>97.481017197801009</v>
      </c>
      <c r="BO16" s="77">
        <f>Table_2a!BO126/1000</f>
        <v>101.38614626106553</v>
      </c>
      <c r="BP16" s="77">
        <f>Table_2a!BP126/1000</f>
        <v>107.13380979268361</v>
      </c>
      <c r="BQ16" s="77">
        <f>Table_2a!BQ126/1000</f>
        <v>110.08018108297058</v>
      </c>
      <c r="BR16" s="77">
        <f>Table_2a!BR126/1000</f>
        <v>113.50184827687684</v>
      </c>
      <c r="BS16" s="77">
        <f>Table_2a!BS126/1000</f>
        <v>115.595307614459</v>
      </c>
      <c r="BT16" s="77">
        <f>Table_2a!BT126/1000</f>
        <v>117.10617188378923</v>
      </c>
      <c r="BU16" s="77">
        <f>Table_2a!BU126/1000</f>
        <v>118.71096898566957</v>
      </c>
      <c r="BV16" s="77">
        <f>Table_2a!BV126/1000</f>
        <v>121.13048772844834</v>
      </c>
      <c r="BW16" s="77">
        <f>Table_2a!BW126/1000</f>
        <v>123.44659369714623</v>
      </c>
      <c r="BX16" s="77">
        <f>Table_2a!BX126/1000</f>
        <v>125.56280664983045</v>
      </c>
      <c r="BY16" s="77">
        <f>Table_2a!BY126/1000</f>
        <v>127.17663360547461</v>
      </c>
      <c r="BZ16" s="77">
        <f>Table_2a!BZ126/1000</f>
        <v>133.90729487257514</v>
      </c>
      <c r="CA16" s="77">
        <f>Table_2a!CA126/1000</f>
        <v>151.3578340660294</v>
      </c>
      <c r="CB16" s="77">
        <f>Table_2a!CB126/1000</f>
        <v>164.12729032233975</v>
      </c>
      <c r="CC16" s="77">
        <f>Table_2a!CC126/1000</f>
        <v>170.08791207295295</v>
      </c>
      <c r="CD16" s="77">
        <f>Table_2a!CD126/1000</f>
        <v>174.2190174121456</v>
      </c>
      <c r="CE16" s="78">
        <f>Table_2a!CE126/1000</f>
        <v>177.25752290502325</v>
      </c>
    </row>
    <row r="17" spans="2:83" ht="26.25" customHeight="1" x14ac:dyDescent="0.35">
      <c r="B17" s="109" t="s">
        <v>137</v>
      </c>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120">
        <f t="shared" ref="AH17:BM17" si="3">SUM(AH14:AH16)</f>
        <v>13.035493736203655</v>
      </c>
      <c r="AI17" s="120">
        <f t="shared" si="3"/>
        <v>14.785979544</v>
      </c>
      <c r="AJ17" s="120">
        <f t="shared" si="3"/>
        <v>18.17217435384616</v>
      </c>
      <c r="AK17" s="120">
        <f t="shared" si="3"/>
        <v>22.225345469499992</v>
      </c>
      <c r="AL17" s="120">
        <f t="shared" si="3"/>
        <v>25.399593394249997</v>
      </c>
      <c r="AM17" s="120">
        <f t="shared" si="3"/>
        <v>28.383097434500002</v>
      </c>
      <c r="AN17" s="120">
        <f t="shared" si="3"/>
        <v>30.608289402249994</v>
      </c>
      <c r="AO17" s="120">
        <f t="shared" si="3"/>
        <v>33.454940287285702</v>
      </c>
      <c r="AP17" s="120">
        <f t="shared" si="3"/>
        <v>36.123082438933338</v>
      </c>
      <c r="AQ17" s="120">
        <f t="shared" si="3"/>
        <v>37.497110367000012</v>
      </c>
      <c r="AR17" s="120">
        <f t="shared" si="3"/>
        <v>38.052643556666659</v>
      </c>
      <c r="AS17" s="120">
        <f t="shared" si="3"/>
        <v>40.288146197666691</v>
      </c>
      <c r="AT17" s="120">
        <f t="shared" si="3"/>
        <v>45.352892408487975</v>
      </c>
      <c r="AU17" s="120">
        <f t="shared" si="3"/>
        <v>54.175377622418544</v>
      </c>
      <c r="AV17" s="120">
        <f t="shared" si="3"/>
        <v>60.992230401572662</v>
      </c>
      <c r="AW17" s="120">
        <f t="shared" si="3"/>
        <v>66.634910460896748</v>
      </c>
      <c r="AX17" s="120">
        <f t="shared" si="3"/>
        <v>68.81361117157158</v>
      </c>
      <c r="AY17" s="120">
        <f t="shared" si="3"/>
        <v>72.13630754647086</v>
      </c>
      <c r="AZ17" s="120">
        <f t="shared" si="3"/>
        <v>74.930906146652163</v>
      </c>
      <c r="BA17" s="120">
        <f t="shared" si="3"/>
        <v>75.904389236404654</v>
      </c>
      <c r="BB17" s="120">
        <f t="shared" si="3"/>
        <v>77.898830406807292</v>
      </c>
      <c r="BC17" s="120">
        <f t="shared" si="3"/>
        <v>80.756783696130015</v>
      </c>
      <c r="BD17" s="120">
        <f t="shared" si="3"/>
        <v>83.618592638070211</v>
      </c>
      <c r="BE17" s="120">
        <f t="shared" si="3"/>
        <v>88.466203877447484</v>
      </c>
      <c r="BF17" s="120">
        <f t="shared" si="3"/>
        <v>93.447403868416785</v>
      </c>
      <c r="BG17" s="120">
        <f t="shared" si="3"/>
        <v>97.839551306729405</v>
      </c>
      <c r="BH17" s="120">
        <f t="shared" si="3"/>
        <v>103.67922317456205</v>
      </c>
      <c r="BI17" s="120">
        <f t="shared" si="3"/>
        <v>109.01821340647361</v>
      </c>
      <c r="BJ17" s="120">
        <f t="shared" si="3"/>
        <v>112.72280323747846</v>
      </c>
      <c r="BK17" s="120">
        <f t="shared" si="3"/>
        <v>119.96826969037394</v>
      </c>
      <c r="BL17" s="120">
        <f t="shared" si="3"/>
        <v>129.53937316672162</v>
      </c>
      <c r="BM17" s="120">
        <f t="shared" si="3"/>
        <v>141.88050977105652</v>
      </c>
      <c r="BN17" s="120">
        <f t="shared" ref="BN17:CE17" si="4">SUM(BN14:BN16)</f>
        <v>147.2254291967551</v>
      </c>
      <c r="BO17" s="120">
        <f t="shared" si="4"/>
        <v>153.00382488042931</v>
      </c>
      <c r="BP17" s="120">
        <f t="shared" si="4"/>
        <v>160.75245760790446</v>
      </c>
      <c r="BQ17" s="120">
        <f t="shared" si="4"/>
        <v>163.35361596870422</v>
      </c>
      <c r="BR17" s="120">
        <f t="shared" si="4"/>
        <v>167.55579332409249</v>
      </c>
      <c r="BS17" s="120">
        <f t="shared" si="4"/>
        <v>171.09753154670875</v>
      </c>
      <c r="BT17" s="120">
        <f t="shared" si="4"/>
        <v>173.14065157866696</v>
      </c>
      <c r="BU17" s="120">
        <f t="shared" si="4"/>
        <v>177.34538287521838</v>
      </c>
      <c r="BV17" s="120">
        <f t="shared" si="4"/>
        <v>183.22799825944264</v>
      </c>
      <c r="BW17" s="120">
        <f t="shared" si="4"/>
        <v>192.17294425364787</v>
      </c>
      <c r="BX17" s="120">
        <f t="shared" si="4"/>
        <v>213.20891110132089</v>
      </c>
      <c r="BY17" s="120">
        <f t="shared" si="4"/>
        <v>215.99294587786528</v>
      </c>
      <c r="BZ17" s="120">
        <f t="shared" si="4"/>
        <v>224.42462452495403</v>
      </c>
      <c r="CA17" s="120">
        <f t="shared" si="4"/>
        <v>253.6039990563078</v>
      </c>
      <c r="CB17" s="120">
        <f t="shared" si="4"/>
        <v>279.70280191950474</v>
      </c>
      <c r="CC17" s="120">
        <f t="shared" si="4"/>
        <v>290.73799163955925</v>
      </c>
      <c r="CD17" s="120">
        <f t="shared" si="4"/>
        <v>297.82075947657916</v>
      </c>
      <c r="CE17" s="121">
        <f t="shared" si="4"/>
        <v>304.78392769785916</v>
      </c>
    </row>
    <row r="18" spans="2:83" x14ac:dyDescent="0.35">
      <c r="B18" s="122"/>
      <c r="C18" s="122"/>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5"/>
    </row>
    <row r="19" spans="2:83" x14ac:dyDescent="0.35">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3"/>
    </row>
    <row r="20" spans="2:83" ht="31" x14ac:dyDescent="0.35">
      <c r="B20" s="119" t="s">
        <v>212</v>
      </c>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3"/>
    </row>
    <row r="21" spans="2:83" x14ac:dyDescent="0.35">
      <c r="B21" s="74" t="s">
        <v>206</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v>12.499897764728672</v>
      </c>
      <c r="AI21" s="72">
        <v>15.943014789414118</v>
      </c>
      <c r="AJ21" s="72">
        <v>14.556736182578504</v>
      </c>
      <c r="AK21" s="72">
        <v>15.522036007102226</v>
      </c>
      <c r="AL21" s="72">
        <v>16.245139819070562</v>
      </c>
      <c r="AM21" s="72">
        <v>17.097776250903088</v>
      </c>
      <c r="AN21" s="72">
        <v>17.528921833076808</v>
      </c>
      <c r="AO21" s="72">
        <v>17.638050906144336</v>
      </c>
      <c r="AP21" s="72">
        <v>17.287379263839203</v>
      </c>
      <c r="AQ21" s="72">
        <v>16.78259517480371</v>
      </c>
      <c r="AR21" s="72">
        <v>15.8819222190085</v>
      </c>
      <c r="AS21" s="72">
        <v>15.087753219338055</v>
      </c>
      <c r="AT21" s="72">
        <v>14.616070470322411</v>
      </c>
      <c r="AU21" s="72">
        <v>16.193413138117741</v>
      </c>
      <c r="AV21" s="72">
        <v>18.075301891026793</v>
      </c>
      <c r="AW21" s="72">
        <v>19.224531192283017</v>
      </c>
      <c r="AX21" s="72">
        <v>19.15508858080538</v>
      </c>
      <c r="AY21" s="72">
        <v>19.209521760491853</v>
      </c>
      <c r="AZ21" s="72">
        <v>19.070184464461278</v>
      </c>
      <c r="BA21" s="72">
        <v>19.281412536769952</v>
      </c>
      <c r="BB21" s="72">
        <v>19.406445880118039</v>
      </c>
      <c r="BC21" s="72">
        <v>20.869794366713144</v>
      </c>
      <c r="BD21" s="72">
        <v>20.77050258149864</v>
      </c>
      <c r="BE21" s="72">
        <v>21.172476139383747</v>
      </c>
      <c r="BF21" s="72">
        <v>21.597861155683891</v>
      </c>
      <c r="BG21" s="72">
        <v>7.4160259070182164</v>
      </c>
      <c r="BH21" s="72">
        <v>6.3898709824398878</v>
      </c>
      <c r="BI21" s="72">
        <v>5.0675322892442907</v>
      </c>
      <c r="BJ21" s="72">
        <v>4.2984333072038083</v>
      </c>
      <c r="BK21" s="72">
        <v>3.8426009697604084</v>
      </c>
      <c r="BL21" s="72">
        <v>3.4203384518026274</v>
      </c>
      <c r="BM21" s="72">
        <v>2.7265781119674082</v>
      </c>
      <c r="BN21" s="72">
        <v>2.4021086953636752</v>
      </c>
      <c r="BO21" s="72">
        <v>2.2485443028019314</v>
      </c>
      <c r="BP21" s="72">
        <v>2.1065256022505014</v>
      </c>
      <c r="BQ21" s="72">
        <v>2.0055690698316928</v>
      </c>
      <c r="BR21" s="72">
        <v>2.2279173327682056</v>
      </c>
      <c r="BS21" s="72">
        <v>2.3045063438959197</v>
      </c>
      <c r="BT21" s="72">
        <v>2.3067386011580888</v>
      </c>
      <c r="BU21" s="72">
        <v>2.3288173061746789</v>
      </c>
      <c r="BV21" s="72">
        <v>2.4462660724400846</v>
      </c>
      <c r="BW21" s="72">
        <v>2.5731768518422404</v>
      </c>
      <c r="BX21" s="72">
        <v>2.3561653342277045</v>
      </c>
      <c r="BY21" s="72">
        <v>2.5715147573190573</v>
      </c>
      <c r="BZ21" s="72">
        <v>2.8177100059766502</v>
      </c>
      <c r="CA21" s="72">
        <v>3.2839656896932921</v>
      </c>
      <c r="CB21" s="72">
        <v>3.6621789181713931</v>
      </c>
      <c r="CC21" s="72">
        <v>3.8416623246833668</v>
      </c>
      <c r="CD21" s="72">
        <v>3.9873121183637847</v>
      </c>
      <c r="CE21" s="73">
        <v>4.1447336989419172</v>
      </c>
    </row>
    <row r="22" spans="2:83" x14ac:dyDescent="0.35">
      <c r="B22" s="74" t="s">
        <v>207</v>
      </c>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v>25.640507033432961</v>
      </c>
      <c r="AI22" s="72">
        <v>24.013039284351631</v>
      </c>
      <c r="AJ22" s="72">
        <v>26.266600621525384</v>
      </c>
      <c r="AK22" s="72">
        <v>31.375761212036085</v>
      </c>
      <c r="AL22" s="72">
        <v>34.530017680699579</v>
      </c>
      <c r="AM22" s="72">
        <v>38.586021563228798</v>
      </c>
      <c r="AN22" s="72">
        <v>40.339451222574077</v>
      </c>
      <c r="AO22" s="72">
        <v>41.686295569103287</v>
      </c>
      <c r="AP22" s="72">
        <v>43.465391085619956</v>
      </c>
      <c r="AQ22" s="72">
        <v>41.725786012789051</v>
      </c>
      <c r="AR22" s="72">
        <v>37.27853104683566</v>
      </c>
      <c r="AS22" s="72">
        <v>35.447457341965062</v>
      </c>
      <c r="AT22" s="72">
        <v>38.063369972415288</v>
      </c>
      <c r="AU22" s="72">
        <v>45.469998845294811</v>
      </c>
      <c r="AV22" s="72">
        <v>52.922559133015199</v>
      </c>
      <c r="AW22" s="72">
        <v>57.758339138949715</v>
      </c>
      <c r="AX22" s="72">
        <v>59.07732249762784</v>
      </c>
      <c r="AY22" s="72">
        <v>60.149749108548789</v>
      </c>
      <c r="AZ22" s="72">
        <v>59.034356416601753</v>
      </c>
      <c r="BA22" s="72">
        <v>57.554356411290534</v>
      </c>
      <c r="BB22" s="72">
        <v>56.39832017032392</v>
      </c>
      <c r="BC22" s="72">
        <v>54.601398885862629</v>
      </c>
      <c r="BD22" s="72">
        <v>52.385718132137342</v>
      </c>
      <c r="BE22" s="72">
        <v>52.393218287415515</v>
      </c>
      <c r="BF22" s="72">
        <v>52.700599090725667</v>
      </c>
      <c r="BG22" s="72">
        <v>53.469971375221796</v>
      </c>
      <c r="BH22" s="72">
        <v>53.5047004517562</v>
      </c>
      <c r="BI22" s="72">
        <v>53.864621113613524</v>
      </c>
      <c r="BJ22" s="72">
        <v>54.159866848950003</v>
      </c>
      <c r="BK22" s="72">
        <v>55.674994592260106</v>
      </c>
      <c r="BL22" s="72">
        <v>57.166301987837301</v>
      </c>
      <c r="BM22" s="72">
        <v>64.995263038057288</v>
      </c>
      <c r="BN22" s="72">
        <v>66.322619657469588</v>
      </c>
      <c r="BO22" s="72">
        <v>67.483048647024731</v>
      </c>
      <c r="BP22" s="72">
        <v>68.848589558996494</v>
      </c>
      <c r="BQ22" s="72">
        <v>63.530666442091487</v>
      </c>
      <c r="BR22" s="72">
        <v>63.477464691217001</v>
      </c>
      <c r="BS22" s="72">
        <v>64.57720409896757</v>
      </c>
      <c r="BT22" s="72">
        <v>63.832240432932814</v>
      </c>
      <c r="BU22" s="72">
        <v>65.721318641447056</v>
      </c>
      <c r="BV22" s="72">
        <v>68.343973222167847</v>
      </c>
      <c r="BW22" s="72">
        <v>73.767491757807122</v>
      </c>
      <c r="BX22" s="72">
        <v>89.125100309794163</v>
      </c>
      <c r="BY22" s="72">
        <v>90.567566577018965</v>
      </c>
      <c r="BZ22" s="72">
        <v>87.703540009993503</v>
      </c>
      <c r="CA22" s="72">
        <v>95.762747297748348</v>
      </c>
      <c r="CB22" s="72">
        <v>106.84205796161717</v>
      </c>
      <c r="CC22" s="72">
        <v>110.9032627066874</v>
      </c>
      <c r="CD22" s="72">
        <v>112.15233532297707</v>
      </c>
      <c r="CE22" s="73">
        <v>113.56760248294282</v>
      </c>
    </row>
    <row r="23" spans="2:83" x14ac:dyDescent="0.35">
      <c r="B23" s="74" t="s">
        <v>196</v>
      </c>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v>54.564984335974465</v>
      </c>
      <c r="AI23" s="72">
        <v>53.729433477341701</v>
      </c>
      <c r="AJ23" s="72">
        <v>53.911033144148163</v>
      </c>
      <c r="AK23" s="72">
        <v>57.582878016240457</v>
      </c>
      <c r="AL23" s="72">
        <v>60.10112170172571</v>
      </c>
      <c r="AM23" s="72">
        <v>62.119344800571433</v>
      </c>
      <c r="AN23" s="72">
        <v>62.430877277953087</v>
      </c>
      <c r="AO23" s="72">
        <v>64.664563855086911</v>
      </c>
      <c r="AP23" s="72">
        <v>66.546206599169068</v>
      </c>
      <c r="AQ23" s="72">
        <v>66.583833244432768</v>
      </c>
      <c r="AR23" s="72">
        <v>65.151531045339951</v>
      </c>
      <c r="AS23" s="72">
        <v>65.686508298657202</v>
      </c>
      <c r="AT23" s="72">
        <v>67.575321382214412</v>
      </c>
      <c r="AU23" s="72">
        <v>71.199268065821855</v>
      </c>
      <c r="AV23" s="72">
        <v>75.363128871334126</v>
      </c>
      <c r="AW23" s="72">
        <v>78.841095274099004</v>
      </c>
      <c r="AX23" s="72">
        <v>79.518963707153389</v>
      </c>
      <c r="AY23" s="72">
        <v>79.931098744415891</v>
      </c>
      <c r="AZ23" s="72">
        <v>80.896176285236351</v>
      </c>
      <c r="BA23" s="72">
        <v>83.98935203859044</v>
      </c>
      <c r="BB23" s="72">
        <v>85.984466225209587</v>
      </c>
      <c r="BC23" s="72">
        <v>90.130715830317399</v>
      </c>
      <c r="BD23" s="72">
        <v>94.231578267219078</v>
      </c>
      <c r="BE23" s="72">
        <v>99.079884469169315</v>
      </c>
      <c r="BF23" s="72">
        <v>100.17339834932088</v>
      </c>
      <c r="BG23" s="72">
        <v>102.46769081728932</v>
      </c>
      <c r="BH23" s="72">
        <v>106.60644222105587</v>
      </c>
      <c r="BI23" s="72">
        <v>109.97108313972373</v>
      </c>
      <c r="BJ23" s="72">
        <v>110.36594340832704</v>
      </c>
      <c r="BK23" s="72">
        <v>115.13299440500131</v>
      </c>
      <c r="BL23" s="72">
        <v>120.67902395156064</v>
      </c>
      <c r="BM23" s="72">
        <v>127.2870253156312</v>
      </c>
      <c r="BN23" s="72">
        <v>130.02790906822443</v>
      </c>
      <c r="BO23" s="72">
        <v>132.68929941495969</v>
      </c>
      <c r="BP23" s="72">
        <v>137.52149278979053</v>
      </c>
      <c r="BQ23" s="72">
        <v>135.72642536486319</v>
      </c>
      <c r="BR23" s="72">
        <v>138.405286726241</v>
      </c>
      <c r="BS23" s="72">
        <v>139.84262583066626</v>
      </c>
      <c r="BT23" s="72">
        <v>138.81763203609367</v>
      </c>
      <c r="BU23" s="72">
        <v>138.43329752617379</v>
      </c>
      <c r="BV23" s="72">
        <v>138.54755278379022</v>
      </c>
      <c r="BW23" s="72">
        <v>137.36925762990157</v>
      </c>
      <c r="BX23" s="72">
        <v>131.04098834621723</v>
      </c>
      <c r="BY23" s="72">
        <v>133.35659887912806</v>
      </c>
      <c r="BZ23" s="72">
        <v>133.90729487257514</v>
      </c>
      <c r="CA23" s="72">
        <v>146.61835257470972</v>
      </c>
      <c r="CB23" s="72">
        <v>156.92384122865033</v>
      </c>
      <c r="CC23" s="72">
        <v>161.76238179487402</v>
      </c>
      <c r="CD23" s="72">
        <v>163.7010524437072</v>
      </c>
      <c r="CE23" s="73">
        <v>163.61628919798724</v>
      </c>
    </row>
    <row r="24" spans="2:83" ht="26.25" customHeight="1" x14ac:dyDescent="0.35">
      <c r="B24" s="74" t="s">
        <v>208</v>
      </c>
      <c r="D24" s="72">
        <v>10.062550182100688</v>
      </c>
      <c r="E24" s="72">
        <v>13.88324993276254</v>
      </c>
      <c r="F24" s="72">
        <v>13.582798730168411</v>
      </c>
      <c r="G24" s="72">
        <v>13.417736621407583</v>
      </c>
      <c r="H24" s="72">
        <v>14.653237636838456</v>
      </c>
      <c r="I24" s="72">
        <v>15.063119805599944</v>
      </c>
      <c r="J24" s="72">
        <v>15.030994517229297</v>
      </c>
      <c r="K24" s="72">
        <v>17.558307509736093</v>
      </c>
      <c r="L24" s="72">
        <v>17.082301572873984</v>
      </c>
      <c r="M24" s="72">
        <v>17.92465310772338</v>
      </c>
      <c r="N24" s="72">
        <v>22.65074047693745</v>
      </c>
      <c r="O24" s="72">
        <v>23.39836867630909</v>
      </c>
      <c r="P24" s="72">
        <v>23.356980177875162</v>
      </c>
      <c r="Q24" s="72">
        <v>26.181330451204413</v>
      </c>
      <c r="R24" s="72">
        <v>26.875232069462424</v>
      </c>
      <c r="S24" s="72">
        <v>31.091000182210518</v>
      </c>
      <c r="T24" s="72">
        <v>30.922731667496759</v>
      </c>
      <c r="U24" s="72">
        <v>35.841563416602881</v>
      </c>
      <c r="V24" s="72">
        <v>35.745097463932538</v>
      </c>
      <c r="W24" s="72">
        <v>39.254755855146293</v>
      </c>
      <c r="X24" s="72">
        <v>40.912351235780292</v>
      </c>
      <c r="Y24" s="72">
        <v>40.549122106981713</v>
      </c>
      <c r="Z24" s="72">
        <v>40.486510570863977</v>
      </c>
      <c r="AA24" s="72">
        <v>44.034900170338261</v>
      </c>
      <c r="AB24" s="72">
        <v>45.947410709391114</v>
      </c>
      <c r="AC24" s="72">
        <v>48.702341168319606</v>
      </c>
      <c r="AD24" s="72">
        <v>51.693706478368959</v>
      </c>
      <c r="AE24" s="72">
        <v>55.586206126245649</v>
      </c>
      <c r="AF24" s="72">
        <v>57.812751692558578</v>
      </c>
      <c r="AG24" s="72">
        <v>59.101055308803048</v>
      </c>
      <c r="AH24" s="72">
        <v>61.091058422671438</v>
      </c>
      <c r="AI24" s="72">
        <v>59.557974725413331</v>
      </c>
      <c r="AJ24" s="72">
        <v>60.746403751166412</v>
      </c>
      <c r="AK24" s="72">
        <v>63.608849294205761</v>
      </c>
      <c r="AL24" s="72">
        <v>63.837524156057619</v>
      </c>
      <c r="AM24" s="72">
        <v>66.009924626129816</v>
      </c>
      <c r="AN24" s="72">
        <v>65.613953174369016</v>
      </c>
      <c r="AO24" s="72">
        <v>66.63711599474216</v>
      </c>
      <c r="AP24" s="72">
        <v>68.747293294567811</v>
      </c>
      <c r="AQ24" s="72">
        <v>68.053596633840641</v>
      </c>
      <c r="AR24" s="72">
        <v>65.095202933943014</v>
      </c>
      <c r="AS24" s="72">
        <v>63.989466048803976</v>
      </c>
      <c r="AT24" s="72">
        <v>64.957999274407314</v>
      </c>
      <c r="AU24" s="72">
        <v>70.640818999466774</v>
      </c>
      <c r="AV24" s="72">
        <v>72.580661010280195</v>
      </c>
      <c r="AW24" s="72">
        <v>74.736459736769334</v>
      </c>
      <c r="AX24" s="72">
        <v>74.029973243772417</v>
      </c>
      <c r="AY24" s="72">
        <v>73.084673588233684</v>
      </c>
      <c r="AZ24" s="72">
        <v>72.689300786221125</v>
      </c>
      <c r="BA24" s="72">
        <v>74.289511221506714</v>
      </c>
      <c r="BB24" s="72">
        <v>76.214485113378402</v>
      </c>
      <c r="BC24" s="72">
        <v>78.387112222179724</v>
      </c>
      <c r="BD24" s="72">
        <v>78.921704397498942</v>
      </c>
      <c r="BE24" s="72">
        <v>82.666513934851849</v>
      </c>
      <c r="BF24" s="72">
        <v>84.919249481959767</v>
      </c>
      <c r="BG24" s="72">
        <v>86.593370435550312</v>
      </c>
      <c r="BH24" s="72">
        <v>87.540349690111384</v>
      </c>
      <c r="BI24" s="72">
        <v>88.846646571597333</v>
      </c>
      <c r="BJ24" s="72">
        <v>89.400166036705272</v>
      </c>
      <c r="BK24" s="72">
        <v>93.261534139586871</v>
      </c>
      <c r="BL24" s="72">
        <v>97.032009741390823</v>
      </c>
      <c r="BM24" s="72">
        <v>102.52816760869648</v>
      </c>
      <c r="BN24" s="72">
        <v>104.12553313010183</v>
      </c>
      <c r="BO24" s="72">
        <v>107.60504932456716</v>
      </c>
      <c r="BP24" s="72">
        <v>111.89246626638918</v>
      </c>
      <c r="BQ24" s="72">
        <v>112.39605208745073</v>
      </c>
      <c r="BR24" s="72">
        <v>114.6417573857411</v>
      </c>
      <c r="BS24" s="72">
        <v>117.43448624371277</v>
      </c>
      <c r="BT24" s="72">
        <v>117.74464628844358</v>
      </c>
      <c r="BU24" s="72">
        <v>118.30009407634037</v>
      </c>
      <c r="BV24" s="72">
        <v>119.37736938049316</v>
      </c>
      <c r="BW24" s="72">
        <v>118.70014652260004</v>
      </c>
      <c r="BX24" s="72">
        <v>115.31927305967106</v>
      </c>
      <c r="BY24" s="72">
        <v>117.73979769935758</v>
      </c>
      <c r="BZ24" s="72">
        <v>117.81258414119459</v>
      </c>
      <c r="CA24" s="72">
        <v>129.13277234019725</v>
      </c>
      <c r="CB24" s="72">
        <v>138.42357565354388</v>
      </c>
      <c r="CC24" s="72">
        <v>142.75665040995176</v>
      </c>
      <c r="CD24" s="72">
        <v>144.65510560652538</v>
      </c>
      <c r="CE24" s="73">
        <v>144.89675996839028</v>
      </c>
    </row>
    <row r="25" spans="2:83" x14ac:dyDescent="0.35">
      <c r="B25" s="74" t="s">
        <v>209</v>
      </c>
      <c r="D25" s="72">
        <v>2.5076131833384889</v>
      </c>
      <c r="E25" s="72">
        <v>2.9417311776380473</v>
      </c>
      <c r="F25" s="72">
        <v>3.2249128763676054</v>
      </c>
      <c r="G25" s="72">
        <v>3.3642138467669152</v>
      </c>
      <c r="H25" s="72">
        <v>3.8662380060712809</v>
      </c>
      <c r="I25" s="72">
        <v>3.8416224562511618</v>
      </c>
      <c r="J25" s="72">
        <v>3.9243945710192674</v>
      </c>
      <c r="K25" s="72">
        <v>3.4334239706270573</v>
      </c>
      <c r="L25" s="72">
        <v>3.4323060804863581</v>
      </c>
      <c r="M25" s="72">
        <v>3.2349306046230817</v>
      </c>
      <c r="N25" s="72">
        <v>3.4802606608304449</v>
      </c>
      <c r="O25" s="72">
        <v>4.1623360664365778</v>
      </c>
      <c r="P25" s="72">
        <v>4.619411571098051</v>
      </c>
      <c r="Q25" s="72">
        <v>4.2468957529399649</v>
      </c>
      <c r="R25" s="72">
        <v>4.806795602433616</v>
      </c>
      <c r="S25" s="72">
        <v>5.1447582886379726</v>
      </c>
      <c r="T25" s="72">
        <v>5.0457040419086781</v>
      </c>
      <c r="U25" s="72">
        <v>5.2727732241355953</v>
      </c>
      <c r="V25" s="72">
        <v>6.0673055831117306</v>
      </c>
      <c r="W25" s="72">
        <v>7.6575760334462499</v>
      </c>
      <c r="X25" s="72">
        <v>8.0900449262453513</v>
      </c>
      <c r="Y25" s="72">
        <v>8.3031590793736854</v>
      </c>
      <c r="Z25" s="72">
        <v>9.0523059406143371</v>
      </c>
      <c r="AA25" s="72">
        <v>10.239390295827656</v>
      </c>
      <c r="AB25" s="72">
        <v>11.627502401774784</v>
      </c>
      <c r="AC25" s="72">
        <v>12.316540340765751</v>
      </c>
      <c r="AD25" s="72">
        <v>12.698695342372593</v>
      </c>
      <c r="AE25" s="72">
        <v>13.93965335172609</v>
      </c>
      <c r="AF25" s="72">
        <v>15.428252914482119</v>
      </c>
      <c r="AG25" s="72">
        <v>16.328677924404722</v>
      </c>
      <c r="AH25" s="72">
        <v>15.722478898071845</v>
      </c>
      <c r="AI25" s="72">
        <v>14.668714559161867</v>
      </c>
      <c r="AJ25" s="72">
        <v>16.013402599419599</v>
      </c>
      <c r="AK25" s="72">
        <v>22.094107366926803</v>
      </c>
      <c r="AL25" s="72">
        <v>27.754073516941688</v>
      </c>
      <c r="AM25" s="72">
        <v>31.504585200136411</v>
      </c>
      <c r="AN25" s="72">
        <v>33.912441023784744</v>
      </c>
      <c r="AO25" s="72">
        <v>36.310816235196278</v>
      </c>
      <c r="AP25" s="72">
        <v>37.341468699795648</v>
      </c>
      <c r="AQ25" s="72">
        <v>35.897652492035924</v>
      </c>
      <c r="AR25" s="72">
        <v>33.134915150196854</v>
      </c>
      <c r="AS25" s="72">
        <v>32.801444780466021</v>
      </c>
      <c r="AT25" s="72">
        <v>35.765984719543845</v>
      </c>
      <c r="AU25" s="72">
        <v>40.669494282417695</v>
      </c>
      <c r="AV25" s="72">
        <v>49.643991347203198</v>
      </c>
      <c r="AW25" s="72">
        <v>54.494534998225241</v>
      </c>
      <c r="AX25" s="72">
        <v>56.397606739621459</v>
      </c>
      <c r="AY25" s="72">
        <v>57.256186583893744</v>
      </c>
      <c r="AZ25" s="72">
        <v>55.928076269052397</v>
      </c>
      <c r="BA25" s="72">
        <v>54.512216830994348</v>
      </c>
      <c r="BB25" s="72">
        <v>52.842616807501734</v>
      </c>
      <c r="BC25" s="72">
        <v>51.372576207248287</v>
      </c>
      <c r="BD25" s="72">
        <v>48.9852417596477</v>
      </c>
      <c r="BE25" s="72">
        <v>50.023694602259489</v>
      </c>
      <c r="BF25" s="72">
        <v>51.083526252857901</v>
      </c>
      <c r="BG25" s="72">
        <v>51.501195296895894</v>
      </c>
      <c r="BH25" s="72">
        <v>52.498580500656878</v>
      </c>
      <c r="BI25" s="72">
        <v>52.094332813928425</v>
      </c>
      <c r="BJ25" s="72">
        <v>52.641301859017041</v>
      </c>
      <c r="BK25" s="72">
        <v>53.534342885389918</v>
      </c>
      <c r="BL25" s="72">
        <v>54.699742137413594</v>
      </c>
      <c r="BM25" s="72">
        <v>61.526032274345873</v>
      </c>
      <c r="BN25" s="72">
        <v>63.198010306377292</v>
      </c>
      <c r="BO25" s="72">
        <v>63.593827887368704</v>
      </c>
      <c r="BP25" s="72">
        <v>64.345645306677824</v>
      </c>
      <c r="BQ25" s="72">
        <v>56.615851002221952</v>
      </c>
      <c r="BR25" s="72">
        <v>55.598873321260321</v>
      </c>
      <c r="BS25" s="72">
        <v>54.636095071250189</v>
      </c>
      <c r="BT25" s="72">
        <v>52.978523173445872</v>
      </c>
      <c r="BU25" s="72">
        <v>52.832305265953948</v>
      </c>
      <c r="BV25" s="72">
        <v>54.439008026128995</v>
      </c>
      <c r="BW25" s="72">
        <v>59.24675826494294</v>
      </c>
      <c r="BX25" s="72">
        <v>74.579964330351061</v>
      </c>
      <c r="BY25" s="72">
        <v>74.775149989622051</v>
      </c>
      <c r="BZ25" s="72">
        <v>70.899145179967974</v>
      </c>
      <c r="CA25" s="72">
        <v>75.937549157336292</v>
      </c>
      <c r="CB25" s="72">
        <v>84.710581086308011</v>
      </c>
      <c r="CC25" s="72">
        <v>87.548445219572216</v>
      </c>
      <c r="CD25" s="72">
        <v>87.301367304631739</v>
      </c>
      <c r="CE25" s="73">
        <v>86.903058232744897</v>
      </c>
    </row>
    <row r="26" spans="2:83" x14ac:dyDescent="0.35">
      <c r="B26" s="74" t="s">
        <v>210</v>
      </c>
      <c r="D26" s="72">
        <v>6.3392461274796998</v>
      </c>
      <c r="E26" s="72">
        <v>6.5602170011954852</v>
      </c>
      <c r="F26" s="72">
        <v>6.4918068671021265</v>
      </c>
      <c r="G26" s="72">
        <v>6.052739923041532</v>
      </c>
      <c r="H26" s="72">
        <v>6.7512469735022123</v>
      </c>
      <c r="I26" s="72">
        <v>7.1754993010776067</v>
      </c>
      <c r="J26" s="72">
        <v>7.3073854253030213</v>
      </c>
      <c r="K26" s="72">
        <v>7.3633553515551355</v>
      </c>
      <c r="L26" s="72">
        <v>7.2381195003166576</v>
      </c>
      <c r="M26" s="72">
        <v>7.2704794859756232</v>
      </c>
      <c r="N26" s="72">
        <v>7.8530312635127038</v>
      </c>
      <c r="O26" s="72">
        <v>7.9018733273865385</v>
      </c>
      <c r="P26" s="72">
        <v>7.7899492065257947</v>
      </c>
      <c r="Q26" s="72">
        <v>8.1214745199412999</v>
      </c>
      <c r="R26" s="72">
        <v>7.9126880562583404</v>
      </c>
      <c r="S26" s="72">
        <v>8.5051799859084074</v>
      </c>
      <c r="T26" s="72">
        <v>8.3673273923814762</v>
      </c>
      <c r="U26" s="72">
        <v>8.6843153955872978</v>
      </c>
      <c r="V26" s="72">
        <v>8.2862059106497341</v>
      </c>
      <c r="W26" s="72">
        <v>8.4715781526355052</v>
      </c>
      <c r="X26" s="72">
        <v>10.832624856942655</v>
      </c>
      <c r="Y26" s="72">
        <v>10.98444265716166</v>
      </c>
      <c r="Z26" s="72">
        <v>8.8483962466700259</v>
      </c>
      <c r="AA26" s="72">
        <v>8.8514537012904562</v>
      </c>
      <c r="AB26" s="72">
        <v>9.7952732287990347</v>
      </c>
      <c r="AC26" s="72">
        <v>8.5721502669334466</v>
      </c>
      <c r="AD26" s="72">
        <v>8.1476813684880263</v>
      </c>
      <c r="AE26" s="72">
        <v>9.3080175763297284</v>
      </c>
      <c r="AF26" s="72">
        <v>9.122522377504918</v>
      </c>
      <c r="AG26" s="72">
        <v>11.553647493237392</v>
      </c>
      <c r="AH26" s="72">
        <v>15.891851813392826</v>
      </c>
      <c r="AI26" s="72">
        <v>19.458798266532252</v>
      </c>
      <c r="AJ26" s="72">
        <v>17.974563597666016</v>
      </c>
      <c r="AK26" s="72">
        <v>18.777718574246215</v>
      </c>
      <c r="AL26" s="72">
        <v>19.284681528496559</v>
      </c>
      <c r="AM26" s="72">
        <v>20.288632788437091</v>
      </c>
      <c r="AN26" s="72">
        <v>20.772856135450219</v>
      </c>
      <c r="AO26" s="72">
        <v>21.040978100396121</v>
      </c>
      <c r="AP26" s="72">
        <v>21.210214954264771</v>
      </c>
      <c r="AQ26" s="72">
        <v>21.140965306148924</v>
      </c>
      <c r="AR26" s="72">
        <v>20.081866227044266</v>
      </c>
      <c r="AS26" s="72">
        <v>19.43080803069029</v>
      </c>
      <c r="AT26" s="72">
        <v>19.530777831000947</v>
      </c>
      <c r="AU26" s="72">
        <v>21.552366767349938</v>
      </c>
      <c r="AV26" s="72">
        <v>24.136337537892675</v>
      </c>
      <c r="AW26" s="72">
        <v>26.592970870337197</v>
      </c>
      <c r="AX26" s="72">
        <v>27.323794802192822</v>
      </c>
      <c r="AY26" s="72">
        <v>28.949509441329099</v>
      </c>
      <c r="AZ26" s="72">
        <v>30.383340111025888</v>
      </c>
      <c r="BA26" s="72">
        <v>32.023392934149818</v>
      </c>
      <c r="BB26" s="72">
        <v>32.732130354771449</v>
      </c>
      <c r="BC26" s="72">
        <v>35.842220653465127</v>
      </c>
      <c r="BD26" s="72">
        <v>39.480852823708403</v>
      </c>
      <c r="BE26" s="72">
        <v>39.95537035885728</v>
      </c>
      <c r="BF26" s="72">
        <v>38.469082860912799</v>
      </c>
      <c r="BG26" s="72">
        <v>25.259122367083169</v>
      </c>
      <c r="BH26" s="72">
        <v>26.462083464483687</v>
      </c>
      <c r="BI26" s="72">
        <v>27.962257157055777</v>
      </c>
      <c r="BJ26" s="72">
        <v>26.78277566875855</v>
      </c>
      <c r="BK26" s="72">
        <v>27.854712942045055</v>
      </c>
      <c r="BL26" s="72">
        <v>29.533912512396217</v>
      </c>
      <c r="BM26" s="72">
        <v>30.954666582613584</v>
      </c>
      <c r="BN26" s="72">
        <v>31.429093984578593</v>
      </c>
      <c r="BO26" s="72">
        <v>31.222015152850368</v>
      </c>
      <c r="BP26" s="72">
        <v>32.238496377970442</v>
      </c>
      <c r="BQ26" s="72">
        <v>32.250757787113791</v>
      </c>
      <c r="BR26" s="72">
        <v>33.870038043224788</v>
      </c>
      <c r="BS26" s="72">
        <v>34.653754958566836</v>
      </c>
      <c r="BT26" s="72">
        <v>34.233441608295131</v>
      </c>
      <c r="BU26" s="72">
        <v>35.351034131501216</v>
      </c>
      <c r="BV26" s="72">
        <v>35.521414671776007</v>
      </c>
      <c r="BW26" s="72">
        <v>35.763019119595036</v>
      </c>
      <c r="BX26" s="72">
        <v>32.623014408267764</v>
      </c>
      <c r="BY26" s="72">
        <v>33.98073252448647</v>
      </c>
      <c r="BZ26" s="72">
        <v>35.716815567382689</v>
      </c>
      <c r="CA26" s="72">
        <v>40.59474406461792</v>
      </c>
      <c r="CB26" s="72">
        <v>44.293921368587156</v>
      </c>
      <c r="CC26" s="72">
        <v>46.202211196720832</v>
      </c>
      <c r="CD26" s="72">
        <v>47.88422697389101</v>
      </c>
      <c r="CE26" s="73">
        <v>49.530649718595171</v>
      </c>
    </row>
    <row r="27" spans="2:83" x14ac:dyDescent="0.35">
      <c r="B27" s="109" t="s">
        <v>137</v>
      </c>
      <c r="D27" s="120">
        <f t="shared" ref="D27:AI27" si="5">SUM(D24:D26)</f>
        <v>18.909409492918876</v>
      </c>
      <c r="E27" s="120">
        <f t="shared" si="5"/>
        <v>23.385198111596072</v>
      </c>
      <c r="F27" s="120">
        <f t="shared" si="5"/>
        <v>23.299518473638145</v>
      </c>
      <c r="G27" s="120">
        <f t="shared" si="5"/>
        <v>22.834690391216029</v>
      </c>
      <c r="H27" s="120">
        <f t="shared" si="5"/>
        <v>25.270722616411948</v>
      </c>
      <c r="I27" s="120">
        <f t="shared" si="5"/>
        <v>26.080241562928713</v>
      </c>
      <c r="J27" s="120">
        <f t="shared" si="5"/>
        <v>26.262774513551587</v>
      </c>
      <c r="K27" s="120">
        <f t="shared" si="5"/>
        <v>28.355086831918285</v>
      </c>
      <c r="L27" s="120">
        <f t="shared" si="5"/>
        <v>27.752727153677</v>
      </c>
      <c r="M27" s="120">
        <f t="shared" si="5"/>
        <v>28.430063198322085</v>
      </c>
      <c r="N27" s="120">
        <f t="shared" si="5"/>
        <v>33.984032401280601</v>
      </c>
      <c r="O27" s="120">
        <f t="shared" si="5"/>
        <v>35.462578070132203</v>
      </c>
      <c r="P27" s="120">
        <f t="shared" si="5"/>
        <v>35.766340955499011</v>
      </c>
      <c r="Q27" s="120">
        <f t="shared" si="5"/>
        <v>38.549700724085682</v>
      </c>
      <c r="R27" s="120">
        <f t="shared" si="5"/>
        <v>39.594715728154384</v>
      </c>
      <c r="S27" s="120">
        <f t="shared" si="5"/>
        <v>44.740938456756894</v>
      </c>
      <c r="T27" s="120">
        <f t="shared" si="5"/>
        <v>44.335763101786917</v>
      </c>
      <c r="U27" s="120">
        <f t="shared" si="5"/>
        <v>49.798652036325777</v>
      </c>
      <c r="V27" s="120">
        <f t="shared" si="5"/>
        <v>50.098608957694005</v>
      </c>
      <c r="W27" s="120">
        <f t="shared" si="5"/>
        <v>55.383910041228049</v>
      </c>
      <c r="X27" s="120">
        <f t="shared" si="5"/>
        <v>59.835021018968305</v>
      </c>
      <c r="Y27" s="120">
        <f t="shared" si="5"/>
        <v>59.836723843517056</v>
      </c>
      <c r="Z27" s="120">
        <f t="shared" si="5"/>
        <v>58.387212758148344</v>
      </c>
      <c r="AA27" s="120">
        <f t="shared" si="5"/>
        <v>63.125744167456375</v>
      </c>
      <c r="AB27" s="120">
        <f t="shared" si="5"/>
        <v>67.370186339964931</v>
      </c>
      <c r="AC27" s="120">
        <f t="shared" si="5"/>
        <v>69.591031776018809</v>
      </c>
      <c r="AD27" s="120">
        <f t="shared" si="5"/>
        <v>72.540083189229577</v>
      </c>
      <c r="AE27" s="120">
        <f t="shared" si="5"/>
        <v>78.833877054301468</v>
      </c>
      <c r="AF27" s="120">
        <f t="shared" si="5"/>
        <v>82.363526984545615</v>
      </c>
      <c r="AG27" s="120">
        <f t="shared" si="5"/>
        <v>86.983380726445162</v>
      </c>
      <c r="AH27" s="120">
        <f t="shared" si="5"/>
        <v>92.705389134136112</v>
      </c>
      <c r="AI27" s="120">
        <f t="shared" si="5"/>
        <v>93.685487551107457</v>
      </c>
      <c r="AJ27" s="120">
        <f t="shared" ref="AJ27:BO27" si="6">SUM(AJ24:AJ26)</f>
        <v>94.734369948252038</v>
      </c>
      <c r="AK27" s="120">
        <f t="shared" si="6"/>
        <v>104.48067523537878</v>
      </c>
      <c r="AL27" s="120">
        <f t="shared" si="6"/>
        <v>110.87627920149588</v>
      </c>
      <c r="AM27" s="120">
        <f t="shared" si="6"/>
        <v>117.80314261470332</v>
      </c>
      <c r="AN27" s="120">
        <f t="shared" si="6"/>
        <v>120.29925033360396</v>
      </c>
      <c r="AO27" s="120">
        <f t="shared" si="6"/>
        <v>123.98891033033455</v>
      </c>
      <c r="AP27" s="120">
        <f t="shared" si="6"/>
        <v>127.29897694862824</v>
      </c>
      <c r="AQ27" s="120">
        <f t="shared" si="6"/>
        <v>125.09221443202549</v>
      </c>
      <c r="AR27" s="120">
        <f t="shared" si="6"/>
        <v>118.31198431118412</v>
      </c>
      <c r="AS27" s="120">
        <f t="shared" si="6"/>
        <v>116.22171885996028</v>
      </c>
      <c r="AT27" s="120">
        <f t="shared" si="6"/>
        <v>120.2547618249521</v>
      </c>
      <c r="AU27" s="120">
        <f t="shared" si="6"/>
        <v>132.86268004923443</v>
      </c>
      <c r="AV27" s="120">
        <f t="shared" si="6"/>
        <v>146.36098989537606</v>
      </c>
      <c r="AW27" s="120">
        <f t="shared" si="6"/>
        <v>155.82396560533175</v>
      </c>
      <c r="AX27" s="120">
        <f t="shared" si="6"/>
        <v>157.75137478558671</v>
      </c>
      <c r="AY27" s="120">
        <f t="shared" si="6"/>
        <v>159.29036961345653</v>
      </c>
      <c r="AZ27" s="120">
        <f t="shared" si="6"/>
        <v>159.00071716629941</v>
      </c>
      <c r="BA27" s="120">
        <f t="shared" si="6"/>
        <v>160.82512098665089</v>
      </c>
      <c r="BB27" s="120">
        <f t="shared" si="6"/>
        <v>161.78923227565159</v>
      </c>
      <c r="BC27" s="120">
        <f t="shared" si="6"/>
        <v>165.60190908289314</v>
      </c>
      <c r="BD27" s="120">
        <f t="shared" si="6"/>
        <v>167.38779898085505</v>
      </c>
      <c r="BE27" s="120">
        <f t="shared" si="6"/>
        <v>172.64557889596864</v>
      </c>
      <c r="BF27" s="120">
        <f t="shared" si="6"/>
        <v>174.47185859573048</v>
      </c>
      <c r="BG27" s="120">
        <f t="shared" si="6"/>
        <v>163.35368809952936</v>
      </c>
      <c r="BH27" s="120">
        <f t="shared" si="6"/>
        <v>166.50101365525197</v>
      </c>
      <c r="BI27" s="120">
        <f t="shared" si="6"/>
        <v>168.90323654258154</v>
      </c>
      <c r="BJ27" s="120">
        <f t="shared" si="6"/>
        <v>168.82424356448087</v>
      </c>
      <c r="BK27" s="120">
        <f t="shared" si="6"/>
        <v>174.65058996702186</v>
      </c>
      <c r="BL27" s="120">
        <f t="shared" si="6"/>
        <v>181.26566439120063</v>
      </c>
      <c r="BM27" s="120">
        <f t="shared" si="6"/>
        <v>195.00886646565593</v>
      </c>
      <c r="BN27" s="120">
        <f t="shared" si="6"/>
        <v>198.75263742105773</v>
      </c>
      <c r="BO27" s="120">
        <f t="shared" si="6"/>
        <v>202.42089236478623</v>
      </c>
      <c r="BP27" s="120">
        <f t="shared" ref="BP27:CE27" si="7">SUM(BP24:BP26)</f>
        <v>208.47660795103744</v>
      </c>
      <c r="BQ27" s="120">
        <f t="shared" si="7"/>
        <v>201.26266087678647</v>
      </c>
      <c r="BR27" s="120">
        <f t="shared" si="7"/>
        <v>204.11066875022621</v>
      </c>
      <c r="BS27" s="120">
        <f t="shared" si="7"/>
        <v>206.72433627352979</v>
      </c>
      <c r="BT27" s="120">
        <f t="shared" si="7"/>
        <v>204.95661107018458</v>
      </c>
      <c r="BU27" s="120">
        <f t="shared" si="7"/>
        <v>206.48343347379554</v>
      </c>
      <c r="BV27" s="120">
        <f t="shared" si="7"/>
        <v>209.33779207839817</v>
      </c>
      <c r="BW27" s="120">
        <f t="shared" si="7"/>
        <v>213.70992390713801</v>
      </c>
      <c r="BX27" s="120">
        <f t="shared" si="7"/>
        <v>222.52225179828986</v>
      </c>
      <c r="BY27" s="120">
        <f t="shared" si="7"/>
        <v>226.49568021346613</v>
      </c>
      <c r="BZ27" s="120">
        <f t="shared" si="7"/>
        <v>224.42854488854528</v>
      </c>
      <c r="CA27" s="120">
        <f t="shared" si="7"/>
        <v>245.66506556215145</v>
      </c>
      <c r="CB27" s="120">
        <f t="shared" si="7"/>
        <v>267.42807810843908</v>
      </c>
      <c r="CC27" s="120">
        <f t="shared" si="7"/>
        <v>276.50730682624481</v>
      </c>
      <c r="CD27" s="120">
        <f t="shared" si="7"/>
        <v>279.84069988504814</v>
      </c>
      <c r="CE27" s="121">
        <f t="shared" si="7"/>
        <v>281.33046791973032</v>
      </c>
    </row>
    <row r="28" spans="2:83" ht="51" customHeight="1" x14ac:dyDescent="0.35">
      <c r="B28" s="119" t="s">
        <v>213</v>
      </c>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3"/>
    </row>
    <row r="29" spans="2:83" x14ac:dyDescent="0.35">
      <c r="B29" s="74" t="s">
        <v>206</v>
      </c>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v>0.22317515084019715</v>
      </c>
      <c r="AI29" s="72">
        <v>0.22546826687018345</v>
      </c>
      <c r="AJ29" s="72">
        <v>0.22577326179930571</v>
      </c>
      <c r="AK29" s="72">
        <v>0.23516155198056488</v>
      </c>
      <c r="AL29" s="72">
        <v>0.25191297197285106</v>
      </c>
      <c r="AM29" s="72">
        <v>0.26222348506347321</v>
      </c>
      <c r="AN29" s="72">
        <v>0.26428898480520308</v>
      </c>
      <c r="AO29" s="72">
        <v>0.27807797138871881</v>
      </c>
      <c r="AP29" s="72">
        <v>0.28622231885653343</v>
      </c>
      <c r="AQ29" s="72">
        <v>0.29836532027784107</v>
      </c>
      <c r="AR29" s="72">
        <v>0.29939699454117685</v>
      </c>
      <c r="AS29" s="72">
        <v>0.3004733870968383</v>
      </c>
      <c r="AT29" s="72">
        <v>0.32213635790026229</v>
      </c>
      <c r="AU29" s="72">
        <v>0.36691851486554417</v>
      </c>
      <c r="AV29" s="72">
        <v>0.45399848371207674</v>
      </c>
      <c r="AW29" s="72">
        <v>0.61476113313019398</v>
      </c>
      <c r="AX29" s="72">
        <v>0.67878259356917259</v>
      </c>
      <c r="AY29" s="72">
        <v>0.7853863949337222</v>
      </c>
      <c r="AZ29" s="72">
        <v>0.76428120067639393</v>
      </c>
      <c r="BA29" s="72">
        <v>0.84183362840457776</v>
      </c>
      <c r="BB29" s="72">
        <v>0.89487513943283259</v>
      </c>
      <c r="BC29" s="72">
        <v>0.94702824147588749</v>
      </c>
      <c r="BD29" s="72">
        <v>1.1026106703523761</v>
      </c>
      <c r="BE29" s="72">
        <v>1.1004404469295106</v>
      </c>
      <c r="BF29" s="72">
        <v>1.2065640156529454</v>
      </c>
      <c r="BG29" s="72">
        <v>1.2260722553698467</v>
      </c>
      <c r="BH29" s="72">
        <v>1.2627932620357207</v>
      </c>
      <c r="BI29" s="72">
        <v>1.3480766149660439</v>
      </c>
      <c r="BJ29" s="72">
        <v>1.3780228511154942</v>
      </c>
      <c r="BK29" s="72">
        <v>1.4388288684089541</v>
      </c>
      <c r="BL29" s="72">
        <v>1.4766721366856117</v>
      </c>
      <c r="BM29" s="72">
        <v>1.5710864478972317</v>
      </c>
      <c r="BN29" s="72">
        <v>1.5814722060101707</v>
      </c>
      <c r="BO29" s="72">
        <v>1.6741655381993203</v>
      </c>
      <c r="BP29" s="72">
        <v>1.7406800937902676</v>
      </c>
      <c r="BQ29" s="72">
        <v>1.7944445016132737</v>
      </c>
      <c r="BR29" s="72">
        <v>2.0829896763234363</v>
      </c>
      <c r="BS29" s="72">
        <v>2.2079727766607182</v>
      </c>
      <c r="BT29" s="72">
        <v>2.2369672085808379</v>
      </c>
      <c r="BU29" s="72">
        <v>2.2794032998693927</v>
      </c>
      <c r="BV29" s="72">
        <v>2.4090293747723144</v>
      </c>
      <c r="BW29" s="72">
        <v>2.5535685364174356</v>
      </c>
      <c r="BX29" s="72">
        <v>2.3449174323952962</v>
      </c>
      <c r="BY29" s="72">
        <v>2.5646464234886874</v>
      </c>
      <c r="BZ29" s="72">
        <v>2.8137896423854083</v>
      </c>
      <c r="CA29" s="72">
        <v>3.2817743186004313</v>
      </c>
      <c r="CB29" s="72">
        <v>3.6609132150472985</v>
      </c>
      <c r="CC29" s="72">
        <v>3.8411891275167425</v>
      </c>
      <c r="CD29" s="72">
        <v>3.9873121183637847</v>
      </c>
      <c r="CE29" s="73">
        <v>4.1447336989419172</v>
      </c>
    </row>
    <row r="30" spans="2:83" x14ac:dyDescent="0.35">
      <c r="B30" s="74" t="s">
        <v>207</v>
      </c>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v>23.871228080710178</v>
      </c>
      <c r="AI30" s="72">
        <v>22.122681264189865</v>
      </c>
      <c r="AJ30" s="72">
        <v>24.268603498713972</v>
      </c>
      <c r="AK30" s="72">
        <v>28.931084838014371</v>
      </c>
      <c r="AL30" s="72">
        <v>31.86062105358938</v>
      </c>
      <c r="AM30" s="72">
        <v>35.704134085116223</v>
      </c>
      <c r="AN30" s="72">
        <v>37.382353892239301</v>
      </c>
      <c r="AO30" s="72">
        <v>38.641154560859917</v>
      </c>
      <c r="AP30" s="72">
        <v>40.228502579204928</v>
      </c>
      <c r="AQ30" s="72">
        <v>38.484694304121241</v>
      </c>
      <c r="AR30" s="72">
        <v>34.559857668457795</v>
      </c>
      <c r="AS30" s="72">
        <v>32.470347582090021</v>
      </c>
      <c r="AT30" s="72">
        <v>34.747209375394519</v>
      </c>
      <c r="AU30" s="72">
        <v>42.528421046286795</v>
      </c>
      <c r="AV30" s="72">
        <v>49.084319364353092</v>
      </c>
      <c r="AW30" s="72">
        <v>53.459349122175517</v>
      </c>
      <c r="AX30" s="72">
        <v>54.41793132779641</v>
      </c>
      <c r="AY30" s="72">
        <v>55.106019692546688</v>
      </c>
      <c r="AZ30" s="72">
        <v>53.695896648191933</v>
      </c>
      <c r="BA30" s="72">
        <v>51.89097517906405</v>
      </c>
      <c r="BB30" s="72">
        <v>50.681542259544457</v>
      </c>
      <c r="BC30" s="72">
        <v>49.487205971454458</v>
      </c>
      <c r="BD30" s="72">
        <v>49.008200061336275</v>
      </c>
      <c r="BE30" s="72">
        <v>49.138385394643301</v>
      </c>
      <c r="BF30" s="72">
        <v>50.248690277097907</v>
      </c>
      <c r="BG30" s="72">
        <v>50.877826237578809</v>
      </c>
      <c r="BH30" s="72">
        <v>50.914201735029103</v>
      </c>
      <c r="BI30" s="72">
        <v>51.048482530696845</v>
      </c>
      <c r="BJ30" s="72">
        <v>51.416746354462852</v>
      </c>
      <c r="BK30" s="72">
        <v>52.935648559482715</v>
      </c>
      <c r="BL30" s="72">
        <v>54.400235874562213</v>
      </c>
      <c r="BM30" s="72">
        <v>61.756711725141379</v>
      </c>
      <c r="BN30" s="72">
        <v>62.886008387838991</v>
      </c>
      <c r="BO30" s="72">
        <v>64.056000506893767</v>
      </c>
      <c r="BP30" s="72">
        <v>65.374624751979724</v>
      </c>
      <c r="BQ30" s="72">
        <v>63.530666442091487</v>
      </c>
      <c r="BR30" s="72">
        <v>63.477464691217001</v>
      </c>
      <c r="BS30" s="72">
        <v>64.57720409896757</v>
      </c>
      <c r="BT30" s="72">
        <v>63.832240432932814</v>
      </c>
      <c r="BU30" s="72">
        <v>65.721318641447056</v>
      </c>
      <c r="BV30" s="72">
        <v>68.343973222167847</v>
      </c>
      <c r="BW30" s="72">
        <v>73.767491757807122</v>
      </c>
      <c r="BX30" s="72">
        <v>89.125100309794163</v>
      </c>
      <c r="BY30" s="72">
        <v>90.567566577018965</v>
      </c>
      <c r="BZ30" s="72">
        <v>87.703540009993503</v>
      </c>
      <c r="CA30" s="72">
        <v>95.762747297748348</v>
      </c>
      <c r="CB30" s="72">
        <v>106.84205796161717</v>
      </c>
      <c r="CC30" s="72">
        <v>110.9032627066874</v>
      </c>
      <c r="CD30" s="72">
        <v>112.15233532297707</v>
      </c>
      <c r="CE30" s="73">
        <v>113.56760248294282</v>
      </c>
    </row>
    <row r="31" spans="2:83" x14ac:dyDescent="0.35">
      <c r="B31" s="74" t="s">
        <v>196</v>
      </c>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v>52.038685621870748</v>
      </c>
      <c r="AI31" s="72">
        <v>51.424406050076804</v>
      </c>
      <c r="AJ31" s="72">
        <v>51.484303144182867</v>
      </c>
      <c r="AK31" s="72">
        <v>54.669883034252457</v>
      </c>
      <c r="AL31" s="72">
        <v>56.929045153980645</v>
      </c>
      <c r="AM31" s="72">
        <v>58.667753062583401</v>
      </c>
      <c r="AN31" s="72">
        <v>58.616160535061468</v>
      </c>
      <c r="AO31" s="72">
        <v>60.39209749808947</v>
      </c>
      <c r="AP31" s="72">
        <v>61.859967894407184</v>
      </c>
      <c r="AQ31" s="72">
        <v>61.656380282812918</v>
      </c>
      <c r="AR31" s="72">
        <v>60.286514502928945</v>
      </c>
      <c r="AS31" s="72">
        <v>60.291435728935575</v>
      </c>
      <c r="AT31" s="72">
        <v>61.496114264268982</v>
      </c>
      <c r="AU31" s="72">
        <v>65.665328455892862</v>
      </c>
      <c r="AV31" s="72">
        <v>69.079612739074889</v>
      </c>
      <c r="AW31" s="72">
        <v>71.87958415354106</v>
      </c>
      <c r="AX31" s="72">
        <v>72.821039817175588</v>
      </c>
      <c r="AY31" s="72">
        <v>73.637542031057819</v>
      </c>
      <c r="AZ31" s="72">
        <v>74.734494626855465</v>
      </c>
      <c r="BA31" s="72">
        <v>78.04033965493511</v>
      </c>
      <c r="BB31" s="72">
        <v>80.303979051028122</v>
      </c>
      <c r="BC31" s="72">
        <v>84.585135510883006</v>
      </c>
      <c r="BD31" s="72">
        <v>87.959642820846497</v>
      </c>
      <c r="BE31" s="72">
        <v>92.894428583339959</v>
      </c>
      <c r="BF31" s="72">
        <v>96.356191022810663</v>
      </c>
      <c r="BG31" s="72">
        <v>98.972360270678436</v>
      </c>
      <c r="BH31" s="72">
        <v>103.21322033258524</v>
      </c>
      <c r="BI31" s="72">
        <v>106.61079954547262</v>
      </c>
      <c r="BJ31" s="72">
        <v>106.8371406574159</v>
      </c>
      <c r="BK31" s="72">
        <v>111.59639527302005</v>
      </c>
      <c r="BL31" s="72">
        <v>117.08663662722819</v>
      </c>
      <c r="BM31" s="72">
        <v>123.61279513843401</v>
      </c>
      <c r="BN31" s="72">
        <v>126.33289513202095</v>
      </c>
      <c r="BO31" s="72">
        <v>129.10553916138261</v>
      </c>
      <c r="BP31" s="72">
        <v>134.10107484067447</v>
      </c>
      <c r="BQ31" s="72">
        <v>134.98284947032542</v>
      </c>
      <c r="BR31" s="72">
        <v>137.66308338989563</v>
      </c>
      <c r="BS31" s="72">
        <v>139.09448159136812</v>
      </c>
      <c r="BT31" s="72">
        <v>138.07769838184348</v>
      </c>
      <c r="BU31" s="72">
        <v>137.6739538760464</v>
      </c>
      <c r="BV31" s="72">
        <v>138.01432037346936</v>
      </c>
      <c r="BW31" s="72">
        <v>137.08824700259368</v>
      </c>
      <c r="BX31" s="72">
        <v>131.04098834621723</v>
      </c>
      <c r="BY31" s="72">
        <v>133.35659887912806</v>
      </c>
      <c r="BZ31" s="72">
        <v>133.90729487257514</v>
      </c>
      <c r="CA31" s="72">
        <v>146.61835257470972</v>
      </c>
      <c r="CB31" s="72">
        <v>156.92384122865033</v>
      </c>
      <c r="CC31" s="72">
        <v>161.76238179487402</v>
      </c>
      <c r="CD31" s="72">
        <v>163.7010524437072</v>
      </c>
      <c r="CE31" s="73">
        <v>163.61628919798724</v>
      </c>
    </row>
    <row r="32" spans="2:83" x14ac:dyDescent="0.35">
      <c r="B32" s="109" t="s">
        <v>137</v>
      </c>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120">
        <f t="shared" ref="AH32:BM32" si="8">SUM(AH29:AH31)</f>
        <v>76.133088853421128</v>
      </c>
      <c r="AI32" s="120">
        <f t="shared" si="8"/>
        <v>73.772555581136857</v>
      </c>
      <c r="AJ32" s="120">
        <f t="shared" si="8"/>
        <v>75.978679904696151</v>
      </c>
      <c r="AK32" s="120">
        <f t="shared" si="8"/>
        <v>83.836129424247389</v>
      </c>
      <c r="AL32" s="120">
        <f t="shared" si="8"/>
        <v>89.041579179542879</v>
      </c>
      <c r="AM32" s="120">
        <f t="shared" si="8"/>
        <v>94.634110632763097</v>
      </c>
      <c r="AN32" s="120">
        <f t="shared" si="8"/>
        <v>96.262803412105967</v>
      </c>
      <c r="AO32" s="120">
        <f t="shared" si="8"/>
        <v>99.311330030338098</v>
      </c>
      <c r="AP32" s="120">
        <f t="shared" si="8"/>
        <v>102.37469279246864</v>
      </c>
      <c r="AQ32" s="120">
        <f t="shared" si="8"/>
        <v>100.43943990721201</v>
      </c>
      <c r="AR32" s="120">
        <f t="shared" si="8"/>
        <v>95.145769165927916</v>
      </c>
      <c r="AS32" s="120">
        <f t="shared" si="8"/>
        <v>93.06225669812244</v>
      </c>
      <c r="AT32" s="120">
        <f t="shared" si="8"/>
        <v>96.565459997563764</v>
      </c>
      <c r="AU32" s="120">
        <f t="shared" si="8"/>
        <v>108.5606680170452</v>
      </c>
      <c r="AV32" s="120">
        <f t="shared" si="8"/>
        <v>118.61793058714005</v>
      </c>
      <c r="AW32" s="120">
        <f t="shared" si="8"/>
        <v>125.95369440884677</v>
      </c>
      <c r="AX32" s="120">
        <f t="shared" si="8"/>
        <v>127.91775373854117</v>
      </c>
      <c r="AY32" s="120">
        <f t="shared" si="8"/>
        <v>129.52894811853824</v>
      </c>
      <c r="AZ32" s="120">
        <f t="shared" si="8"/>
        <v>129.19467247572379</v>
      </c>
      <c r="BA32" s="120">
        <f t="shared" si="8"/>
        <v>130.77314846240375</v>
      </c>
      <c r="BB32" s="120">
        <f t="shared" si="8"/>
        <v>131.88039645000541</v>
      </c>
      <c r="BC32" s="120">
        <f t="shared" si="8"/>
        <v>135.01936972381336</v>
      </c>
      <c r="BD32" s="120">
        <f t="shared" si="8"/>
        <v>138.07045355253516</v>
      </c>
      <c r="BE32" s="120">
        <f t="shared" si="8"/>
        <v>143.13325442491276</v>
      </c>
      <c r="BF32" s="120">
        <f t="shared" si="8"/>
        <v>147.81144531556151</v>
      </c>
      <c r="BG32" s="120">
        <f t="shared" si="8"/>
        <v>151.0762587636271</v>
      </c>
      <c r="BH32" s="120">
        <f t="shared" si="8"/>
        <v>155.39021532965006</v>
      </c>
      <c r="BI32" s="120">
        <f t="shared" si="8"/>
        <v>159.00735869113549</v>
      </c>
      <c r="BJ32" s="120">
        <f t="shared" si="8"/>
        <v>159.63190986299423</v>
      </c>
      <c r="BK32" s="120">
        <f t="shared" si="8"/>
        <v>165.97087270091171</v>
      </c>
      <c r="BL32" s="120">
        <f t="shared" si="8"/>
        <v>172.96354463847601</v>
      </c>
      <c r="BM32" s="120">
        <f t="shared" si="8"/>
        <v>186.94059331147261</v>
      </c>
      <c r="BN32" s="120">
        <f t="shared" ref="BN32:CE32" si="9">SUM(BN29:BN31)</f>
        <v>190.80037572587011</v>
      </c>
      <c r="BO32" s="120">
        <f t="shared" si="9"/>
        <v>194.83570520647569</v>
      </c>
      <c r="BP32" s="120">
        <f t="shared" si="9"/>
        <v>201.21637968644447</v>
      </c>
      <c r="BQ32" s="120">
        <f t="shared" si="9"/>
        <v>200.30796041403016</v>
      </c>
      <c r="BR32" s="120">
        <f t="shared" si="9"/>
        <v>203.22353775743608</v>
      </c>
      <c r="BS32" s="120">
        <f t="shared" si="9"/>
        <v>205.87965846699643</v>
      </c>
      <c r="BT32" s="120">
        <f t="shared" si="9"/>
        <v>204.14690602335713</v>
      </c>
      <c r="BU32" s="120">
        <f t="shared" si="9"/>
        <v>205.67467581736284</v>
      </c>
      <c r="BV32" s="120">
        <f t="shared" si="9"/>
        <v>208.76732297040951</v>
      </c>
      <c r="BW32" s="120">
        <f t="shared" si="9"/>
        <v>213.40930729681821</v>
      </c>
      <c r="BX32" s="120">
        <f t="shared" si="9"/>
        <v>222.5110060884067</v>
      </c>
      <c r="BY32" s="120">
        <f t="shared" si="9"/>
        <v>226.4888118796357</v>
      </c>
      <c r="BZ32" s="120">
        <f t="shared" si="9"/>
        <v>224.42462452495403</v>
      </c>
      <c r="CA32" s="120">
        <f t="shared" si="9"/>
        <v>245.66287419105851</v>
      </c>
      <c r="CB32" s="120">
        <f t="shared" si="9"/>
        <v>267.42681240531482</v>
      </c>
      <c r="CC32" s="120">
        <f t="shared" si="9"/>
        <v>276.50683362907819</v>
      </c>
      <c r="CD32" s="120">
        <f t="shared" si="9"/>
        <v>279.84069988504802</v>
      </c>
      <c r="CE32" s="121">
        <f t="shared" si="9"/>
        <v>281.32862537987199</v>
      </c>
    </row>
    <row r="33" spans="2:83" x14ac:dyDescent="0.35">
      <c r="B33" s="122"/>
      <c r="C33" s="122"/>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5"/>
    </row>
    <row r="34" spans="2:83" x14ac:dyDescent="0.35">
      <c r="AL34" s="143"/>
      <c r="AT34" s="144"/>
      <c r="CE34" s="131"/>
    </row>
    <row r="35" spans="2:83" ht="31" x14ac:dyDescent="0.35">
      <c r="B35" s="119" t="s">
        <v>214</v>
      </c>
      <c r="CE35" s="131"/>
    </row>
    <row r="36" spans="2:83" x14ac:dyDescent="0.35">
      <c r="B36" s="74" t="s">
        <v>206</v>
      </c>
      <c r="AH36" s="104">
        <v>1.1123857795343532E-2</v>
      </c>
      <c r="AI36" s="104">
        <v>1.3734751244002049E-2</v>
      </c>
      <c r="AJ36" s="104">
        <v>1.3011006865494803E-2</v>
      </c>
      <c r="AK36" s="104">
        <v>1.3792865525988999E-2</v>
      </c>
      <c r="AL36" s="104">
        <v>1.414888415866002E-2</v>
      </c>
      <c r="AM36" s="104">
        <v>1.4319504408909403E-2</v>
      </c>
      <c r="AN36" s="104">
        <v>1.4438703619702002E-2</v>
      </c>
      <c r="AO36" s="104">
        <v>1.4020860564889315E-2</v>
      </c>
      <c r="AP36" s="104">
        <v>1.3388823039165205E-2</v>
      </c>
      <c r="AQ36" s="104">
        <v>1.2240516631592924E-2</v>
      </c>
      <c r="AR36" s="104">
        <v>1.1132378425641411E-2</v>
      </c>
      <c r="AS36" s="104">
        <v>1.0363039913872444E-2</v>
      </c>
      <c r="AT36" s="104">
        <v>1.0095560577892244E-2</v>
      </c>
      <c r="AU36" s="104">
        <v>1.1284697380895006E-2</v>
      </c>
      <c r="AV36" s="104">
        <v>1.2587492297795362E-2</v>
      </c>
      <c r="AW36" s="104">
        <v>1.2993257379010231E-2</v>
      </c>
      <c r="AX36" s="104">
        <v>1.2543601148583843E-2</v>
      </c>
      <c r="AY36" s="104">
        <v>1.2350226261328831E-2</v>
      </c>
      <c r="AZ36" s="104">
        <v>1.1963047023013377E-2</v>
      </c>
      <c r="BA36" s="104">
        <v>1.1591589039355086E-2</v>
      </c>
      <c r="BB36" s="104">
        <v>1.1341355912783221E-2</v>
      </c>
      <c r="BC36" s="104">
        <v>1.179268524091058E-2</v>
      </c>
      <c r="BD36" s="104">
        <v>1.1288363809008543E-2</v>
      </c>
      <c r="BE36" s="104">
        <v>1.1349574172389545E-2</v>
      </c>
      <c r="BF36" s="104">
        <v>1.1293452719091978E-2</v>
      </c>
      <c r="BG36" s="104">
        <v>3.7659899156980629E-3</v>
      </c>
      <c r="BH36" s="104">
        <v>3.1762719794260208E-3</v>
      </c>
      <c r="BI36" s="104">
        <v>2.4450821356382653E-3</v>
      </c>
      <c r="BJ36" s="104">
        <v>2.0399058879530555E-3</v>
      </c>
      <c r="BK36" s="104">
        <v>1.7724880913693078E-3</v>
      </c>
      <c r="BL36" s="104">
        <v>1.6178092050250618E-3</v>
      </c>
      <c r="BM36" s="104">
        <v>1.3253851028163224E-3</v>
      </c>
      <c r="BN36" s="104">
        <v>1.1367955921932527E-3</v>
      </c>
      <c r="BO36" s="104">
        <v>1.0564945556250384E-3</v>
      </c>
      <c r="BP36" s="104">
        <v>9.7448008860664178E-4</v>
      </c>
      <c r="BQ36" s="104">
        <v>9.0558107083390778E-4</v>
      </c>
      <c r="BR36" s="104">
        <v>9.7920928839057161E-4</v>
      </c>
      <c r="BS36" s="104">
        <v>9.8844113627389587E-4</v>
      </c>
      <c r="BT36" s="104">
        <v>9.6710484441713007E-4</v>
      </c>
      <c r="BU36" s="104">
        <v>9.5488418518783005E-4</v>
      </c>
      <c r="BV36" s="104">
        <v>9.8612119373609982E-4</v>
      </c>
      <c r="BW36" s="104">
        <v>1.0300952682805644E-3</v>
      </c>
      <c r="BX36" s="104">
        <v>1.0820140545950263E-3</v>
      </c>
      <c r="BY36" s="104">
        <v>1.0468642529805775E-3</v>
      </c>
      <c r="BZ36" s="104">
        <v>1.1284024277872866E-3</v>
      </c>
      <c r="CA36" s="104">
        <v>1.3336305436934164E-3</v>
      </c>
      <c r="CB36" s="104">
        <v>1.4574838558586872E-3</v>
      </c>
      <c r="CC36" s="104">
        <v>1.4887582236253639E-3</v>
      </c>
      <c r="CD36" s="104">
        <v>1.5065704061577631E-3</v>
      </c>
      <c r="CE36" s="105">
        <v>1.533883076521342E-3</v>
      </c>
    </row>
    <row r="37" spans="2:83" x14ac:dyDescent="0.35">
      <c r="B37" s="74" t="s">
        <v>207</v>
      </c>
      <c r="AH37" s="104">
        <v>2.2817894946727594E-2</v>
      </c>
      <c r="AI37" s="104">
        <v>2.0686998383894664E-2</v>
      </c>
      <c r="AJ37" s="104">
        <v>2.3477441421854504E-2</v>
      </c>
      <c r="AK37" s="104">
        <v>2.7880469738321825E-2</v>
      </c>
      <c r="AL37" s="104">
        <v>3.0074300720217061E-2</v>
      </c>
      <c r="AM37" s="104">
        <v>3.2316056649047784E-2</v>
      </c>
      <c r="AN37" s="104">
        <v>3.3227906766353399E-2</v>
      </c>
      <c r="AO37" s="104">
        <v>3.3137320033335069E-2</v>
      </c>
      <c r="AP37" s="104">
        <v>3.3663311291536629E-2</v>
      </c>
      <c r="AQ37" s="104">
        <v>3.0433027331948703E-2</v>
      </c>
      <c r="AR37" s="104">
        <v>2.6130257348112425E-2</v>
      </c>
      <c r="AS37" s="104">
        <v>2.4347125111328617E-2</v>
      </c>
      <c r="AT37" s="104">
        <v>2.6290996484691055E-2</v>
      </c>
      <c r="AU37" s="104">
        <v>3.1686660032836024E-2</v>
      </c>
      <c r="AV37" s="104">
        <v>3.6854837030254772E-2</v>
      </c>
      <c r="AW37" s="104">
        <v>3.9037049003191403E-2</v>
      </c>
      <c r="AX37" s="104">
        <v>3.8686449671607066E-2</v>
      </c>
      <c r="AY37" s="104">
        <v>3.8671603609652744E-2</v>
      </c>
      <c r="AZ37" s="104">
        <v>3.7033243338639568E-2</v>
      </c>
      <c r="BA37" s="104">
        <v>3.4600496497442436E-2</v>
      </c>
      <c r="BB37" s="104">
        <v>3.2959843646076931E-2</v>
      </c>
      <c r="BC37" s="104">
        <v>3.085306445574687E-2</v>
      </c>
      <c r="BD37" s="104">
        <v>2.84706180002831E-2</v>
      </c>
      <c r="BE37" s="104">
        <v>2.8085553771252308E-2</v>
      </c>
      <c r="BF37" s="104">
        <v>2.7556975193458046E-2</v>
      </c>
      <c r="BG37" s="104">
        <v>2.7153002904316138E-2</v>
      </c>
      <c r="BH37" s="104">
        <v>2.6596073892497359E-2</v>
      </c>
      <c r="BI37" s="104">
        <v>2.5989656367332345E-2</v>
      </c>
      <c r="BJ37" s="104">
        <v>2.570262776690517E-2</v>
      </c>
      <c r="BK37" s="104">
        <v>2.5681371986949943E-2</v>
      </c>
      <c r="BL37" s="104">
        <v>2.7039478951103087E-2</v>
      </c>
      <c r="BM37" s="104">
        <v>3.1594089678256464E-2</v>
      </c>
      <c r="BN37" s="104">
        <v>3.1387114927331081E-2</v>
      </c>
      <c r="BO37" s="104">
        <v>3.1707391045717584E-2</v>
      </c>
      <c r="BP37" s="104">
        <v>3.1849401489455476E-2</v>
      </c>
      <c r="BQ37" s="104">
        <v>2.8686206729469112E-2</v>
      </c>
      <c r="BR37" s="104">
        <v>2.789947459670452E-2</v>
      </c>
      <c r="BS37" s="104">
        <v>2.7698237918089071E-2</v>
      </c>
      <c r="BT37" s="104">
        <v>2.6761796469567813E-2</v>
      </c>
      <c r="BU37" s="104">
        <v>2.6947690415222603E-2</v>
      </c>
      <c r="BV37" s="104">
        <v>2.7550331183429717E-2</v>
      </c>
      <c r="BW37" s="104">
        <v>2.9530634149083114E-2</v>
      </c>
      <c r="BX37" s="104">
        <v>4.0928626591477203E-2</v>
      </c>
      <c r="BY37" s="104">
        <v>3.687007731885087E-2</v>
      </c>
      <c r="BZ37" s="104">
        <v>3.5122453078173937E-2</v>
      </c>
      <c r="CA37" s="104">
        <v>3.8889603854600295E-2</v>
      </c>
      <c r="CB37" s="104">
        <v>4.2521290763021989E-2</v>
      </c>
      <c r="CC37" s="104">
        <v>4.2978307416717931E-2</v>
      </c>
      <c r="CD37" s="104">
        <v>4.237576200792003E-2</v>
      </c>
      <c r="CE37" s="105">
        <v>4.2029099127444396E-2</v>
      </c>
    </row>
    <row r="38" spans="2:83" x14ac:dyDescent="0.35">
      <c r="B38" s="74" t="s">
        <v>196</v>
      </c>
      <c r="AH38" s="104">
        <v>4.8558247257928872E-2</v>
      </c>
      <c r="AI38" s="104">
        <v>4.6287381216157254E-2</v>
      </c>
      <c r="AJ38" s="104">
        <v>4.8186407555005965E-2</v>
      </c>
      <c r="AK38" s="104">
        <v>5.1168087273733003E-2</v>
      </c>
      <c r="AL38" s="104">
        <v>5.2345736523916039E-2</v>
      </c>
      <c r="AM38" s="104">
        <v>5.2025375621777864E-2</v>
      </c>
      <c r="AN38" s="104">
        <v>5.1424779134640511E-2</v>
      </c>
      <c r="AO38" s="104">
        <v>5.1403232597866944E-2</v>
      </c>
      <c r="AP38" s="104">
        <v>5.1539066187302092E-2</v>
      </c>
      <c r="AQ38" s="104">
        <v>4.8563437879220704E-2</v>
      </c>
      <c r="AR38" s="104">
        <v>4.566774025240937E-2</v>
      </c>
      <c r="AS38" s="104">
        <v>4.5116850561250303E-2</v>
      </c>
      <c r="AT38" s="104">
        <v>4.6675387339565423E-2</v>
      </c>
      <c r="AU38" s="104">
        <v>4.9616605653859863E-2</v>
      </c>
      <c r="AV38" s="104">
        <v>5.2482266128933183E-2</v>
      </c>
      <c r="AW38" s="104">
        <v>5.3286222311139858E-2</v>
      </c>
      <c r="AX38" s="104">
        <v>5.2072542514408349E-2</v>
      </c>
      <c r="AY38" s="104">
        <v>5.1389470655144355E-2</v>
      </c>
      <c r="AZ38" s="104">
        <v>5.0747530139824526E-2</v>
      </c>
      <c r="BA38" s="104">
        <v>5.0492672705199762E-2</v>
      </c>
      <c r="BB38" s="104">
        <v>5.0250336432281245E-2</v>
      </c>
      <c r="BC38" s="104">
        <v>5.0929258987820421E-2</v>
      </c>
      <c r="BD38" s="104">
        <v>5.1213028360947911E-2</v>
      </c>
      <c r="BE38" s="104">
        <v>5.3112091867368823E-2</v>
      </c>
      <c r="BF38" s="104">
        <v>5.2380350527028816E-2</v>
      </c>
      <c r="BG38" s="104">
        <v>5.2034916698118099E-2</v>
      </c>
      <c r="BH38" s="104">
        <v>5.2991845404012312E-2</v>
      </c>
      <c r="BI38" s="104">
        <v>5.3061000004368523E-2</v>
      </c>
      <c r="BJ38" s="104">
        <v>5.2376324511265782E-2</v>
      </c>
      <c r="BK38" s="104">
        <v>5.310774215499095E-2</v>
      </c>
      <c r="BL38" s="104">
        <v>5.7080794358049358E-2</v>
      </c>
      <c r="BM38" s="104">
        <v>6.1874012116018298E-2</v>
      </c>
      <c r="BN38" s="104">
        <v>6.1535580873655515E-2</v>
      </c>
      <c r="BO38" s="104">
        <v>6.2345012391759005E-2</v>
      </c>
      <c r="BP38" s="104">
        <v>6.3617530371309711E-2</v>
      </c>
      <c r="BQ38" s="104">
        <v>6.1284990615000853E-2</v>
      </c>
      <c r="BR38" s="104">
        <v>6.0831584875863043E-2</v>
      </c>
      <c r="BS38" s="104">
        <v>5.9980830316096453E-2</v>
      </c>
      <c r="BT38" s="104">
        <v>5.8199574223633546E-2</v>
      </c>
      <c r="BU38" s="104">
        <v>5.6761758924008025E-2</v>
      </c>
      <c r="BV38" s="104">
        <v>5.5850293506334373E-2</v>
      </c>
      <c r="BW38" s="104">
        <v>5.4991720522616791E-2</v>
      </c>
      <c r="BX38" s="104">
        <v>6.017752195013297E-2</v>
      </c>
      <c r="BY38" s="104">
        <v>5.4289502274206647E-2</v>
      </c>
      <c r="BZ38" s="104">
        <v>5.3625574069773183E-2</v>
      </c>
      <c r="CA38" s="104">
        <v>5.9542252184097942E-2</v>
      </c>
      <c r="CB38" s="104">
        <v>6.2452974117466559E-2</v>
      </c>
      <c r="CC38" s="104">
        <v>6.2687726254075052E-2</v>
      </c>
      <c r="CD38" s="104">
        <v>6.185298610879101E-2</v>
      </c>
      <c r="CE38" s="105">
        <v>6.0551117459749566E-2</v>
      </c>
    </row>
    <row r="39" spans="2:83" ht="26.25" customHeight="1" x14ac:dyDescent="0.35">
      <c r="B39" s="74" t="s">
        <v>208</v>
      </c>
      <c r="D39" s="145"/>
      <c r="E39" s="145"/>
      <c r="F39" s="145"/>
      <c r="G39" s="145"/>
      <c r="H39" s="145"/>
      <c r="I39" s="145"/>
      <c r="J39" s="145"/>
      <c r="K39" s="104">
        <v>2.9811474991059111E-2</v>
      </c>
      <c r="L39" s="104">
        <v>2.8527549380965876E-2</v>
      </c>
      <c r="M39" s="104">
        <v>2.9441556710649072E-2</v>
      </c>
      <c r="N39" s="104">
        <v>3.6761806805519846E-2</v>
      </c>
      <c r="O39" s="104">
        <v>3.5823415889353491E-2</v>
      </c>
      <c r="P39" s="104">
        <v>3.4067790248113808E-2</v>
      </c>
      <c r="Q39" s="104">
        <v>3.7484008528784647E-2</v>
      </c>
      <c r="R39" s="104">
        <v>3.793080031238328E-2</v>
      </c>
      <c r="S39" s="104">
        <v>4.1152701644479234E-2</v>
      </c>
      <c r="T39" s="104">
        <v>3.9261533165021803E-2</v>
      </c>
      <c r="U39" s="104">
        <v>4.461497397571066E-2</v>
      </c>
      <c r="V39" s="104">
        <v>4.3866850206482295E-2</v>
      </c>
      <c r="W39" s="104">
        <v>4.6502657697916179E-2</v>
      </c>
      <c r="X39" s="104">
        <v>4.6367950746077212E-2</v>
      </c>
      <c r="Y39" s="104">
        <v>4.5193952381888607E-2</v>
      </c>
      <c r="Z39" s="104">
        <v>4.3670118804336529E-2</v>
      </c>
      <c r="AA39" s="104">
        <v>4.5679872431997282E-2</v>
      </c>
      <c r="AB39" s="104">
        <v>4.5177651243626327E-2</v>
      </c>
      <c r="AC39" s="104">
        <v>4.6493597866357719E-2</v>
      </c>
      <c r="AD39" s="104">
        <v>5.0089897138201452E-2</v>
      </c>
      <c r="AE39" s="104">
        <v>5.4480136697255301E-2</v>
      </c>
      <c r="AF39" s="104">
        <v>5.4904678790608646E-2</v>
      </c>
      <c r="AG39" s="104">
        <v>5.4670944518350417E-2</v>
      </c>
      <c r="AH39" s="104">
        <v>5.4365904365904369E-2</v>
      </c>
      <c r="AI39" s="104">
        <v>5.1308612471040314E-2</v>
      </c>
      <c r="AJ39" s="104">
        <v>5.429595386955368E-2</v>
      </c>
      <c r="AK39" s="104">
        <v>5.6522759267949321E-2</v>
      </c>
      <c r="AL39" s="104">
        <v>5.5599997557386163E-2</v>
      </c>
      <c r="AM39" s="104">
        <v>5.5283762803114068E-2</v>
      </c>
      <c r="AN39" s="104">
        <v>5.4046702485376331E-2</v>
      </c>
      <c r="AO39" s="104">
        <v>5.2971256108755319E-2</v>
      </c>
      <c r="AP39" s="104">
        <v>5.3243775721858233E-2</v>
      </c>
      <c r="AQ39" s="104">
        <v>4.9635421265888074E-2</v>
      </c>
      <c r="AR39" s="104">
        <v>4.5628257257629187E-2</v>
      </c>
      <c r="AS39" s="104">
        <v>4.3951235223095367E-2</v>
      </c>
      <c r="AT39" s="104">
        <v>4.4867559856462146E-2</v>
      </c>
      <c r="AU39" s="104">
        <v>4.9227439474827085E-2</v>
      </c>
      <c r="AV39" s="104">
        <v>5.0544578283881661E-2</v>
      </c>
      <c r="AW39" s="104">
        <v>5.051202795237366E-2</v>
      </c>
      <c r="AX39" s="104">
        <v>4.8478108231811236E-2</v>
      </c>
      <c r="AY39" s="104">
        <v>4.6987752548137258E-2</v>
      </c>
      <c r="AZ39" s="104">
        <v>4.559921929418484E-2</v>
      </c>
      <c r="BA39" s="104">
        <v>4.4661327709889981E-2</v>
      </c>
      <c r="BB39" s="104">
        <v>4.4540644212750891E-2</v>
      </c>
      <c r="BC39" s="104">
        <v>4.4293418762883868E-2</v>
      </c>
      <c r="BD39" s="104">
        <v>4.2892409953506155E-2</v>
      </c>
      <c r="BE39" s="104">
        <v>4.4313651615421466E-2</v>
      </c>
      <c r="BF39" s="104">
        <v>4.4404004732334391E-2</v>
      </c>
      <c r="BG39" s="104">
        <v>4.3973654342007173E-2</v>
      </c>
      <c r="BH39" s="104">
        <v>4.3514487311868334E-2</v>
      </c>
      <c r="BI39" s="104">
        <v>4.2868468505797216E-2</v>
      </c>
      <c r="BJ39" s="104">
        <v>4.2426603380497439E-2</v>
      </c>
      <c r="BK39" s="104">
        <v>4.3019027982902122E-2</v>
      </c>
      <c r="BL39" s="104">
        <v>4.5895831875635132E-2</v>
      </c>
      <c r="BM39" s="104">
        <v>4.9838772405301865E-2</v>
      </c>
      <c r="BN39" s="104">
        <v>4.9277306778639056E-2</v>
      </c>
      <c r="BO39" s="104">
        <v>5.0558998827599747E-2</v>
      </c>
      <c r="BP39" s="104">
        <v>5.1761526337585087E-2</v>
      </c>
      <c r="BQ39" s="104">
        <v>5.0750551919610025E-2</v>
      </c>
      <c r="BR39" s="104">
        <v>5.0387091126964878E-2</v>
      </c>
      <c r="BS39" s="104">
        <v>5.0369606196978688E-2</v>
      </c>
      <c r="BT39" s="104">
        <v>4.9364682141516403E-2</v>
      </c>
      <c r="BU39" s="104">
        <v>4.8506548212355498E-2</v>
      </c>
      <c r="BV39" s="104">
        <v>4.8122546980813162E-2</v>
      </c>
      <c r="BW39" s="104">
        <v>4.7518093903883916E-2</v>
      </c>
      <c r="BX39" s="104">
        <v>5.2957690363925433E-2</v>
      </c>
      <c r="BY39" s="104">
        <v>4.793189889881283E-2</v>
      </c>
      <c r="BZ39" s="104">
        <v>4.7180158954199927E-2</v>
      </c>
      <c r="CA39" s="104">
        <v>5.2441293745909862E-2</v>
      </c>
      <c r="CB39" s="104">
        <v>5.5090188462450139E-2</v>
      </c>
      <c r="CC39" s="104">
        <v>5.5322440993702843E-2</v>
      </c>
      <c r="CD39" s="104">
        <v>5.465664456080932E-2</v>
      </c>
      <c r="CE39" s="105">
        <v>5.3623393950503244E-2</v>
      </c>
    </row>
    <row r="40" spans="2:83" x14ac:dyDescent="0.35">
      <c r="B40" s="74" t="s">
        <v>209</v>
      </c>
      <c r="D40" s="145"/>
      <c r="E40" s="145"/>
      <c r="F40" s="145"/>
      <c r="G40" s="145"/>
      <c r="H40" s="145"/>
      <c r="I40" s="145"/>
      <c r="J40" s="145"/>
      <c r="K40" s="104">
        <v>5.8294589485515759E-3</v>
      </c>
      <c r="L40" s="104">
        <v>5.7319724033645207E-3</v>
      </c>
      <c r="M40" s="104">
        <v>5.3134301834821618E-3</v>
      </c>
      <c r="N40" s="104">
        <v>5.6484100454272735E-3</v>
      </c>
      <c r="O40" s="104">
        <v>6.3726278546156322E-3</v>
      </c>
      <c r="P40" s="104">
        <v>6.7377350700048794E-3</v>
      </c>
      <c r="Q40" s="104">
        <v>6.0803127221037666E-3</v>
      </c>
      <c r="R40" s="104">
        <v>6.7841499439747384E-3</v>
      </c>
      <c r="S40" s="104">
        <v>6.809710258418168E-3</v>
      </c>
      <c r="T40" s="104">
        <v>6.4063575854946065E-3</v>
      </c>
      <c r="U40" s="104">
        <v>6.5634592286133728E-3</v>
      </c>
      <c r="V40" s="104">
        <v>7.4458766111875855E-3</v>
      </c>
      <c r="W40" s="104">
        <v>9.0714520908791573E-3</v>
      </c>
      <c r="X40" s="104">
        <v>9.1688400530163753E-3</v>
      </c>
      <c r="Y40" s="104">
        <v>9.2542712777461018E-3</v>
      </c>
      <c r="Z40" s="104">
        <v>9.764123168577464E-3</v>
      </c>
      <c r="AA40" s="104">
        <v>1.0621894013283173E-2</v>
      </c>
      <c r="AB40" s="104">
        <v>1.1432706222865411E-2</v>
      </c>
      <c r="AC40" s="104">
        <v>1.1757961937173407E-2</v>
      </c>
      <c r="AD40" s="104">
        <v>1.230471534779509E-2</v>
      </c>
      <c r="AE40" s="104">
        <v>1.3662278342752646E-2</v>
      </c>
      <c r="AF40" s="104">
        <v>1.465218737683689E-2</v>
      </c>
      <c r="AG40" s="104">
        <v>1.5104709047897092E-2</v>
      </c>
      <c r="AH40" s="104">
        <v>1.3991683991683993E-2</v>
      </c>
      <c r="AI40" s="104">
        <v>1.2636954064242149E-2</v>
      </c>
      <c r="AJ40" s="104">
        <v>1.4312994928790047E-2</v>
      </c>
      <c r="AK40" s="104">
        <v>1.963280150164242E-2</v>
      </c>
      <c r="AL40" s="104">
        <v>2.4172717224702153E-2</v>
      </c>
      <c r="AM40" s="104">
        <v>2.638530532006389E-2</v>
      </c>
      <c r="AN40" s="104">
        <v>2.7933930542099073E-2</v>
      </c>
      <c r="AO40" s="104">
        <v>2.8864237558904798E-2</v>
      </c>
      <c r="AP40" s="104">
        <v>2.8920422743884372E-2</v>
      </c>
      <c r="AQ40" s="104">
        <v>2.6182232711160432E-2</v>
      </c>
      <c r="AR40" s="104">
        <v>2.3225804122880198E-2</v>
      </c>
      <c r="AS40" s="104">
        <v>2.2529708469579923E-2</v>
      </c>
      <c r="AT40" s="104">
        <v>2.4704154656156253E-2</v>
      </c>
      <c r="AU40" s="104">
        <v>2.834133432505441E-2</v>
      </c>
      <c r="AV40" s="104">
        <v>3.4571669257981157E-2</v>
      </c>
      <c r="AW40" s="104">
        <v>3.6831146200623437E-2</v>
      </c>
      <c r="AX40" s="104">
        <v>3.693165300135362E-2</v>
      </c>
      <c r="AY40" s="104">
        <v>3.6811268286037861E-2</v>
      </c>
      <c r="AZ40" s="104">
        <v>3.5084621628082048E-2</v>
      </c>
      <c r="BA40" s="104">
        <v>3.2771624689015434E-2</v>
      </c>
      <c r="BB40" s="104">
        <v>3.088184865373466E-2</v>
      </c>
      <c r="BC40" s="104">
        <v>2.9028586031160958E-2</v>
      </c>
      <c r="BD40" s="104">
        <v>2.6622525289671801E-2</v>
      </c>
      <c r="BE40" s="104">
        <v>2.6815362951771948E-2</v>
      </c>
      <c r="BF40" s="104">
        <v>2.6711412963654497E-2</v>
      </c>
      <c r="BG40" s="104">
        <v>2.6153223379513476E-2</v>
      </c>
      <c r="BH40" s="104">
        <v>2.6095952588420887E-2</v>
      </c>
      <c r="BI40" s="104">
        <v>2.5135493029157553E-2</v>
      </c>
      <c r="BJ40" s="104">
        <v>2.4981962947234218E-2</v>
      </c>
      <c r="BK40" s="104">
        <v>2.4693947144231138E-2</v>
      </c>
      <c r="BL40" s="104">
        <v>2.587280398984081E-2</v>
      </c>
      <c r="BM40" s="104">
        <v>2.9907702351858766E-2</v>
      </c>
      <c r="BN40" s="104">
        <v>2.9908396606006419E-2</v>
      </c>
      <c r="BO40" s="104">
        <v>2.9880012971342851E-2</v>
      </c>
      <c r="BP40" s="104">
        <v>2.9766336603226553E-2</v>
      </c>
      <c r="BQ40" s="104">
        <v>2.5563937810961414E-2</v>
      </c>
      <c r="BR40" s="104">
        <v>2.4436693579013125E-2</v>
      </c>
      <c r="BS40" s="104">
        <v>2.3434330756710722E-2</v>
      </c>
      <c r="BT40" s="104">
        <v>2.2211353460414619E-2</v>
      </c>
      <c r="BU40" s="104">
        <v>2.1662812549406184E-2</v>
      </c>
      <c r="BV40" s="104">
        <v>2.1945061571731504E-2</v>
      </c>
      <c r="BW40" s="104">
        <v>2.3717687847994766E-2</v>
      </c>
      <c r="BX40" s="104">
        <v>3.4249111649495519E-2</v>
      </c>
      <c r="BY40" s="104">
        <v>3.0440980870359406E-2</v>
      </c>
      <c r="BZ40" s="104">
        <v>2.8392832257196497E-2</v>
      </c>
      <c r="CA40" s="104">
        <v>3.0838517980649894E-2</v>
      </c>
      <c r="CB40" s="104">
        <v>3.3713345828376567E-2</v>
      </c>
      <c r="CC40" s="104">
        <v>3.392762215169326E-2</v>
      </c>
      <c r="CD40" s="104">
        <v>3.2986044857767335E-2</v>
      </c>
      <c r="CE40" s="105">
        <v>3.2161084403368345E-2</v>
      </c>
    </row>
    <row r="41" spans="2:83" x14ac:dyDescent="0.35">
      <c r="B41" s="74" t="s">
        <v>210</v>
      </c>
      <c r="D41" s="145"/>
      <c r="E41" s="145"/>
      <c r="F41" s="145"/>
      <c r="G41" s="145"/>
      <c r="H41" s="145"/>
      <c r="I41" s="145"/>
      <c r="J41" s="145"/>
      <c r="K41" s="104">
        <v>1.2501915904562408E-2</v>
      </c>
      <c r="L41" s="104">
        <v>1.2087704375767887E-2</v>
      </c>
      <c r="M41" s="104">
        <v>1.1941889910702387E-2</v>
      </c>
      <c r="N41" s="104">
        <v>1.2745350132853347E-2</v>
      </c>
      <c r="O41" s="104">
        <v>1.2097941460276618E-2</v>
      </c>
      <c r="P41" s="104">
        <v>1.136218610412522E-2</v>
      </c>
      <c r="Q41" s="104">
        <v>1.1627576403695807E-2</v>
      </c>
      <c r="R41" s="104">
        <v>1.1167702285151609E-2</v>
      </c>
      <c r="S41" s="104">
        <v>1.1257635082223964E-2</v>
      </c>
      <c r="T41" s="104">
        <v>1.0623708974064724E-2</v>
      </c>
      <c r="U41" s="104">
        <v>1.0810089416789006E-2</v>
      </c>
      <c r="V41" s="104">
        <v>1.016894005756476E-2</v>
      </c>
      <c r="W41" s="104">
        <v>1.0035749564890164E-2</v>
      </c>
      <c r="X41" s="104">
        <v>1.2277138825943818E-2</v>
      </c>
      <c r="Y41" s="104">
        <v>1.2242691150738255E-2</v>
      </c>
      <c r="Z41" s="104">
        <v>9.5441792802466122E-3</v>
      </c>
      <c r="AA41" s="104">
        <v>9.182109516511076E-3</v>
      </c>
      <c r="AB41" s="104">
        <v>9.6311724846829053E-3</v>
      </c>
      <c r="AC41" s="104">
        <v>8.1833870364336307E-3</v>
      </c>
      <c r="AD41" s="104">
        <v>7.8948976474182697E-3</v>
      </c>
      <c r="AE41" s="104">
        <v>9.1228041141571039E-3</v>
      </c>
      <c r="AF41" s="104">
        <v>8.6636450650301212E-3</v>
      </c>
      <c r="AG41" s="104">
        <v>1.0687606469749049E-2</v>
      </c>
      <c r="AH41" s="104">
        <v>1.4142411642411644E-2</v>
      </c>
      <c r="AI41" s="104">
        <v>1.6763564308771507E-2</v>
      </c>
      <c r="AJ41" s="104">
        <v>1.6065907044011528E-2</v>
      </c>
      <c r="AK41" s="104">
        <v>1.66858617684521E-2</v>
      </c>
      <c r="AL41" s="104">
        <v>1.6796206620704818E-2</v>
      </c>
      <c r="AM41" s="104">
        <v>1.6991868556557096E-2</v>
      </c>
      <c r="AN41" s="104">
        <v>1.7110756493220525E-2</v>
      </c>
      <c r="AO41" s="104">
        <v>1.6725919528431228E-2</v>
      </c>
      <c r="AP41" s="104">
        <v>1.642700205226133E-2</v>
      </c>
      <c r="AQ41" s="104">
        <v>1.5419327865713804E-2</v>
      </c>
      <c r="AR41" s="104">
        <v>1.4076314645653839E-2</v>
      </c>
      <c r="AS41" s="104">
        <v>1.3346071893776049E-2</v>
      </c>
      <c r="AT41" s="104">
        <v>1.3490229889530327E-2</v>
      </c>
      <c r="AU41" s="104">
        <v>1.5019189267709402E-2</v>
      </c>
      <c r="AV41" s="104">
        <v>1.680834791512046E-2</v>
      </c>
      <c r="AW41" s="104">
        <v>1.7973354540344422E-2</v>
      </c>
      <c r="AX41" s="104">
        <v>1.7892832101434455E-2</v>
      </c>
      <c r="AY41" s="104">
        <v>1.8612279691950805E-2</v>
      </c>
      <c r="AZ41" s="104">
        <v>1.9059979579210597E-2</v>
      </c>
      <c r="BA41" s="104">
        <v>1.9251805843091847E-2</v>
      </c>
      <c r="BB41" s="104">
        <v>1.9129043124655874E-2</v>
      </c>
      <c r="BC41" s="104">
        <v>2.0253003890433028E-2</v>
      </c>
      <c r="BD41" s="104">
        <v>2.1457074927061601E-2</v>
      </c>
      <c r="BE41" s="104">
        <v>2.1418205243817285E-2</v>
      </c>
      <c r="BF41" s="104">
        <v>2.0115360743589966E-2</v>
      </c>
      <c r="BG41" s="104">
        <v>1.2827031796611675E-2</v>
      </c>
      <c r="BH41" s="104">
        <v>1.3153751375646476E-2</v>
      </c>
      <c r="BI41" s="104">
        <v>1.3491776972384356E-2</v>
      </c>
      <c r="BJ41" s="104">
        <v>1.2710291838392351E-2</v>
      </c>
      <c r="BK41" s="104">
        <v>1.2848627106176942E-2</v>
      </c>
      <c r="BL41" s="104">
        <v>1.3969446648701605E-2</v>
      </c>
      <c r="BM41" s="104">
        <v>1.5047012139930468E-2</v>
      </c>
      <c r="BN41" s="104">
        <v>1.4873788008534387E-2</v>
      </c>
      <c r="BO41" s="104">
        <v>1.4669886194158972E-2</v>
      </c>
      <c r="BP41" s="104">
        <v>1.4913549008560151E-2</v>
      </c>
      <c r="BQ41" s="104">
        <v>1.4562288684732477E-2</v>
      </c>
      <c r="BR41" s="104">
        <v>1.4886484054980123E-2</v>
      </c>
      <c r="BS41" s="104">
        <v>1.4863572416770035E-2</v>
      </c>
      <c r="BT41" s="104">
        <v>1.4352439935687456E-2</v>
      </c>
      <c r="BU41" s="104">
        <v>1.4494972762656782E-2</v>
      </c>
      <c r="BV41" s="104">
        <v>1.4319137330955526E-2</v>
      </c>
      <c r="BW41" s="104">
        <v>1.4316667254389242E-2</v>
      </c>
      <c r="BX41" s="104">
        <v>1.4981359576182627E-2</v>
      </c>
      <c r="BY41" s="104">
        <v>1.383356407686586E-2</v>
      </c>
      <c r="BZ41" s="104">
        <v>1.4303438364337968E-2</v>
      </c>
      <c r="CA41" s="104">
        <v>1.6485674855831935E-2</v>
      </c>
      <c r="CB41" s="104">
        <v>1.7628214445520585E-2</v>
      </c>
      <c r="CC41" s="104">
        <v>1.7904728749022273E-2</v>
      </c>
      <c r="CD41" s="104">
        <v>1.8092629104292171E-2</v>
      </c>
      <c r="CE41" s="105">
        <v>1.8330303197007493E-2</v>
      </c>
    </row>
    <row r="42" spans="2:83" x14ac:dyDescent="0.35">
      <c r="B42" s="109" t="s">
        <v>137</v>
      </c>
      <c r="D42" s="146"/>
      <c r="E42" s="146"/>
      <c r="F42" s="146"/>
      <c r="G42" s="146"/>
      <c r="H42" s="146"/>
      <c r="I42" s="146"/>
      <c r="J42" s="146"/>
      <c r="K42" s="132">
        <f t="shared" ref="K42:AP42" si="10">SUM(K39:K41)</f>
        <v>4.8142849844173094E-2</v>
      </c>
      <c r="L42" s="132">
        <f t="shared" si="10"/>
        <v>4.634722616009828E-2</v>
      </c>
      <c r="M42" s="132">
        <f t="shared" si="10"/>
        <v>4.6696876804833622E-2</v>
      </c>
      <c r="N42" s="132">
        <f t="shared" si="10"/>
        <v>5.5155566983800468E-2</v>
      </c>
      <c r="O42" s="132">
        <f t="shared" si="10"/>
        <v>5.4293985204245741E-2</v>
      </c>
      <c r="P42" s="132">
        <f t="shared" si="10"/>
        <v>5.2167711422243905E-2</v>
      </c>
      <c r="Q42" s="132">
        <f t="shared" si="10"/>
        <v>5.5191897654584217E-2</v>
      </c>
      <c r="R42" s="132">
        <f t="shared" si="10"/>
        <v>5.5882652541509634E-2</v>
      </c>
      <c r="S42" s="132">
        <f t="shared" si="10"/>
        <v>5.9220046985121365E-2</v>
      </c>
      <c r="T42" s="132">
        <f t="shared" si="10"/>
        <v>5.6291599724581129E-2</v>
      </c>
      <c r="U42" s="132">
        <f t="shared" si="10"/>
        <v>6.198852262111304E-2</v>
      </c>
      <c r="V42" s="132">
        <f t="shared" si="10"/>
        <v>6.1481666875234639E-2</v>
      </c>
      <c r="W42" s="132">
        <f t="shared" si="10"/>
        <v>6.5609859353685504E-2</v>
      </c>
      <c r="X42" s="132">
        <f t="shared" si="10"/>
        <v>6.7813929625037406E-2</v>
      </c>
      <c r="Y42" s="132">
        <f t="shared" si="10"/>
        <v>6.6690914810372967E-2</v>
      </c>
      <c r="Z42" s="132">
        <f t="shared" si="10"/>
        <v>6.297842125316061E-2</v>
      </c>
      <c r="AA42" s="132">
        <f t="shared" si="10"/>
        <v>6.5483875961791532E-2</v>
      </c>
      <c r="AB42" s="132">
        <f t="shared" si="10"/>
        <v>6.6241529951174632E-2</v>
      </c>
      <c r="AC42" s="132">
        <f t="shared" si="10"/>
        <v>6.6434946839964759E-2</v>
      </c>
      <c r="AD42" s="132">
        <f t="shared" si="10"/>
        <v>7.0289510133414806E-2</v>
      </c>
      <c r="AE42" s="132">
        <f t="shared" si="10"/>
        <v>7.7265219154165052E-2</v>
      </c>
      <c r="AF42" s="132">
        <f t="shared" si="10"/>
        <v>7.8220511232475656E-2</v>
      </c>
      <c r="AG42" s="132">
        <f t="shared" si="10"/>
        <v>8.0463260035996562E-2</v>
      </c>
      <c r="AH42" s="132">
        <f t="shared" si="10"/>
        <v>8.2500000000000004E-2</v>
      </c>
      <c r="AI42" s="132">
        <f t="shared" si="10"/>
        <v>8.070913084405397E-2</v>
      </c>
      <c r="AJ42" s="132">
        <f t="shared" si="10"/>
        <v>8.4674855842355262E-2</v>
      </c>
      <c r="AK42" s="132">
        <f t="shared" si="10"/>
        <v>9.2841422538043838E-2</v>
      </c>
      <c r="AL42" s="132">
        <f t="shared" si="10"/>
        <v>9.6568921402793134E-2</v>
      </c>
      <c r="AM42" s="132">
        <f t="shared" si="10"/>
        <v>9.8660936679735051E-2</v>
      </c>
      <c r="AN42" s="132">
        <f t="shared" si="10"/>
        <v>9.9091389520695933E-2</v>
      </c>
      <c r="AO42" s="132">
        <f t="shared" si="10"/>
        <v>9.8561413196091352E-2</v>
      </c>
      <c r="AP42" s="132">
        <f t="shared" si="10"/>
        <v>9.8591200518003935E-2</v>
      </c>
      <c r="AQ42" s="132">
        <f t="shared" ref="AQ42:BV42" si="11">SUM(AQ39:AQ41)</f>
        <v>9.1236981842762313E-2</v>
      </c>
      <c r="AR42" s="132">
        <f t="shared" si="11"/>
        <v>8.2930376026163224E-2</v>
      </c>
      <c r="AS42" s="132">
        <f t="shared" si="11"/>
        <v>7.9827015586451347E-2</v>
      </c>
      <c r="AT42" s="132">
        <f t="shared" si="11"/>
        <v>8.306194440214873E-2</v>
      </c>
      <c r="AU42" s="132">
        <f t="shared" si="11"/>
        <v>9.25879630675909E-2</v>
      </c>
      <c r="AV42" s="132">
        <f t="shared" si="11"/>
        <v>0.10192459545698326</v>
      </c>
      <c r="AW42" s="132">
        <f t="shared" si="11"/>
        <v>0.10531652869334152</v>
      </c>
      <c r="AX42" s="132">
        <f t="shared" si="11"/>
        <v>0.1033025933345993</v>
      </c>
      <c r="AY42" s="132">
        <f t="shared" si="11"/>
        <v>0.10241130052612593</v>
      </c>
      <c r="AZ42" s="132">
        <f t="shared" si="11"/>
        <v>9.9743820501477481E-2</v>
      </c>
      <c r="BA42" s="132">
        <f t="shared" si="11"/>
        <v>9.6684758241997251E-2</v>
      </c>
      <c r="BB42" s="132">
        <f t="shared" si="11"/>
        <v>9.4551535991141439E-2</v>
      </c>
      <c r="BC42" s="132">
        <f t="shared" si="11"/>
        <v>9.3575008684477851E-2</v>
      </c>
      <c r="BD42" s="132">
        <f t="shared" si="11"/>
        <v>9.0972010170239551E-2</v>
      </c>
      <c r="BE42" s="132">
        <f t="shared" si="11"/>
        <v>9.2547219811010703E-2</v>
      </c>
      <c r="BF42" s="132">
        <f t="shared" si="11"/>
        <v>9.1230778439578858E-2</v>
      </c>
      <c r="BG42" s="132">
        <f t="shared" si="11"/>
        <v>8.2953909518132335E-2</v>
      </c>
      <c r="BH42" s="132">
        <f t="shared" si="11"/>
        <v>8.2764191275935706E-2</v>
      </c>
      <c r="BI42" s="132">
        <f t="shared" si="11"/>
        <v>8.1495738507339127E-2</v>
      </c>
      <c r="BJ42" s="132">
        <f t="shared" si="11"/>
        <v>8.0118858166124005E-2</v>
      </c>
      <c r="BK42" s="132">
        <f t="shared" si="11"/>
        <v>8.0561602233310201E-2</v>
      </c>
      <c r="BL42" s="132">
        <f t="shared" si="11"/>
        <v>8.5738082514177541E-2</v>
      </c>
      <c r="BM42" s="132">
        <f t="shared" si="11"/>
        <v>9.4793486897091092E-2</v>
      </c>
      <c r="BN42" s="132">
        <f t="shared" si="11"/>
        <v>9.4059491393179873E-2</v>
      </c>
      <c r="BO42" s="132">
        <f t="shared" si="11"/>
        <v>9.5108897993101571E-2</v>
      </c>
      <c r="BP42" s="132">
        <f t="shared" si="11"/>
        <v>9.6441411949371794E-2</v>
      </c>
      <c r="BQ42" s="132">
        <f t="shared" si="11"/>
        <v>9.0876778415303908E-2</v>
      </c>
      <c r="BR42" s="132">
        <f t="shared" si="11"/>
        <v>8.9710268760958126E-2</v>
      </c>
      <c r="BS42" s="132">
        <f t="shared" si="11"/>
        <v>8.8667509370459446E-2</v>
      </c>
      <c r="BT42" s="132">
        <f t="shared" si="11"/>
        <v>8.5928475537618468E-2</v>
      </c>
      <c r="BU42" s="132">
        <f t="shared" si="11"/>
        <v>8.4664333524418461E-2</v>
      </c>
      <c r="BV42" s="132">
        <f t="shared" si="11"/>
        <v>8.4386745883500189E-2</v>
      </c>
      <c r="BW42" s="132">
        <f t="shared" ref="BW42:CE42" si="12">SUM(BW39:BW41)</f>
        <v>8.5552449006267919E-2</v>
      </c>
      <c r="BX42" s="132">
        <f t="shared" si="12"/>
        <v>0.10218816158960359</v>
      </c>
      <c r="BY42" s="132">
        <f t="shared" si="12"/>
        <v>9.22064438460381E-2</v>
      </c>
      <c r="BZ42" s="132">
        <f t="shared" si="12"/>
        <v>8.9876429575734385E-2</v>
      </c>
      <c r="CA42" s="132">
        <f t="shared" si="12"/>
        <v>9.9765486582391691E-2</v>
      </c>
      <c r="CB42" s="132">
        <f t="shared" si="12"/>
        <v>0.1064317487363473</v>
      </c>
      <c r="CC42" s="132">
        <f t="shared" si="12"/>
        <v>0.10715479189441837</v>
      </c>
      <c r="CD42" s="132">
        <f t="shared" si="12"/>
        <v>0.10573531852286883</v>
      </c>
      <c r="CE42" s="133">
        <f t="shared" si="12"/>
        <v>0.10411478155087908</v>
      </c>
    </row>
    <row r="43" spans="2:83" ht="51" customHeight="1" x14ac:dyDescent="0.35">
      <c r="B43" s="119" t="s">
        <v>215</v>
      </c>
      <c r="CE43" s="131"/>
    </row>
    <row r="44" spans="2:83" x14ac:dyDescent="0.35">
      <c r="B44" s="74" t="s">
        <v>206</v>
      </c>
      <c r="AH44" s="104">
        <v>1.9860711568424444E-4</v>
      </c>
      <c r="AI44" s="104">
        <v>1.9423870577692909E-4</v>
      </c>
      <c r="AJ44" s="104">
        <v>2.0179918234910141E-4</v>
      </c>
      <c r="AK44" s="104">
        <v>2.0896431768787881E-4</v>
      </c>
      <c r="AL44" s="104">
        <v>2.1940638850786835E-4</v>
      </c>
      <c r="AM44" s="104">
        <v>2.1961396004861524E-4</v>
      </c>
      <c r="AN44" s="104">
        <v>2.1769680747583335E-4</v>
      </c>
      <c r="AO44" s="104">
        <v>2.210500742828847E-4</v>
      </c>
      <c r="AP44" s="104">
        <v>2.2167501033806724E-4</v>
      </c>
      <c r="AQ44" s="104">
        <v>2.1761507246713282E-4</v>
      </c>
      <c r="AR44" s="104">
        <v>2.0986128736626909E-4</v>
      </c>
      <c r="AS44" s="104">
        <v>2.0638047681943684E-4</v>
      </c>
      <c r="AT44" s="104">
        <v>2.2250488748854104E-4</v>
      </c>
      <c r="AU44" s="104">
        <v>2.5569435969978433E-4</v>
      </c>
      <c r="AV44" s="104">
        <v>3.1616082826110446E-4</v>
      </c>
      <c r="AW44" s="104">
        <v>4.1549775905999587E-4</v>
      </c>
      <c r="AX44" s="104">
        <v>4.4449693272966332E-4</v>
      </c>
      <c r="AY44" s="104">
        <v>5.0494227815448098E-4</v>
      </c>
      <c r="AZ44" s="104">
        <v>4.794464342773263E-4</v>
      </c>
      <c r="BA44" s="104">
        <v>5.0609308012916632E-4</v>
      </c>
      <c r="BB44" s="104">
        <v>5.2297558844646784E-4</v>
      </c>
      <c r="BC44" s="104">
        <v>5.351277434621454E-4</v>
      </c>
      <c r="BD44" s="104">
        <v>5.9924743456710118E-4</v>
      </c>
      <c r="BE44" s="104">
        <v>5.8989465344073369E-4</v>
      </c>
      <c r="BF44" s="104">
        <v>6.3090847584915967E-4</v>
      </c>
      <c r="BG44" s="104">
        <v>6.2262130789892897E-4</v>
      </c>
      <c r="BH44" s="104">
        <v>6.2770826907689807E-4</v>
      </c>
      <c r="BI44" s="104">
        <v>6.504463830889031E-4</v>
      </c>
      <c r="BJ44" s="104">
        <v>6.5396778938347014E-4</v>
      </c>
      <c r="BK44" s="104">
        <v>6.6369291395152667E-4</v>
      </c>
      <c r="BL44" s="104">
        <v>6.984612222439401E-4</v>
      </c>
      <c r="BM44" s="104">
        <v>7.6370251933735687E-4</v>
      </c>
      <c r="BN44" s="104">
        <v>7.4843017571955286E-4</v>
      </c>
      <c r="BO44" s="104">
        <v>7.8661860214121341E-4</v>
      </c>
      <c r="BP44" s="104">
        <v>8.0523972280249735E-4</v>
      </c>
      <c r="BQ44" s="104">
        <v>8.1025131358818646E-4</v>
      </c>
      <c r="BR44" s="104">
        <v>9.155110060314744E-4</v>
      </c>
      <c r="BS44" s="104">
        <v>9.4703628219776185E-4</v>
      </c>
      <c r="BT44" s="104">
        <v>9.3785304634633334E-4</v>
      </c>
      <c r="BU44" s="104">
        <v>9.3462297662390227E-4</v>
      </c>
      <c r="BV44" s="104">
        <v>9.7111060385439321E-4</v>
      </c>
      <c r="BW44" s="104">
        <v>1.0222456589839537E-3</v>
      </c>
      <c r="BX44" s="104">
        <v>1.076848717642405E-3</v>
      </c>
      <c r="BY44" s="104">
        <v>1.0440681526882939E-3</v>
      </c>
      <c r="BZ44" s="104">
        <v>1.1268324479863907E-3</v>
      </c>
      <c r="CA44" s="104">
        <v>1.3327406198336213E-3</v>
      </c>
      <c r="CB44" s="104">
        <v>1.4569801279112279E-3</v>
      </c>
      <c r="CC44" s="104">
        <v>1.4885748456723662E-3</v>
      </c>
      <c r="CD44" s="104">
        <v>1.5065704061577631E-3</v>
      </c>
      <c r="CE44" s="105">
        <v>1.533883076521342E-3</v>
      </c>
    </row>
    <row r="45" spans="2:83" x14ac:dyDescent="0.35">
      <c r="B45" s="74" t="s">
        <v>207</v>
      </c>
      <c r="AH45" s="104">
        <v>2.1243385471464715E-2</v>
      </c>
      <c r="AI45" s="104">
        <v>1.9058473446047563E-2</v>
      </c>
      <c r="AJ45" s="104">
        <v>2.1691604682348979E-2</v>
      </c>
      <c r="AK45" s="104">
        <v>2.5708132780334129E-2</v>
      </c>
      <c r="AL45" s="104">
        <v>2.7749360210553853E-2</v>
      </c>
      <c r="AM45" s="104">
        <v>2.9902456199303096E-2</v>
      </c>
      <c r="AN45" s="104">
        <v>3.0792123645525742E-2</v>
      </c>
      <c r="AO45" s="104">
        <v>3.0716672893568994E-2</v>
      </c>
      <c r="AP45" s="104">
        <v>3.1156388365367545E-2</v>
      </c>
      <c r="AQ45" s="104">
        <v>2.8069111825959017E-2</v>
      </c>
      <c r="AR45" s="104">
        <v>2.4224612650545783E-2</v>
      </c>
      <c r="AS45" s="104">
        <v>2.2302293994259363E-2</v>
      </c>
      <c r="AT45" s="104">
        <v>2.4000469748300463E-2</v>
      </c>
      <c r="AU45" s="104">
        <v>2.9636763880552523E-2</v>
      </c>
      <c r="AV45" s="104">
        <v>3.4181918269815662E-2</v>
      </c>
      <c r="AW45" s="104">
        <v>3.6131496550491561E-2</v>
      </c>
      <c r="AX45" s="104">
        <v>3.5635273782597336E-2</v>
      </c>
      <c r="AY45" s="104">
        <v>3.5428878451514767E-2</v>
      </c>
      <c r="AZ45" s="104">
        <v>3.368433785956737E-2</v>
      </c>
      <c r="BA45" s="104">
        <v>3.1195788066876222E-2</v>
      </c>
      <c r="BB45" s="104">
        <v>2.9618891193422432E-2</v>
      </c>
      <c r="BC45" s="104">
        <v>2.7963238794737773E-2</v>
      </c>
      <c r="BD45" s="104">
        <v>2.6635002679705137E-2</v>
      </c>
      <c r="BE45" s="104">
        <v>2.6340790093538857E-2</v>
      </c>
      <c r="BF45" s="104">
        <v>2.6274879894362061E-2</v>
      </c>
      <c r="BG45" s="104">
        <v>2.5836665479017921E-2</v>
      </c>
      <c r="BH45" s="104">
        <v>2.5308390853310624E-2</v>
      </c>
      <c r="BI45" s="104">
        <v>2.4630870720285573E-2</v>
      </c>
      <c r="BJ45" s="104">
        <v>2.4400826099146102E-2</v>
      </c>
      <c r="BK45" s="104">
        <v>2.4417785614217511E-2</v>
      </c>
      <c r="BL45" s="104">
        <v>2.5731138480467534E-2</v>
      </c>
      <c r="BM45" s="104">
        <v>3.0019835250699359E-2</v>
      </c>
      <c r="BN45" s="104">
        <v>2.9760742003017489E-2</v>
      </c>
      <c r="BO45" s="104">
        <v>3.0097168068388854E-2</v>
      </c>
      <c r="BP45" s="104">
        <v>3.02423431516212E-2</v>
      </c>
      <c r="BQ45" s="104">
        <v>2.8686206729469112E-2</v>
      </c>
      <c r="BR45" s="104">
        <v>2.789947459670452E-2</v>
      </c>
      <c r="BS45" s="104">
        <v>2.7698237918089071E-2</v>
      </c>
      <c r="BT45" s="104">
        <v>2.6761796469567813E-2</v>
      </c>
      <c r="BU45" s="104">
        <v>2.6947690415222603E-2</v>
      </c>
      <c r="BV45" s="104">
        <v>2.7550331183429717E-2</v>
      </c>
      <c r="BW45" s="104">
        <v>2.9530634149083114E-2</v>
      </c>
      <c r="BX45" s="104">
        <v>4.0928626591477203E-2</v>
      </c>
      <c r="BY45" s="104">
        <v>3.687007731885087E-2</v>
      </c>
      <c r="BZ45" s="104">
        <v>3.5122453078173937E-2</v>
      </c>
      <c r="CA45" s="104">
        <v>3.8889603854600295E-2</v>
      </c>
      <c r="CB45" s="104">
        <v>4.2521290763021989E-2</v>
      </c>
      <c r="CC45" s="104">
        <v>4.2978307416717931E-2</v>
      </c>
      <c r="CD45" s="104">
        <v>4.237576200792003E-2</v>
      </c>
      <c r="CE45" s="105">
        <v>4.2029099127444396E-2</v>
      </c>
    </row>
    <row r="46" spans="2:83" x14ac:dyDescent="0.35">
      <c r="B46" s="74" t="s">
        <v>196</v>
      </c>
      <c r="AH46" s="104">
        <v>4.631005385881598E-2</v>
      </c>
      <c r="AI46" s="104">
        <v>4.4301622641492538E-2</v>
      </c>
      <c r="AJ46" s="104">
        <v>4.6017363595272837E-2</v>
      </c>
      <c r="AK46" s="104">
        <v>4.8579602873486977E-2</v>
      </c>
      <c r="AL46" s="104">
        <v>4.9582981378912004E-2</v>
      </c>
      <c r="AM46" s="104">
        <v>4.9134643962608783E-2</v>
      </c>
      <c r="AN46" s="104">
        <v>4.8282568508782576E-2</v>
      </c>
      <c r="AO46" s="104">
        <v>4.8006958520963476E-2</v>
      </c>
      <c r="AP46" s="104">
        <v>4.7909642676672783E-2</v>
      </c>
      <c r="AQ46" s="104">
        <v>4.4969561646142527E-2</v>
      </c>
      <c r="AR46" s="104">
        <v>4.2257623740674807E-2</v>
      </c>
      <c r="AS46" s="104">
        <v>4.1411239025491334E-2</v>
      </c>
      <c r="AT46" s="104">
        <v>4.2476378868075884E-2</v>
      </c>
      <c r="AU46" s="104">
        <v>4.576017135618865E-2</v>
      </c>
      <c r="AV46" s="104">
        <v>4.8106476922493931E-2</v>
      </c>
      <c r="AW46" s="104">
        <v>4.858115539265187E-2</v>
      </c>
      <c r="AX46" s="104">
        <v>4.7686445032006614E-2</v>
      </c>
      <c r="AY46" s="104">
        <v>4.7343203893920882E-2</v>
      </c>
      <c r="AZ46" s="104">
        <v>4.6882203742095216E-2</v>
      </c>
      <c r="BA46" s="104">
        <v>4.6916248695295835E-2</v>
      </c>
      <c r="BB46" s="104">
        <v>4.6930592714221307E-2</v>
      </c>
      <c r="BC46" s="104">
        <v>4.7795673575518262E-2</v>
      </c>
      <c r="BD46" s="104">
        <v>4.7804353543019575E-2</v>
      </c>
      <c r="BE46" s="104">
        <v>4.9796358275128391E-2</v>
      </c>
      <c r="BF46" s="104">
        <v>5.0384344989713399E-2</v>
      </c>
      <c r="BG46" s="104">
        <v>5.0259925650944066E-2</v>
      </c>
      <c r="BH46" s="104">
        <v>5.1305145369857801E-2</v>
      </c>
      <c r="BI46" s="104">
        <v>5.1439664624933379E-2</v>
      </c>
      <c r="BJ46" s="104">
        <v>5.0701661908743922E-2</v>
      </c>
      <c r="BK46" s="104">
        <v>5.1476404450473925E-2</v>
      </c>
      <c r="BL46" s="104">
        <v>5.5381606583734984E-2</v>
      </c>
      <c r="BM46" s="104">
        <v>6.0087974914369423E-2</v>
      </c>
      <c r="BN46" s="104">
        <v>5.9786919139956235E-2</v>
      </c>
      <c r="BO46" s="104">
        <v>6.0661157111766721E-2</v>
      </c>
      <c r="BP46" s="104">
        <v>6.203524284412968E-2</v>
      </c>
      <c r="BQ46" s="104">
        <v>6.0949241393021512E-2</v>
      </c>
      <c r="BR46" s="104">
        <v>6.0505373310409283E-2</v>
      </c>
      <c r="BS46" s="104">
        <v>5.9659938796770701E-2</v>
      </c>
      <c r="BT46" s="104">
        <v>5.7889355535996646E-2</v>
      </c>
      <c r="BU46" s="104">
        <v>5.6450405499801265E-2</v>
      </c>
      <c r="BV46" s="104">
        <v>5.56353406903147E-2</v>
      </c>
      <c r="BW46" s="104">
        <v>5.487922622696853E-2</v>
      </c>
      <c r="BX46" s="104">
        <v>6.017752195013297E-2</v>
      </c>
      <c r="BY46" s="104">
        <v>5.4289502274206647E-2</v>
      </c>
      <c r="BZ46" s="104">
        <v>5.3625574069773183E-2</v>
      </c>
      <c r="CA46" s="104">
        <v>5.9542252184097942E-2</v>
      </c>
      <c r="CB46" s="104">
        <v>6.2452974117466559E-2</v>
      </c>
      <c r="CC46" s="104">
        <v>6.2687726254075052E-2</v>
      </c>
      <c r="CD46" s="104">
        <v>6.185298610879101E-2</v>
      </c>
      <c r="CE46" s="105">
        <v>6.0551117459749566E-2</v>
      </c>
    </row>
    <row r="47" spans="2:83" x14ac:dyDescent="0.35">
      <c r="B47" s="109" t="s">
        <v>137</v>
      </c>
      <c r="AH47" s="132">
        <f t="shared" ref="AH47:BM47" si="13">SUM(AH44:AH46)</f>
        <v>6.7752046445964942E-2</v>
      </c>
      <c r="AI47" s="132">
        <f t="shared" si="13"/>
        <v>6.3554334793317027E-2</v>
      </c>
      <c r="AJ47" s="132">
        <f t="shared" si="13"/>
        <v>6.7910767459970919E-2</v>
      </c>
      <c r="AK47" s="132">
        <f t="shared" si="13"/>
        <v>7.4496699971508984E-2</v>
      </c>
      <c r="AL47" s="132">
        <f t="shared" si="13"/>
        <v>7.7551747977973734E-2</v>
      </c>
      <c r="AM47" s="132">
        <f t="shared" si="13"/>
        <v>7.9256714121960489E-2</v>
      </c>
      <c r="AN47" s="132">
        <f t="shared" si="13"/>
        <v>7.9292388961784144E-2</v>
      </c>
      <c r="AO47" s="132">
        <f t="shared" si="13"/>
        <v>7.8944681488815352E-2</v>
      </c>
      <c r="AP47" s="132">
        <f t="shared" si="13"/>
        <v>7.9287706052378393E-2</v>
      </c>
      <c r="AQ47" s="132">
        <f t="shared" si="13"/>
        <v>7.3256288544568671E-2</v>
      </c>
      <c r="AR47" s="132">
        <f t="shared" si="13"/>
        <v>6.6692097678586859E-2</v>
      </c>
      <c r="AS47" s="132">
        <f t="shared" si="13"/>
        <v>6.3919913496570141E-2</v>
      </c>
      <c r="AT47" s="132">
        <f t="shared" si="13"/>
        <v>6.6699353503864883E-2</v>
      </c>
      <c r="AU47" s="132">
        <f t="shared" si="13"/>
        <v>7.5652629596440951E-2</v>
      </c>
      <c r="AV47" s="132">
        <f t="shared" si="13"/>
        <v>8.2604556020570694E-2</v>
      </c>
      <c r="AW47" s="132">
        <f t="shared" si="13"/>
        <v>8.5128149702203421E-2</v>
      </c>
      <c r="AX47" s="132">
        <f t="shared" si="13"/>
        <v>8.3766215747333617E-2</v>
      </c>
      <c r="AY47" s="132">
        <f t="shared" si="13"/>
        <v>8.3277024623590129E-2</v>
      </c>
      <c r="AZ47" s="132">
        <f t="shared" si="13"/>
        <v>8.1045988035939903E-2</v>
      </c>
      <c r="BA47" s="132">
        <f t="shared" si="13"/>
        <v>7.8618129842301224E-2</v>
      </c>
      <c r="BB47" s="132">
        <f t="shared" si="13"/>
        <v>7.7072459496090207E-2</v>
      </c>
      <c r="BC47" s="132">
        <f t="shared" si="13"/>
        <v>7.6294040113718181E-2</v>
      </c>
      <c r="BD47" s="132">
        <f t="shared" si="13"/>
        <v>7.5038603657291814E-2</v>
      </c>
      <c r="BE47" s="132">
        <f t="shared" si="13"/>
        <v>7.6727043022107977E-2</v>
      </c>
      <c r="BF47" s="132">
        <f t="shared" si="13"/>
        <v>7.7290133359924615E-2</v>
      </c>
      <c r="BG47" s="132">
        <f t="shared" si="13"/>
        <v>7.6719212437860923E-2</v>
      </c>
      <c r="BH47" s="132">
        <f t="shared" si="13"/>
        <v>7.7241244492245315E-2</v>
      </c>
      <c r="BI47" s="132">
        <f t="shared" si="13"/>
        <v>7.6720981728307852E-2</v>
      </c>
      <c r="BJ47" s="132">
        <f t="shared" si="13"/>
        <v>7.5756455797273498E-2</v>
      </c>
      <c r="BK47" s="132">
        <f t="shared" si="13"/>
        <v>7.6557882978642966E-2</v>
      </c>
      <c r="BL47" s="132">
        <f t="shared" si="13"/>
        <v>8.1811206286446461E-2</v>
      </c>
      <c r="BM47" s="132">
        <f t="shared" si="13"/>
        <v>9.0871512684406131E-2</v>
      </c>
      <c r="BN47" s="132">
        <f t="shared" ref="BN47:CE47" si="14">SUM(BN44:BN46)</f>
        <v>9.0296091318693275E-2</v>
      </c>
      <c r="BO47" s="132">
        <f t="shared" si="14"/>
        <v>9.1544943782296787E-2</v>
      </c>
      <c r="BP47" s="132">
        <f t="shared" si="14"/>
        <v>9.3082825718553378E-2</v>
      </c>
      <c r="BQ47" s="132">
        <f t="shared" si="14"/>
        <v>9.0445699436078816E-2</v>
      </c>
      <c r="BR47" s="132">
        <f t="shared" si="14"/>
        <v>8.932035891314527E-2</v>
      </c>
      <c r="BS47" s="132">
        <f t="shared" si="14"/>
        <v>8.8305212997057542E-2</v>
      </c>
      <c r="BT47" s="132">
        <f t="shared" si="14"/>
        <v>8.5589005051910791E-2</v>
      </c>
      <c r="BU47" s="132">
        <f t="shared" si="14"/>
        <v>8.433271889164777E-2</v>
      </c>
      <c r="BV47" s="132">
        <f t="shared" si="14"/>
        <v>8.4156782477598807E-2</v>
      </c>
      <c r="BW47" s="132">
        <f t="shared" si="14"/>
        <v>8.5432106035035593E-2</v>
      </c>
      <c r="BX47" s="132">
        <f t="shared" si="14"/>
        <v>0.10218299725925258</v>
      </c>
      <c r="BY47" s="132">
        <f t="shared" si="14"/>
        <v>9.2203647745745812E-2</v>
      </c>
      <c r="BZ47" s="132">
        <f t="shared" si="14"/>
        <v>8.9874859595933512E-2</v>
      </c>
      <c r="CA47" s="132">
        <f t="shared" si="14"/>
        <v>9.9764596658531851E-2</v>
      </c>
      <c r="CB47" s="132">
        <f t="shared" si="14"/>
        <v>0.10643124500839977</v>
      </c>
      <c r="CC47" s="132">
        <f t="shared" si="14"/>
        <v>0.10715460851646536</v>
      </c>
      <c r="CD47" s="132">
        <f t="shared" si="14"/>
        <v>0.1057353185228688</v>
      </c>
      <c r="CE47" s="133">
        <f t="shared" si="14"/>
        <v>0.10411409966371531</v>
      </c>
    </row>
    <row r="48" spans="2:83" x14ac:dyDescent="0.35">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35"/>
    </row>
    <row r="49" spans="1:83" x14ac:dyDescent="0.35">
      <c r="AW49" s="147"/>
      <c r="BL49" s="148"/>
      <c r="CE49" s="131"/>
    </row>
    <row r="50" spans="1:83" ht="31" x14ac:dyDescent="0.35">
      <c r="B50" s="119" t="s">
        <v>216</v>
      </c>
      <c r="CE50" s="131"/>
    </row>
    <row r="51" spans="1:83" x14ac:dyDescent="0.35">
      <c r="B51" s="74" t="s">
        <v>206</v>
      </c>
      <c r="AH51" s="104">
        <v>2.686402791329244E-2</v>
      </c>
      <c r="AI51" s="104">
        <v>3.3557056716006853E-2</v>
      </c>
      <c r="AJ51" s="104">
        <v>3.0401431319416427E-2</v>
      </c>
      <c r="AK51" s="104">
        <v>3.2168006042976198E-2</v>
      </c>
      <c r="AL51" s="104">
        <v>3.2767511486101866E-2</v>
      </c>
      <c r="AM51" s="104">
        <v>3.3480955850309795E-2</v>
      </c>
      <c r="AN51" s="104">
        <v>3.4006098193228355E-2</v>
      </c>
      <c r="AO51" s="104">
        <v>3.4690290272637619E-2</v>
      </c>
      <c r="AP51" s="104">
        <v>3.4074500785005089E-2</v>
      </c>
      <c r="AQ51" s="104">
        <v>3.2935864229364238E-2</v>
      </c>
      <c r="AR51" s="104">
        <v>3.2199607749386967E-2</v>
      </c>
      <c r="AS51" s="104">
        <v>2.9840379326300442E-2</v>
      </c>
      <c r="AT51" s="104">
        <v>2.8860830396103487E-2</v>
      </c>
      <c r="AU51" s="104">
        <v>3.0659397846307803E-2</v>
      </c>
      <c r="AV51" s="104">
        <v>3.2789731988588255E-2</v>
      </c>
      <c r="AW51" s="104">
        <v>3.4334043872036618E-2</v>
      </c>
      <c r="AX51" s="104">
        <v>3.3385662671292268E-2</v>
      </c>
      <c r="AY51" s="104">
        <v>3.3120513872361937E-2</v>
      </c>
      <c r="AZ51" s="104">
        <v>3.3661652704497502E-2</v>
      </c>
      <c r="BA51" s="104">
        <v>3.2457202344774401E-2</v>
      </c>
      <c r="BB51" s="104">
        <v>3.2242884152127123E-2</v>
      </c>
      <c r="BC51" s="104">
        <v>3.3904046139952362E-2</v>
      </c>
      <c r="BD51" s="104">
        <v>3.2156033567647319E-2</v>
      </c>
      <c r="BE51" s="104">
        <v>3.1247427507929956E-2</v>
      </c>
      <c r="BF51" s="104">
        <v>3.0066047618508663E-2</v>
      </c>
      <c r="BG51" s="104">
        <v>9.6887147467752902E-3</v>
      </c>
      <c r="BH51" s="104">
        <v>7.9412301582866742E-3</v>
      </c>
      <c r="BI51" s="104">
        <v>6.1208788879319161E-3</v>
      </c>
      <c r="BJ51" s="104">
        <v>5.1070341872070987E-3</v>
      </c>
      <c r="BK51" s="104">
        <v>4.4019479195887218E-3</v>
      </c>
      <c r="BL51" s="104">
        <v>3.7207513292229488E-3</v>
      </c>
      <c r="BM51" s="104">
        <v>2.8587402043802044E-3</v>
      </c>
      <c r="BN51" s="104">
        <v>2.4872894428783088E-3</v>
      </c>
      <c r="BO51" s="104">
        <v>2.3663140263343301E-3</v>
      </c>
      <c r="BP51" s="104">
        <v>2.2123037798649466E-3</v>
      </c>
      <c r="BQ51" s="104">
        <v>2.1343598416146583E-3</v>
      </c>
      <c r="BR51" s="104">
        <v>2.3325808626899324E-3</v>
      </c>
      <c r="BS51" s="104">
        <v>2.4072251580708405E-3</v>
      </c>
      <c r="BT51" s="104">
        <v>2.4082276803125517E-3</v>
      </c>
      <c r="BU51" s="104">
        <v>2.3918225344305715E-3</v>
      </c>
      <c r="BV51" s="104">
        <v>2.5026486492703624E-3</v>
      </c>
      <c r="BW51" s="104">
        <v>2.6005748450470671E-3</v>
      </c>
      <c r="BX51" s="104">
        <v>2.0401213459879703E-3</v>
      </c>
      <c r="BY51" s="104">
        <v>2.3416429975662515E-3</v>
      </c>
      <c r="BZ51" s="104">
        <v>2.3840664047023743E-3</v>
      </c>
      <c r="CA51" s="104">
        <v>2.8279896391451335E-3</v>
      </c>
      <c r="CB51" s="104">
        <v>3.2450676832243728E-3</v>
      </c>
      <c r="CC51" s="104">
        <v>3.36839550606021E-3</v>
      </c>
      <c r="CD51" s="104">
        <v>3.4229759568340976E-3</v>
      </c>
      <c r="CE51" s="105">
        <v>3.532467804199608E-3</v>
      </c>
    </row>
    <row r="52" spans="1:83" x14ac:dyDescent="0.35">
      <c r="B52" s="74" t="s">
        <v>207</v>
      </c>
      <c r="AH52" s="104">
        <v>5.510503442682084E-2</v>
      </c>
      <c r="AI52" s="104">
        <v>5.0542945097418461E-2</v>
      </c>
      <c r="AJ52" s="104">
        <v>5.4857232059033936E-2</v>
      </c>
      <c r="AK52" s="104">
        <v>6.5023407741738523E-2</v>
      </c>
      <c r="AL52" s="104">
        <v>6.9649308258915243E-2</v>
      </c>
      <c r="AM52" s="104">
        <v>7.5559351429068361E-2</v>
      </c>
      <c r="AN52" s="104">
        <v>7.8258511983735235E-2</v>
      </c>
      <c r="AO52" s="104">
        <v>8.1988066673477994E-2</v>
      </c>
      <c r="AP52" s="104">
        <v>8.5672991843564986E-2</v>
      </c>
      <c r="AQ52" s="104">
        <v>8.1886907755718955E-2</v>
      </c>
      <c r="AR52" s="104">
        <v>7.5579898996406866E-2</v>
      </c>
      <c r="AS52" s="104">
        <v>7.0107560606263566E-2</v>
      </c>
      <c r="AT52" s="104">
        <v>7.5159767962844515E-2</v>
      </c>
      <c r="AU52" s="104">
        <v>8.6089496561260012E-2</v>
      </c>
      <c r="AV52" s="104">
        <v>9.6004843547495763E-2</v>
      </c>
      <c r="AW52" s="104">
        <v>0.10315348291919353</v>
      </c>
      <c r="AX52" s="104">
        <v>0.10296666351130085</v>
      </c>
      <c r="AY52" s="104">
        <v>0.10370849543303624</v>
      </c>
      <c r="AZ52" s="104">
        <v>0.10420423604357144</v>
      </c>
      <c r="BA52" s="104">
        <v>9.6883637975283918E-2</v>
      </c>
      <c r="BB52" s="104">
        <v>9.3703118791541848E-2</v>
      </c>
      <c r="BC52" s="104">
        <v>8.8702759337431047E-2</v>
      </c>
      <c r="BD52" s="104">
        <v>8.1101403498190061E-2</v>
      </c>
      <c r="BE52" s="104">
        <v>7.7324601976895571E-2</v>
      </c>
      <c r="BF52" s="104">
        <v>7.3363686818993246E-2</v>
      </c>
      <c r="BG52" s="104">
        <v>6.9856188026864677E-2</v>
      </c>
      <c r="BH52" s="104">
        <v>6.6494791836210307E-2</v>
      </c>
      <c r="BI52" s="104">
        <v>6.5061020505097947E-2</v>
      </c>
      <c r="BJ52" s="104">
        <v>6.4348164041214795E-2</v>
      </c>
      <c r="BK52" s="104">
        <v>6.3779306919238526E-2</v>
      </c>
      <c r="BL52" s="104">
        <v>6.2187294358517532E-2</v>
      </c>
      <c r="BM52" s="104">
        <v>6.8145699081802805E-2</v>
      </c>
      <c r="BN52" s="104">
        <v>6.8674474230268873E-2</v>
      </c>
      <c r="BO52" s="104">
        <v>7.1017539816436021E-2</v>
      </c>
      <c r="BP52" s="104">
        <v>7.2305788620377537E-2</v>
      </c>
      <c r="BQ52" s="104">
        <v>6.7610388096180293E-2</v>
      </c>
      <c r="BR52" s="104">
        <v>6.6459521263670523E-2</v>
      </c>
      <c r="BS52" s="104">
        <v>6.7455605299878887E-2</v>
      </c>
      <c r="BT52" s="104">
        <v>6.6640653704662961E-2</v>
      </c>
      <c r="BU52" s="104">
        <v>6.7499382842234154E-2</v>
      </c>
      <c r="BV52" s="104">
        <v>6.9919194071812241E-2</v>
      </c>
      <c r="BW52" s="104">
        <v>7.4552933783088249E-2</v>
      </c>
      <c r="BX52" s="104">
        <v>7.7170314393462724E-2</v>
      </c>
      <c r="BY52" s="104">
        <v>8.2471588964472181E-2</v>
      </c>
      <c r="BZ52" s="104">
        <v>7.4206026478165807E-2</v>
      </c>
      <c r="CA52" s="104">
        <v>8.2466165229454325E-2</v>
      </c>
      <c r="CB52" s="104">
        <v>9.4673066840095577E-2</v>
      </c>
      <c r="CC52" s="104">
        <v>9.7240730740021597E-2</v>
      </c>
      <c r="CD52" s="104">
        <v>9.6279081224993054E-2</v>
      </c>
      <c r="CE52" s="105">
        <v>9.6791236424561639E-2</v>
      </c>
    </row>
    <row r="53" spans="1:83" x14ac:dyDescent="0.35">
      <c r="B53" s="74" t="s">
        <v>196</v>
      </c>
      <c r="AH53" s="104">
        <v>0.11726778009546392</v>
      </c>
      <c r="AI53" s="104">
        <v>0.11309038286254582</v>
      </c>
      <c r="AJ53" s="104">
        <v>0.11259203649318895</v>
      </c>
      <c r="AK53" s="104">
        <v>0.11933527065333685</v>
      </c>
      <c r="AL53" s="104">
        <v>0.12122790062890189</v>
      </c>
      <c r="AM53" s="104">
        <v>0.12164242941290392</v>
      </c>
      <c r="AN53" s="104">
        <v>0.12111586572297538</v>
      </c>
      <c r="AO53" s="104">
        <v>0.12718142738237764</v>
      </c>
      <c r="AP53" s="104">
        <v>0.1311667161572368</v>
      </c>
      <c r="AQ53" s="104">
        <v>0.13067085684707971</v>
      </c>
      <c r="AR53" s="104">
        <v>0.132090669819621</v>
      </c>
      <c r="AS53" s="104">
        <v>0.12991399685274735</v>
      </c>
      <c r="AT53" s="104">
        <v>0.13343394131372541</v>
      </c>
      <c r="AU53" s="104">
        <v>0.13480337143116236</v>
      </c>
      <c r="AV53" s="104">
        <v>0.13671344536376684</v>
      </c>
      <c r="AW53" s="104">
        <v>0.14080622289228742</v>
      </c>
      <c r="AX53" s="104">
        <v>0.13859467614041879</v>
      </c>
      <c r="AY53" s="104">
        <v>0.13781493874784384</v>
      </c>
      <c r="AZ53" s="104">
        <v>0.14279353177260204</v>
      </c>
      <c r="BA53" s="104">
        <v>0.1413827637744062</v>
      </c>
      <c r="BB53" s="104">
        <v>0.14285908921747689</v>
      </c>
      <c r="BC53" s="104">
        <v>0.14642194812479525</v>
      </c>
      <c r="BD53" s="104">
        <v>0.14588543450037464</v>
      </c>
      <c r="BE53" s="104">
        <v>0.14622718132082196</v>
      </c>
      <c r="BF53" s="104">
        <v>0.13944983455391374</v>
      </c>
      <c r="BG53" s="104">
        <v>0.13386957374972983</v>
      </c>
      <c r="BH53" s="104">
        <v>0.13248879302258415</v>
      </c>
      <c r="BI53" s="104">
        <v>0.13282987510540781</v>
      </c>
      <c r="BJ53" s="104">
        <v>0.13112746105542061</v>
      </c>
      <c r="BK53" s="104">
        <v>0.13189229097308944</v>
      </c>
      <c r="BL53" s="104">
        <v>0.131278423204128</v>
      </c>
      <c r="BM53" s="104">
        <v>0.13345685391099676</v>
      </c>
      <c r="BN53" s="104">
        <v>0.13463880553330687</v>
      </c>
      <c r="BO53" s="104">
        <v>0.13963903222135127</v>
      </c>
      <c r="BP53" s="104">
        <v>0.14442706890744186</v>
      </c>
      <c r="BQ53" s="104">
        <v>0.1444423112134372</v>
      </c>
      <c r="BR53" s="104">
        <v>0.14490731696566564</v>
      </c>
      <c r="BS53" s="104">
        <v>0.14607583440242008</v>
      </c>
      <c r="BT53" s="104">
        <v>0.14492516135852024</v>
      </c>
      <c r="BU53" s="104">
        <v>0.14217855546707223</v>
      </c>
      <c r="BV53" s="104">
        <v>0.14174085547783738</v>
      </c>
      <c r="BW53" s="104">
        <v>0.13883190174796969</v>
      </c>
      <c r="BX53" s="104">
        <v>0.11346381921543135</v>
      </c>
      <c r="BY53" s="104">
        <v>0.12143564218551231</v>
      </c>
      <c r="BZ53" s="104">
        <v>0.11329905574850926</v>
      </c>
      <c r="CA53" s="104">
        <v>0.12626050975232095</v>
      </c>
      <c r="CB53" s="104">
        <v>0.13905068465436818</v>
      </c>
      <c r="CC53" s="104">
        <v>0.14183435029843727</v>
      </c>
      <c r="CD53" s="104">
        <v>0.14053195485814843</v>
      </c>
      <c r="CE53" s="105">
        <v>0.13944666070634362</v>
      </c>
    </row>
    <row r="54" spans="1:83" ht="26.25" customHeight="1" x14ac:dyDescent="0.35">
      <c r="B54" s="74" t="s">
        <v>208</v>
      </c>
      <c r="S54" s="104">
        <v>0.11022736806779089</v>
      </c>
      <c r="T54" s="104">
        <v>0.10601952277657267</v>
      </c>
      <c r="U54" s="104">
        <v>0.11593951584934452</v>
      </c>
      <c r="V54" s="104">
        <v>0.10958484431661872</v>
      </c>
      <c r="W54" s="104">
        <v>0.10832785448170064</v>
      </c>
      <c r="X54" s="104">
        <v>0.11207564718648272</v>
      </c>
      <c r="Y54" s="104">
        <v>0.11264272063507622</v>
      </c>
      <c r="Z54" s="104">
        <v>0.11062560322891987</v>
      </c>
      <c r="AA54" s="104">
        <v>0.11610136145431653</v>
      </c>
      <c r="AB54" s="104">
        <v>0.11746316418750219</v>
      </c>
      <c r="AC54" s="104">
        <v>0.11549596786281741</v>
      </c>
      <c r="AD54" s="104">
        <v>0.11204754527850554</v>
      </c>
      <c r="AE54" s="104">
        <v>0.11729248392211356</v>
      </c>
      <c r="AF54" s="104">
        <v>0.12164435851057194</v>
      </c>
      <c r="AG54" s="104">
        <v>0.1294091161677329</v>
      </c>
      <c r="AH54" s="104">
        <v>0.13129322572142238</v>
      </c>
      <c r="AI54" s="104">
        <v>0.12535836930153429</v>
      </c>
      <c r="AJ54" s="104">
        <v>0.12686756140795136</v>
      </c>
      <c r="AK54" s="104">
        <v>0.1318235473456274</v>
      </c>
      <c r="AL54" s="104">
        <v>0.12876446920895765</v>
      </c>
      <c r="AM54" s="104">
        <v>0.12926098339677336</v>
      </c>
      <c r="AN54" s="104">
        <v>0.12729103111653448</v>
      </c>
      <c r="AO54" s="104">
        <v>0.13106101740435197</v>
      </c>
      <c r="AP54" s="104">
        <v>0.1355051950663628</v>
      </c>
      <c r="AQ54" s="104">
        <v>0.13355526935531351</v>
      </c>
      <c r="AR54" s="104">
        <v>0.13197646808338062</v>
      </c>
      <c r="AS54" s="104">
        <v>0.12655760682354986</v>
      </c>
      <c r="AT54" s="104">
        <v>0.12826578824558232</v>
      </c>
      <c r="AU54" s="104">
        <v>0.1337460457175377</v>
      </c>
      <c r="AV54" s="104">
        <v>0.13166587404347196</v>
      </c>
      <c r="AW54" s="104">
        <v>0.13347555067938224</v>
      </c>
      <c r="AX54" s="104">
        <v>0.1290278405059436</v>
      </c>
      <c r="AY54" s="104">
        <v>0.12601052621802275</v>
      </c>
      <c r="AZ54" s="104">
        <v>0.12830720137806778</v>
      </c>
      <c r="BA54" s="104">
        <v>0.12505461896075193</v>
      </c>
      <c r="BB54" s="104">
        <v>0.12662673162334503</v>
      </c>
      <c r="BC54" s="104">
        <v>0.12734386467157924</v>
      </c>
      <c r="BD54" s="104">
        <v>0.12218332059439299</v>
      </c>
      <c r="BE54" s="104">
        <v>0.12200348624824334</v>
      </c>
      <c r="BF54" s="104">
        <v>0.11821477044641061</v>
      </c>
      <c r="BG54" s="104">
        <v>0.11313046578193825</v>
      </c>
      <c r="BH54" s="104">
        <v>0.10879375607684484</v>
      </c>
      <c r="BI54" s="104">
        <v>0.10731447422996829</v>
      </c>
      <c r="BJ54" s="104">
        <v>0.10621770111595609</v>
      </c>
      <c r="BK54" s="104">
        <v>0.10683711876776117</v>
      </c>
      <c r="BL54" s="104">
        <v>0.1055544602704971</v>
      </c>
      <c r="BM54" s="104">
        <v>0.10749789031824972</v>
      </c>
      <c r="BN54" s="104">
        <v>0.10781791006729075</v>
      </c>
      <c r="BO54" s="104">
        <v>0.1132409698149275</v>
      </c>
      <c r="BP54" s="104">
        <v>0.11751109305060661</v>
      </c>
      <c r="BQ54" s="104">
        <v>0.11961374132660317</v>
      </c>
      <c r="BR54" s="104">
        <v>0.12002741996304743</v>
      </c>
      <c r="BS54" s="104">
        <v>0.12266889629519578</v>
      </c>
      <c r="BT54" s="104">
        <v>0.12292503201623375</v>
      </c>
      <c r="BU54" s="104">
        <v>0.12150065618579008</v>
      </c>
      <c r="BV54" s="104">
        <v>0.1221288295657617</v>
      </c>
      <c r="BW54" s="104">
        <v>0.11996401060777154</v>
      </c>
      <c r="BX54" s="104">
        <v>9.9850934548260328E-2</v>
      </c>
      <c r="BY54" s="104">
        <v>0.10721485149282384</v>
      </c>
      <c r="BZ54" s="104">
        <v>9.9681309753819031E-2</v>
      </c>
      <c r="CA54" s="104">
        <v>0.11120278856697552</v>
      </c>
      <c r="CB54" s="104">
        <v>0.12265754404319813</v>
      </c>
      <c r="CC54" s="104">
        <v>0.12516999649122543</v>
      </c>
      <c r="CD54" s="104">
        <v>0.12418163761095824</v>
      </c>
      <c r="CE54" s="105">
        <v>0.1234924066778627</v>
      </c>
    </row>
    <row r="55" spans="1:83" x14ac:dyDescent="0.35">
      <c r="B55" s="74" t="s">
        <v>209</v>
      </c>
      <c r="S55" s="104">
        <v>1.8239785216880612E-2</v>
      </c>
      <c r="T55" s="104">
        <v>1.7299349240780911E-2</v>
      </c>
      <c r="U55" s="104">
        <v>1.7056253034611918E-2</v>
      </c>
      <c r="V55" s="104">
        <v>1.8600725271976992E-2</v>
      </c>
      <c r="W55" s="104">
        <v>2.1131930747315363E-2</v>
      </c>
      <c r="X55" s="104">
        <v>2.2161938717511497E-2</v>
      </c>
      <c r="Y55" s="104">
        <v>2.3065614740040184E-2</v>
      </c>
      <c r="Z55" s="104">
        <v>2.4734579275247869E-2</v>
      </c>
      <c r="AA55" s="104">
        <v>2.6996930825529238E-2</v>
      </c>
      <c r="AB55" s="104">
        <v>2.9725357808488936E-2</v>
      </c>
      <c r="AC55" s="104">
        <v>2.9208262133884944E-2</v>
      </c>
      <c r="AD55" s="104">
        <v>2.7524775031324753E-2</v>
      </c>
      <c r="AE55" s="104">
        <v>2.9414070154810894E-2</v>
      </c>
      <c r="AF55" s="104">
        <v>3.2462733112954528E-2</v>
      </c>
      <c r="AG55" s="104">
        <v>3.5753672541783625E-2</v>
      </c>
      <c r="AH55" s="104">
        <v>3.3789805319509474E-2</v>
      </c>
      <c r="AI55" s="104">
        <v>3.0874893670646799E-2</v>
      </c>
      <c r="AJ55" s="104">
        <v>3.3443647889906655E-2</v>
      </c>
      <c r="AK55" s="104">
        <v>4.5788025421940104E-2</v>
      </c>
      <c r="AL55" s="104">
        <v>5.5981784883433153E-2</v>
      </c>
      <c r="AM55" s="104">
        <v>6.1692445303369606E-2</v>
      </c>
      <c r="AN55" s="104">
        <v>6.5790115924344097E-2</v>
      </c>
      <c r="AO55" s="104">
        <v>7.1415643482271612E-2</v>
      </c>
      <c r="AP55" s="104">
        <v>7.3602359565625414E-2</v>
      </c>
      <c r="AQ55" s="104">
        <v>7.0449188359476847E-2</v>
      </c>
      <c r="AR55" s="104">
        <v>6.7178975940871119E-2</v>
      </c>
      <c r="AS55" s="104">
        <v>6.4874308352635357E-2</v>
      </c>
      <c r="AT55" s="104">
        <v>7.0623360843553334E-2</v>
      </c>
      <c r="AU55" s="104">
        <v>7.7000580098688182E-2</v>
      </c>
      <c r="AV55" s="104">
        <v>9.0057315829767115E-2</v>
      </c>
      <c r="AW55" s="104">
        <v>9.732449320617774E-2</v>
      </c>
      <c r="AX55" s="104">
        <v>9.8296150713913108E-2</v>
      </c>
      <c r="AY55" s="104">
        <v>9.871949680343528E-2</v>
      </c>
      <c r="AZ55" s="104">
        <v>9.8721199226358594E-2</v>
      </c>
      <c r="BA55" s="104">
        <v>9.1762678101082629E-2</v>
      </c>
      <c r="BB55" s="104">
        <v>8.7795487259471366E-2</v>
      </c>
      <c r="BC55" s="104">
        <v>8.3457372097388682E-2</v>
      </c>
      <c r="BD55" s="104">
        <v>7.5836926533768001E-2</v>
      </c>
      <c r="BE55" s="104">
        <v>7.3827537245647223E-2</v>
      </c>
      <c r="BF55" s="104">
        <v>7.1112584795720246E-2</v>
      </c>
      <c r="BG55" s="104">
        <v>6.7284067855989463E-2</v>
      </c>
      <c r="BH55" s="104">
        <v>6.524440194250497E-2</v>
      </c>
      <c r="BI55" s="104">
        <v>6.2922756817643227E-2</v>
      </c>
      <c r="BJ55" s="104">
        <v>6.2543933810147542E-2</v>
      </c>
      <c r="BK55" s="104">
        <v>6.132705194877023E-2</v>
      </c>
      <c r="BL55" s="104">
        <v>5.9504093274357239E-2</v>
      </c>
      <c r="BM55" s="104">
        <v>6.4508308530267039E-2</v>
      </c>
      <c r="BN55" s="104">
        <v>6.543906366492222E-2</v>
      </c>
      <c r="BO55" s="104">
        <v>6.692461728712823E-2</v>
      </c>
      <c r="BP55" s="104">
        <v>6.7576731171807736E-2</v>
      </c>
      <c r="BQ55" s="104">
        <v>6.0251526908580766E-2</v>
      </c>
      <c r="BR55" s="104">
        <v>5.8210807909624809E-2</v>
      </c>
      <c r="BS55" s="104">
        <v>5.7071390991234219E-2</v>
      </c>
      <c r="BT55" s="104">
        <v>5.5309407795195824E-2</v>
      </c>
      <c r="BU55" s="104">
        <v>5.4261662323607462E-2</v>
      </c>
      <c r="BV55" s="104">
        <v>5.5693741346914363E-2</v>
      </c>
      <c r="BW55" s="104">
        <v>5.9877590257384025E-2</v>
      </c>
      <c r="BX55" s="104">
        <v>6.4576188692311159E-2</v>
      </c>
      <c r="BY55" s="104">
        <v>6.8090881402412165E-2</v>
      </c>
      <c r="BZ55" s="104">
        <v>5.9987816271778051E-2</v>
      </c>
      <c r="CA55" s="104">
        <v>6.5393680242462587E-2</v>
      </c>
      <c r="CB55" s="104">
        <v>7.5062299044524938E-2</v>
      </c>
      <c r="CC55" s="104">
        <v>7.6763068827104999E-2</v>
      </c>
      <c r="CD55" s="104">
        <v>7.4945344736424488E-2</v>
      </c>
      <c r="CE55" s="105">
        <v>7.4065616175056706E-2</v>
      </c>
    </row>
    <row r="56" spans="1:83" x14ac:dyDescent="0.35">
      <c r="B56" s="74" t="s">
        <v>210</v>
      </c>
      <c r="S56" s="104">
        <v>3.0153536370500885E-2</v>
      </c>
      <c r="T56" s="104">
        <v>2.8687635574837313E-2</v>
      </c>
      <c r="U56" s="104">
        <v>2.8091836026912679E-2</v>
      </c>
      <c r="V56" s="104">
        <v>2.5403276228585722E-2</v>
      </c>
      <c r="W56" s="104">
        <v>2.3378259916721451E-2</v>
      </c>
      <c r="X56" s="104">
        <v>2.967498579031674E-2</v>
      </c>
      <c r="Y56" s="104">
        <v>3.051403930024011E-2</v>
      </c>
      <c r="Z56" s="104">
        <v>2.4177415109239268E-2</v>
      </c>
      <c r="AA56" s="104">
        <v>2.3337530495002756E-2</v>
      </c>
      <c r="AB56" s="104">
        <v>2.5041319407813761E-2</v>
      </c>
      <c r="AC56" s="104">
        <v>2.0328566717630486E-2</v>
      </c>
      <c r="AD56" s="104">
        <v>1.7660325777423394E-2</v>
      </c>
      <c r="AE56" s="104">
        <v>1.9640852974186308E-2</v>
      </c>
      <c r="AF56" s="104">
        <v>1.9194785754381587E-2</v>
      </c>
      <c r="AG56" s="104">
        <v>2.5298149124431842E-2</v>
      </c>
      <c r="AH56" s="104">
        <v>3.4153811394645343E-2</v>
      </c>
      <c r="AI56" s="104">
        <v>4.0957121703790053E-2</v>
      </c>
      <c r="AJ56" s="104">
        <v>3.753949057378124E-2</v>
      </c>
      <c r="AK56" s="104">
        <v>3.8915111670484129E-2</v>
      </c>
      <c r="AL56" s="104">
        <v>3.8898466281528203E-2</v>
      </c>
      <c r="AM56" s="104">
        <v>3.9729307992139092E-2</v>
      </c>
      <c r="AN56" s="104">
        <v>4.0299328859060408E-2</v>
      </c>
      <c r="AO56" s="104">
        <v>4.1383123441869701E-2</v>
      </c>
      <c r="AP56" s="104">
        <v>4.1806654153818658E-2</v>
      </c>
      <c r="AQ56" s="104">
        <v>4.1489171117372471E-2</v>
      </c>
      <c r="AR56" s="104">
        <v>4.0714732541163125E-2</v>
      </c>
      <c r="AS56" s="104">
        <v>3.8430021609126085E-2</v>
      </c>
      <c r="AT56" s="104">
        <v>3.8565390583537765E-2</v>
      </c>
      <c r="AU56" s="104">
        <v>4.0805640022504322E-2</v>
      </c>
      <c r="AV56" s="104">
        <v>4.3784831026611681E-2</v>
      </c>
      <c r="AW56" s="104">
        <v>4.7493705797957635E-2</v>
      </c>
      <c r="AX56" s="104">
        <v>4.7623011103155338E-2</v>
      </c>
      <c r="AY56" s="104">
        <v>4.9913925031783969E-2</v>
      </c>
      <c r="AZ56" s="104">
        <v>5.3631019916244645E-2</v>
      </c>
      <c r="BA56" s="104">
        <v>5.3906307032629858E-2</v>
      </c>
      <c r="BB56" s="104">
        <v>5.4382873278329524E-2</v>
      </c>
      <c r="BC56" s="104">
        <v>5.8227516833210702E-2</v>
      </c>
      <c r="BD56" s="104">
        <v>6.1122624438051047E-2</v>
      </c>
      <c r="BE56" s="104">
        <v>5.8968187311756987E-2</v>
      </c>
      <c r="BF56" s="104">
        <v>5.3552213749284844E-2</v>
      </c>
      <c r="BG56" s="104">
        <v>3.2999942885442127E-2</v>
      </c>
      <c r="BH56" s="104">
        <v>3.2886656997731314E-2</v>
      </c>
      <c r="BI56" s="104">
        <v>3.3774543450826158E-2</v>
      </c>
      <c r="BJ56" s="104">
        <v>3.1821024357738856E-2</v>
      </c>
      <c r="BK56" s="104">
        <v>3.1909375095385321E-2</v>
      </c>
      <c r="BL56" s="104">
        <v>3.2127915347014223E-2</v>
      </c>
      <c r="BM56" s="104">
        <v>3.2455094348663067E-2</v>
      </c>
      <c r="BN56" s="104">
        <v>3.2543595474241099E-2</v>
      </c>
      <c r="BO56" s="104">
        <v>3.2857298962065774E-2</v>
      </c>
      <c r="BP56" s="104">
        <v>3.385733708526989E-2</v>
      </c>
      <c r="BQ56" s="104">
        <v>3.4321790916048339E-2</v>
      </c>
      <c r="BR56" s="104">
        <v>3.546119121935383E-2</v>
      </c>
      <c r="BS56" s="104">
        <v>3.6198377573939872E-2</v>
      </c>
      <c r="BT56" s="104">
        <v>3.5739602932066135E-2</v>
      </c>
      <c r="BU56" s="104">
        <v>3.630744233433944E-2</v>
      </c>
      <c r="BV56" s="104">
        <v>3.6340127286243917E-2</v>
      </c>
      <c r="BW56" s="104">
        <v>3.6143807153702072E-2</v>
      </c>
      <c r="BX56" s="104">
        <v>2.8247129816378242E-2</v>
      </c>
      <c r="BY56" s="104">
        <v>3.094314125231476E-2</v>
      </c>
      <c r="BZ56" s="104">
        <v>3.0220022605780345E-2</v>
      </c>
      <c r="CA56" s="104">
        <v>3.4958195811482379E-2</v>
      </c>
      <c r="CB56" s="104">
        <v>3.9248976089965207E-2</v>
      </c>
      <c r="CC56" s="104">
        <v>4.0510411226188675E-2</v>
      </c>
      <c r="CD56" s="104">
        <v>4.1107029692592924E-2</v>
      </c>
      <c r="CE56" s="105">
        <v>4.2213912439463035E-2</v>
      </c>
    </row>
    <row r="57" spans="1:83" x14ac:dyDescent="0.35">
      <c r="B57" s="109" t="s">
        <v>137</v>
      </c>
      <c r="S57" s="132">
        <f t="shared" ref="S57:AX57" si="15">SUM(S54:S56)</f>
        <v>0.1586206896551724</v>
      </c>
      <c r="T57" s="132">
        <f t="shared" si="15"/>
        <v>0.15200650759219089</v>
      </c>
      <c r="U57" s="132">
        <f t="shared" si="15"/>
        <v>0.1610876049108691</v>
      </c>
      <c r="V57" s="132">
        <f t="shared" si="15"/>
        <v>0.15358884581718141</v>
      </c>
      <c r="W57" s="132">
        <f t="shared" si="15"/>
        <v>0.15283804514573746</v>
      </c>
      <c r="X57" s="132">
        <f t="shared" si="15"/>
        <v>0.16391257169431095</v>
      </c>
      <c r="Y57" s="132">
        <f t="shared" si="15"/>
        <v>0.1662223746753565</v>
      </c>
      <c r="Z57" s="132">
        <f t="shared" si="15"/>
        <v>0.159537597613407</v>
      </c>
      <c r="AA57" s="132">
        <f t="shared" si="15"/>
        <v>0.16643582277484853</v>
      </c>
      <c r="AB57" s="132">
        <f t="shared" si="15"/>
        <v>0.1722298414038049</v>
      </c>
      <c r="AC57" s="132">
        <f t="shared" si="15"/>
        <v>0.16503279671433282</v>
      </c>
      <c r="AD57" s="132">
        <f t="shared" si="15"/>
        <v>0.15723264608725368</v>
      </c>
      <c r="AE57" s="132">
        <f t="shared" si="15"/>
        <v>0.16634740705111076</v>
      </c>
      <c r="AF57" s="132">
        <f t="shared" si="15"/>
        <v>0.17330187737790806</v>
      </c>
      <c r="AG57" s="132">
        <f t="shared" si="15"/>
        <v>0.19046093783394838</v>
      </c>
      <c r="AH57" s="132">
        <f t="shared" si="15"/>
        <v>0.19923684243557721</v>
      </c>
      <c r="AI57" s="132">
        <f t="shared" si="15"/>
        <v>0.19719038467597116</v>
      </c>
      <c r="AJ57" s="132">
        <f t="shared" si="15"/>
        <v>0.19785069987163928</v>
      </c>
      <c r="AK57" s="132">
        <f t="shared" si="15"/>
        <v>0.21652668443805162</v>
      </c>
      <c r="AL57" s="132">
        <f t="shared" si="15"/>
        <v>0.22364472037391903</v>
      </c>
      <c r="AM57" s="132">
        <f t="shared" si="15"/>
        <v>0.23068273669228206</v>
      </c>
      <c r="AN57" s="132">
        <f t="shared" si="15"/>
        <v>0.23338047589993899</v>
      </c>
      <c r="AO57" s="132">
        <f t="shared" si="15"/>
        <v>0.24385978432849328</v>
      </c>
      <c r="AP57" s="132">
        <f t="shared" si="15"/>
        <v>0.25091420878580689</v>
      </c>
      <c r="AQ57" s="132">
        <f t="shared" si="15"/>
        <v>0.24549362883216283</v>
      </c>
      <c r="AR57" s="132">
        <f t="shared" si="15"/>
        <v>0.23987017656541484</v>
      </c>
      <c r="AS57" s="132">
        <f t="shared" si="15"/>
        <v>0.2298619367853113</v>
      </c>
      <c r="AT57" s="132">
        <f t="shared" si="15"/>
        <v>0.23745453967267344</v>
      </c>
      <c r="AU57" s="132">
        <f t="shared" si="15"/>
        <v>0.25155226583873019</v>
      </c>
      <c r="AV57" s="132">
        <f t="shared" si="15"/>
        <v>0.26550802089985076</v>
      </c>
      <c r="AW57" s="132">
        <f t="shared" si="15"/>
        <v>0.27829374968351761</v>
      </c>
      <c r="AX57" s="132">
        <f t="shared" si="15"/>
        <v>0.27494700232301206</v>
      </c>
      <c r="AY57" s="132">
        <f t="shared" ref="AY57:CD57" si="16">SUM(AY54:AY56)</f>
        <v>0.27464394805324199</v>
      </c>
      <c r="AZ57" s="132">
        <f t="shared" si="16"/>
        <v>0.280659420520671</v>
      </c>
      <c r="BA57" s="132">
        <f t="shared" si="16"/>
        <v>0.27072360409446439</v>
      </c>
      <c r="BB57" s="132">
        <f t="shared" si="16"/>
        <v>0.2688050921611459</v>
      </c>
      <c r="BC57" s="132">
        <f t="shared" si="16"/>
        <v>0.26902875360217859</v>
      </c>
      <c r="BD57" s="132">
        <f t="shared" si="16"/>
        <v>0.25914287156621202</v>
      </c>
      <c r="BE57" s="132">
        <f t="shared" si="16"/>
        <v>0.25479921080564755</v>
      </c>
      <c r="BF57" s="132">
        <f t="shared" si="16"/>
        <v>0.24287956899141569</v>
      </c>
      <c r="BG57" s="132">
        <f t="shared" si="16"/>
        <v>0.21341447652336981</v>
      </c>
      <c r="BH57" s="132">
        <f t="shared" si="16"/>
        <v>0.2069248150170811</v>
      </c>
      <c r="BI57" s="132">
        <f t="shared" si="16"/>
        <v>0.20401177449843766</v>
      </c>
      <c r="BJ57" s="132">
        <f t="shared" si="16"/>
        <v>0.2005826592838425</v>
      </c>
      <c r="BK57" s="132">
        <f t="shared" si="16"/>
        <v>0.20007354581191672</v>
      </c>
      <c r="BL57" s="132">
        <f t="shared" si="16"/>
        <v>0.19718646889186855</v>
      </c>
      <c r="BM57" s="132">
        <f t="shared" si="16"/>
        <v>0.20446129319717982</v>
      </c>
      <c r="BN57" s="132">
        <f t="shared" si="16"/>
        <v>0.20580056920645406</v>
      </c>
      <c r="BO57" s="132">
        <f t="shared" si="16"/>
        <v>0.21302288606412148</v>
      </c>
      <c r="BP57" s="132">
        <f t="shared" si="16"/>
        <v>0.21894516130768424</v>
      </c>
      <c r="BQ57" s="132">
        <f t="shared" si="16"/>
        <v>0.21418705915123229</v>
      </c>
      <c r="BR57" s="132">
        <f t="shared" si="16"/>
        <v>0.21369941909202606</v>
      </c>
      <c r="BS57" s="132">
        <f t="shared" si="16"/>
        <v>0.21593866486036986</v>
      </c>
      <c r="BT57" s="132">
        <f t="shared" si="16"/>
        <v>0.21397404274349571</v>
      </c>
      <c r="BU57" s="132">
        <f t="shared" si="16"/>
        <v>0.21206976084373699</v>
      </c>
      <c r="BV57" s="132">
        <f t="shared" si="16"/>
        <v>0.21416269819891998</v>
      </c>
      <c r="BW57" s="132">
        <f t="shared" si="16"/>
        <v>0.21598540801885763</v>
      </c>
      <c r="BX57" s="132">
        <f t="shared" si="16"/>
        <v>0.19267425305694974</v>
      </c>
      <c r="BY57" s="132">
        <f t="shared" si="16"/>
        <v>0.20624887414755075</v>
      </c>
      <c r="BZ57" s="132">
        <f t="shared" si="16"/>
        <v>0.18988914863137743</v>
      </c>
      <c r="CA57" s="132">
        <f t="shared" si="16"/>
        <v>0.21155466462092049</v>
      </c>
      <c r="CB57" s="132">
        <f t="shared" si="16"/>
        <v>0.23696881917768825</v>
      </c>
      <c r="CC57" s="132">
        <f t="shared" si="16"/>
        <v>0.24244347654451912</v>
      </c>
      <c r="CD57" s="132">
        <f t="shared" si="16"/>
        <v>0.24023401203997566</v>
      </c>
      <c r="CE57" s="133">
        <f t="shared" ref="CE57" si="17">SUM(CE54:CE56)</f>
        <v>0.23977193529238244</v>
      </c>
    </row>
    <row r="58" spans="1:83" ht="51" customHeight="1" x14ac:dyDescent="0.35">
      <c r="B58" s="119" t="s">
        <v>217</v>
      </c>
      <c r="CE58" s="131"/>
    </row>
    <row r="59" spans="1:83" x14ac:dyDescent="0.35">
      <c r="B59" s="74" t="s">
        <v>206</v>
      </c>
      <c r="AH59" s="104">
        <v>4.7963460138383346E-4</v>
      </c>
      <c r="AI59" s="104">
        <v>4.7456842504130649E-4</v>
      </c>
      <c r="AJ59" s="104">
        <v>4.7152261511525137E-4</v>
      </c>
      <c r="AK59" s="104">
        <v>4.8735090046983504E-4</v>
      </c>
      <c r="AL59" s="104">
        <v>5.0812497119466016E-4</v>
      </c>
      <c r="AM59" s="104">
        <v>5.1348741482453266E-4</v>
      </c>
      <c r="AN59" s="104">
        <v>5.1272047729228939E-4</v>
      </c>
      <c r="AO59" s="104">
        <v>5.4692015559045784E-4</v>
      </c>
      <c r="AP59" s="104">
        <v>5.64162009736402E-4</v>
      </c>
      <c r="AQ59" s="104">
        <v>5.8554231792322809E-4</v>
      </c>
      <c r="AR59" s="104">
        <v>6.0700875200313741E-4</v>
      </c>
      <c r="AS59" s="104">
        <v>5.9427270038695261E-4</v>
      </c>
      <c r="AT59" s="104">
        <v>6.3608907802241053E-4</v>
      </c>
      <c r="AU59" s="104">
        <v>6.94696085901673E-4</v>
      </c>
      <c r="AV59" s="104">
        <v>8.2358174120093753E-4</v>
      </c>
      <c r="AW59" s="104">
        <v>1.0979324023353948E-3</v>
      </c>
      <c r="AX59" s="104">
        <v>1.1830593526335165E-3</v>
      </c>
      <c r="AY59" s="104">
        <v>1.3541409990781902E-3</v>
      </c>
      <c r="AZ59" s="104">
        <v>1.3490676188103621E-3</v>
      </c>
      <c r="BA59" s="104">
        <v>1.4170935021309535E-3</v>
      </c>
      <c r="BB59" s="104">
        <v>1.4867923590744544E-3</v>
      </c>
      <c r="BC59" s="104">
        <v>1.5384957144593686E-3</v>
      </c>
      <c r="BD59" s="104">
        <v>1.7070162644730246E-3</v>
      </c>
      <c r="BE59" s="104">
        <v>1.6240865199635916E-3</v>
      </c>
      <c r="BF59" s="104">
        <v>1.67963905721533E-3</v>
      </c>
      <c r="BG59" s="104">
        <v>1.6018099842358996E-3</v>
      </c>
      <c r="BH59" s="104">
        <v>1.5693794074587346E-3</v>
      </c>
      <c r="BI59" s="104">
        <v>1.6282903040151905E-3</v>
      </c>
      <c r="BJ59" s="104">
        <v>1.6372499718920823E-3</v>
      </c>
      <c r="BK59" s="104">
        <v>1.6482715207173598E-3</v>
      </c>
      <c r="BL59" s="104">
        <v>1.6063702153521662E-3</v>
      </c>
      <c r="BM59" s="104">
        <v>1.6472398034178852E-3</v>
      </c>
      <c r="BN59" s="104">
        <v>1.6375525095124932E-3</v>
      </c>
      <c r="BO59" s="104">
        <v>1.7618516079536558E-3</v>
      </c>
      <c r="BP59" s="104">
        <v>1.8280875138254977E-3</v>
      </c>
      <c r="BQ59" s="104">
        <v>1.9096775772329865E-3</v>
      </c>
      <c r="BR59" s="104">
        <v>2.1808447668638211E-3</v>
      </c>
      <c r="BS59" s="104">
        <v>2.3063887979269796E-3</v>
      </c>
      <c r="BT59" s="104">
        <v>2.3353865708716582E-3</v>
      </c>
      <c r="BU59" s="104">
        <v>2.3410716517897959E-3</v>
      </c>
      <c r="BV59" s="104">
        <v>2.4645537044189307E-3</v>
      </c>
      <c r="BW59" s="104">
        <v>2.580757749377569E-3</v>
      </c>
      <c r="BX59" s="104">
        <v>2.0303821802798074E-3</v>
      </c>
      <c r="BY59" s="104">
        <v>2.3353886349291877E-3</v>
      </c>
      <c r="BZ59" s="104">
        <v>2.3807493823287894E-3</v>
      </c>
      <c r="CA59" s="104">
        <v>2.8261025382032502E-3</v>
      </c>
      <c r="CB59" s="104">
        <v>3.2439461399037623E-3</v>
      </c>
      <c r="CC59" s="104">
        <v>3.3679806035844511E-3</v>
      </c>
      <c r="CD59" s="104">
        <v>3.4229759568340976E-3</v>
      </c>
      <c r="CE59" s="105">
        <v>3.532467804199608E-3</v>
      </c>
    </row>
    <row r="60" spans="1:83" x14ac:dyDescent="0.35">
      <c r="B60" s="74" t="s">
        <v>207</v>
      </c>
      <c r="AH60" s="104">
        <v>5.1302606593653884E-2</v>
      </c>
      <c r="AI60" s="104">
        <v>4.6564095919015489E-2</v>
      </c>
      <c r="AJ60" s="104">
        <v>5.0684457919028654E-2</v>
      </c>
      <c r="AK60" s="104">
        <v>5.9957038591668961E-2</v>
      </c>
      <c r="AL60" s="104">
        <v>6.4264960348464351E-2</v>
      </c>
      <c r="AM60" s="104">
        <v>6.9916024132914784E-2</v>
      </c>
      <c r="AN60" s="104">
        <v>7.2521744877355437E-2</v>
      </c>
      <c r="AO60" s="104">
        <v>7.5998922744866484E-2</v>
      </c>
      <c r="AP60" s="104">
        <v>7.9292883079275747E-2</v>
      </c>
      <c r="AQ60" s="104">
        <v>7.5526261183497173E-2</v>
      </c>
      <c r="AR60" s="104">
        <v>7.0067958113224971E-2</v>
      </c>
      <c r="AS60" s="104">
        <v>6.4219468241600672E-2</v>
      </c>
      <c r="AT60" s="104">
        <v>6.8611691395261659E-2</v>
      </c>
      <c r="AU60" s="104">
        <v>8.0520133063495508E-2</v>
      </c>
      <c r="AV60" s="104">
        <v>8.9042035729339747E-2</v>
      </c>
      <c r="AW60" s="104">
        <v>9.5475703400667647E-2</v>
      </c>
      <c r="AX60" s="104">
        <v>9.4845747693377253E-2</v>
      </c>
      <c r="AY60" s="104">
        <v>9.5012239889875838E-2</v>
      </c>
      <c r="AZ60" s="104">
        <v>9.4781077130975153E-2</v>
      </c>
      <c r="BA60" s="104">
        <v>8.7350233186634221E-2</v>
      </c>
      <c r="BB60" s="104">
        <v>8.420496498020727E-2</v>
      </c>
      <c r="BC60" s="104">
        <v>8.0394491920322803E-2</v>
      </c>
      <c r="BD60" s="104">
        <v>7.5872469627482619E-2</v>
      </c>
      <c r="BE60" s="104">
        <v>7.2520952455801535E-2</v>
      </c>
      <c r="BF60" s="104">
        <v>6.9950422578826915E-2</v>
      </c>
      <c r="BG60" s="104">
        <v>6.6469663338878326E-2</v>
      </c>
      <c r="BH60" s="104">
        <v>6.3275361179345763E-2</v>
      </c>
      <c r="BI60" s="104">
        <v>6.1659514167535817E-2</v>
      </c>
      <c r="BJ60" s="104">
        <v>6.108902073393209E-2</v>
      </c>
      <c r="BK60" s="104">
        <v>6.0641208879678124E-2</v>
      </c>
      <c r="BL60" s="104">
        <v>5.9178280977908164E-2</v>
      </c>
      <c r="BM60" s="104">
        <v>6.4750169424484236E-2</v>
      </c>
      <c r="BN60" s="104">
        <v>6.5115997902063141E-2</v>
      </c>
      <c r="BO60" s="104">
        <v>6.74109966530171E-2</v>
      </c>
      <c r="BP60" s="104">
        <v>6.8657380328795301E-2</v>
      </c>
      <c r="BQ60" s="104">
        <v>6.7610388096180293E-2</v>
      </c>
      <c r="BR60" s="104">
        <v>6.6459521263670523E-2</v>
      </c>
      <c r="BS60" s="104">
        <v>6.7455605299878887E-2</v>
      </c>
      <c r="BT60" s="104">
        <v>6.6640653704662961E-2</v>
      </c>
      <c r="BU60" s="104">
        <v>6.7499382842234154E-2</v>
      </c>
      <c r="BV60" s="104">
        <v>6.9919194071812241E-2</v>
      </c>
      <c r="BW60" s="104">
        <v>7.4552933783088249E-2</v>
      </c>
      <c r="BX60" s="104">
        <v>7.7170314393462724E-2</v>
      </c>
      <c r="BY60" s="104">
        <v>8.2471588964472181E-2</v>
      </c>
      <c r="BZ60" s="104">
        <v>7.4206026478165807E-2</v>
      </c>
      <c r="CA60" s="104">
        <v>8.2466165229454325E-2</v>
      </c>
      <c r="CB60" s="104">
        <v>9.4673066840095577E-2</v>
      </c>
      <c r="CC60" s="104">
        <v>9.7240730740021597E-2</v>
      </c>
      <c r="CD60" s="104">
        <v>9.6279081224993054E-2</v>
      </c>
      <c r="CE60" s="105">
        <v>9.6791236424561639E-2</v>
      </c>
    </row>
    <row r="61" spans="1:83" x14ac:dyDescent="0.35">
      <c r="B61" s="74" t="s">
        <v>196</v>
      </c>
      <c r="AH61" s="104">
        <v>0.11183841095578198</v>
      </c>
      <c r="AI61" s="104">
        <v>0.10823873233531689</v>
      </c>
      <c r="AJ61" s="104">
        <v>0.10752386293426938</v>
      </c>
      <c r="AK61" s="104">
        <v>0.11329835383772879</v>
      </c>
      <c r="AL61" s="104">
        <v>0.1148296143801734</v>
      </c>
      <c r="AM61" s="104">
        <v>0.11488350422304085</v>
      </c>
      <c r="AN61" s="104">
        <v>0.11371531745346694</v>
      </c>
      <c r="AO61" s="104">
        <v>0.11877839584034434</v>
      </c>
      <c r="AP61" s="104">
        <v>0.12192984792017884</v>
      </c>
      <c r="AQ61" s="104">
        <v>0.12100072418582471</v>
      </c>
      <c r="AR61" s="104">
        <v>0.12222715190285255</v>
      </c>
      <c r="AS61" s="104">
        <v>0.11924368632784635</v>
      </c>
      <c r="AT61" s="104">
        <v>0.12142996487354218</v>
      </c>
      <c r="AU61" s="104">
        <v>0.12432582388074054</v>
      </c>
      <c r="AV61" s="104">
        <v>0.12531475276295148</v>
      </c>
      <c r="AW61" s="104">
        <v>0.1283733148625274</v>
      </c>
      <c r="AX61" s="104">
        <v>0.1269207741041283</v>
      </c>
      <c r="AY61" s="104">
        <v>0.12696376634333439</v>
      </c>
      <c r="AZ61" s="104">
        <v>0.13191726634126244</v>
      </c>
      <c r="BA61" s="104">
        <v>0.13136854420830091</v>
      </c>
      <c r="BB61" s="104">
        <v>0.13342123073395004</v>
      </c>
      <c r="BC61" s="104">
        <v>0.13741286985027235</v>
      </c>
      <c r="BD61" s="104">
        <v>0.13617548328680504</v>
      </c>
      <c r="BE61" s="104">
        <v>0.13709836789703803</v>
      </c>
      <c r="BF61" s="104">
        <v>0.13413595942427514</v>
      </c>
      <c r="BG61" s="104">
        <v>0.12930307667482688</v>
      </c>
      <c r="BH61" s="104">
        <v>0.12827175075858019</v>
      </c>
      <c r="BI61" s="104">
        <v>0.12877111677185551</v>
      </c>
      <c r="BJ61" s="104">
        <v>0.12693483667327402</v>
      </c>
      <c r="BK61" s="104">
        <v>0.12784088794843063</v>
      </c>
      <c r="BL61" s="104">
        <v>0.12737051172096786</v>
      </c>
      <c r="BM61" s="104">
        <v>0.12960452725965374</v>
      </c>
      <c r="BN61" s="104">
        <v>0.13081276336771047</v>
      </c>
      <c r="BO61" s="104">
        <v>0.13586756899312333</v>
      </c>
      <c r="BP61" s="104">
        <v>0.14083489630367041</v>
      </c>
      <c r="BQ61" s="104">
        <v>0.14365098542348206</v>
      </c>
      <c r="BR61" s="104">
        <v>0.1441302462579151</v>
      </c>
      <c r="BS61" s="104">
        <v>0.14529434311276734</v>
      </c>
      <c r="BT61" s="104">
        <v>0.14415267300337434</v>
      </c>
      <c r="BU61" s="104">
        <v>0.14139866807576168</v>
      </c>
      <c r="BV61" s="104">
        <v>0.14119533290101252</v>
      </c>
      <c r="BW61" s="104">
        <v>0.13854789904988674</v>
      </c>
      <c r="BX61" s="104">
        <v>0.11346381921543135</v>
      </c>
      <c r="BY61" s="104">
        <v>0.12143564218551231</v>
      </c>
      <c r="BZ61" s="104">
        <v>0.11329905574850926</v>
      </c>
      <c r="CA61" s="104">
        <v>0.12626050975232095</v>
      </c>
      <c r="CB61" s="104">
        <v>0.13905068465436818</v>
      </c>
      <c r="CC61" s="104">
        <v>0.14183435029843727</v>
      </c>
      <c r="CD61" s="104">
        <v>0.14053195485814843</v>
      </c>
      <c r="CE61" s="105">
        <v>0.13944666070634362</v>
      </c>
    </row>
    <row r="62" spans="1:83" x14ac:dyDescent="0.35">
      <c r="B62" s="109" t="s">
        <v>137</v>
      </c>
      <c r="AH62" s="132">
        <f t="shared" ref="AH62:BM62" si="18">SUM(AH59:AH61)</f>
        <v>0.1636206521508197</v>
      </c>
      <c r="AI62" s="132">
        <f t="shared" si="18"/>
        <v>0.15527739667937368</v>
      </c>
      <c r="AJ62" s="132">
        <f t="shared" si="18"/>
        <v>0.1586798434684133</v>
      </c>
      <c r="AK62" s="132">
        <f t="shared" si="18"/>
        <v>0.17374274332986758</v>
      </c>
      <c r="AL62" s="132">
        <f t="shared" si="18"/>
        <v>0.17960269969983242</v>
      </c>
      <c r="AM62" s="132">
        <f t="shared" si="18"/>
        <v>0.18531301577078016</v>
      </c>
      <c r="AN62" s="132">
        <f t="shared" si="18"/>
        <v>0.18674978280811466</v>
      </c>
      <c r="AO62" s="132">
        <f t="shared" si="18"/>
        <v>0.19532423874080129</v>
      </c>
      <c r="AP62" s="132">
        <f t="shared" si="18"/>
        <v>0.201786893009191</v>
      </c>
      <c r="AQ62" s="132">
        <f t="shared" si="18"/>
        <v>0.1971125276872451</v>
      </c>
      <c r="AR62" s="132">
        <f t="shared" si="18"/>
        <v>0.19290211876808067</v>
      </c>
      <c r="AS62" s="132">
        <f t="shared" si="18"/>
        <v>0.18405742726983398</v>
      </c>
      <c r="AT62" s="132">
        <f t="shared" si="18"/>
        <v>0.19067774534682624</v>
      </c>
      <c r="AU62" s="132">
        <f t="shared" si="18"/>
        <v>0.20554065303013772</v>
      </c>
      <c r="AV62" s="132">
        <f t="shared" si="18"/>
        <v>0.21518037023349218</v>
      </c>
      <c r="AW62" s="132">
        <f t="shared" si="18"/>
        <v>0.22494695066553044</v>
      </c>
      <c r="AX62" s="132">
        <f t="shared" si="18"/>
        <v>0.22294958115013908</v>
      </c>
      <c r="AY62" s="132">
        <f t="shared" si="18"/>
        <v>0.22333014723228842</v>
      </c>
      <c r="AZ62" s="132">
        <f t="shared" si="18"/>
        <v>0.22804741109104795</v>
      </c>
      <c r="BA62" s="132">
        <f t="shared" si="18"/>
        <v>0.2201358708970661</v>
      </c>
      <c r="BB62" s="132">
        <f t="shared" si="18"/>
        <v>0.21911298807323176</v>
      </c>
      <c r="BC62" s="132">
        <f t="shared" si="18"/>
        <v>0.21934585748505453</v>
      </c>
      <c r="BD62" s="132">
        <f t="shared" si="18"/>
        <v>0.21375496917876069</v>
      </c>
      <c r="BE62" s="132">
        <f t="shared" si="18"/>
        <v>0.21124340687280316</v>
      </c>
      <c r="BF62" s="132">
        <f t="shared" si="18"/>
        <v>0.20576602106031738</v>
      </c>
      <c r="BG62" s="132">
        <f t="shared" si="18"/>
        <v>0.1973745499979411</v>
      </c>
      <c r="BH62" s="132">
        <f t="shared" si="18"/>
        <v>0.19311649134538467</v>
      </c>
      <c r="BI62" s="132">
        <f t="shared" si="18"/>
        <v>0.19205892124340651</v>
      </c>
      <c r="BJ62" s="132">
        <f t="shared" si="18"/>
        <v>0.18966110737909819</v>
      </c>
      <c r="BK62" s="132">
        <f t="shared" si="18"/>
        <v>0.1901303683488261</v>
      </c>
      <c r="BL62" s="132">
        <f t="shared" si="18"/>
        <v>0.18815516291422818</v>
      </c>
      <c r="BM62" s="132">
        <f t="shared" si="18"/>
        <v>0.19600193648755587</v>
      </c>
      <c r="BN62" s="132">
        <f t="shared" ref="BN62:CE62" si="19">SUM(BN59:BN61)</f>
        <v>0.1975663137792861</v>
      </c>
      <c r="BO62" s="132">
        <f t="shared" si="19"/>
        <v>0.20504041725409408</v>
      </c>
      <c r="BP62" s="132">
        <f t="shared" si="19"/>
        <v>0.21132036414629121</v>
      </c>
      <c r="BQ62" s="132">
        <f t="shared" si="19"/>
        <v>0.21317105109689533</v>
      </c>
      <c r="BR62" s="132">
        <f t="shared" si="19"/>
        <v>0.21277061228844946</v>
      </c>
      <c r="BS62" s="132">
        <f t="shared" si="19"/>
        <v>0.21505633721057321</v>
      </c>
      <c r="BT62" s="132">
        <f t="shared" si="19"/>
        <v>0.21312871327890898</v>
      </c>
      <c r="BU62" s="132">
        <f t="shared" si="19"/>
        <v>0.21123912256978564</v>
      </c>
      <c r="BV62" s="132">
        <f t="shared" si="19"/>
        <v>0.21357908067724368</v>
      </c>
      <c r="BW62" s="132">
        <f t="shared" si="19"/>
        <v>0.21568159058235253</v>
      </c>
      <c r="BX62" s="132">
        <f t="shared" si="19"/>
        <v>0.19266451578917387</v>
      </c>
      <c r="BY62" s="132">
        <f t="shared" si="19"/>
        <v>0.20624261978491368</v>
      </c>
      <c r="BZ62" s="132">
        <f t="shared" si="19"/>
        <v>0.18988583160900385</v>
      </c>
      <c r="CA62" s="132">
        <f t="shared" si="19"/>
        <v>0.21155277751997853</v>
      </c>
      <c r="CB62" s="132">
        <f t="shared" si="19"/>
        <v>0.23696769763436754</v>
      </c>
      <c r="CC62" s="132">
        <f t="shared" si="19"/>
        <v>0.24244306164204332</v>
      </c>
      <c r="CD62" s="132">
        <f t="shared" si="19"/>
        <v>0.24023401203997558</v>
      </c>
      <c r="CE62" s="133">
        <f t="shared" si="19"/>
        <v>0.23977036493510487</v>
      </c>
    </row>
    <row r="63" spans="1:83" ht="16" thickBot="1" x14ac:dyDescent="0.4">
      <c r="A63" s="122"/>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35"/>
    </row>
  </sheetData>
  <hyperlinks>
    <hyperlink ref="A1" location="Contents!A1" display="Contents page" xr:uid="{00000000-0004-0000-0400-000000000000}"/>
    <hyperlink ref="B1" location="Notes!A1" display="Information relating to this table can be found in the 'Notes' tab" xr:uid="{00000000-0004-0000-04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E104"/>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162" bestFit="1" customWidth="1"/>
    <col min="2" max="2" width="39.1796875" style="53" customWidth="1"/>
    <col min="3" max="3" width="25.81640625" style="162" customWidth="1"/>
    <col min="4" max="70" width="12.81640625" style="62" customWidth="1"/>
    <col min="71" max="71" width="11.1796875" style="62" customWidth="1"/>
    <col min="72" max="75" width="12.81640625" style="62" customWidth="1"/>
    <col min="76" max="83" width="12.81640625" style="53" customWidth="1"/>
    <col min="84" max="84" width="9" style="53" customWidth="1"/>
    <col min="85" max="16384" width="9" style="53"/>
  </cols>
  <sheetData>
    <row r="1" spans="1:83" s="15" customFormat="1" ht="25.5" customHeight="1" thickBot="1" x14ac:dyDescent="0.3">
      <c r="A1" s="45" t="s">
        <v>44</v>
      </c>
      <c r="B1" s="46" t="s">
        <v>88</v>
      </c>
      <c r="C1" s="111"/>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row>
    <row r="2" spans="1:83" ht="33" customHeight="1" x14ac:dyDescent="0.35">
      <c r="A2" s="48" t="s">
        <v>45</v>
      </c>
      <c r="B2" s="17" t="s">
        <v>218</v>
      </c>
      <c r="C2" s="13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219</v>
      </c>
      <c r="C3" s="150" t="s">
        <v>220</v>
      </c>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4"/>
      <c r="B4" s="115"/>
      <c r="C4" s="139"/>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51"/>
    </row>
    <row r="5" spans="1:83" ht="27" customHeight="1" x14ac:dyDescent="0.35">
      <c r="A5" s="152"/>
      <c r="B5" s="153" t="s">
        <v>221</v>
      </c>
      <c r="C5" s="154" t="s">
        <v>222</v>
      </c>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f>+Disability_benefits!BQ14</f>
        <v>4.7691617500000003</v>
      </c>
      <c r="BR5" s="155">
        <f>+Disability_benefits!BR14</f>
        <v>6.040064700000003</v>
      </c>
      <c r="BS5" s="155">
        <f>+Disability_benefits!BS14</f>
        <v>6.9357352999999913</v>
      </c>
      <c r="BT5" s="155">
        <f>+Disability_benefits!BT14</f>
        <v>7.3484010500000174</v>
      </c>
      <c r="BU5" s="155">
        <f>+Disability_benefits!BU14</f>
        <v>8.2211221899999884</v>
      </c>
      <c r="BV5" s="155">
        <f>+Disability_benefits!BV14</f>
        <v>9.1482867099999936</v>
      </c>
      <c r="BW5" s="155">
        <f>+Disability_benefits!BW14</f>
        <v>10.039949220000004</v>
      </c>
      <c r="BX5" s="155">
        <f>+Disability_benefits!BX14</f>
        <v>10.679680190000003</v>
      </c>
      <c r="BY5" s="155">
        <f>+Disability_benefits!BY14</f>
        <v>12.88883869999999</v>
      </c>
      <c r="BZ5" s="155">
        <f>+Disability_benefits!BZ14</f>
        <v>15.077418450894319</v>
      </c>
      <c r="CA5" s="155">
        <f>+Disability_benefits!CA14</f>
        <v>17.92095863303917</v>
      </c>
      <c r="CB5" s="155">
        <f>+Disability_benefits!CB14</f>
        <v>20.214553902867365</v>
      </c>
      <c r="CC5" s="155">
        <f>+Disability_benefits!CC14</f>
        <v>21.837047447156142</v>
      </c>
      <c r="CD5" s="155">
        <f>+Disability_benefits!CD14</f>
        <v>23.506216537896819</v>
      </c>
      <c r="CE5" s="156">
        <f>+Disability_benefits!CE14</f>
        <v>25.373130185577228</v>
      </c>
    </row>
    <row r="6" spans="1:83" x14ac:dyDescent="0.35">
      <c r="A6" s="152"/>
      <c r="B6" s="53" t="s">
        <v>223</v>
      </c>
      <c r="C6" s="157" t="s">
        <v>222</v>
      </c>
      <c r="D6" s="158">
        <f>Disability_benefits!D15</f>
        <v>0</v>
      </c>
      <c r="E6" s="158">
        <f>Disability_benefits!E15</f>
        <v>0</v>
      </c>
      <c r="F6" s="158">
        <f>Disability_benefits!F15</f>
        <v>0</v>
      </c>
      <c r="G6" s="158">
        <f>Disability_benefits!G15</f>
        <v>0</v>
      </c>
      <c r="H6" s="158">
        <f>Disability_benefits!H15</f>
        <v>0</v>
      </c>
      <c r="I6" s="158">
        <f>Disability_benefits!I15</f>
        <v>0</v>
      </c>
      <c r="J6" s="158">
        <f>Disability_benefits!J15</f>
        <v>0</v>
      </c>
      <c r="K6" s="158">
        <f>Disability_benefits!K15</f>
        <v>0</v>
      </c>
      <c r="L6" s="158">
        <f>Disability_benefits!L15</f>
        <v>0</v>
      </c>
      <c r="M6" s="158">
        <f>Disability_benefits!M15</f>
        <v>0</v>
      </c>
      <c r="N6" s="158">
        <f>Disability_benefits!N15</f>
        <v>0</v>
      </c>
      <c r="O6" s="158">
        <f>Disability_benefits!O15</f>
        <v>0</v>
      </c>
      <c r="P6" s="158">
        <f>Disability_benefits!P15</f>
        <v>0</v>
      </c>
      <c r="Q6" s="158">
        <f>Disability_benefits!Q15</f>
        <v>0</v>
      </c>
      <c r="R6" s="158">
        <f>Disability_benefits!R15</f>
        <v>0</v>
      </c>
      <c r="S6" s="158">
        <f>Disability_benefits!S15</f>
        <v>0</v>
      </c>
      <c r="T6" s="158">
        <f>Disability_benefits!T15</f>
        <v>0</v>
      </c>
      <c r="U6" s="158">
        <f>Disability_benefits!U15</f>
        <v>0</v>
      </c>
      <c r="V6" s="158">
        <f>Disability_benefits!V15</f>
        <v>0</v>
      </c>
      <c r="W6" s="158">
        <f>Disability_benefits!W15</f>
        <v>0</v>
      </c>
      <c r="X6" s="158">
        <f>Disability_benefits!X15</f>
        <v>0</v>
      </c>
      <c r="Y6" s="158">
        <f>Disability_benefits!Y15</f>
        <v>0</v>
      </c>
      <c r="Z6" s="158">
        <f>Disability_benefits!Z15</f>
        <v>0</v>
      </c>
      <c r="AA6" s="158">
        <f>Disability_benefits!AA15</f>
        <v>6</v>
      </c>
      <c r="AB6" s="158">
        <f>Disability_benefits!AB15</f>
        <v>23.2</v>
      </c>
      <c r="AC6" s="158">
        <f>SUM(Disability_benefits!AC16:AC18)</f>
        <v>35.799999999999997</v>
      </c>
      <c r="AD6" s="158">
        <f>SUM(Disability_benefits!AD16:AD18)</f>
        <v>62.4</v>
      </c>
      <c r="AE6" s="158">
        <f>SUM(Disability_benefits!AE16:AE18)</f>
        <v>95.9</v>
      </c>
      <c r="AF6" s="158">
        <f>SUM(Disability_benefits!AF16:AF18)</f>
        <v>127.30000000000001</v>
      </c>
      <c r="AG6" s="158">
        <f>SUM(Disability_benefits!AG16:AG18)</f>
        <v>166.7</v>
      </c>
      <c r="AH6" s="158">
        <f>SUM(Disability_benefits!AH16:AH18)</f>
        <v>168</v>
      </c>
      <c r="AI6" s="158">
        <f>SUM(Disability_benefits!AI16:AI18)</f>
        <v>201</v>
      </c>
      <c r="AJ6" s="158">
        <f>SUM(Disability_benefits!AJ16:AJ18)</f>
        <v>260</v>
      </c>
      <c r="AK6" s="158">
        <f>SUM(Disability_benefits!AK16:AK18)</f>
        <v>330</v>
      </c>
      <c r="AL6" s="158">
        <f>SUM(Disability_benefits!AL16:AL18)</f>
        <v>403</v>
      </c>
      <c r="AM6" s="158">
        <f>SUM(Disability_benefits!AM16:AM18)</f>
        <v>495</v>
      </c>
      <c r="AN6" s="158">
        <f>SUM(Disability_benefits!AN16:AN18)</f>
        <v>576</v>
      </c>
      <c r="AO6" s="158">
        <f>SUM(Disability_benefits!AO16:AO18)</f>
        <v>686</v>
      </c>
      <c r="AP6" s="158">
        <f>SUM(Disability_benefits!AP16:AP18)</f>
        <v>779</v>
      </c>
      <c r="AQ6" s="158">
        <f>SUM(Disability_benefits!AQ16:AQ18)</f>
        <v>897.38499999999999</v>
      </c>
      <c r="AR6" s="158">
        <f>SUM(Disability_benefits!AR16:AR18)</f>
        <v>1003.4670000000001</v>
      </c>
      <c r="AS6" s="158">
        <f>SUM(Disability_benefits!AS16:AS18)</f>
        <v>1158.527</v>
      </c>
      <c r="AT6" s="158">
        <f>SUM(Disability_benefits!AT16:AT18)</f>
        <v>1382.009</v>
      </c>
      <c r="AU6" s="158">
        <f>SUM(Disability_benefits!AU16:AU18)</f>
        <v>1706.221</v>
      </c>
      <c r="AV6" s="158">
        <f>SUM(Disability_benefits!AV16:AV18)</f>
        <v>1553.4739999999999</v>
      </c>
      <c r="AW6" s="158">
        <f>SUM(Disability_benefits!AW16:AW18)</f>
        <v>1795.461</v>
      </c>
      <c r="AX6" s="158">
        <f>SUM(Disability_benefits!AX16:AX18)</f>
        <v>1962.682</v>
      </c>
      <c r="AY6" s="158">
        <f>SUM(Disability_benefits!AY16:AY18)</f>
        <v>2194.1619999999998</v>
      </c>
      <c r="AZ6" s="158">
        <f>SUM(Disability_benefits!AZ16:AZ18)</f>
        <v>2392.893</v>
      </c>
      <c r="BA6" s="158">
        <f>SUM(Disability_benefits!BA16:BA18)</f>
        <v>2521.25</v>
      </c>
      <c r="BB6" s="158">
        <f>SUM(Disability_benefits!BB16:BB18)</f>
        <v>2679.9749999999999</v>
      </c>
      <c r="BC6" s="158">
        <f>SUM(Disability_benefits!BC16:BC18)</f>
        <v>2822.8040000000001</v>
      </c>
      <c r="BD6" s="158">
        <f>SUM(Disability_benefits!BD16:BD18)</f>
        <v>2955.1210000000001</v>
      </c>
      <c r="BE6" s="158">
        <f>SUM(Disability_benefits!BE16:BE18)</f>
        <v>3124.4597597447382</v>
      </c>
      <c r="BF6" s="158">
        <f>SUM(Disability_benefits!BF16:BF18)</f>
        <v>3250.6787885787207</v>
      </c>
      <c r="BG6" s="158">
        <f>SUM(Disability_benefits!BG16:BG18)</f>
        <v>3457.0445494205601</v>
      </c>
      <c r="BH6" s="158">
        <f>SUM(Disability_benefits!BH16:BH18)</f>
        <v>3673.5859999999998</v>
      </c>
      <c r="BI6" s="158">
        <f>SUM(Disability_benefits!BI16:BI18)</f>
        <v>3924.14037813</v>
      </c>
      <c r="BJ6" s="158">
        <f>SUM(Disability_benefits!BJ16:BJ18)</f>
        <v>4149.40578293</v>
      </c>
      <c r="BK6" s="158">
        <f>SUM(Disability_benefits!BK16:BK18)</f>
        <v>4444.4350972342991</v>
      </c>
      <c r="BL6" s="158">
        <f>SUM(Disability_benefits!BL16:BL18)</f>
        <v>4734.8039219600005</v>
      </c>
      <c r="BM6" s="158">
        <f>SUM(Disability_benefits!BM16:BM18)</f>
        <v>5106.2537628999999</v>
      </c>
      <c r="BN6" s="158">
        <f>SUM(Disability_benefits!BN16:BN18)</f>
        <v>5227.7472379531791</v>
      </c>
      <c r="BO6" s="158">
        <f>SUM(Disability_benefits!BO16:BO18)</f>
        <v>5339.4256940699997</v>
      </c>
      <c r="BP6" s="158">
        <f>SUM(Disability_benefits!BP16:BP18)</f>
        <v>5475.6249157700013</v>
      </c>
      <c r="BQ6" s="158">
        <f>SUM(Disability_benefits!BQ16:BQ18)</f>
        <v>5360.0751764300812</v>
      </c>
      <c r="BR6" s="158">
        <f>SUM(Disability_benefits!BR16:BR18)</f>
        <v>5421.7736767999995</v>
      </c>
      <c r="BS6" s="158">
        <f>SUM(Disability_benefits!BS16:BS18)</f>
        <v>5489.5433917499959</v>
      </c>
      <c r="BT6" s="158">
        <f>SUM(Disability_benefits!BT16:BT18)</f>
        <v>5482.7675999399999</v>
      </c>
      <c r="BU6" s="158">
        <f>SUM(Disability_benefits!BU16:BU18)</f>
        <v>5529.3185711499982</v>
      </c>
      <c r="BV6" s="158">
        <f>SUM(Disability_benefits!BV16:BV18)</f>
        <v>5675.5506973500005</v>
      </c>
      <c r="BW6" s="158">
        <f>SUM(Disability_benefits!BW16:BW18)</f>
        <v>5908.4831024900022</v>
      </c>
      <c r="BX6" s="158">
        <f>SUM(Disability_benefits!BX16:BX18)</f>
        <v>5337.6142274424847</v>
      </c>
      <c r="BY6" s="158">
        <f>SUM(Disability_benefits!BY16:BY18)</f>
        <v>5307.254480399999</v>
      </c>
      <c r="BZ6" s="158">
        <f>SUM(Disability_benefits!BZ16:BZ18)</f>
        <v>5626.080581395996</v>
      </c>
      <c r="CA6" s="158">
        <f>SUM(Disability_benefits!CA16:CA18)</f>
        <v>6431.6587629690457</v>
      </c>
      <c r="CB6" s="158">
        <f>SUM(Disability_benefits!CB16:CB18)</f>
        <v>7063.2996763775445</v>
      </c>
      <c r="CC6" s="158">
        <f>SUM(Disability_benefits!CC16:CC18)</f>
        <v>7309.506852696195</v>
      </c>
      <c r="CD6" s="158">
        <f>SUM(Disability_benefits!CD16:CD18)</f>
        <v>7511.536954740388</v>
      </c>
      <c r="CE6" s="159">
        <f>SUM(Disability_benefits!CE16:CE18)</f>
        <v>7741.4226832302247</v>
      </c>
    </row>
    <row r="7" spans="1:83" x14ac:dyDescent="0.35">
      <c r="A7" s="152"/>
      <c r="B7" s="53" t="s">
        <v>224</v>
      </c>
      <c r="C7" s="157" t="s">
        <v>225</v>
      </c>
      <c r="D7" s="158">
        <f>Bereavement_benefits!D4</f>
        <v>15.7</v>
      </c>
      <c r="E7" s="158">
        <f>Bereavement_benefits!E4</f>
        <v>21.3</v>
      </c>
      <c r="F7" s="158">
        <f>Bereavement_benefits!F4</f>
        <v>21.7</v>
      </c>
      <c r="G7" s="158">
        <f>Bereavement_benefits!G4</f>
        <v>24</v>
      </c>
      <c r="H7" s="158">
        <f>Bereavement_benefits!H4</f>
        <v>28</v>
      </c>
      <c r="I7" s="158">
        <f>Bereavement_benefits!I4</f>
        <v>30.5</v>
      </c>
      <c r="J7" s="158">
        <f>Bereavement_benefits!J4</f>
        <v>32</v>
      </c>
      <c r="K7" s="158">
        <f>Bereavement_benefits!K4</f>
        <v>35.700000000000003</v>
      </c>
      <c r="L7" s="158">
        <f>Bereavement_benefits!L4</f>
        <v>38.200000000000003</v>
      </c>
      <c r="M7" s="158">
        <f>Bereavement_benefits!M4</f>
        <v>43.8</v>
      </c>
      <c r="N7" s="158">
        <f>Bereavement_benefits!N4</f>
        <v>57.5</v>
      </c>
      <c r="O7" s="158">
        <f>Bereavement_benefits!O4</f>
        <v>61.5</v>
      </c>
      <c r="P7" s="158">
        <f>Bereavement_benefits!P4</f>
        <v>65.5</v>
      </c>
      <c r="Q7" s="158">
        <f>Bereavement_benefits!Q4</f>
        <v>80</v>
      </c>
      <c r="R7" s="158">
        <f>Bereavement_benefits!R4</f>
        <v>84</v>
      </c>
      <c r="S7" s="158">
        <f>Bereavement_benefits!S4</f>
        <v>99</v>
      </c>
      <c r="T7" s="158">
        <f>Bereavement_benefits!T4</f>
        <v>108</v>
      </c>
      <c r="U7" s="158">
        <f>Bereavement_benefits!U4</f>
        <v>136</v>
      </c>
      <c r="V7" s="158">
        <f>Bereavement_benefits!V4</f>
        <v>141</v>
      </c>
      <c r="W7" s="158">
        <f>Bereavement_benefits!W4</f>
        <v>148</v>
      </c>
      <c r="X7" s="158">
        <f>Bereavement_benefits!X4</f>
        <v>154</v>
      </c>
      <c r="Y7" s="158">
        <f>Bereavement_benefits!Y4</f>
        <v>162</v>
      </c>
      <c r="Z7" s="158">
        <f>Bereavement_benefits!Z4</f>
        <v>168</v>
      </c>
      <c r="AA7" s="158">
        <f>Bereavement_benefits!AA4</f>
        <v>196</v>
      </c>
      <c r="AB7" s="158">
        <f>Bereavement_benefits!AB4</f>
        <v>220</v>
      </c>
      <c r="AC7" s="158">
        <f>Bereavement_benefits!AC4</f>
        <v>245</v>
      </c>
      <c r="AD7" s="158">
        <f>Bereavement_benefits!AD4</f>
        <v>310</v>
      </c>
      <c r="AE7" s="158">
        <f>Bereavement_benefits!AE4</f>
        <v>393</v>
      </c>
      <c r="AF7" s="158">
        <f>Bereavement_benefits!AF4</f>
        <v>434</v>
      </c>
      <c r="AG7" s="158">
        <f>Bereavement_benefits!AG4</f>
        <v>466</v>
      </c>
      <c r="AH7" s="158">
        <f>Bereavement_benefits!AH4</f>
        <v>505</v>
      </c>
      <c r="AI7" s="158">
        <f>Bereavement_benefits!AI4</f>
        <v>562.99999999999989</v>
      </c>
      <c r="AJ7" s="158">
        <f>Bereavement_benefits!AJ4</f>
        <v>637.99999999999989</v>
      </c>
      <c r="AK7" s="158">
        <f>Bereavement_benefits!AK4</f>
        <v>691</v>
      </c>
      <c r="AL7" s="158">
        <f>Bereavement_benefits!AL4</f>
        <v>725</v>
      </c>
      <c r="AM7" s="158">
        <f>Bereavement_benefits!AM4</f>
        <v>771</v>
      </c>
      <c r="AN7" s="158">
        <f>Bereavement_benefits!AN4</f>
        <v>785</v>
      </c>
      <c r="AO7" s="158">
        <f>Bereavement_benefits!AO4</f>
        <v>800</v>
      </c>
      <c r="AP7" s="158">
        <f>Bereavement_benefits!AP4</f>
        <v>825</v>
      </c>
      <c r="AQ7" s="158">
        <f>Bereavement_benefits!AQ4</f>
        <v>839.25</v>
      </c>
      <c r="AR7" s="158">
        <f>Bereavement_benefits!AR4</f>
        <v>850.16399999999999</v>
      </c>
      <c r="AS7" s="158">
        <f>Bereavement_benefits!AS4</f>
        <v>852.303</v>
      </c>
      <c r="AT7" s="158">
        <f>Bereavement_benefits!AT4</f>
        <v>889.38600000000008</v>
      </c>
      <c r="AU7" s="158">
        <f>Bereavement_benefits!AU4</f>
        <v>1010.5989999999999</v>
      </c>
      <c r="AV7" s="158">
        <f>Bereavement_benefits!AV4</f>
        <v>1010</v>
      </c>
      <c r="AW7" s="158">
        <f>Bereavement_benefits!AW4</f>
        <v>1040</v>
      </c>
      <c r="AX7" s="158">
        <f>Bereavement_benefits!AX4</f>
        <v>1022</v>
      </c>
      <c r="AY7" s="158">
        <f>Bereavement_benefits!AY4</f>
        <v>1016.385</v>
      </c>
      <c r="AZ7" s="158">
        <f>Bereavement_benefits!AZ4</f>
        <v>981.24099999999999</v>
      </c>
      <c r="BA7" s="158">
        <f>Bereavement_benefits!BA4</f>
        <v>987.07300000000021</v>
      </c>
      <c r="BB7" s="158">
        <f>Bereavement_benefits!BB4</f>
        <v>974.40599999999995</v>
      </c>
      <c r="BC7" s="158">
        <f>Bereavement_benefits!BC4</f>
        <v>1001.69</v>
      </c>
      <c r="BD7" s="158">
        <f>Bereavement_benefits!BD4</f>
        <v>985.85</v>
      </c>
      <c r="BE7" s="158">
        <f>Bereavement_benefits!BE4</f>
        <v>1099.2956646600001</v>
      </c>
      <c r="BF7" s="158">
        <f>Bereavement_benefits!BF4</f>
        <v>1087.4146320899999</v>
      </c>
      <c r="BG7" s="158">
        <f>Bereavement_benefits!BG4</f>
        <v>1006.6780681472775</v>
      </c>
      <c r="BH7" s="158">
        <f>Bereavement_benefits!BH4</f>
        <v>922.80799999999999</v>
      </c>
      <c r="BI7" s="158">
        <f>Bereavement_benefits!BI4</f>
        <v>874.53990900999997</v>
      </c>
      <c r="BJ7" s="158">
        <f>Bereavement_benefits!BJ4</f>
        <v>796.54773575000013</v>
      </c>
      <c r="BK7" s="158">
        <f>Bereavement_benefits!BK4</f>
        <v>736.17217767890315</v>
      </c>
      <c r="BL7" s="158">
        <f>Bereavement_benefits!BL4</f>
        <v>674.75018944999999</v>
      </c>
      <c r="BM7" s="158">
        <f>Bereavement_benefits!BM4</f>
        <v>649.6405096899997</v>
      </c>
      <c r="BN7" s="158">
        <f>Bereavement_benefits!BN4</f>
        <v>613.52423453000017</v>
      </c>
      <c r="BO7" s="158">
        <f>Bereavement_benefits!BO4</f>
        <v>593.95801391999976</v>
      </c>
      <c r="BP7" s="158">
        <f>Bereavement_benefits!BP4</f>
        <v>592.53994551999983</v>
      </c>
      <c r="BQ7" s="158">
        <f>Bereavement_benefits!BQ4</f>
        <v>582.23100191999993</v>
      </c>
      <c r="BR7" s="158">
        <f>Bereavement_benefits!BR4</f>
        <v>570.66566029000023</v>
      </c>
      <c r="BS7" s="158">
        <f>Bereavement_benefits!BS4</f>
        <v>568.92046535000088</v>
      </c>
      <c r="BT7" s="158">
        <f>Bereavement_benefits!BT4</f>
        <v>557.33749349999994</v>
      </c>
      <c r="BU7" s="158">
        <f>Bereavement_benefits!BU4</f>
        <v>502.55170413000036</v>
      </c>
      <c r="BV7" s="158">
        <f>Bereavement_benefits!BV4</f>
        <v>463.2592920300001</v>
      </c>
      <c r="BW7" s="158">
        <f>Bereavement_benefits!BW4</f>
        <v>506.28404317999991</v>
      </c>
      <c r="BX7" s="158">
        <f>Bereavement_benefits!BX4</f>
        <v>497.77004101000006</v>
      </c>
      <c r="BY7" s="158">
        <f>Bereavement_benefits!BY4</f>
        <v>389.05888474999995</v>
      </c>
      <c r="BZ7" s="158">
        <f>Bereavement_benefits!BZ4</f>
        <v>476.10133499721047</v>
      </c>
      <c r="CA7" s="158">
        <f>Bereavement_benefits!CA4</f>
        <v>406.94309840907277</v>
      </c>
      <c r="CB7" s="158">
        <f>Bereavement_benefits!CB4</f>
        <v>353.86865140533257</v>
      </c>
      <c r="CC7" s="158">
        <f>Bereavement_benefits!CC4</f>
        <v>325.88825216965802</v>
      </c>
      <c r="CD7" s="158">
        <f>Bereavement_benefits!CD4</f>
        <v>305.63526385601409</v>
      </c>
      <c r="CE7" s="159">
        <f>Bereavement_benefits!CE4</f>
        <v>293.68381542653003</v>
      </c>
    </row>
    <row r="8" spans="1:83" x14ac:dyDescent="0.35">
      <c r="A8" s="152"/>
      <c r="B8" s="53" t="s">
        <v>226</v>
      </c>
      <c r="C8" s="157" t="s">
        <v>222</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1.9</v>
      </c>
      <c r="AG8" s="158">
        <v>2.9</v>
      </c>
      <c r="AH8" s="158">
        <v>4</v>
      </c>
      <c r="AI8" s="158">
        <v>4</v>
      </c>
      <c r="AJ8" s="158">
        <v>5</v>
      </c>
      <c r="AK8" s="158">
        <v>6</v>
      </c>
      <c r="AL8" s="158">
        <v>8</v>
      </c>
      <c r="AM8" s="158">
        <v>10</v>
      </c>
      <c r="AN8" s="158">
        <v>11</v>
      </c>
      <c r="AO8" s="158">
        <v>13</v>
      </c>
      <c r="AP8" s="158">
        <v>104</v>
      </c>
      <c r="AQ8" s="158">
        <v>183.72300000000001</v>
      </c>
      <c r="AR8" s="158">
        <v>173.41800000000001</v>
      </c>
      <c r="AS8" s="158">
        <v>183.63200000000001</v>
      </c>
      <c r="AT8" s="158">
        <v>208.02</v>
      </c>
      <c r="AU8" s="158">
        <v>284.64699999999999</v>
      </c>
      <c r="AV8" s="158">
        <v>345.29700000000008</v>
      </c>
      <c r="AW8" s="158">
        <v>441.75</v>
      </c>
      <c r="AX8" s="158">
        <v>526.322</v>
      </c>
      <c r="AY8" s="158">
        <v>617.35</v>
      </c>
      <c r="AZ8" s="158">
        <v>736.40099999999995</v>
      </c>
      <c r="BA8" s="158">
        <v>745.90700000000004</v>
      </c>
      <c r="BB8" s="158">
        <v>782.37199999999996</v>
      </c>
      <c r="BC8" s="158">
        <v>834.52800000000002</v>
      </c>
      <c r="BD8" s="158">
        <v>867.01099999999997</v>
      </c>
      <c r="BE8" s="158">
        <v>931.78101869</v>
      </c>
      <c r="BF8" s="158">
        <v>993.10799999999995</v>
      </c>
      <c r="BG8" s="158">
        <v>1053.6691153298639</v>
      </c>
      <c r="BH8" s="158">
        <v>1096.0409999999999</v>
      </c>
      <c r="BI8" s="158">
        <v>1149.1385723000005</v>
      </c>
      <c r="BJ8" s="158">
        <v>1181.2635561100005</v>
      </c>
      <c r="BK8" s="158">
        <v>1279.8853888127107</v>
      </c>
      <c r="BL8" s="158">
        <v>1362.9964772500002</v>
      </c>
      <c r="BM8" s="158">
        <v>1494.8980367000004</v>
      </c>
      <c r="BN8" s="158">
        <v>1572.0826307400002</v>
      </c>
      <c r="BO8" s="158">
        <v>1732.9771967700003</v>
      </c>
      <c r="BP8" s="158">
        <v>1927.2231981999998</v>
      </c>
      <c r="BQ8" s="158">
        <v>2088.2668163797011</v>
      </c>
      <c r="BR8" s="158">
        <v>2319.2115774999988</v>
      </c>
      <c r="BS8" s="158">
        <v>2545.4439678199992</v>
      </c>
      <c r="BT8" s="158">
        <v>2666.973573598962</v>
      </c>
      <c r="BU8" s="158">
        <v>2830.0153530399994</v>
      </c>
      <c r="BV8" s="158">
        <v>2885.0112320200001</v>
      </c>
      <c r="BW8" s="158">
        <v>2940.7993120999995</v>
      </c>
      <c r="BX8" s="158">
        <v>3038.584454880001</v>
      </c>
      <c r="BY8" s="158">
        <v>3074.765514019999</v>
      </c>
      <c r="BZ8" s="158">
        <v>3308.7592101326259</v>
      </c>
      <c r="CA8" s="158">
        <v>3855.5284707069832</v>
      </c>
      <c r="CB8" s="158">
        <v>4201.0011669198566</v>
      </c>
      <c r="CC8" s="158">
        <v>4369.1339947029446</v>
      </c>
      <c r="CD8" s="158">
        <v>4651.0425079718143</v>
      </c>
      <c r="CE8" s="159">
        <v>4884.013030592866</v>
      </c>
    </row>
    <row r="9" spans="1:83" x14ac:dyDescent="0.35">
      <c r="A9" s="152"/>
      <c r="B9" s="53" t="s">
        <v>131</v>
      </c>
      <c r="C9" s="157" t="s">
        <v>222</v>
      </c>
      <c r="D9" s="158">
        <v>59.9</v>
      </c>
      <c r="E9" s="158">
        <v>60.9</v>
      </c>
      <c r="F9" s="158">
        <v>61.9</v>
      </c>
      <c r="G9" s="158">
        <v>63.1</v>
      </c>
      <c r="H9" s="158">
        <v>87.2</v>
      </c>
      <c r="I9" s="158">
        <v>103.5</v>
      </c>
      <c r="J9" s="158">
        <v>105</v>
      </c>
      <c r="K9" s="158">
        <v>106.6</v>
      </c>
      <c r="L9" s="158">
        <v>113.8</v>
      </c>
      <c r="M9" s="158">
        <v>122.2</v>
      </c>
      <c r="N9" s="158">
        <v>125.9</v>
      </c>
      <c r="O9" s="158">
        <v>127.4</v>
      </c>
      <c r="P9" s="158">
        <v>131</v>
      </c>
      <c r="Q9" s="158">
        <v>134</v>
      </c>
      <c r="R9" s="158">
        <v>135.30000000000001</v>
      </c>
      <c r="S9" s="158">
        <v>139.80000000000001</v>
      </c>
      <c r="T9" s="158">
        <v>143.1</v>
      </c>
      <c r="U9" s="158">
        <v>146.30000000000001</v>
      </c>
      <c r="V9" s="158">
        <v>149.19999999999999</v>
      </c>
      <c r="W9" s="158">
        <v>160.19999999999999</v>
      </c>
      <c r="X9" s="158">
        <v>297.10000000000002</v>
      </c>
      <c r="Y9" s="158">
        <v>339.2</v>
      </c>
      <c r="Z9" s="158">
        <v>339</v>
      </c>
      <c r="AA9" s="158">
        <v>343.7</v>
      </c>
      <c r="AB9" s="158">
        <v>339</v>
      </c>
      <c r="AC9" s="158">
        <v>344.2</v>
      </c>
      <c r="AD9" s="158">
        <v>344.1</v>
      </c>
      <c r="AE9" s="158">
        <v>531.70000000000005</v>
      </c>
      <c r="AF9" s="158">
        <v>526.5</v>
      </c>
      <c r="AG9" s="158">
        <v>867.5</v>
      </c>
      <c r="AH9" s="158">
        <v>1776</v>
      </c>
      <c r="AI9" s="158">
        <v>2787</v>
      </c>
      <c r="AJ9" s="158">
        <v>2944</v>
      </c>
      <c r="AK9" s="158">
        <v>3372</v>
      </c>
      <c r="AL9" s="158">
        <v>3660</v>
      </c>
      <c r="AM9" s="158">
        <v>3988</v>
      </c>
      <c r="AN9" s="158">
        <v>4276</v>
      </c>
      <c r="AO9" s="158">
        <v>4468</v>
      </c>
      <c r="AP9" s="158">
        <v>4513</v>
      </c>
      <c r="AQ9" s="158">
        <v>4597.5079999999998</v>
      </c>
      <c r="AR9" s="158">
        <v>4514.5259999999998</v>
      </c>
      <c r="AS9" s="158">
        <v>4537.3530000000001</v>
      </c>
      <c r="AT9" s="158">
        <v>4590.7730000000001</v>
      </c>
      <c r="AU9" s="158">
        <v>5188.9120000000003</v>
      </c>
      <c r="AV9" s="158">
        <v>5953.1810000000005</v>
      </c>
      <c r="AW9" s="158">
        <v>6331.3990000000003</v>
      </c>
      <c r="AX9" s="158">
        <v>6403.6940000000004</v>
      </c>
      <c r="AY9" s="158">
        <v>6642.2250000000004</v>
      </c>
      <c r="AZ9" s="158">
        <v>6941.3710000000001</v>
      </c>
      <c r="BA9" s="158">
        <v>7088.2730000000001</v>
      </c>
      <c r="BB9" s="158">
        <v>7294.9489999999996</v>
      </c>
      <c r="BC9" s="158">
        <v>8283.3439999999991</v>
      </c>
      <c r="BD9" s="158">
        <v>8659.5450000000001</v>
      </c>
      <c r="BE9" s="158">
        <v>8795.2162844499999</v>
      </c>
      <c r="BF9" s="158">
        <v>8945.096379300001</v>
      </c>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1"/>
    </row>
    <row r="10" spans="1:83" ht="27" customHeight="1" x14ac:dyDescent="0.35">
      <c r="A10" s="152"/>
      <c r="B10" s="53" t="s">
        <v>227</v>
      </c>
      <c r="D10" s="158">
        <f t="shared" ref="D10:AI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80.5</v>
      </c>
      <c r="AC10" s="158">
        <f t="shared" si="0"/>
        <v>79.8</v>
      </c>
      <c r="AD10" s="158">
        <f t="shared" si="0"/>
        <v>91.9</v>
      </c>
      <c r="AE10" s="158">
        <f t="shared" si="0"/>
        <v>0.1</v>
      </c>
      <c r="AF10" s="158">
        <f t="shared" si="0"/>
        <v>0</v>
      </c>
      <c r="AG10" s="158">
        <f t="shared" si="0"/>
        <v>98</v>
      </c>
      <c r="AH10" s="158">
        <f t="shared" si="0"/>
        <v>101</v>
      </c>
      <c r="AI10" s="158">
        <f t="shared" si="0"/>
        <v>101</v>
      </c>
      <c r="AJ10" s="158">
        <f t="shared" ref="AJ10:BO10" si="1">SUM(AJ11:AJ12)</f>
        <v>103</v>
      </c>
      <c r="AK10" s="158">
        <f t="shared" si="1"/>
        <v>107</v>
      </c>
      <c r="AL10" s="158">
        <f t="shared" si="1"/>
        <v>108</v>
      </c>
      <c r="AM10" s="158">
        <f t="shared" si="1"/>
        <v>109</v>
      </c>
      <c r="AN10" s="158">
        <f t="shared" si="1"/>
        <v>111</v>
      </c>
      <c r="AO10" s="158">
        <f t="shared" si="1"/>
        <v>112</v>
      </c>
      <c r="AP10" s="158">
        <f t="shared" si="1"/>
        <v>115</v>
      </c>
      <c r="AQ10" s="158">
        <f t="shared" si="1"/>
        <v>115.869</v>
      </c>
      <c r="AR10" s="158">
        <f t="shared" si="1"/>
        <v>117.608</v>
      </c>
      <c r="AS10" s="158">
        <f t="shared" si="1"/>
        <v>120.767</v>
      </c>
      <c r="AT10" s="158">
        <f t="shared" si="1"/>
        <v>121.69999999999999</v>
      </c>
      <c r="AU10" s="158">
        <f t="shared" si="1"/>
        <v>124.99799999999999</v>
      </c>
      <c r="AV10" s="158">
        <f t="shared" si="1"/>
        <v>127.76300000000001</v>
      </c>
      <c r="AW10" s="158">
        <f t="shared" si="1"/>
        <v>136.01</v>
      </c>
      <c r="AX10" s="158">
        <f t="shared" si="1"/>
        <v>135.90600000000001</v>
      </c>
      <c r="AY10" s="158">
        <f t="shared" si="1"/>
        <v>138.93899999999999</v>
      </c>
      <c r="AZ10" s="158">
        <f t="shared" si="1"/>
        <v>144.053</v>
      </c>
      <c r="BA10" s="158">
        <f t="shared" si="1"/>
        <v>139.03800000000001</v>
      </c>
      <c r="BB10" s="158">
        <f t="shared" si="1"/>
        <v>140.483</v>
      </c>
      <c r="BC10" s="158">
        <f t="shared" si="1"/>
        <v>134.304</v>
      </c>
      <c r="BD10" s="158">
        <f t="shared" si="1"/>
        <v>135.184</v>
      </c>
      <c r="BE10" s="158">
        <f t="shared" si="1"/>
        <v>136.494</v>
      </c>
      <c r="BF10" s="158">
        <f t="shared" si="1"/>
        <v>137.20599999999999</v>
      </c>
      <c r="BG10" s="158">
        <f t="shared" si="1"/>
        <v>140.86000000000001</v>
      </c>
      <c r="BH10" s="158">
        <f t="shared" si="1"/>
        <v>142.22499999999999</v>
      </c>
      <c r="BI10" s="158">
        <f t="shared" si="1"/>
        <v>142.98906689999998</v>
      </c>
      <c r="BJ10" s="158">
        <f t="shared" si="1"/>
        <v>145.06664781979541</v>
      </c>
      <c r="BK10" s="158">
        <f t="shared" si="1"/>
        <v>147.31015170999999</v>
      </c>
      <c r="BL10" s="158">
        <f t="shared" si="1"/>
        <v>1044.2802145123819</v>
      </c>
      <c r="BM10" s="158">
        <f t="shared" si="1"/>
        <v>153.69645450000002</v>
      </c>
      <c r="BN10" s="158">
        <f t="shared" si="1"/>
        <v>154.66018952125</v>
      </c>
      <c r="BO10" s="158">
        <f t="shared" si="1"/>
        <v>155.47796661000001</v>
      </c>
      <c r="BP10" s="158">
        <f t="shared" ref="BP10:CE10" si="2">SUM(BP11:BP12)</f>
        <v>155.86012674</v>
      </c>
      <c r="BQ10" s="158">
        <f t="shared" si="2"/>
        <v>154.67662793</v>
      </c>
      <c r="BR10" s="158">
        <f t="shared" si="2"/>
        <v>157.88766478999997</v>
      </c>
      <c r="BS10" s="158">
        <f t="shared" si="2"/>
        <v>163.22263040000036</v>
      </c>
      <c r="BT10" s="158">
        <f t="shared" si="2"/>
        <v>159.51625865999998</v>
      </c>
      <c r="BU10" s="158">
        <f t="shared" si="2"/>
        <v>159.21703019767003</v>
      </c>
      <c r="BV10" s="158">
        <f t="shared" si="2"/>
        <v>158.11606062999999</v>
      </c>
      <c r="BW10" s="158">
        <f t="shared" si="2"/>
        <v>158.84611160306142</v>
      </c>
      <c r="BX10" s="158">
        <f t="shared" si="2"/>
        <v>158.51716103000001</v>
      </c>
      <c r="BY10" s="158">
        <f t="shared" si="2"/>
        <v>161.20141602702554</v>
      </c>
      <c r="BZ10" s="158">
        <f t="shared" si="2"/>
        <v>165.00591706525051</v>
      </c>
      <c r="CA10" s="158">
        <f t="shared" si="2"/>
        <v>168.97076433138005</v>
      </c>
      <c r="CB10" s="158">
        <f t="shared" si="2"/>
        <v>172.7951323881517</v>
      </c>
      <c r="CC10" s="158">
        <f t="shared" si="2"/>
        <v>176.62400452660489</v>
      </c>
      <c r="CD10" s="158">
        <f t="shared" si="2"/>
        <v>177.90822184297076</v>
      </c>
      <c r="CE10" s="159">
        <f t="shared" si="2"/>
        <v>179.34563823345587</v>
      </c>
    </row>
    <row r="11" spans="1:83" x14ac:dyDescent="0.35">
      <c r="A11" s="152"/>
      <c r="B11" s="74" t="s">
        <v>228</v>
      </c>
      <c r="C11" s="157" t="s">
        <v>225</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77.2</v>
      </c>
      <c r="AD11" s="158">
        <v>88.5</v>
      </c>
      <c r="AE11" s="158">
        <v>0.1</v>
      </c>
      <c r="AF11" s="158">
        <v>0</v>
      </c>
      <c r="AG11" s="158">
        <v>0</v>
      </c>
      <c r="AH11" s="158">
        <v>96</v>
      </c>
      <c r="AI11" s="158">
        <v>96</v>
      </c>
      <c r="AJ11" s="158">
        <v>98</v>
      </c>
      <c r="AK11" s="158">
        <v>101</v>
      </c>
      <c r="AL11" s="158">
        <v>102</v>
      </c>
      <c r="AM11" s="158">
        <v>103</v>
      </c>
      <c r="AN11" s="158">
        <v>105</v>
      </c>
      <c r="AO11" s="158">
        <v>105</v>
      </c>
      <c r="AP11" s="158">
        <v>107</v>
      </c>
      <c r="AQ11" s="158">
        <v>107</v>
      </c>
      <c r="AR11" s="158">
        <v>109</v>
      </c>
      <c r="AS11" s="158">
        <v>112</v>
      </c>
      <c r="AT11" s="158">
        <v>112.35899999999999</v>
      </c>
      <c r="AU11" s="158">
        <v>114.324</v>
      </c>
      <c r="AV11" s="158">
        <v>115.11</v>
      </c>
      <c r="AW11" s="158">
        <v>122.089</v>
      </c>
      <c r="AX11" s="158">
        <v>123.30500000000001</v>
      </c>
      <c r="AY11" s="158">
        <v>124.179</v>
      </c>
      <c r="AZ11" s="158">
        <v>128.614</v>
      </c>
      <c r="BA11" s="158">
        <v>123.26300000000001</v>
      </c>
      <c r="BB11" s="158">
        <v>124.417</v>
      </c>
      <c r="BC11" s="158">
        <v>118.181</v>
      </c>
      <c r="BD11" s="158">
        <v>118.962</v>
      </c>
      <c r="BE11" s="158">
        <v>120.14100000000001</v>
      </c>
      <c r="BF11" s="158">
        <v>120.018</v>
      </c>
      <c r="BG11" s="158">
        <v>122.324</v>
      </c>
      <c r="BH11" s="158">
        <v>123.015</v>
      </c>
      <c r="BI11" s="158">
        <v>123.87321689999997</v>
      </c>
      <c r="BJ11" s="158">
        <v>125.86199999999999</v>
      </c>
      <c r="BK11" s="158">
        <v>127.27833854999997</v>
      </c>
      <c r="BL11" s="158">
        <v>822.81408871238204</v>
      </c>
      <c r="BM11" s="158">
        <v>121.23222758000001</v>
      </c>
      <c r="BN11" s="158">
        <v>122.38864807125002</v>
      </c>
      <c r="BO11" s="158">
        <v>123.35264574</v>
      </c>
      <c r="BP11" s="158">
        <v>123.46082752000001</v>
      </c>
      <c r="BQ11" s="158">
        <v>122.52528203</v>
      </c>
      <c r="BR11" s="158">
        <v>124.59394418000001</v>
      </c>
      <c r="BS11" s="158">
        <v>127.56960417000036</v>
      </c>
      <c r="BT11" s="158">
        <v>126.42016188999996</v>
      </c>
      <c r="BU11" s="158">
        <v>126.05015876767001</v>
      </c>
      <c r="BV11" s="158">
        <v>125.70243364</v>
      </c>
      <c r="BW11" s="158">
        <v>124.05223520630057</v>
      </c>
      <c r="BX11" s="158">
        <v>122.74767937</v>
      </c>
      <c r="BY11" s="158">
        <v>124.10355375165162</v>
      </c>
      <c r="BZ11" s="158">
        <v>126.21594254656701</v>
      </c>
      <c r="CA11" s="158">
        <v>128.32383590774697</v>
      </c>
      <c r="CB11" s="158">
        <v>130.22469205177151</v>
      </c>
      <c r="CC11" s="158">
        <v>132.1252097205392</v>
      </c>
      <c r="CD11" s="158">
        <v>131.27071890044752</v>
      </c>
      <c r="CE11" s="159">
        <v>130.43762111260435</v>
      </c>
    </row>
    <row r="12" spans="1:83" x14ac:dyDescent="0.35">
      <c r="A12" s="152"/>
      <c r="B12" s="74" t="s">
        <v>229</v>
      </c>
      <c r="C12" s="157" t="s">
        <v>222</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80.5</v>
      </c>
      <c r="AC12" s="158">
        <v>2.6</v>
      </c>
      <c r="AD12" s="158">
        <v>3.4</v>
      </c>
      <c r="AE12" s="158">
        <v>0</v>
      </c>
      <c r="AF12" s="158">
        <v>0</v>
      </c>
      <c r="AG12" s="158">
        <v>98</v>
      </c>
      <c r="AH12" s="158">
        <v>5</v>
      </c>
      <c r="AI12" s="158">
        <v>5</v>
      </c>
      <c r="AJ12" s="158">
        <v>5</v>
      </c>
      <c r="AK12" s="158">
        <v>6</v>
      </c>
      <c r="AL12" s="158">
        <v>6</v>
      </c>
      <c r="AM12" s="158">
        <v>6</v>
      </c>
      <c r="AN12" s="158">
        <v>6</v>
      </c>
      <c r="AO12" s="158">
        <v>7</v>
      </c>
      <c r="AP12" s="158">
        <v>8</v>
      </c>
      <c r="AQ12" s="158">
        <v>8.8689999999999998</v>
      </c>
      <c r="AR12" s="158">
        <v>8.6080000000000005</v>
      </c>
      <c r="AS12" s="158">
        <v>8.7669999999999995</v>
      </c>
      <c r="AT12" s="158">
        <v>9.3409999999999993</v>
      </c>
      <c r="AU12" s="158">
        <v>10.673999999999999</v>
      </c>
      <c r="AV12" s="158">
        <v>12.653</v>
      </c>
      <c r="AW12" s="158">
        <v>13.920999999999999</v>
      </c>
      <c r="AX12" s="158">
        <v>12.601000000000001</v>
      </c>
      <c r="AY12" s="158">
        <v>14.76</v>
      </c>
      <c r="AZ12" s="158">
        <v>15.439</v>
      </c>
      <c r="BA12" s="158">
        <v>15.775</v>
      </c>
      <c r="BB12" s="158">
        <v>16.065999999999999</v>
      </c>
      <c r="BC12" s="158">
        <v>16.123000000000001</v>
      </c>
      <c r="BD12" s="158">
        <v>16.222000000000001</v>
      </c>
      <c r="BE12" s="158">
        <v>16.353000000000002</v>
      </c>
      <c r="BF12" s="158">
        <v>17.187999999999999</v>
      </c>
      <c r="BG12" s="158">
        <v>18.536000000000001</v>
      </c>
      <c r="BH12" s="158">
        <v>19.21</v>
      </c>
      <c r="BI12" s="158">
        <v>19.115849999999998</v>
      </c>
      <c r="BJ12" s="158">
        <v>19.204647819795415</v>
      </c>
      <c r="BK12" s="158">
        <v>20.031813160000006</v>
      </c>
      <c r="BL12" s="158">
        <v>221.46612579999999</v>
      </c>
      <c r="BM12" s="158">
        <v>32.464226920000009</v>
      </c>
      <c r="BN12" s="158">
        <v>32.271541450000001</v>
      </c>
      <c r="BO12" s="158">
        <v>32.125320869999996</v>
      </c>
      <c r="BP12" s="158">
        <v>32.399299220000003</v>
      </c>
      <c r="BQ12" s="158">
        <v>32.151345900000003</v>
      </c>
      <c r="BR12" s="158">
        <v>33.293720609999951</v>
      </c>
      <c r="BS12" s="158">
        <v>35.653026229999981</v>
      </c>
      <c r="BT12" s="158">
        <v>33.09609677000001</v>
      </c>
      <c r="BU12" s="158">
        <v>33.166871430000008</v>
      </c>
      <c r="BV12" s="158">
        <v>32.413626989999997</v>
      </c>
      <c r="BW12" s="158">
        <v>34.793876396760858</v>
      </c>
      <c r="BX12" s="158">
        <v>35.769481659999997</v>
      </c>
      <c r="BY12" s="158">
        <v>37.09786227537392</v>
      </c>
      <c r="BZ12" s="158">
        <v>38.789974518683501</v>
      </c>
      <c r="CA12" s="158">
        <v>40.646928423633085</v>
      </c>
      <c r="CB12" s="158">
        <v>42.57044033638018</v>
      </c>
      <c r="CC12" s="158">
        <v>44.498794806065675</v>
      </c>
      <c r="CD12" s="158">
        <v>46.637502942523241</v>
      </c>
      <c r="CE12" s="159">
        <v>48.908017120851525</v>
      </c>
    </row>
    <row r="13" spans="1:83" x14ac:dyDescent="0.35">
      <c r="A13" s="152"/>
      <c r="B13" s="76" t="s">
        <v>230</v>
      </c>
      <c r="C13" s="157" t="s">
        <v>231</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f>+Social_Fund!AQ12</f>
        <v>0</v>
      </c>
      <c r="AR13" s="158">
        <f>+Social_Fund!AR12</f>
        <v>2.5100000000000001E-3</v>
      </c>
      <c r="AS13" s="158">
        <f>+Social_Fund!AS12</f>
        <v>0.40648099999999998</v>
      </c>
      <c r="AT13" s="158">
        <f>+Social_Fund!AT12</f>
        <v>8.6</v>
      </c>
      <c r="AU13" s="158">
        <f>+Social_Fund!AU12</f>
        <v>23.253</v>
      </c>
      <c r="AV13" s="158">
        <f>+Social_Fund!AV12</f>
        <v>15.308</v>
      </c>
      <c r="AW13" s="158">
        <f>+Social_Fund!AW12</f>
        <v>12.185</v>
      </c>
      <c r="AX13" s="158">
        <f>+Social_Fund!AX12</f>
        <v>0</v>
      </c>
      <c r="AY13" s="158">
        <f>+Social_Fund!AY12</f>
        <v>59.960999999999999</v>
      </c>
      <c r="AZ13" s="158">
        <f>+Social_Fund!AZ12</f>
        <v>41.031999999999996</v>
      </c>
      <c r="BA13" s="158">
        <f>+Social_Fund!BA12</f>
        <v>0.58599999999999997</v>
      </c>
      <c r="BB13" s="158">
        <f>+Social_Fund!BB12</f>
        <v>0</v>
      </c>
      <c r="BC13" s="158">
        <f>+Social_Fund!BC12</f>
        <v>0.97199999999999998</v>
      </c>
      <c r="BD13" s="158">
        <f>+Social_Fund!BD12</f>
        <v>29.518000000000001</v>
      </c>
      <c r="BE13" s="158">
        <f>+Social_Fund!BE12</f>
        <v>16</v>
      </c>
      <c r="BF13" s="158">
        <f>+Social_Fund!BF12</f>
        <v>14.147</v>
      </c>
      <c r="BG13" s="158">
        <f>+Social_Fund!BG12</f>
        <v>6.3209999999999997</v>
      </c>
      <c r="BH13" s="158">
        <f>+Social_Fund!BH12</f>
        <v>1.7869999999999999</v>
      </c>
      <c r="BI13" s="158">
        <f>+Social_Fund!BI12</f>
        <v>8.8140000000000001</v>
      </c>
      <c r="BJ13" s="158">
        <f>+Social_Fund!BJ12</f>
        <v>3.4359999999999999</v>
      </c>
      <c r="BK13" s="158">
        <f>+Social_Fund!BK12</f>
        <v>3.99</v>
      </c>
      <c r="BL13" s="158">
        <f>+Social_Fund!BL12</f>
        <v>211.09399999999999</v>
      </c>
      <c r="BM13" s="158">
        <f>+Social_Fund!BM12</f>
        <v>298.26100000000002</v>
      </c>
      <c r="BN13" s="158">
        <f>+Social_Fund!BN12</f>
        <v>435.41003044000001</v>
      </c>
      <c r="BO13" s="158">
        <f>+Social_Fund!BO12</f>
        <v>128.72999999999999</v>
      </c>
      <c r="BP13" s="158">
        <f>+Social_Fund!BP12</f>
        <v>141.73699999999999</v>
      </c>
      <c r="BQ13" s="158">
        <f>+Social_Fund!BQ12</f>
        <v>8.4069999999999965</v>
      </c>
      <c r="BR13" s="158">
        <f>+Social_Fund!BR12</f>
        <v>11.036000000000001</v>
      </c>
      <c r="BS13" s="158">
        <f>+Social_Fund!BS12</f>
        <v>3.7847469900000021</v>
      </c>
      <c r="BT13" s="158">
        <f>+Social_Fund!BT12</f>
        <v>3.1778794199999973</v>
      </c>
      <c r="BU13" s="158">
        <f>+Social_Fund!BU12</f>
        <v>114.2644971</v>
      </c>
      <c r="BV13" s="158">
        <f>+Social_Fund!BV12</f>
        <v>26.955252089999995</v>
      </c>
      <c r="BW13" s="158">
        <f>+Social_Fund!BW12</f>
        <v>0.22715072999999819</v>
      </c>
      <c r="BX13" s="158">
        <f>+Social_Fund!BX12</f>
        <v>98.735709330000006</v>
      </c>
      <c r="BY13" s="158">
        <f>+Social_Fund!BY12</f>
        <v>0.21862261999998722</v>
      </c>
      <c r="BZ13" s="158">
        <f>+Social_Fund!BZ12</f>
        <v>16.571577059570757</v>
      </c>
      <c r="CA13" s="158">
        <f>+Social_Fund!CA12</f>
        <v>16.998843506300862</v>
      </c>
      <c r="CB13" s="158">
        <f>+Social_Fund!CB12</f>
        <v>16.998843506300862</v>
      </c>
      <c r="CC13" s="158">
        <f>+Social_Fund!CC12</f>
        <v>16.998843506300858</v>
      </c>
      <c r="CD13" s="158">
        <f>+Social_Fund!CD12</f>
        <v>16.998843506300858</v>
      </c>
      <c r="CE13" s="159">
        <f>+Social_Fund!CE12</f>
        <v>16.998843506300858</v>
      </c>
    </row>
    <row r="14" spans="1:83" x14ac:dyDescent="0.35">
      <c r="A14" s="152"/>
      <c r="B14" s="53" t="s">
        <v>23</v>
      </c>
      <c r="C14" s="157" t="s">
        <v>231</v>
      </c>
      <c r="D14" s="158">
        <f>+Council_Tax_Benefit!D4</f>
        <v>0</v>
      </c>
      <c r="E14" s="158">
        <f>+Council_Tax_Benefit!E4</f>
        <v>0</v>
      </c>
      <c r="F14" s="158">
        <f>+Council_Tax_Benefit!F4</f>
        <v>0</v>
      </c>
      <c r="G14" s="158">
        <f>+Council_Tax_Benefit!G4</f>
        <v>0</v>
      </c>
      <c r="H14" s="158">
        <f>+Council_Tax_Benefit!H4</f>
        <v>0</v>
      </c>
      <c r="I14" s="158">
        <f>+Council_Tax_Benefit!I4</f>
        <v>0</v>
      </c>
      <c r="J14" s="158">
        <f>+Council_Tax_Benefit!J4</f>
        <v>0</v>
      </c>
      <c r="K14" s="158">
        <f>+Council_Tax_Benefit!K4</f>
        <v>0</v>
      </c>
      <c r="L14" s="158">
        <f>+Council_Tax_Benefit!L4</f>
        <v>0</v>
      </c>
      <c r="M14" s="158">
        <f>+Council_Tax_Benefit!M4</f>
        <v>0</v>
      </c>
      <c r="N14" s="158">
        <f>+Council_Tax_Benefit!N4</f>
        <v>0</v>
      </c>
      <c r="O14" s="158">
        <f>+Council_Tax_Benefit!O4</f>
        <v>0</v>
      </c>
      <c r="P14" s="158">
        <f>+Council_Tax_Benefit!P4</f>
        <v>0</v>
      </c>
      <c r="Q14" s="158">
        <f>+Council_Tax_Benefit!Q4</f>
        <v>0</v>
      </c>
      <c r="R14" s="158">
        <f>+Council_Tax_Benefit!R4</f>
        <v>0</v>
      </c>
      <c r="S14" s="158">
        <f>+Council_Tax_Benefit!S4</f>
        <v>0</v>
      </c>
      <c r="T14" s="158">
        <f>+Council_Tax_Benefit!T4</f>
        <v>0</v>
      </c>
      <c r="U14" s="158">
        <f>+Council_Tax_Benefit!U4</f>
        <v>0</v>
      </c>
      <c r="V14" s="158">
        <f>+Council_Tax_Benefit!V4</f>
        <v>0</v>
      </c>
      <c r="W14" s="158">
        <f>+Council_Tax_Benefit!W4</f>
        <v>0</v>
      </c>
      <c r="X14" s="158">
        <f>+Council_Tax_Benefit!X4</f>
        <v>0</v>
      </c>
      <c r="Y14" s="158">
        <f>+Council_Tax_Benefit!Y4</f>
        <v>0</v>
      </c>
      <c r="Z14" s="158">
        <f>+Council_Tax_Benefit!Z4</f>
        <v>18</v>
      </c>
      <c r="AA14" s="158">
        <f>+Council_Tax_Benefit!AA4</f>
        <v>21</v>
      </c>
      <c r="AB14" s="158">
        <f>+Council_Tax_Benefit!AB4</f>
        <v>27</v>
      </c>
      <c r="AC14" s="158">
        <f>+Council_Tax_Benefit!AC4</f>
        <v>33</v>
      </c>
      <c r="AD14" s="158">
        <f>+Council_Tax_Benefit!AD4</f>
        <v>99</v>
      </c>
      <c r="AE14" s="158">
        <f>+Council_Tax_Benefit!AE4</f>
        <v>137</v>
      </c>
      <c r="AF14" s="158">
        <f>+Council_Tax_Benefit!AF4</f>
        <v>148</v>
      </c>
      <c r="AG14" s="158">
        <f>+Council_Tax_Benefit!AG4</f>
        <v>369</v>
      </c>
      <c r="AH14" s="158">
        <f>+Council_Tax_Benefit!AH4</f>
        <v>386</v>
      </c>
      <c r="AI14" s="158">
        <f>+Council_Tax_Benefit!AI4</f>
        <v>445</v>
      </c>
      <c r="AJ14" s="158">
        <f>+Council_Tax_Benefit!AJ4</f>
        <v>599</v>
      </c>
      <c r="AK14" s="158">
        <f>+Council_Tax_Benefit!AK4</f>
        <v>890.6</v>
      </c>
      <c r="AL14" s="158">
        <f>+Council_Tax_Benefit!AL4</f>
        <v>1083</v>
      </c>
      <c r="AM14" s="158">
        <f>+Council_Tax_Benefit!AM4</f>
        <v>1218</v>
      </c>
      <c r="AN14" s="158">
        <f>+Council_Tax_Benefit!AN4</f>
        <v>1354</v>
      </c>
      <c r="AO14" s="158">
        <f>+Council_Tax_Benefit!AO4</f>
        <v>1479</v>
      </c>
      <c r="AP14" s="158">
        <f>+Council_Tax_Benefit!AP4</f>
        <v>1635</v>
      </c>
      <c r="AQ14" s="158">
        <f>+Council_Tax_Benefit!AQ4</f>
        <v>1701</v>
      </c>
      <c r="AR14" s="158">
        <f>+Council_Tax_Benefit!AR4</f>
        <v>1365.134</v>
      </c>
      <c r="AS14" s="158">
        <f>+Council_Tax_Benefit!AS4</f>
        <v>1699.6620000000003</v>
      </c>
      <c r="AT14" s="158">
        <f>+Council_Tax_Benefit!AT4</f>
        <v>2122.81</v>
      </c>
      <c r="AU14" s="158">
        <f>+Council_Tax_Benefit!AU4</f>
        <v>1404.1669999999999</v>
      </c>
      <c r="AV14" s="158">
        <f>+Council_Tax_Benefit!AV4</f>
        <v>1692.576</v>
      </c>
      <c r="AW14" s="158">
        <f>+Council_Tax_Benefit!AW4</f>
        <v>1939.9</v>
      </c>
      <c r="AX14" s="158">
        <f>+Council_Tax_Benefit!AX4</f>
        <v>2077.2112939999997</v>
      </c>
      <c r="AY14" s="158">
        <f>+Council_Tax_Benefit!AY4</f>
        <v>2188.670932</v>
      </c>
      <c r="AZ14" s="158">
        <f>+Council_Tax_Benefit!AZ4</f>
        <v>2310.6117920000006</v>
      </c>
      <c r="BA14" s="158">
        <f>+Council_Tax_Benefit!BA4</f>
        <v>2394.678625</v>
      </c>
      <c r="BB14" s="158">
        <f>+Council_Tax_Benefit!BB4</f>
        <v>2452.404614999999</v>
      </c>
      <c r="BC14" s="158">
        <f>+Council_Tax_Benefit!BC4</f>
        <v>2510.8873257930913</v>
      </c>
      <c r="BD14" s="158">
        <f>+Council_Tax_Benefit!BD4</f>
        <v>2574.5184790181656</v>
      </c>
      <c r="BE14" s="158">
        <f>+Council_Tax_Benefit!BE4</f>
        <v>2685.8228541801273</v>
      </c>
      <c r="BF14" s="158">
        <f>+Council_Tax_Benefit!BF4</f>
        <v>2833.9392983749794</v>
      </c>
      <c r="BG14" s="158">
        <f>+Council_Tax_Benefit!BG4</f>
        <v>3226.13099526</v>
      </c>
      <c r="BH14" s="158">
        <f>+Council_Tax_Benefit!BH4</f>
        <v>3556.9849629183473</v>
      </c>
      <c r="BI14" s="158">
        <f>+Council_Tax_Benefit!BI4</f>
        <v>3774.089575</v>
      </c>
      <c r="BJ14" s="158">
        <f>+Council_Tax_Benefit!BJ4</f>
        <v>3941.0267050000002</v>
      </c>
      <c r="BK14" s="158">
        <f>+Council_Tax_Benefit!BK4</f>
        <v>4026.6875790000004</v>
      </c>
      <c r="BL14" s="158">
        <f>+Council_Tax_Benefit!BL4</f>
        <v>4234.4436619999997</v>
      </c>
      <c r="BM14" s="158">
        <f>+Council_Tax_Benefit!BM4</f>
        <v>4697.6782249999997</v>
      </c>
      <c r="BN14" s="158">
        <f>+Council_Tax_Benefit!BN4</f>
        <v>4924.7733250000001</v>
      </c>
      <c r="BO14" s="158">
        <f>+Council_Tax_Benefit!BO4</f>
        <v>4918.3788950000007</v>
      </c>
      <c r="BP14" s="158">
        <f>+Council_Tax_Benefit!BP4</f>
        <v>4911.948089999999</v>
      </c>
      <c r="BQ14" s="158"/>
      <c r="BR14" s="158"/>
      <c r="BS14" s="158"/>
      <c r="BT14" s="158"/>
      <c r="BU14" s="158"/>
      <c r="BV14" s="158"/>
      <c r="BW14" s="158"/>
      <c r="BX14" s="158"/>
      <c r="BY14" s="158"/>
      <c r="BZ14" s="158"/>
      <c r="CA14" s="158"/>
      <c r="CB14" s="158"/>
      <c r="CC14" s="158"/>
      <c r="CD14" s="158"/>
      <c r="CE14" s="159"/>
    </row>
    <row r="15" spans="1:83" ht="27" customHeight="1" x14ac:dyDescent="0.35">
      <c r="A15" s="152"/>
      <c r="B15" s="53" t="s">
        <v>232</v>
      </c>
      <c r="C15" s="157" t="s">
        <v>225</v>
      </c>
      <c r="D15" s="158">
        <v>0</v>
      </c>
      <c r="E15" s="158">
        <v>0</v>
      </c>
      <c r="F15" s="158">
        <v>0</v>
      </c>
      <c r="G15" s="158">
        <v>0</v>
      </c>
      <c r="H15" s="158">
        <v>0</v>
      </c>
      <c r="I15" s="158">
        <v>0</v>
      </c>
      <c r="J15" s="158">
        <v>0</v>
      </c>
      <c r="K15" s="158">
        <v>0</v>
      </c>
      <c r="L15" s="158">
        <v>0</v>
      </c>
      <c r="M15" s="158">
        <v>0</v>
      </c>
      <c r="N15" s="158">
        <v>0</v>
      </c>
      <c r="O15" s="158">
        <v>0</v>
      </c>
      <c r="P15" s="158">
        <v>0</v>
      </c>
      <c r="Q15" s="158">
        <v>0</v>
      </c>
      <c r="R15" s="158">
        <v>0</v>
      </c>
      <c r="S15" s="158">
        <v>0</v>
      </c>
      <c r="T15" s="158">
        <v>0</v>
      </c>
      <c r="U15" s="158">
        <v>0</v>
      </c>
      <c r="V15" s="158">
        <v>0</v>
      </c>
      <c r="W15" s="158">
        <v>0</v>
      </c>
      <c r="X15" s="158">
        <v>0</v>
      </c>
      <c r="Y15" s="158">
        <v>0</v>
      </c>
      <c r="Z15" s="158">
        <v>11</v>
      </c>
      <c r="AA15" s="158">
        <v>13.4</v>
      </c>
      <c r="AB15" s="158">
        <v>13.1</v>
      </c>
      <c r="AC15" s="158">
        <v>13.4</v>
      </c>
      <c r="AD15" s="158">
        <v>13.9</v>
      </c>
      <c r="AE15" s="158">
        <v>15.1</v>
      </c>
      <c r="AF15" s="158">
        <v>15</v>
      </c>
      <c r="AG15" s="158">
        <v>15.2</v>
      </c>
      <c r="AH15" s="158">
        <v>16</v>
      </c>
      <c r="AI15" s="158">
        <v>16</v>
      </c>
      <c r="AJ15" s="158">
        <v>16</v>
      </c>
      <c r="AK15" s="158">
        <v>17</v>
      </c>
      <c r="AL15" s="158">
        <v>17</v>
      </c>
      <c r="AM15" s="158">
        <v>17</v>
      </c>
      <c r="AN15" s="158">
        <v>17</v>
      </c>
      <c r="AO15" s="158">
        <v>18</v>
      </c>
      <c r="AP15" s="158">
        <v>18</v>
      </c>
      <c r="AQ15" s="158">
        <v>2.6080000000000001</v>
      </c>
      <c r="AR15" s="158">
        <v>0</v>
      </c>
      <c r="AS15" s="158">
        <v>0</v>
      </c>
      <c r="AT15" s="158">
        <v>0</v>
      </c>
      <c r="AU15" s="158">
        <v>0</v>
      </c>
      <c r="AV15" s="158">
        <v>0</v>
      </c>
      <c r="AW15" s="158">
        <v>0</v>
      </c>
      <c r="AX15" s="158">
        <v>0</v>
      </c>
      <c r="AY15" s="158">
        <v>0</v>
      </c>
      <c r="AZ15" s="158">
        <v>0</v>
      </c>
      <c r="BA15" s="158">
        <v>0</v>
      </c>
      <c r="BB15" s="158">
        <v>0</v>
      </c>
      <c r="BC15" s="158">
        <v>0</v>
      </c>
      <c r="BD15" s="158">
        <v>0</v>
      </c>
      <c r="BE15" s="158">
        <v>0</v>
      </c>
      <c r="BF15" s="158">
        <v>0</v>
      </c>
      <c r="BG15" s="158">
        <v>0</v>
      </c>
      <c r="BH15" s="158">
        <v>0</v>
      </c>
      <c r="BI15" s="158">
        <v>0</v>
      </c>
      <c r="BJ15" s="158">
        <v>0</v>
      </c>
      <c r="BK15" s="158">
        <v>0</v>
      </c>
      <c r="BL15" s="158">
        <v>0</v>
      </c>
      <c r="BM15" s="158">
        <v>0</v>
      </c>
      <c r="BN15" s="158">
        <v>0</v>
      </c>
      <c r="BO15" s="158">
        <v>0</v>
      </c>
      <c r="BP15" s="158">
        <v>0</v>
      </c>
      <c r="BQ15" s="158">
        <v>0</v>
      </c>
      <c r="BR15" s="158">
        <v>0</v>
      </c>
      <c r="BS15" s="158">
        <v>0</v>
      </c>
      <c r="BT15" s="158">
        <v>0</v>
      </c>
      <c r="BU15" s="158">
        <v>0</v>
      </c>
      <c r="BV15" s="158">
        <v>0</v>
      </c>
      <c r="BW15" s="158">
        <v>0</v>
      </c>
      <c r="BX15" s="158">
        <v>0</v>
      </c>
      <c r="BY15" s="158">
        <v>0</v>
      </c>
      <c r="BZ15" s="158">
        <v>0</v>
      </c>
      <c r="CA15" s="158">
        <v>0</v>
      </c>
      <c r="CB15" s="158">
        <v>0</v>
      </c>
      <c r="CC15" s="158">
        <v>0</v>
      </c>
      <c r="CD15" s="158">
        <v>0</v>
      </c>
      <c r="CE15" s="159">
        <v>0</v>
      </c>
    </row>
    <row r="16" spans="1:83" x14ac:dyDescent="0.35">
      <c r="A16" s="152"/>
      <c r="B16" s="53" t="s">
        <v>233</v>
      </c>
      <c r="C16" s="157" t="s">
        <v>222</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0</v>
      </c>
      <c r="AA16" s="158">
        <v>0</v>
      </c>
      <c r="AB16" s="158">
        <v>0</v>
      </c>
      <c r="AC16" s="158">
        <v>0</v>
      </c>
      <c r="AD16" s="158">
        <v>0</v>
      </c>
      <c r="AE16" s="158">
        <v>0</v>
      </c>
      <c r="AF16" s="158">
        <v>0</v>
      </c>
      <c r="AG16" s="158">
        <v>0</v>
      </c>
      <c r="AH16" s="158">
        <v>0</v>
      </c>
      <c r="AI16" s="158">
        <v>0</v>
      </c>
      <c r="AJ16" s="158">
        <v>0</v>
      </c>
      <c r="AK16" s="158">
        <v>0</v>
      </c>
      <c r="AL16" s="158">
        <v>0</v>
      </c>
      <c r="AM16" s="158">
        <v>0</v>
      </c>
      <c r="AN16" s="158">
        <v>0</v>
      </c>
      <c r="AO16" s="158">
        <v>0</v>
      </c>
      <c r="AP16" s="158">
        <v>0</v>
      </c>
      <c r="AQ16" s="158">
        <v>0</v>
      </c>
      <c r="AR16" s="158">
        <v>0</v>
      </c>
      <c r="AS16" s="158">
        <v>0</v>
      </c>
      <c r="AT16" s="158">
        <v>0</v>
      </c>
      <c r="AU16" s="158">
        <v>0</v>
      </c>
      <c r="AV16" s="158">
        <v>1973.203</v>
      </c>
      <c r="AW16" s="158">
        <v>2772.2469999999998</v>
      </c>
      <c r="AX16" s="158">
        <v>3124.558</v>
      </c>
      <c r="AY16" s="158">
        <v>3801.788</v>
      </c>
      <c r="AZ16" s="158">
        <v>4497.8189999999995</v>
      </c>
      <c r="BA16" s="158">
        <v>4953.4069999999992</v>
      </c>
      <c r="BB16" s="158">
        <v>5316.1329999999989</v>
      </c>
      <c r="BC16" s="158">
        <v>5659.9930000000004</v>
      </c>
      <c r="BD16" s="158">
        <v>6043.639000000001</v>
      </c>
      <c r="BE16" s="158">
        <v>6580.0587643462241</v>
      </c>
      <c r="BF16" s="158">
        <v>7051.9688886240428</v>
      </c>
      <c r="BG16" s="158">
        <v>7582.0869577400717</v>
      </c>
      <c r="BH16" s="158">
        <v>8079.1630000000005</v>
      </c>
      <c r="BI16" s="158">
        <v>8618.3022954000007</v>
      </c>
      <c r="BJ16" s="158">
        <v>9155.4464638600002</v>
      </c>
      <c r="BK16" s="158">
        <v>9867.029829797455</v>
      </c>
      <c r="BL16" s="158">
        <v>10525.20336705</v>
      </c>
      <c r="BM16" s="158">
        <v>11458.592503259999</v>
      </c>
      <c r="BN16" s="158">
        <v>11876.615118280002</v>
      </c>
      <c r="BO16" s="158">
        <v>12565.735437840005</v>
      </c>
      <c r="BP16" s="158">
        <v>13430.149580209998</v>
      </c>
      <c r="BQ16" s="158">
        <v>13762.514588680802</v>
      </c>
      <c r="BR16" s="158">
        <v>13798.261242919998</v>
      </c>
      <c r="BS16" s="158">
        <v>13233.124968690001</v>
      </c>
      <c r="BT16" s="158">
        <v>11513.612393931196</v>
      </c>
      <c r="BU16" s="158">
        <v>9379.593293240021</v>
      </c>
      <c r="BV16" s="158">
        <v>8126.2184717899954</v>
      </c>
      <c r="BW16" s="158">
        <v>7233.1409551332417</v>
      </c>
      <c r="BX16" s="158">
        <v>5812.8455863046374</v>
      </c>
      <c r="BY16" s="158">
        <v>5695.7842011735329</v>
      </c>
      <c r="BZ16" s="158">
        <v>5925.1100485491024</v>
      </c>
      <c r="CA16" s="158">
        <v>6538.4378408028042</v>
      </c>
      <c r="CB16" s="158">
        <v>6968.9530495844092</v>
      </c>
      <c r="CC16" s="158">
        <v>6920.6079435229503</v>
      </c>
      <c r="CD16" s="158">
        <v>6834.1635518340081</v>
      </c>
      <c r="CE16" s="159">
        <v>6882.3261727513245</v>
      </c>
    </row>
    <row r="17" spans="1:83" x14ac:dyDescent="0.35">
      <c r="A17" s="152"/>
      <c r="B17" s="53" t="s">
        <v>234</v>
      </c>
      <c r="C17" s="157" t="s">
        <v>231</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2.8769999999999998</v>
      </c>
      <c r="AW17" s="158">
        <v>7.2039999999999997</v>
      </c>
      <c r="AX17" s="158">
        <v>11.369</v>
      </c>
      <c r="AY17" s="158">
        <v>19.163</v>
      </c>
      <c r="AZ17" s="158">
        <v>34.027000000000001</v>
      </c>
      <c r="BA17" s="158">
        <v>42.026000000000003</v>
      </c>
      <c r="BB17" s="158">
        <v>48.832000000000001</v>
      </c>
      <c r="BC17" s="158">
        <v>39.287999999999997</v>
      </c>
      <c r="BD17" s="158">
        <v>-6.0999999999999999E-2</v>
      </c>
      <c r="BE17" s="158">
        <v>-8.6436562195121955E-2</v>
      </c>
      <c r="BF17" s="158">
        <v>-0.14737339999999999</v>
      </c>
      <c r="BG17" s="158">
        <v>8.5208560000000017E-2</v>
      </c>
      <c r="BH17" s="158">
        <v>-2.9000000000000001E-2</v>
      </c>
      <c r="BI17" s="158">
        <v>0</v>
      </c>
      <c r="BJ17" s="158">
        <v>0</v>
      </c>
      <c r="BK17" s="158">
        <v>0</v>
      </c>
      <c r="BL17" s="158">
        <v>0</v>
      </c>
      <c r="BM17" s="158">
        <v>0</v>
      </c>
      <c r="BN17" s="158">
        <v>0</v>
      </c>
      <c r="BO17" s="158">
        <v>0</v>
      </c>
      <c r="BP17" s="158">
        <v>0</v>
      </c>
      <c r="BQ17" s="158">
        <v>0</v>
      </c>
      <c r="BR17" s="158">
        <v>0</v>
      </c>
      <c r="BS17" s="158">
        <v>0</v>
      </c>
      <c r="BT17" s="158">
        <v>0</v>
      </c>
      <c r="BU17" s="158">
        <v>0</v>
      </c>
      <c r="BV17" s="158">
        <v>0</v>
      </c>
      <c r="BW17" s="158">
        <v>0</v>
      </c>
      <c r="BX17" s="158">
        <v>0</v>
      </c>
      <c r="BY17" s="158">
        <v>0</v>
      </c>
      <c r="BZ17" s="158">
        <v>0</v>
      </c>
      <c r="CA17" s="158">
        <v>0</v>
      </c>
      <c r="CB17" s="158">
        <v>0</v>
      </c>
      <c r="CC17" s="158">
        <v>0</v>
      </c>
      <c r="CD17" s="158">
        <v>0</v>
      </c>
      <c r="CE17" s="159">
        <v>0</v>
      </c>
    </row>
    <row r="18" spans="1:83" x14ac:dyDescent="0.35">
      <c r="A18" s="152"/>
      <c r="B18" s="53" t="s">
        <v>235</v>
      </c>
      <c r="C18" s="157" t="s">
        <v>231</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c r="AZ18" s="158">
        <v>0</v>
      </c>
      <c r="BA18" s="158">
        <v>0</v>
      </c>
      <c r="BB18" s="158">
        <v>0</v>
      </c>
      <c r="BC18" s="158">
        <v>0</v>
      </c>
      <c r="BD18" s="158">
        <v>0</v>
      </c>
      <c r="BE18" s="158">
        <v>6.8540000000000001</v>
      </c>
      <c r="BF18" s="158">
        <v>13.107519600000002</v>
      </c>
      <c r="BG18" s="158">
        <v>14.986460219999998</v>
      </c>
      <c r="BH18" s="158">
        <v>16.622024122071426</v>
      </c>
      <c r="BI18" s="158">
        <v>17.693564299999998</v>
      </c>
      <c r="BJ18" s="158">
        <v>19.498030839999998</v>
      </c>
      <c r="BK18" s="158">
        <v>20.507303</v>
      </c>
      <c r="BL18" s="158">
        <v>21.180479929999997</v>
      </c>
      <c r="BM18" s="158">
        <v>21.798681950000002</v>
      </c>
      <c r="BN18" s="158">
        <v>21.362664119999998</v>
      </c>
      <c r="BO18" s="158">
        <v>22.339751259999996</v>
      </c>
      <c r="BP18" s="158">
        <v>56.572572000000001</v>
      </c>
      <c r="BQ18" s="158">
        <v>176.393889</v>
      </c>
      <c r="BR18" s="158">
        <v>199.78361200000001</v>
      </c>
      <c r="BS18" s="158">
        <v>161</v>
      </c>
      <c r="BT18" s="158">
        <v>184</v>
      </c>
      <c r="BU18" s="158">
        <v>164</v>
      </c>
      <c r="BV18" s="158">
        <v>154</v>
      </c>
      <c r="BW18" s="158">
        <v>132.03678999000002</v>
      </c>
      <c r="BX18" s="158">
        <v>171.42592472999999</v>
      </c>
      <c r="BY18" s="158">
        <v>140</v>
      </c>
      <c r="BZ18" s="158">
        <v>100</v>
      </c>
      <c r="CA18" s="158">
        <v>100</v>
      </c>
      <c r="CB18" s="158">
        <v>100</v>
      </c>
      <c r="CC18" s="158">
        <v>0</v>
      </c>
      <c r="CD18" s="158">
        <v>0</v>
      </c>
      <c r="CE18" s="159">
        <v>0</v>
      </c>
    </row>
    <row r="19" spans="1:83" x14ac:dyDescent="0.35">
      <c r="A19" s="152"/>
      <c r="B19" s="53" t="s">
        <v>236</v>
      </c>
      <c r="C19" s="157" t="s">
        <v>231</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3.1930000000000001</v>
      </c>
      <c r="BA19" s="158">
        <v>23.582999999999998</v>
      </c>
      <c r="BB19" s="158">
        <v>32.392000000000003</v>
      </c>
      <c r="BC19" s="158">
        <v>27.45</v>
      </c>
      <c r="BD19" s="158">
        <v>4.1689999999999996</v>
      </c>
      <c r="BE19" s="158">
        <v>6.0000000000000001E-3</v>
      </c>
      <c r="BF19" s="158">
        <v>4.2999999999999997E-2</v>
      </c>
      <c r="BG19" s="158">
        <v>0</v>
      </c>
      <c r="BH19" s="158">
        <v>0</v>
      </c>
      <c r="BI19" s="158">
        <v>0</v>
      </c>
      <c r="BJ19" s="158">
        <v>0</v>
      </c>
      <c r="BK19" s="158">
        <v>0</v>
      </c>
      <c r="BL19" s="158">
        <v>0</v>
      </c>
      <c r="BM19" s="158">
        <v>0</v>
      </c>
      <c r="BN19" s="158">
        <v>0</v>
      </c>
      <c r="BO19" s="158">
        <v>0</v>
      </c>
      <c r="BP19" s="158">
        <v>0</v>
      </c>
      <c r="BQ19" s="158">
        <v>0</v>
      </c>
      <c r="BR19" s="158">
        <v>0</v>
      </c>
      <c r="BS19" s="158">
        <v>0</v>
      </c>
      <c r="BT19" s="158">
        <v>0</v>
      </c>
      <c r="BU19" s="158">
        <v>0</v>
      </c>
      <c r="BV19" s="158">
        <v>0</v>
      </c>
      <c r="BW19" s="158">
        <v>0</v>
      </c>
      <c r="BX19" s="158">
        <v>0</v>
      </c>
      <c r="BY19" s="158">
        <v>0</v>
      </c>
      <c r="BZ19" s="158">
        <v>0</v>
      </c>
      <c r="CA19" s="158">
        <v>0</v>
      </c>
      <c r="CB19" s="158">
        <v>0</v>
      </c>
      <c r="CC19" s="158">
        <v>0</v>
      </c>
      <c r="CD19" s="158">
        <v>0</v>
      </c>
      <c r="CE19" s="159">
        <v>0</v>
      </c>
    </row>
    <row r="20" spans="1:83" ht="27" customHeight="1" x14ac:dyDescent="0.35">
      <c r="A20" s="152"/>
      <c r="B20" s="53" t="s">
        <v>237</v>
      </c>
      <c r="D20" s="158">
        <f t="shared" ref="D20:AI20" si="3">SUM(D$21:D$22)</f>
        <v>0</v>
      </c>
      <c r="E20" s="158">
        <f t="shared" si="3"/>
        <v>0</v>
      </c>
      <c r="F20" s="158">
        <f t="shared" si="3"/>
        <v>0</v>
      </c>
      <c r="G20" s="158">
        <f t="shared" si="3"/>
        <v>0</v>
      </c>
      <c r="H20" s="158">
        <f t="shared" si="3"/>
        <v>0</v>
      </c>
      <c r="I20" s="158">
        <f t="shared" si="3"/>
        <v>0</v>
      </c>
      <c r="J20" s="158">
        <f t="shared" si="3"/>
        <v>0</v>
      </c>
      <c r="K20" s="158">
        <f t="shared" si="3"/>
        <v>0</v>
      </c>
      <c r="L20" s="158">
        <f t="shared" si="3"/>
        <v>0</v>
      </c>
      <c r="M20" s="158">
        <f t="shared" si="3"/>
        <v>0</v>
      </c>
      <c r="N20" s="158">
        <f t="shared" si="3"/>
        <v>0</v>
      </c>
      <c r="O20" s="158">
        <f t="shared" si="3"/>
        <v>0</v>
      </c>
      <c r="P20" s="158">
        <f t="shared" si="3"/>
        <v>0</v>
      </c>
      <c r="Q20" s="158">
        <f t="shared" si="3"/>
        <v>0</v>
      </c>
      <c r="R20" s="158">
        <f t="shared" si="3"/>
        <v>0</v>
      </c>
      <c r="S20" s="158">
        <f t="shared" si="3"/>
        <v>0</v>
      </c>
      <c r="T20" s="158">
        <f t="shared" si="3"/>
        <v>0</v>
      </c>
      <c r="U20" s="158">
        <f t="shared" si="3"/>
        <v>0</v>
      </c>
      <c r="V20" s="158">
        <f t="shared" si="3"/>
        <v>0</v>
      </c>
      <c r="W20" s="158">
        <f t="shared" si="3"/>
        <v>0</v>
      </c>
      <c r="X20" s="158">
        <f t="shared" si="3"/>
        <v>0</v>
      </c>
      <c r="Y20" s="158">
        <f t="shared" si="3"/>
        <v>0</v>
      </c>
      <c r="Z20" s="158">
        <f t="shared" si="3"/>
        <v>0</v>
      </c>
      <c r="AA20" s="158">
        <f t="shared" si="3"/>
        <v>0</v>
      </c>
      <c r="AB20" s="158">
        <f t="shared" si="3"/>
        <v>0</v>
      </c>
      <c r="AC20" s="158">
        <f t="shared" si="3"/>
        <v>0</v>
      </c>
      <c r="AD20" s="158">
        <f t="shared" si="3"/>
        <v>0</v>
      </c>
      <c r="AE20" s="158">
        <f t="shared" si="3"/>
        <v>0</v>
      </c>
      <c r="AF20" s="158">
        <f t="shared" si="3"/>
        <v>0</v>
      </c>
      <c r="AG20" s="158">
        <f t="shared" si="3"/>
        <v>0</v>
      </c>
      <c r="AH20" s="158">
        <f t="shared" si="3"/>
        <v>0</v>
      </c>
      <c r="AI20" s="158">
        <f t="shared" si="3"/>
        <v>0</v>
      </c>
      <c r="AJ20" s="158">
        <f t="shared" ref="AJ20:BO20" si="4">SUM(AJ$21:AJ$22)</f>
        <v>0</v>
      </c>
      <c r="AK20" s="158">
        <f t="shared" si="4"/>
        <v>0</v>
      </c>
      <c r="AL20" s="158">
        <f t="shared" si="4"/>
        <v>0</v>
      </c>
      <c r="AM20" s="158">
        <f t="shared" si="4"/>
        <v>0</v>
      </c>
      <c r="AN20" s="158">
        <f t="shared" si="4"/>
        <v>0</v>
      </c>
      <c r="AO20" s="158">
        <f t="shared" si="4"/>
        <v>0</v>
      </c>
      <c r="AP20" s="158">
        <f t="shared" si="4"/>
        <v>0</v>
      </c>
      <c r="AQ20" s="158">
        <f t="shared" si="4"/>
        <v>0</v>
      </c>
      <c r="AR20" s="158">
        <f t="shared" si="4"/>
        <v>0</v>
      </c>
      <c r="AS20" s="158">
        <f t="shared" si="4"/>
        <v>0</v>
      </c>
      <c r="AT20" s="158">
        <f t="shared" si="4"/>
        <v>0</v>
      </c>
      <c r="AU20" s="158">
        <f t="shared" si="4"/>
        <v>0</v>
      </c>
      <c r="AV20" s="158">
        <f t="shared" si="4"/>
        <v>0</v>
      </c>
      <c r="AW20" s="158">
        <f t="shared" si="4"/>
        <v>0</v>
      </c>
      <c r="AX20" s="158">
        <f t="shared" si="4"/>
        <v>0</v>
      </c>
      <c r="AY20" s="158">
        <f t="shared" si="4"/>
        <v>0</v>
      </c>
      <c r="AZ20" s="158">
        <f t="shared" si="4"/>
        <v>0</v>
      </c>
      <c r="BA20" s="158">
        <f t="shared" si="4"/>
        <v>0</v>
      </c>
      <c r="BB20" s="158">
        <f t="shared" si="4"/>
        <v>0</v>
      </c>
      <c r="BC20" s="158">
        <f t="shared" si="4"/>
        <v>0</v>
      </c>
      <c r="BD20" s="158">
        <f t="shared" si="4"/>
        <v>0</v>
      </c>
      <c r="BE20" s="158">
        <f t="shared" si="4"/>
        <v>0</v>
      </c>
      <c r="BF20" s="158">
        <f t="shared" si="4"/>
        <v>0</v>
      </c>
      <c r="BG20" s="158">
        <f t="shared" si="4"/>
        <v>0</v>
      </c>
      <c r="BH20" s="158">
        <f t="shared" si="4"/>
        <v>0</v>
      </c>
      <c r="BI20" s="158">
        <f t="shared" si="4"/>
        <v>0</v>
      </c>
      <c r="BJ20" s="158">
        <f t="shared" si="4"/>
        <v>0</v>
      </c>
      <c r="BK20" s="158">
        <f t="shared" si="4"/>
        <v>0</v>
      </c>
      <c r="BL20" s="158">
        <f t="shared" si="4"/>
        <v>127.18792895</v>
      </c>
      <c r="BM20" s="158">
        <f t="shared" si="4"/>
        <v>1267.3993002300001</v>
      </c>
      <c r="BN20" s="158">
        <f t="shared" si="4"/>
        <v>2231.7483619</v>
      </c>
      <c r="BO20" s="158">
        <f t="shared" si="4"/>
        <v>3554.1022156099998</v>
      </c>
      <c r="BP20" s="158">
        <f t="shared" ref="BP20:CE20" si="5">SUM(BP$21:BP$22)</f>
        <v>6779.6544881600003</v>
      </c>
      <c r="BQ20" s="158">
        <f t="shared" si="5"/>
        <v>10436.707839979998</v>
      </c>
      <c r="BR20" s="158">
        <f t="shared" si="5"/>
        <v>12827.382151170001</v>
      </c>
      <c r="BS20" s="158">
        <f t="shared" si="5"/>
        <v>14271.548569180002</v>
      </c>
      <c r="BT20" s="158">
        <f t="shared" si="5"/>
        <v>14830.444816650002</v>
      </c>
      <c r="BU20" s="158">
        <f t="shared" si="5"/>
        <v>15352.892355200001</v>
      </c>
      <c r="BV20" s="158">
        <f t="shared" si="5"/>
        <v>15097.86932374</v>
      </c>
      <c r="BW20" s="158">
        <f t="shared" si="5"/>
        <v>13850.988828140005</v>
      </c>
      <c r="BX20" s="158">
        <f t="shared" si="5"/>
        <v>13427.615083349996</v>
      </c>
      <c r="BY20" s="158">
        <f t="shared" si="5"/>
        <v>12513.331819610008</v>
      </c>
      <c r="BZ20" s="158">
        <f t="shared" si="5"/>
        <v>12046.830584091083</v>
      </c>
      <c r="CA20" s="158">
        <f t="shared" si="5"/>
        <v>12870.862365768593</v>
      </c>
      <c r="CB20" s="158">
        <f t="shared" si="5"/>
        <v>12963.653952590739</v>
      </c>
      <c r="CC20" s="158">
        <f t="shared" si="5"/>
        <v>12612.860982483147</v>
      </c>
      <c r="CD20" s="158">
        <f t="shared" si="5"/>
        <v>12148.739776081826</v>
      </c>
      <c r="CE20" s="159">
        <f t="shared" si="5"/>
        <v>11433.080392246835</v>
      </c>
    </row>
    <row r="21" spans="1:83" x14ac:dyDescent="0.35">
      <c r="A21" s="152"/>
      <c r="B21" s="74" t="s">
        <v>228</v>
      </c>
      <c r="C21" s="157" t="s">
        <v>225</v>
      </c>
      <c r="D21" s="158">
        <v>0</v>
      </c>
      <c r="E21" s="158">
        <v>0</v>
      </c>
      <c r="F21" s="158">
        <v>0</v>
      </c>
      <c r="G21" s="158">
        <v>0</v>
      </c>
      <c r="H21" s="158">
        <v>0</v>
      </c>
      <c r="I21" s="158">
        <v>0</v>
      </c>
      <c r="J21" s="158">
        <v>0</v>
      </c>
      <c r="K21" s="158">
        <v>0</v>
      </c>
      <c r="L21" s="158">
        <v>0</v>
      </c>
      <c r="M21" s="158">
        <v>0</v>
      </c>
      <c r="N21" s="158">
        <v>0</v>
      </c>
      <c r="O21" s="158">
        <v>0</v>
      </c>
      <c r="P21" s="158">
        <v>0</v>
      </c>
      <c r="Q21" s="158">
        <v>0</v>
      </c>
      <c r="R21" s="158">
        <v>0</v>
      </c>
      <c r="S21" s="158">
        <v>0</v>
      </c>
      <c r="T21" s="158">
        <v>0</v>
      </c>
      <c r="U21" s="158">
        <v>0</v>
      </c>
      <c r="V21" s="158">
        <v>0</v>
      </c>
      <c r="W21" s="158">
        <v>0</v>
      </c>
      <c r="X21" s="158">
        <v>0</v>
      </c>
      <c r="Y21" s="158">
        <v>0</v>
      </c>
      <c r="Z21" s="158">
        <v>0</v>
      </c>
      <c r="AA21" s="158">
        <v>0</v>
      </c>
      <c r="AB21" s="158">
        <v>0</v>
      </c>
      <c r="AC21" s="158">
        <v>0</v>
      </c>
      <c r="AD21" s="158">
        <v>0</v>
      </c>
      <c r="AE21" s="158">
        <v>0</v>
      </c>
      <c r="AF21" s="158">
        <v>0</v>
      </c>
      <c r="AG21" s="158">
        <v>0</v>
      </c>
      <c r="AH21" s="158">
        <v>0</v>
      </c>
      <c r="AI21" s="158">
        <v>0</v>
      </c>
      <c r="AJ21" s="158">
        <v>0</v>
      </c>
      <c r="AK21" s="158">
        <v>0</v>
      </c>
      <c r="AL21" s="158">
        <v>0</v>
      </c>
      <c r="AM21" s="158">
        <v>0</v>
      </c>
      <c r="AN21" s="158">
        <v>0</v>
      </c>
      <c r="AO21" s="158">
        <v>0</v>
      </c>
      <c r="AP21" s="158">
        <v>0</v>
      </c>
      <c r="AQ21" s="158">
        <v>0</v>
      </c>
      <c r="AR21" s="158">
        <v>0</v>
      </c>
      <c r="AS21" s="158">
        <v>0</v>
      </c>
      <c r="AT21" s="158">
        <v>0</v>
      </c>
      <c r="AU21" s="158">
        <v>0</v>
      </c>
      <c r="AV21" s="158">
        <v>0</v>
      </c>
      <c r="AW21" s="158">
        <v>0</v>
      </c>
      <c r="AX21" s="158">
        <v>0</v>
      </c>
      <c r="AY21" s="158">
        <v>0</v>
      </c>
      <c r="AZ21" s="158">
        <v>0</v>
      </c>
      <c r="BA21" s="158">
        <v>0</v>
      </c>
      <c r="BB21" s="158">
        <v>0</v>
      </c>
      <c r="BC21" s="158">
        <v>0</v>
      </c>
      <c r="BD21" s="158">
        <v>0</v>
      </c>
      <c r="BE21" s="158">
        <v>0</v>
      </c>
      <c r="BF21" s="158">
        <v>0</v>
      </c>
      <c r="BG21" s="158">
        <v>0</v>
      </c>
      <c r="BH21" s="158">
        <v>0</v>
      </c>
      <c r="BI21" s="158">
        <v>0</v>
      </c>
      <c r="BJ21" s="158">
        <v>0</v>
      </c>
      <c r="BK21" s="158">
        <v>0</v>
      </c>
      <c r="BL21" s="158">
        <v>64.379764080000001</v>
      </c>
      <c r="BM21" s="158">
        <v>580.96194385999991</v>
      </c>
      <c r="BN21" s="158">
        <v>954.84283312000014</v>
      </c>
      <c r="BO21" s="158">
        <v>1398.5169151799998</v>
      </c>
      <c r="BP21" s="158">
        <v>2304.75857546</v>
      </c>
      <c r="BQ21" s="158">
        <v>3538.8798924699986</v>
      </c>
      <c r="BR21" s="158">
        <v>4100.9191948399994</v>
      </c>
      <c r="BS21" s="158">
        <v>4456.6648349100024</v>
      </c>
      <c r="BT21" s="158">
        <v>4687.0089817599983</v>
      </c>
      <c r="BU21" s="158">
        <v>4711.3251268400008</v>
      </c>
      <c r="BV21" s="158">
        <v>4562.8610960800006</v>
      </c>
      <c r="BW21" s="158">
        <v>4511.989815750002</v>
      </c>
      <c r="BX21" s="158">
        <v>4567.4223184649991</v>
      </c>
      <c r="BY21" s="158">
        <v>4506.7600548399996</v>
      </c>
      <c r="BZ21" s="158">
        <v>4539.2746004613728</v>
      </c>
      <c r="CA21" s="158">
        <v>4933.603134417589</v>
      </c>
      <c r="CB21" s="158">
        <v>5061.6926562395529</v>
      </c>
      <c r="CC21" s="158">
        <v>4799.5313395734174</v>
      </c>
      <c r="CD21" s="158">
        <v>4595.2826712489559</v>
      </c>
      <c r="CE21" s="159">
        <v>4674.4350415578483</v>
      </c>
    </row>
    <row r="22" spans="1:83" x14ac:dyDescent="0.35">
      <c r="A22" s="152"/>
      <c r="B22" s="74" t="s">
        <v>238</v>
      </c>
      <c r="C22" s="157" t="s">
        <v>231</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62.808164869999999</v>
      </c>
      <c r="BM22" s="158">
        <v>686.4373563700002</v>
      </c>
      <c r="BN22" s="158">
        <v>1276.9055287799997</v>
      </c>
      <c r="BO22" s="158">
        <v>2155.5853004300002</v>
      </c>
      <c r="BP22" s="158">
        <v>4474.8959127000007</v>
      </c>
      <c r="BQ22" s="158">
        <v>6897.8279475099998</v>
      </c>
      <c r="BR22" s="158">
        <v>8726.4629563300005</v>
      </c>
      <c r="BS22" s="158">
        <v>9814.883734269999</v>
      </c>
      <c r="BT22" s="158">
        <v>10143.435834890004</v>
      </c>
      <c r="BU22" s="158">
        <v>10641.56722836</v>
      </c>
      <c r="BV22" s="158">
        <v>10535.008227660001</v>
      </c>
      <c r="BW22" s="158">
        <v>9338.9990123900043</v>
      </c>
      <c r="BX22" s="158">
        <v>8860.1927648849978</v>
      </c>
      <c r="BY22" s="158">
        <v>8006.5717647700085</v>
      </c>
      <c r="BZ22" s="158">
        <v>7507.5559836297116</v>
      </c>
      <c r="CA22" s="158">
        <v>7937.2592313510031</v>
      </c>
      <c r="CB22" s="158">
        <v>7901.9612963511863</v>
      </c>
      <c r="CC22" s="158">
        <v>7813.3296429097309</v>
      </c>
      <c r="CD22" s="158">
        <v>7553.4571048328698</v>
      </c>
      <c r="CE22" s="159">
        <v>6758.6453506889866</v>
      </c>
    </row>
    <row r="23" spans="1:83" x14ac:dyDescent="0.35">
      <c r="A23" s="152"/>
      <c r="B23" s="53" t="s">
        <v>239</v>
      </c>
      <c r="C23" s="157" t="s">
        <v>231</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3.7</v>
      </c>
      <c r="AB23" s="158">
        <v>9.8000000000000007</v>
      </c>
      <c r="AC23" s="158">
        <v>12.6</v>
      </c>
      <c r="AD23" s="158">
        <v>11.8</v>
      </c>
      <c r="AE23" s="158">
        <v>11.9</v>
      </c>
      <c r="AF23" s="158">
        <v>17.600000000000001</v>
      </c>
      <c r="AG23" s="158">
        <v>25.3</v>
      </c>
      <c r="AH23" s="158">
        <v>24</v>
      </c>
      <c r="AI23" s="158">
        <v>27</v>
      </c>
      <c r="AJ23" s="158">
        <v>42</v>
      </c>
      <c r="AK23" s="158">
        <v>66</v>
      </c>
      <c r="AL23" s="158">
        <v>94</v>
      </c>
      <c r="AM23" s="158">
        <v>123</v>
      </c>
      <c r="AN23" s="158">
        <v>126</v>
      </c>
      <c r="AO23" s="158">
        <v>130</v>
      </c>
      <c r="AP23" s="158">
        <v>161</v>
      </c>
      <c r="AQ23" s="158">
        <v>179.708</v>
      </c>
      <c r="AR23" s="158">
        <v>394.245</v>
      </c>
      <c r="AS23" s="158">
        <v>425.16500000000002</v>
      </c>
      <c r="AT23" s="158">
        <v>494.35300000000001</v>
      </c>
      <c r="AU23" s="158">
        <v>626.245</v>
      </c>
      <c r="AV23" s="158">
        <v>928.67899999999997</v>
      </c>
      <c r="AW23" s="158">
        <v>1207.7750000000001</v>
      </c>
      <c r="AX23" s="158">
        <v>1440.797</v>
      </c>
      <c r="AY23" s="158">
        <v>1739.5630000000001</v>
      </c>
      <c r="AZ23" s="158">
        <v>2083.6799999999998</v>
      </c>
      <c r="BA23" s="158">
        <v>2326.3319999999999</v>
      </c>
      <c r="BB23" s="158">
        <v>2428.9789999999998</v>
      </c>
      <c r="BC23" s="158">
        <v>1895.7190000000001</v>
      </c>
      <c r="BD23" s="158">
        <v>1.71</v>
      </c>
      <c r="BE23" s="158">
        <v>0</v>
      </c>
      <c r="BF23" s="158">
        <v>0</v>
      </c>
      <c r="BG23" s="158">
        <v>8.5208560000000017E-2</v>
      </c>
      <c r="BH23" s="158">
        <v>0</v>
      </c>
      <c r="BI23" s="158">
        <v>0</v>
      </c>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9"/>
    </row>
    <row r="24" spans="1:83" x14ac:dyDescent="0.35">
      <c r="A24" s="152"/>
      <c r="B24" s="53" t="s">
        <v>240</v>
      </c>
      <c r="C24" s="157" t="s">
        <v>222</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v>3</v>
      </c>
      <c r="BJ24" s="158">
        <v>7</v>
      </c>
      <c r="BK24" s="158">
        <v>13.497025149999999</v>
      </c>
      <c r="BL24" s="158">
        <v>38.534542930000001</v>
      </c>
      <c r="BM24" s="158">
        <v>34.154483699999993</v>
      </c>
      <c r="BN24" s="158">
        <v>45.768576209999999</v>
      </c>
      <c r="BO24" s="158">
        <v>74.136923039999985</v>
      </c>
      <c r="BP24" s="158">
        <v>110.91288990999999</v>
      </c>
      <c r="BQ24" s="158">
        <v>159.75237205000002</v>
      </c>
      <c r="BR24" s="158">
        <v>187.89459571</v>
      </c>
      <c r="BS24" s="158">
        <v>208.81836001000002</v>
      </c>
      <c r="BT24" s="158">
        <v>194.73461820000003</v>
      </c>
      <c r="BU24" s="158">
        <v>217.75776851000001</v>
      </c>
      <c r="BV24" s="158">
        <v>211.78247487000004</v>
      </c>
      <c r="BW24" s="158">
        <v>212.26699853</v>
      </c>
      <c r="BX24" s="158">
        <v>218.93365956000008</v>
      </c>
      <c r="BY24" s="158">
        <v>242.66823621</v>
      </c>
      <c r="BZ24" s="158">
        <v>235.98286230474417</v>
      </c>
      <c r="CA24" s="158">
        <v>241.5479101886574</v>
      </c>
      <c r="CB24" s="158">
        <v>246.85587541329886</v>
      </c>
      <c r="CC24" s="158">
        <v>252.16538409157852</v>
      </c>
      <c r="CD24" s="158">
        <v>255.31001503264835</v>
      </c>
      <c r="CE24" s="159">
        <v>258.16968732856463</v>
      </c>
    </row>
    <row r="25" spans="1:83" ht="27" customHeight="1" x14ac:dyDescent="0.35">
      <c r="A25" s="163"/>
      <c r="B25" s="53" t="s">
        <v>241</v>
      </c>
      <c r="C25" s="157" t="s">
        <v>231</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v>14.981999999999999</v>
      </c>
      <c r="AR25" s="158">
        <v>19.041</v>
      </c>
      <c r="AS25" s="158">
        <v>23.1</v>
      </c>
      <c r="AT25" s="158">
        <v>29</v>
      </c>
      <c r="AU25" s="158">
        <v>37.561</v>
      </c>
      <c r="AV25" s="158">
        <v>46.265999999999998</v>
      </c>
      <c r="AW25" s="158">
        <v>59.125</v>
      </c>
      <c r="AX25" s="158">
        <v>60.497999999999998</v>
      </c>
      <c r="AY25" s="158">
        <v>46.542999999999999</v>
      </c>
      <c r="AZ25" s="158">
        <v>41.273000000000003</v>
      </c>
      <c r="BA25" s="158">
        <v>36.790999999999997</v>
      </c>
      <c r="BB25" s="158">
        <v>37.914999999999999</v>
      </c>
      <c r="BC25" s="158">
        <v>37.4</v>
      </c>
      <c r="BD25" s="158">
        <v>34.851999999999997</v>
      </c>
      <c r="BE25" s="158">
        <v>38</v>
      </c>
      <c r="BF25" s="158">
        <v>40.408999999999999</v>
      </c>
      <c r="BG25" s="158">
        <v>46.344000000000001</v>
      </c>
      <c r="BH25" s="158">
        <v>46.491</v>
      </c>
      <c r="BI25" s="158">
        <v>44.334000000000003</v>
      </c>
      <c r="BJ25" s="158">
        <v>46.637999999999998</v>
      </c>
      <c r="BK25" s="158">
        <v>46.658999999999999</v>
      </c>
      <c r="BL25" s="158">
        <v>50.039000000000001</v>
      </c>
      <c r="BM25" s="158">
        <v>47.561</v>
      </c>
      <c r="BN25" s="158">
        <v>44.601999999999997</v>
      </c>
      <c r="BO25" s="158">
        <v>46.558457389804701</v>
      </c>
      <c r="BP25" s="158">
        <v>43.945999999999998</v>
      </c>
      <c r="BQ25" s="158">
        <v>44.098999999999997</v>
      </c>
      <c r="BR25" s="158">
        <v>44.164999999999999</v>
      </c>
      <c r="BS25" s="158">
        <v>39.841999999999999</v>
      </c>
      <c r="BT25" s="158">
        <v>38.499000000000002</v>
      </c>
      <c r="BU25" s="158">
        <v>36.994</v>
      </c>
      <c r="BV25" s="158">
        <v>44.322000000000003</v>
      </c>
      <c r="BW25" s="158">
        <v>33.988</v>
      </c>
      <c r="BX25" s="158">
        <v>62.020754029999992</v>
      </c>
      <c r="BY25" s="158">
        <v>48.520351089999991</v>
      </c>
      <c r="BZ25" s="158">
        <v>42.084693598158729</v>
      </c>
      <c r="CA25" s="158">
        <v>47.437987830280619</v>
      </c>
      <c r="CB25" s="158">
        <v>48.50820639169882</v>
      </c>
      <c r="CC25" s="158">
        <v>49.805858267788835</v>
      </c>
      <c r="CD25" s="158">
        <v>53.209186594106733</v>
      </c>
      <c r="CE25" s="159">
        <v>54.726493922011208</v>
      </c>
    </row>
    <row r="26" spans="1:83" x14ac:dyDescent="0.35">
      <c r="A26" s="152"/>
      <c r="B26" s="53" t="s">
        <v>242</v>
      </c>
      <c r="C26" s="157" t="s">
        <v>225</v>
      </c>
      <c r="D26" s="158">
        <v>0</v>
      </c>
      <c r="E26" s="158">
        <v>0</v>
      </c>
      <c r="F26" s="158">
        <v>0</v>
      </c>
      <c r="G26" s="158">
        <v>0</v>
      </c>
      <c r="H26" s="158">
        <v>0</v>
      </c>
      <c r="I26" s="158">
        <v>0</v>
      </c>
      <c r="J26" s="158">
        <v>0</v>
      </c>
      <c r="K26" s="158">
        <v>0</v>
      </c>
      <c r="L26" s="158">
        <v>0</v>
      </c>
      <c r="M26" s="158">
        <v>0</v>
      </c>
      <c r="N26" s="158">
        <v>0</v>
      </c>
      <c r="O26" s="158">
        <v>0</v>
      </c>
      <c r="P26" s="158">
        <v>0</v>
      </c>
      <c r="Q26" s="158">
        <v>0</v>
      </c>
      <c r="R26" s="158">
        <v>0</v>
      </c>
      <c r="S26" s="158">
        <v>0</v>
      </c>
      <c r="T26" s="158">
        <v>0</v>
      </c>
      <c r="U26" s="158">
        <v>0</v>
      </c>
      <c r="V26" s="158">
        <v>0</v>
      </c>
      <c r="W26" s="158">
        <v>0</v>
      </c>
      <c r="X26" s="158">
        <v>0</v>
      </c>
      <c r="Y26" s="158">
        <v>0</v>
      </c>
      <c r="Z26" s="158">
        <v>0.7</v>
      </c>
      <c r="AA26" s="158">
        <v>0.8</v>
      </c>
      <c r="AB26" s="158">
        <v>0.9</v>
      </c>
      <c r="AC26" s="158">
        <v>1.1000000000000001</v>
      </c>
      <c r="AD26" s="158">
        <v>1.5</v>
      </c>
      <c r="AE26" s="158">
        <v>2</v>
      </c>
      <c r="AF26" s="158">
        <v>2.2000000000000002</v>
      </c>
      <c r="AG26" s="158">
        <v>2.1</v>
      </c>
      <c r="AH26" s="158">
        <v>2</v>
      </c>
      <c r="AI26" s="158">
        <v>2</v>
      </c>
      <c r="AJ26" s="158">
        <v>2</v>
      </c>
      <c r="AK26" s="158">
        <v>2</v>
      </c>
      <c r="AL26" s="158">
        <v>2</v>
      </c>
      <c r="AM26" s="158">
        <v>2</v>
      </c>
      <c r="AN26" s="158">
        <v>2</v>
      </c>
      <c r="AO26" s="158">
        <v>1</v>
      </c>
      <c r="AP26" s="158">
        <v>2</v>
      </c>
      <c r="AQ26" s="158">
        <v>1.4339999999999999</v>
      </c>
      <c r="AR26" s="158">
        <v>1.3520000000000001</v>
      </c>
      <c r="AS26" s="158">
        <v>1.355</v>
      </c>
      <c r="AT26" s="158">
        <v>1.5509999999999999</v>
      </c>
      <c r="AU26" s="158">
        <v>1.4710000000000001</v>
      </c>
      <c r="AV26" s="158">
        <v>2</v>
      </c>
      <c r="AW26" s="158">
        <v>1</v>
      </c>
      <c r="AX26" s="158">
        <v>1</v>
      </c>
      <c r="AY26" s="158">
        <v>1.7210000000000001</v>
      </c>
      <c r="AZ26" s="158">
        <v>1.496</v>
      </c>
      <c r="BA26" s="158">
        <v>1.5720000000000001</v>
      </c>
      <c r="BB26" s="158">
        <v>1.7769999999999999</v>
      </c>
      <c r="BC26" s="158">
        <v>1.359</v>
      </c>
      <c r="BD26" s="158">
        <v>1.452</v>
      </c>
      <c r="BE26" s="158">
        <v>1.6164412184601897</v>
      </c>
      <c r="BF26" s="158">
        <v>1.6007503600000001</v>
      </c>
      <c r="BG26" s="158">
        <v>0</v>
      </c>
      <c r="BH26" s="158">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9">
        <v>0</v>
      </c>
    </row>
    <row r="27" spans="1:83" x14ac:dyDescent="0.35">
      <c r="A27" s="152"/>
      <c r="B27" s="53" t="s">
        <v>243</v>
      </c>
      <c r="C27" s="157" t="s">
        <v>231</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22</v>
      </c>
      <c r="AA27" s="158">
        <v>20</v>
      </c>
      <c r="AB27" s="158">
        <v>105</v>
      </c>
      <c r="AC27" s="158">
        <v>225</v>
      </c>
      <c r="AD27" s="158">
        <v>138</v>
      </c>
      <c r="AE27" s="158">
        <v>194</v>
      </c>
      <c r="AF27" s="158">
        <v>201</v>
      </c>
      <c r="AG27" s="158">
        <v>684</v>
      </c>
      <c r="AH27" s="158">
        <v>721</v>
      </c>
      <c r="AI27" s="158">
        <v>793</v>
      </c>
      <c r="AJ27" s="158">
        <v>1024</v>
      </c>
      <c r="AK27" s="158">
        <v>1655.6</v>
      </c>
      <c r="AL27" s="158">
        <v>2128</v>
      </c>
      <c r="AM27" s="158">
        <v>2516</v>
      </c>
      <c r="AN27" s="158">
        <v>2833</v>
      </c>
      <c r="AO27" s="158">
        <v>3177</v>
      </c>
      <c r="AP27" s="158">
        <v>3415</v>
      </c>
      <c r="AQ27" s="158">
        <v>3536</v>
      </c>
      <c r="AR27" s="158">
        <v>3723.4489999999996</v>
      </c>
      <c r="AS27" s="158">
        <v>4232.5370000000003</v>
      </c>
      <c r="AT27" s="158">
        <v>5095.3410000000003</v>
      </c>
      <c r="AU27" s="158">
        <v>6358.652</v>
      </c>
      <c r="AV27" s="158">
        <v>7812.0959999999995</v>
      </c>
      <c r="AW27" s="158">
        <v>9216.8450000000012</v>
      </c>
      <c r="AX27" s="158">
        <v>10103.235919999999</v>
      </c>
      <c r="AY27" s="158">
        <v>10874.666694000003</v>
      </c>
      <c r="AZ27" s="158">
        <v>11379.761964999998</v>
      </c>
      <c r="BA27" s="158">
        <v>11176.396122999999</v>
      </c>
      <c r="BB27" s="158">
        <v>11064.804220000002</v>
      </c>
      <c r="BC27" s="158">
        <v>11064.103816674598</v>
      </c>
      <c r="BD27" s="158">
        <v>11162.3689748</v>
      </c>
      <c r="BE27" s="158">
        <v>11588.695131</v>
      </c>
      <c r="BF27" s="158">
        <v>12636.220416</v>
      </c>
      <c r="BG27" s="158">
        <v>12347.373120710001</v>
      </c>
      <c r="BH27" s="158">
        <v>13157.570061439999</v>
      </c>
      <c r="BI27" s="158">
        <v>13928.205135</v>
      </c>
      <c r="BJ27" s="158">
        <v>14840.547586000004</v>
      </c>
      <c r="BK27" s="158">
        <v>15731.800594999997</v>
      </c>
      <c r="BL27" s="158">
        <f t="shared" ref="BL27:CE27" si="6">SUM(BL28:BL30)</f>
        <v>17103.441162000006</v>
      </c>
      <c r="BM27" s="158">
        <f t="shared" si="6"/>
        <v>19989.231178000002</v>
      </c>
      <c r="BN27" s="158">
        <f t="shared" si="6"/>
        <v>21426.990300999998</v>
      </c>
      <c r="BO27" s="158">
        <f t="shared" si="6"/>
        <v>22820.290123000006</v>
      </c>
      <c r="BP27" s="158">
        <f t="shared" si="6"/>
        <v>23899.631612000001</v>
      </c>
      <c r="BQ27" s="158">
        <f t="shared" si="6"/>
        <v>24169.807673000003</v>
      </c>
      <c r="BR27" s="158">
        <f t="shared" si="6"/>
        <v>24316.565554999994</v>
      </c>
      <c r="BS27" s="158">
        <f t="shared" si="6"/>
        <v>24243.713647000004</v>
      </c>
      <c r="BT27" s="158">
        <f t="shared" si="6"/>
        <v>23440.599919000008</v>
      </c>
      <c r="BU27" s="158">
        <f t="shared" si="6"/>
        <v>22301.220213999997</v>
      </c>
      <c r="BV27" s="158">
        <f t="shared" si="6"/>
        <v>20729.821950999998</v>
      </c>
      <c r="BW27" s="158">
        <f t="shared" si="6"/>
        <v>18384.988564999996</v>
      </c>
      <c r="BX27" s="158">
        <f t="shared" si="6"/>
        <v>17334.295703</v>
      </c>
      <c r="BY27" s="158">
        <f t="shared" si="6"/>
        <v>16125.75748719548</v>
      </c>
      <c r="BZ27" s="158">
        <f t="shared" si="6"/>
        <v>14777.00328617135</v>
      </c>
      <c r="CA27" s="158">
        <f t="shared" si="6"/>
        <v>14276.049630538662</v>
      </c>
      <c r="CB27" s="158">
        <f t="shared" si="6"/>
        <v>14161.415742271089</v>
      </c>
      <c r="CC27" s="158">
        <f t="shared" si="6"/>
        <v>12400.762308862468</v>
      </c>
      <c r="CD27" s="158">
        <f t="shared" si="6"/>
        <v>10798.352774057148</v>
      </c>
      <c r="CE27" s="159">
        <f t="shared" si="6"/>
        <v>10417.346511299882</v>
      </c>
    </row>
    <row r="28" spans="1:83" x14ac:dyDescent="0.35">
      <c r="A28" s="152"/>
      <c r="B28" s="74" t="s">
        <v>244</v>
      </c>
      <c r="C28" s="157"/>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v>15141.776923958705</v>
      </c>
      <c r="BM28" s="158">
        <v>16923.255930776253</v>
      </c>
      <c r="BN28" s="158">
        <v>18018.287469340114</v>
      </c>
      <c r="BO28" s="158">
        <v>19055.311208911484</v>
      </c>
      <c r="BP28" s="158">
        <v>19879.676398880401</v>
      </c>
      <c r="BQ28" s="158">
        <v>20522.749055613676</v>
      </c>
      <c r="BR28" s="158">
        <v>21398.772408641653</v>
      </c>
      <c r="BS28" s="158">
        <v>21750.305519860998</v>
      </c>
      <c r="BT28" s="158">
        <v>21298.013079496453</v>
      </c>
      <c r="BU28" s="158">
        <v>20268.515139952928</v>
      </c>
      <c r="BV28" s="158">
        <v>19121.662095377484</v>
      </c>
      <c r="BW28" s="158">
        <v>17369.646274280014</v>
      </c>
      <c r="BX28" s="158">
        <v>16449.301638250701</v>
      </c>
      <c r="BY28" s="158">
        <v>15258.390839600537</v>
      </c>
      <c r="BZ28" s="158">
        <v>14145.846713473959</v>
      </c>
      <c r="CA28" s="158">
        <v>13716.229423061692</v>
      </c>
      <c r="CB28" s="158">
        <v>13665.284341447117</v>
      </c>
      <c r="CC28" s="158">
        <v>11962.069121706867</v>
      </c>
      <c r="CD28" s="158">
        <v>10405.211899711039</v>
      </c>
      <c r="CE28" s="159">
        <v>10028.879635733749</v>
      </c>
    </row>
    <row r="29" spans="1:83" x14ac:dyDescent="0.35">
      <c r="A29" s="152"/>
      <c r="B29" s="74" t="s">
        <v>245</v>
      </c>
      <c r="C29" s="157"/>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v>1613.425236041295</v>
      </c>
      <c r="BM29" s="158">
        <v>2679.944486223746</v>
      </c>
      <c r="BN29" s="158">
        <v>3009.2036966598816</v>
      </c>
      <c r="BO29" s="158">
        <v>3331.7742650885075</v>
      </c>
      <c r="BP29" s="158">
        <v>3573.0294971195967</v>
      </c>
      <c r="BQ29" s="158">
        <v>3176.1656353863264</v>
      </c>
      <c r="BR29" s="158">
        <v>2353.825090358343</v>
      </c>
      <c r="BS29" s="158">
        <v>1865.1421391390063</v>
      </c>
      <c r="BT29" s="158">
        <v>1596.4824745035512</v>
      </c>
      <c r="BU29" s="158">
        <v>1407.9342720470704</v>
      </c>
      <c r="BV29" s="158">
        <v>1075.1419406225161</v>
      </c>
      <c r="BW29" s="158">
        <v>514.99666971998101</v>
      </c>
      <c r="BX29" s="158">
        <v>428.95151674929912</v>
      </c>
      <c r="BY29" s="158">
        <v>364.88163655379901</v>
      </c>
      <c r="BZ29" s="158">
        <v>155.890818146323</v>
      </c>
      <c r="CA29" s="158">
        <v>85.424974090730529</v>
      </c>
      <c r="CB29" s="158">
        <v>15.789605310566298</v>
      </c>
      <c r="CC29" s="158">
        <v>6.6203982476865946</v>
      </c>
      <c r="CD29" s="158">
        <v>0.22165438564133999</v>
      </c>
      <c r="CE29" s="159">
        <v>0</v>
      </c>
    </row>
    <row r="30" spans="1:83" x14ac:dyDescent="0.35">
      <c r="A30" s="152"/>
      <c r="B30" s="74" t="s">
        <v>246</v>
      </c>
      <c r="C30" s="157"/>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v>348.23900200000571</v>
      </c>
      <c r="BM30" s="158">
        <v>386.0307610000018</v>
      </c>
      <c r="BN30" s="158">
        <v>399.49913500000184</v>
      </c>
      <c r="BO30" s="158">
        <v>433.20464900001389</v>
      </c>
      <c r="BP30" s="158">
        <v>446.92571600000156</v>
      </c>
      <c r="BQ30" s="158">
        <v>470.89298200000121</v>
      </c>
      <c r="BR30" s="158">
        <v>563.96805599999789</v>
      </c>
      <c r="BS30" s="158">
        <v>628.2659879999992</v>
      </c>
      <c r="BT30" s="158">
        <v>546.10436500000287</v>
      </c>
      <c r="BU30" s="158">
        <v>624.77080199999909</v>
      </c>
      <c r="BV30" s="158">
        <v>533.01791499999558</v>
      </c>
      <c r="BW30" s="158">
        <v>500.34562100000039</v>
      </c>
      <c r="BX30" s="158">
        <v>456.04254800000126</v>
      </c>
      <c r="BY30" s="158">
        <v>502.48501104114439</v>
      </c>
      <c r="BZ30" s="158">
        <v>475.26575455106831</v>
      </c>
      <c r="CA30" s="158">
        <v>474.39523338623997</v>
      </c>
      <c r="CB30" s="158">
        <v>480.34179551340515</v>
      </c>
      <c r="CC30" s="158">
        <v>432.07278890791372</v>
      </c>
      <c r="CD30" s="158">
        <v>392.91921996046824</v>
      </c>
      <c r="CE30" s="159">
        <v>388.46687556613324</v>
      </c>
    </row>
    <row r="31" spans="1:83" ht="27" customHeight="1" x14ac:dyDescent="0.35">
      <c r="A31" s="152"/>
      <c r="B31" s="53" t="s">
        <v>247</v>
      </c>
      <c r="C31" s="157" t="s">
        <v>225</v>
      </c>
      <c r="D31" s="158">
        <v>0</v>
      </c>
      <c r="E31" s="158">
        <v>0</v>
      </c>
      <c r="F31" s="158">
        <v>0</v>
      </c>
      <c r="G31" s="158">
        <v>0</v>
      </c>
      <c r="H31" s="158">
        <v>0</v>
      </c>
      <c r="I31" s="158">
        <v>0</v>
      </c>
      <c r="J31" s="158">
        <v>0</v>
      </c>
      <c r="K31" s="158">
        <v>0</v>
      </c>
      <c r="L31" s="158">
        <v>0</v>
      </c>
      <c r="M31" s="158">
        <v>0</v>
      </c>
      <c r="N31" s="158">
        <v>0</v>
      </c>
      <c r="O31" s="158">
        <v>0</v>
      </c>
      <c r="P31" s="158">
        <v>0</v>
      </c>
      <c r="Q31" s="158">
        <v>0</v>
      </c>
      <c r="R31" s="158">
        <v>0</v>
      </c>
      <c r="S31" s="158">
        <v>0</v>
      </c>
      <c r="T31" s="158">
        <v>0</v>
      </c>
      <c r="U31" s="158">
        <v>0</v>
      </c>
      <c r="V31" s="158">
        <v>0</v>
      </c>
      <c r="W31" s="158">
        <v>0</v>
      </c>
      <c r="X31" s="158">
        <v>0</v>
      </c>
      <c r="Y31" s="158">
        <v>0</v>
      </c>
      <c r="Z31" s="158">
        <v>0</v>
      </c>
      <c r="AA31" s="158">
        <v>0</v>
      </c>
      <c r="AB31" s="158">
        <v>0</v>
      </c>
      <c r="AC31" s="158">
        <v>0</v>
      </c>
      <c r="AD31" s="158">
        <v>0</v>
      </c>
      <c r="AE31" s="158">
        <v>0</v>
      </c>
      <c r="AF31" s="158">
        <v>0</v>
      </c>
      <c r="AG31" s="158">
        <v>0</v>
      </c>
      <c r="AH31" s="158">
        <v>0</v>
      </c>
      <c r="AI31" s="158">
        <v>0</v>
      </c>
      <c r="AJ31" s="158">
        <v>0</v>
      </c>
      <c r="AK31" s="158">
        <v>0</v>
      </c>
      <c r="AL31" s="158">
        <v>0</v>
      </c>
      <c r="AM31" s="158">
        <v>0</v>
      </c>
      <c r="AN31" s="158">
        <v>0</v>
      </c>
      <c r="AO31" s="158">
        <v>0</v>
      </c>
      <c r="AP31" s="158">
        <v>0</v>
      </c>
      <c r="AQ31" s="158">
        <v>0</v>
      </c>
      <c r="AR31" s="158">
        <v>0</v>
      </c>
      <c r="AS31" s="158">
        <v>0</v>
      </c>
      <c r="AT31" s="158">
        <v>0</v>
      </c>
      <c r="AU31" s="158">
        <v>0</v>
      </c>
      <c r="AV31" s="158">
        <v>0</v>
      </c>
      <c r="AW31" s="158">
        <v>0</v>
      </c>
      <c r="AX31" s="158">
        <v>0</v>
      </c>
      <c r="AY31" s="158">
        <v>7622.94</v>
      </c>
      <c r="AZ31" s="158">
        <v>7661.6239999999998</v>
      </c>
      <c r="BA31" s="158">
        <v>7412.2720000000008</v>
      </c>
      <c r="BB31" s="158">
        <v>7250.59</v>
      </c>
      <c r="BC31" s="158">
        <v>6790.04</v>
      </c>
      <c r="BD31" s="158">
        <v>6766.183</v>
      </c>
      <c r="BE31" s="158">
        <v>6749.0433528570848</v>
      </c>
      <c r="BF31" s="158">
        <v>6757.9545089520052</v>
      </c>
      <c r="BG31" s="158">
        <v>6724.1235550023994</v>
      </c>
      <c r="BH31" s="158">
        <v>6662.027000000001</v>
      </c>
      <c r="BI31" s="158">
        <v>6649.9306075200002</v>
      </c>
      <c r="BJ31" s="158">
        <v>6566.1693209299992</v>
      </c>
      <c r="BK31" s="158">
        <v>6657.0001817393668</v>
      </c>
      <c r="BL31" s="158">
        <v>6515.8436022599981</v>
      </c>
      <c r="BM31" s="158">
        <v>6108.3423565899993</v>
      </c>
      <c r="BN31" s="158">
        <v>5556.0370140352561</v>
      </c>
      <c r="BO31" s="158">
        <v>4935.2797263499997</v>
      </c>
      <c r="BP31" s="158">
        <v>3275.8454461099996</v>
      </c>
      <c r="BQ31" s="158">
        <v>1186.7982191800004</v>
      </c>
      <c r="BR31" s="158">
        <v>244.52811802000028</v>
      </c>
      <c r="BS31" s="158">
        <v>61.927221750000008</v>
      </c>
      <c r="BT31" s="158">
        <v>14.895368320000006</v>
      </c>
      <c r="BU31" s="158">
        <v>8.9284635499999982</v>
      </c>
      <c r="BV31" s="158">
        <v>0</v>
      </c>
      <c r="BW31" s="158">
        <v>4.8241001799999994</v>
      </c>
      <c r="BX31" s="158">
        <v>4.6269738</v>
      </c>
      <c r="BY31" s="158">
        <v>0</v>
      </c>
      <c r="BZ31" s="158">
        <v>0</v>
      </c>
      <c r="CA31" s="158">
        <v>0</v>
      </c>
      <c r="CB31" s="158">
        <v>0</v>
      </c>
      <c r="CC31" s="158">
        <v>0</v>
      </c>
      <c r="CD31" s="158">
        <v>0</v>
      </c>
      <c r="CE31" s="159">
        <v>0</v>
      </c>
    </row>
    <row r="32" spans="1:83" x14ac:dyDescent="0.35">
      <c r="A32" s="152"/>
      <c r="B32" s="53" t="s">
        <v>27</v>
      </c>
      <c r="C32" s="157" t="s">
        <v>231</v>
      </c>
      <c r="D32" s="158">
        <v>62.5</v>
      </c>
      <c r="E32" s="158">
        <v>75.2</v>
      </c>
      <c r="F32" s="158">
        <v>84.5</v>
      </c>
      <c r="G32" s="158">
        <v>94.6</v>
      </c>
      <c r="H32" s="158">
        <v>118.6</v>
      </c>
      <c r="I32" s="158">
        <v>120.3</v>
      </c>
      <c r="J32" s="158">
        <v>125.4</v>
      </c>
      <c r="K32" s="158">
        <v>114.1</v>
      </c>
      <c r="L32" s="158">
        <v>121.3</v>
      </c>
      <c r="M32" s="158">
        <v>119.6</v>
      </c>
      <c r="N32" s="158">
        <v>131.80000000000001</v>
      </c>
      <c r="O32" s="158">
        <v>158.5</v>
      </c>
      <c r="P32" s="158">
        <v>179.5</v>
      </c>
      <c r="Q32" s="158">
        <v>171.1</v>
      </c>
      <c r="R32" s="158">
        <v>199.8</v>
      </c>
      <c r="S32" s="158">
        <v>217.4</v>
      </c>
      <c r="T32" s="158">
        <v>223.3</v>
      </c>
      <c r="U32" s="158">
        <v>245.9</v>
      </c>
      <c r="V32" s="158">
        <v>297.5</v>
      </c>
      <c r="W32" s="158">
        <v>385.7</v>
      </c>
      <c r="X32" s="158">
        <v>428.9</v>
      </c>
      <c r="Y32" s="158">
        <v>470.7</v>
      </c>
      <c r="Z32" s="158">
        <v>523.79999999999995</v>
      </c>
      <c r="AA32" s="158">
        <v>641.4</v>
      </c>
      <c r="AB32" s="158">
        <v>703.5</v>
      </c>
      <c r="AC32" s="158">
        <v>703.7</v>
      </c>
      <c r="AD32" s="158">
        <v>959.4</v>
      </c>
      <c r="AE32" s="158">
        <v>1308.2</v>
      </c>
      <c r="AF32" s="158">
        <v>1715.3</v>
      </c>
      <c r="AG32" s="158">
        <v>1431</v>
      </c>
      <c r="AH32" s="158">
        <v>1561</v>
      </c>
      <c r="AI32" s="158">
        <v>1675</v>
      </c>
      <c r="AJ32" s="158">
        <v>2165</v>
      </c>
      <c r="AK32" s="158">
        <v>3245.05</v>
      </c>
      <c r="AL32" s="158">
        <v>4612</v>
      </c>
      <c r="AM32" s="158">
        <v>5592</v>
      </c>
      <c r="AN32" s="158">
        <v>6470</v>
      </c>
      <c r="AO32" s="158">
        <v>7446</v>
      </c>
      <c r="AP32" s="158">
        <v>7965</v>
      </c>
      <c r="AQ32" s="158">
        <v>7956</v>
      </c>
      <c r="AR32" s="158">
        <v>7581.9769999999999</v>
      </c>
      <c r="AS32" s="158">
        <v>7675.058</v>
      </c>
      <c r="AT32" s="158">
        <v>8895.1850000000013</v>
      </c>
      <c r="AU32" s="158">
        <v>11646.02289951173</v>
      </c>
      <c r="AV32" s="158">
        <v>14789.988000000001</v>
      </c>
      <c r="AW32" s="158">
        <v>16109.623</v>
      </c>
      <c r="AX32" s="158">
        <v>16387.047999999999</v>
      </c>
      <c r="AY32" s="158">
        <v>16692.532999999999</v>
      </c>
      <c r="AZ32" s="158">
        <v>14444.695</v>
      </c>
      <c r="BA32" s="158">
        <v>11965.317000000001</v>
      </c>
      <c r="BB32" s="158">
        <v>11790.69</v>
      </c>
      <c r="BC32" s="158">
        <v>12082.322</v>
      </c>
      <c r="BD32" s="158">
        <v>13121.226999999999</v>
      </c>
      <c r="BE32" s="158">
        <v>14100.907119412172</v>
      </c>
      <c r="BF32" s="158">
        <v>14237.3147109526</v>
      </c>
      <c r="BG32" s="158">
        <v>12859.01825241993</v>
      </c>
      <c r="BH32" s="158">
        <v>10028.913</v>
      </c>
      <c r="BI32" s="158">
        <v>9149.9960046050001</v>
      </c>
      <c r="BJ32" s="158">
        <v>8838.7708489100005</v>
      </c>
      <c r="BK32" s="158">
        <v>9027.9858692587677</v>
      </c>
      <c r="BL32" s="158">
        <v>8684.733409389999</v>
      </c>
      <c r="BM32" s="158">
        <v>8373.7599778200001</v>
      </c>
      <c r="BN32" s="158">
        <v>7856.3960060182071</v>
      </c>
      <c r="BO32" s="158">
        <v>6997.2154425199997</v>
      </c>
      <c r="BP32" s="158">
        <v>5308.9188794399988</v>
      </c>
      <c r="BQ32" s="158">
        <v>3582.8260193800015</v>
      </c>
      <c r="BR32" s="158">
        <v>2893.4764718200004</v>
      </c>
      <c r="BS32" s="158">
        <v>2539.1118484000003</v>
      </c>
      <c r="BT32" s="158">
        <v>2231.876678590002</v>
      </c>
      <c r="BU32" s="158">
        <v>2138.7000447</v>
      </c>
      <c r="BV32" s="158">
        <v>1839.35752542</v>
      </c>
      <c r="BW32" s="158">
        <v>1375.5700157400004</v>
      </c>
      <c r="BX32" s="158">
        <v>1080.5727624799995</v>
      </c>
      <c r="BY32" s="158">
        <v>768.25605325465847</v>
      </c>
      <c r="BZ32" s="158">
        <v>623.5906876208935</v>
      </c>
      <c r="CA32" s="158">
        <v>587.45140648635811</v>
      </c>
      <c r="CB32" s="158">
        <v>478.13832962516955</v>
      </c>
      <c r="CC32" s="158">
        <v>234.72997229105079</v>
      </c>
      <c r="CD32" s="158">
        <v>17.140852368469858</v>
      </c>
      <c r="CE32" s="159">
        <v>0</v>
      </c>
    </row>
    <row r="33" spans="1:83" x14ac:dyDescent="0.35">
      <c r="A33" s="163"/>
      <c r="B33" s="53" t="s">
        <v>248</v>
      </c>
      <c r="C33" s="157" t="s">
        <v>231</v>
      </c>
      <c r="D33" s="158">
        <v>0</v>
      </c>
      <c r="E33" s="158">
        <v>0</v>
      </c>
      <c r="F33" s="158">
        <v>0</v>
      </c>
      <c r="G33" s="158">
        <v>0</v>
      </c>
      <c r="H33" s="158">
        <v>0</v>
      </c>
      <c r="I33" s="158">
        <v>0</v>
      </c>
      <c r="J33" s="158">
        <v>0</v>
      </c>
      <c r="K33" s="158">
        <v>0</v>
      </c>
      <c r="L33" s="158">
        <v>0</v>
      </c>
      <c r="M33" s="158">
        <v>0</v>
      </c>
      <c r="N33" s="158">
        <v>0</v>
      </c>
      <c r="O33" s="158">
        <v>0</v>
      </c>
      <c r="P33" s="158">
        <v>0</v>
      </c>
      <c r="Q33" s="158">
        <v>0</v>
      </c>
      <c r="R33" s="158">
        <v>0</v>
      </c>
      <c r="S33" s="158">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58">
        <v>0</v>
      </c>
      <c r="AM33" s="158">
        <v>0</v>
      </c>
      <c r="AN33" s="158">
        <v>0</v>
      </c>
      <c r="AO33" s="158">
        <v>0</v>
      </c>
      <c r="AP33" s="158">
        <v>0</v>
      </c>
      <c r="AQ33" s="158">
        <v>0</v>
      </c>
      <c r="AR33" s="158">
        <v>1.2749999999999999</v>
      </c>
      <c r="AS33" s="158">
        <v>10.731</v>
      </c>
      <c r="AT33" s="158">
        <v>24.417000000000002</v>
      </c>
      <c r="AU33" s="158">
        <v>45.9</v>
      </c>
      <c r="AV33" s="158">
        <v>86.460999999999999</v>
      </c>
      <c r="AW33" s="158">
        <v>112.84399999999999</v>
      </c>
      <c r="AX33" s="158">
        <v>101.313</v>
      </c>
      <c r="AY33" s="158">
        <v>104.523</v>
      </c>
      <c r="AZ33" s="158">
        <v>109.417</v>
      </c>
      <c r="BA33" s="158">
        <v>107.491</v>
      </c>
      <c r="BB33" s="158">
        <v>112.054</v>
      </c>
      <c r="BC33" s="158">
        <v>125.285</v>
      </c>
      <c r="BD33" s="158">
        <v>132.35599999999999</v>
      </c>
      <c r="BE33" s="158">
        <v>148.73699999999999</v>
      </c>
      <c r="BF33" s="158">
        <v>168.34100000000001</v>
      </c>
      <c r="BG33" s="158">
        <v>189.08099999999999</v>
      </c>
      <c r="BH33" s="158">
        <v>209.41499999999999</v>
      </c>
      <c r="BI33" s="158">
        <v>231.1134238570055</v>
      </c>
      <c r="BJ33" s="158">
        <v>259.31581324546704</v>
      </c>
      <c r="BK33" s="158">
        <v>296.238</v>
      </c>
      <c r="BL33" s="158">
        <v>324.96100000000001</v>
      </c>
      <c r="BM33" s="158">
        <v>341.1</v>
      </c>
      <c r="BN33" s="158">
        <v>349.83600000000001</v>
      </c>
      <c r="BO33" s="158">
        <v>325.97800000000001</v>
      </c>
      <c r="BP33" s="158">
        <v>304.01600000000002</v>
      </c>
      <c r="BQ33" s="158">
        <v>285.58</v>
      </c>
      <c r="BR33" s="158">
        <v>271.61900000000003</v>
      </c>
      <c r="BS33" s="158">
        <v>0</v>
      </c>
      <c r="BT33" s="158">
        <v>0</v>
      </c>
      <c r="BU33" s="158">
        <v>0</v>
      </c>
      <c r="BV33" s="158">
        <v>0</v>
      </c>
      <c r="BW33" s="158">
        <v>0</v>
      </c>
      <c r="BX33" s="158">
        <v>0</v>
      </c>
      <c r="BY33" s="158">
        <v>0</v>
      </c>
      <c r="BZ33" s="158">
        <v>0</v>
      </c>
      <c r="CA33" s="158">
        <v>0</v>
      </c>
      <c r="CB33" s="158">
        <v>0</v>
      </c>
      <c r="CC33" s="158">
        <v>0</v>
      </c>
      <c r="CD33" s="158">
        <v>0</v>
      </c>
      <c r="CE33" s="159">
        <v>0</v>
      </c>
    </row>
    <row r="34" spans="1:83" x14ac:dyDescent="0.35">
      <c r="A34" s="152"/>
      <c r="B34" s="53" t="s">
        <v>249</v>
      </c>
      <c r="C34" s="157" t="s">
        <v>222</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76.699999999999989</v>
      </c>
      <c r="AA34" s="158">
        <v>83.800000000000011</v>
      </c>
      <c r="AB34" s="158">
        <v>92.7</v>
      </c>
      <c r="AC34" s="158">
        <v>103.7</v>
      </c>
      <c r="AD34" s="158">
        <v>130.79999999999998</v>
      </c>
      <c r="AE34" s="158">
        <v>171.1</v>
      </c>
      <c r="AF34" s="158">
        <v>196.7</v>
      </c>
      <c r="AG34" s="158">
        <v>224.6</v>
      </c>
      <c r="AH34" s="158">
        <v>253</v>
      </c>
      <c r="AI34" s="158">
        <v>285</v>
      </c>
      <c r="AJ34" s="158">
        <v>329</v>
      </c>
      <c r="AK34" s="158">
        <v>367</v>
      </c>
      <c r="AL34" s="158">
        <v>399</v>
      </c>
      <c r="AM34" s="158">
        <v>428</v>
      </c>
      <c r="AN34" s="158">
        <v>441</v>
      </c>
      <c r="AO34" s="158">
        <v>470</v>
      </c>
      <c r="AP34" s="158">
        <v>505</v>
      </c>
      <c r="AQ34" s="158">
        <v>514.10199999999998</v>
      </c>
      <c r="AR34" s="158">
        <v>513.58299999999997</v>
      </c>
      <c r="AS34" s="158">
        <v>533.13800000000003</v>
      </c>
      <c r="AT34" s="158">
        <v>584.37099999999998</v>
      </c>
      <c r="AU34" s="158">
        <v>654.65499413448993</v>
      </c>
      <c r="AV34" s="158">
        <v>667.50399999999991</v>
      </c>
      <c r="AW34" s="158">
        <v>686.28399999999988</v>
      </c>
      <c r="AX34" s="158">
        <v>706.56499999999994</v>
      </c>
      <c r="AY34" s="158">
        <v>730.84699999999987</v>
      </c>
      <c r="AZ34" s="158">
        <v>742.93900000000008</v>
      </c>
      <c r="BA34" s="158">
        <v>746.97900000000004</v>
      </c>
      <c r="BB34" s="158">
        <v>760.91300000000001</v>
      </c>
      <c r="BC34" s="158">
        <v>753.17499999999995</v>
      </c>
      <c r="BD34" s="158">
        <v>759</v>
      </c>
      <c r="BE34" s="158">
        <v>778.45800000000008</v>
      </c>
      <c r="BF34" s="158">
        <v>782.50758261258761</v>
      </c>
      <c r="BG34" s="158">
        <v>783.48695761035617</v>
      </c>
      <c r="BH34" s="158">
        <v>794.55200000000002</v>
      </c>
      <c r="BI34" s="158">
        <v>787.58934177900016</v>
      </c>
      <c r="BJ34" s="158">
        <v>790.4603985399998</v>
      </c>
      <c r="BK34" s="158">
        <v>794.80543098380008</v>
      </c>
      <c r="BL34" s="158">
        <v>816.22339083000008</v>
      </c>
      <c r="BM34" s="158">
        <v>843.82698400000015</v>
      </c>
      <c r="BN34" s="158">
        <v>888.44639182000003</v>
      </c>
      <c r="BO34" s="158">
        <v>887.63814664999995</v>
      </c>
      <c r="BP34" s="158">
        <v>905.24794301000009</v>
      </c>
      <c r="BQ34" s="158">
        <v>900.69442791999995</v>
      </c>
      <c r="BR34" s="158">
        <v>907.95083237504912</v>
      </c>
      <c r="BS34" s="158">
        <v>892.04744098111667</v>
      </c>
      <c r="BT34" s="158">
        <v>861.11320264999983</v>
      </c>
      <c r="BU34" s="158">
        <v>840.41455076000034</v>
      </c>
      <c r="BV34" s="158">
        <v>837.99864539999999</v>
      </c>
      <c r="BW34" s="158">
        <v>830.78183790999981</v>
      </c>
      <c r="BX34" s="158">
        <v>723.50203594999948</v>
      </c>
      <c r="BY34" s="158">
        <v>704.84721459000025</v>
      </c>
      <c r="BZ34" s="158">
        <v>697.19881976401336</v>
      </c>
      <c r="CA34" s="158">
        <v>738.38331529483264</v>
      </c>
      <c r="CB34" s="158">
        <v>750.35415917189584</v>
      </c>
      <c r="CC34" s="158">
        <v>718.28720411770439</v>
      </c>
      <c r="CD34" s="158">
        <v>687.55503545075339</v>
      </c>
      <c r="CE34" s="159">
        <v>666.71469518894685</v>
      </c>
    </row>
    <row r="35" spans="1:83" x14ac:dyDescent="0.35">
      <c r="A35" s="152"/>
      <c r="B35" s="53" t="s">
        <v>250</v>
      </c>
      <c r="C35" s="157" t="s">
        <v>225</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0</v>
      </c>
      <c r="AA35" s="158">
        <v>91</v>
      </c>
      <c r="AB35" s="158">
        <v>196</v>
      </c>
      <c r="AC35" s="158">
        <v>241.541</v>
      </c>
      <c r="AD35" s="158">
        <v>319.58499999999998</v>
      </c>
      <c r="AE35" s="158">
        <v>448.238</v>
      </c>
      <c r="AF35" s="158">
        <v>562.80799999999999</v>
      </c>
      <c r="AG35" s="158">
        <v>701.21900000000005</v>
      </c>
      <c r="AH35" s="158">
        <v>840</v>
      </c>
      <c r="AI35" s="158">
        <v>995</v>
      </c>
      <c r="AJ35" s="158">
        <v>1150</v>
      </c>
      <c r="AK35" s="158">
        <v>1370</v>
      </c>
      <c r="AL35" s="158">
        <v>1593</v>
      </c>
      <c r="AM35" s="158">
        <v>1872</v>
      </c>
      <c r="AN35" s="158">
        <v>2142</v>
      </c>
      <c r="AO35" s="158">
        <v>2349</v>
      </c>
      <c r="AP35" s="158">
        <v>2673.8379999999997</v>
      </c>
      <c r="AQ35" s="158">
        <v>2968.4050000000002</v>
      </c>
      <c r="AR35" s="158">
        <v>3359.3579999999997</v>
      </c>
      <c r="AS35" s="158">
        <v>3836.6360000000004</v>
      </c>
      <c r="AT35" s="158">
        <v>4431.0190000000002</v>
      </c>
      <c r="AU35" s="158">
        <v>5485.4179999999997</v>
      </c>
      <c r="AV35" s="158">
        <v>6209.6019999999999</v>
      </c>
      <c r="AW35" s="158">
        <v>7067.8279999999995</v>
      </c>
      <c r="AX35" s="158">
        <v>7705.134</v>
      </c>
      <c r="AY35" s="158">
        <v>271</v>
      </c>
      <c r="AZ35" s="158">
        <v>0</v>
      </c>
      <c r="BA35" s="158">
        <v>0</v>
      </c>
      <c r="BB35" s="158">
        <v>0</v>
      </c>
      <c r="BC35" s="158">
        <v>0</v>
      </c>
      <c r="BD35" s="158">
        <v>0</v>
      </c>
      <c r="BE35" s="158">
        <v>0</v>
      </c>
      <c r="BF35" s="158">
        <v>0</v>
      </c>
      <c r="BG35" s="158">
        <v>0</v>
      </c>
      <c r="BH35" s="158">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9">
        <v>0</v>
      </c>
    </row>
    <row r="36" spans="1:83" ht="27" customHeight="1" x14ac:dyDescent="0.35">
      <c r="A36" s="152"/>
      <c r="B36" s="53" t="s">
        <v>251</v>
      </c>
      <c r="C36" s="157" t="s">
        <v>231</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v>90.849720650000009</v>
      </c>
      <c r="BM36" s="158">
        <v>106.96880001999999</v>
      </c>
      <c r="BN36" s="158">
        <v>109.92031101000002</v>
      </c>
      <c r="BO36" s="158">
        <v>115.96021940000001</v>
      </c>
      <c r="BP36" s="158">
        <v>110.02752643000001</v>
      </c>
      <c r="BQ36" s="158">
        <v>101.38309716000001</v>
      </c>
      <c r="BR36" s="158">
        <v>15.698963300000001</v>
      </c>
      <c r="BS36" s="158">
        <v>0</v>
      </c>
      <c r="BT36" s="158">
        <v>0</v>
      </c>
      <c r="BU36" s="158">
        <v>0</v>
      </c>
      <c r="BV36" s="158">
        <v>0</v>
      </c>
      <c r="BW36" s="158">
        <v>0</v>
      </c>
      <c r="BX36" s="158">
        <v>0</v>
      </c>
      <c r="BY36" s="158">
        <v>0</v>
      </c>
      <c r="BZ36" s="158">
        <v>0</v>
      </c>
      <c r="CA36" s="158">
        <v>0</v>
      </c>
      <c r="CB36" s="158">
        <v>0</v>
      </c>
      <c r="CC36" s="158">
        <v>0</v>
      </c>
      <c r="CD36" s="158">
        <v>0</v>
      </c>
      <c r="CE36" s="159">
        <v>0</v>
      </c>
    </row>
    <row r="37" spans="1:83" x14ac:dyDescent="0.35">
      <c r="A37" s="152"/>
      <c r="B37" s="53" t="s">
        <v>252</v>
      </c>
      <c r="C37" s="157" t="s">
        <v>222</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5.2569999999999997</v>
      </c>
      <c r="BF37" s="158">
        <v>5.6630000000000003</v>
      </c>
      <c r="BG37" s="158">
        <v>4.9935427399999996</v>
      </c>
      <c r="BH37" s="158">
        <v>18.285</v>
      </c>
      <c r="BI37" s="158">
        <v>38.134147140000003</v>
      </c>
      <c r="BJ37" s="158">
        <v>40.277408909999998</v>
      </c>
      <c r="BK37" s="158">
        <v>46.931080800000004</v>
      </c>
      <c r="BL37" s="158">
        <v>38.630065660000305</v>
      </c>
      <c r="BM37" s="158">
        <v>48.46444386000001</v>
      </c>
      <c r="BN37" s="158">
        <v>60.721072239999998</v>
      </c>
      <c r="BO37" s="158">
        <v>52.361478550000008</v>
      </c>
      <c r="BP37" s="158">
        <v>56.829980329999998</v>
      </c>
      <c r="BQ37" s="158">
        <v>0.62293946000000011</v>
      </c>
      <c r="BR37" s="158">
        <v>0.20971916999999998</v>
      </c>
      <c r="BS37" s="164">
        <v>0.15176113999999999</v>
      </c>
      <c r="BT37" s="158">
        <v>0</v>
      </c>
      <c r="BU37" s="158">
        <v>0</v>
      </c>
      <c r="BV37" s="158">
        <v>0</v>
      </c>
      <c r="BW37" s="158">
        <v>0</v>
      </c>
      <c r="BX37" s="158">
        <v>0</v>
      </c>
      <c r="BY37" s="158">
        <v>0</v>
      </c>
      <c r="BZ37" s="158">
        <v>0</v>
      </c>
      <c r="CA37" s="158">
        <v>0</v>
      </c>
      <c r="CB37" s="158">
        <v>0</v>
      </c>
      <c r="CC37" s="158">
        <v>0</v>
      </c>
      <c r="CD37" s="158">
        <v>0</v>
      </c>
      <c r="CE37" s="159">
        <v>0</v>
      </c>
    </row>
    <row r="38" spans="1:83" x14ac:dyDescent="0.35">
      <c r="A38" s="152"/>
      <c r="B38" s="53" t="s">
        <v>253</v>
      </c>
      <c r="D38" s="158">
        <f t="shared" ref="D38:AI38" si="7">SUM(D$39:D$40)</f>
        <v>0</v>
      </c>
      <c r="E38" s="158">
        <f t="shared" si="7"/>
        <v>0</v>
      </c>
      <c r="F38" s="158">
        <f t="shared" si="7"/>
        <v>0</v>
      </c>
      <c r="G38" s="158">
        <f t="shared" si="7"/>
        <v>0</v>
      </c>
      <c r="H38" s="158">
        <f t="shared" si="7"/>
        <v>0</v>
      </c>
      <c r="I38" s="158">
        <f t="shared" si="7"/>
        <v>0</v>
      </c>
      <c r="J38" s="158">
        <f t="shared" si="7"/>
        <v>0</v>
      </c>
      <c r="K38" s="158">
        <f t="shared" si="7"/>
        <v>0</v>
      </c>
      <c r="L38" s="158">
        <f t="shared" si="7"/>
        <v>0</v>
      </c>
      <c r="M38" s="158">
        <f t="shared" si="7"/>
        <v>0</v>
      </c>
      <c r="N38" s="158">
        <f t="shared" si="7"/>
        <v>0</v>
      </c>
      <c r="O38" s="158">
        <f t="shared" si="7"/>
        <v>0</v>
      </c>
      <c r="P38" s="158">
        <f t="shared" si="7"/>
        <v>0</v>
      </c>
      <c r="Q38" s="158">
        <f t="shared" si="7"/>
        <v>0</v>
      </c>
      <c r="R38" s="158">
        <f t="shared" si="7"/>
        <v>0</v>
      </c>
      <c r="S38" s="158">
        <f t="shared" si="7"/>
        <v>0</v>
      </c>
      <c r="T38" s="158">
        <f t="shared" si="7"/>
        <v>0</v>
      </c>
      <c r="U38" s="158">
        <f t="shared" si="7"/>
        <v>0</v>
      </c>
      <c r="V38" s="158">
        <f t="shared" si="7"/>
        <v>0</v>
      </c>
      <c r="W38" s="158">
        <f t="shared" si="7"/>
        <v>0</v>
      </c>
      <c r="X38" s="158">
        <f t="shared" si="7"/>
        <v>0</v>
      </c>
      <c r="Y38" s="158">
        <f t="shared" si="7"/>
        <v>0</v>
      </c>
      <c r="Z38" s="158">
        <f t="shared" si="7"/>
        <v>0</v>
      </c>
      <c r="AA38" s="158">
        <f t="shared" si="7"/>
        <v>0</v>
      </c>
      <c r="AB38" s="158">
        <f t="shared" si="7"/>
        <v>0</v>
      </c>
      <c r="AC38" s="158">
        <f t="shared" si="7"/>
        <v>0</v>
      </c>
      <c r="AD38" s="158">
        <f t="shared" si="7"/>
        <v>0</v>
      </c>
      <c r="AE38" s="158">
        <f t="shared" si="7"/>
        <v>0</v>
      </c>
      <c r="AF38" s="158">
        <f t="shared" si="7"/>
        <v>0</v>
      </c>
      <c r="AG38" s="158">
        <f t="shared" si="7"/>
        <v>0</v>
      </c>
      <c r="AH38" s="158">
        <f t="shared" si="7"/>
        <v>0</v>
      </c>
      <c r="AI38" s="158">
        <f t="shared" si="7"/>
        <v>0</v>
      </c>
      <c r="AJ38" s="158">
        <f t="shared" ref="AJ38:BO38" si="8">SUM(AJ$39:AJ$40)</f>
        <v>0</v>
      </c>
      <c r="AK38" s="158">
        <f t="shared" si="8"/>
        <v>0</v>
      </c>
      <c r="AL38" s="158">
        <f t="shared" si="8"/>
        <v>0</v>
      </c>
      <c r="AM38" s="158">
        <f t="shared" si="8"/>
        <v>0</v>
      </c>
      <c r="AN38" s="158">
        <f t="shared" si="8"/>
        <v>0</v>
      </c>
      <c r="AO38" s="158">
        <f t="shared" si="8"/>
        <v>0</v>
      </c>
      <c r="AP38" s="158">
        <f t="shared" si="8"/>
        <v>0</v>
      </c>
      <c r="AQ38" s="158">
        <f t="shared" si="8"/>
        <v>0</v>
      </c>
      <c r="AR38" s="158">
        <f t="shared" si="8"/>
        <v>0</v>
      </c>
      <c r="AS38" s="158">
        <f t="shared" si="8"/>
        <v>0</v>
      </c>
      <c r="AT38" s="158">
        <f t="shared" si="8"/>
        <v>0</v>
      </c>
      <c r="AU38" s="158">
        <f t="shared" si="8"/>
        <v>0</v>
      </c>
      <c r="AV38" s="158">
        <f t="shared" si="8"/>
        <v>0</v>
      </c>
      <c r="AW38" s="158">
        <f t="shared" si="8"/>
        <v>0</v>
      </c>
      <c r="AX38" s="158">
        <f t="shared" si="8"/>
        <v>0</v>
      </c>
      <c r="AY38" s="158">
        <f t="shared" si="8"/>
        <v>0</v>
      </c>
      <c r="AZ38" s="158">
        <f t="shared" si="8"/>
        <v>2165.9229999999998</v>
      </c>
      <c r="BA38" s="158">
        <f t="shared" si="8"/>
        <v>3893.4660000000003</v>
      </c>
      <c r="BB38" s="158">
        <f t="shared" si="8"/>
        <v>3557.6930000000002</v>
      </c>
      <c r="BC38" s="158">
        <f t="shared" si="8"/>
        <v>3255.0860000000002</v>
      </c>
      <c r="BD38" s="158">
        <f t="shared" si="8"/>
        <v>2882.2200000000003</v>
      </c>
      <c r="BE38" s="158">
        <f t="shared" si="8"/>
        <v>2605.5709014073173</v>
      </c>
      <c r="BF38" s="158">
        <f t="shared" si="8"/>
        <v>2624.1158686900003</v>
      </c>
      <c r="BG38" s="158">
        <f t="shared" si="8"/>
        <v>2559.18840136366</v>
      </c>
      <c r="BH38" s="158">
        <f t="shared" si="8"/>
        <v>2204.4830000000002</v>
      </c>
      <c r="BI38" s="158">
        <f t="shared" si="8"/>
        <v>2311.2043118300003</v>
      </c>
      <c r="BJ38" s="158">
        <f t="shared" si="8"/>
        <v>2439.7983671900001</v>
      </c>
      <c r="BK38" s="158">
        <f t="shared" si="8"/>
        <v>2241.4881393452138</v>
      </c>
      <c r="BL38" s="158">
        <f t="shared" si="8"/>
        <v>2856.8277160099997</v>
      </c>
      <c r="BM38" s="158">
        <f t="shared" si="8"/>
        <v>4684.0175697100003</v>
      </c>
      <c r="BN38" s="158">
        <f t="shared" si="8"/>
        <v>4473.4852258236315</v>
      </c>
      <c r="BO38" s="158">
        <f t="shared" si="8"/>
        <v>4933.9849943699983</v>
      </c>
      <c r="BP38" s="158">
        <f t="shared" ref="BP38:CE38" si="9">SUM(BP$39:BP$40)</f>
        <v>5169.8070100499999</v>
      </c>
      <c r="BQ38" s="158">
        <f t="shared" si="9"/>
        <v>4338.0295486261903</v>
      </c>
      <c r="BR38" s="158">
        <f t="shared" si="9"/>
        <v>3065.0410876799992</v>
      </c>
      <c r="BS38" s="158">
        <f t="shared" si="9"/>
        <v>2313.51601579</v>
      </c>
      <c r="BT38" s="158">
        <f t="shared" si="9"/>
        <v>1875.4784224599998</v>
      </c>
      <c r="BU38" s="158">
        <f t="shared" si="9"/>
        <v>1666.9844684099987</v>
      </c>
      <c r="BV38" s="158">
        <f t="shared" si="9"/>
        <v>1298.7940379299998</v>
      </c>
      <c r="BW38" s="158">
        <f t="shared" si="9"/>
        <v>713.74196914999993</v>
      </c>
      <c r="BX38" s="158">
        <f t="shared" si="9"/>
        <v>1046.2354867050001</v>
      </c>
      <c r="BY38" s="158">
        <f t="shared" si="9"/>
        <v>490.13371098000005</v>
      </c>
      <c r="BZ38" s="158">
        <f t="shared" si="9"/>
        <v>284.98611345037011</v>
      </c>
      <c r="CA38" s="158">
        <f t="shared" si="9"/>
        <v>211.26270042503688</v>
      </c>
      <c r="CB38" s="158">
        <f t="shared" si="9"/>
        <v>169.61785618677277</v>
      </c>
      <c r="CC38" s="158">
        <f t="shared" si="9"/>
        <v>81.016050204055048</v>
      </c>
      <c r="CD38" s="158">
        <f t="shared" si="9"/>
        <v>77.846917564666825</v>
      </c>
      <c r="CE38" s="159">
        <f t="shared" si="9"/>
        <v>78.704124537967019</v>
      </c>
    </row>
    <row r="39" spans="1:83" x14ac:dyDescent="0.35">
      <c r="A39" s="152"/>
      <c r="B39" s="74" t="s">
        <v>228</v>
      </c>
      <c r="C39" s="157" t="s">
        <v>225</v>
      </c>
      <c r="D39" s="158">
        <v>0</v>
      </c>
      <c r="E39" s="158">
        <v>0</v>
      </c>
      <c r="F39" s="158">
        <v>0</v>
      </c>
      <c r="G39" s="158">
        <v>0</v>
      </c>
      <c r="H39" s="158">
        <v>0</v>
      </c>
      <c r="I39" s="158">
        <v>0</v>
      </c>
      <c r="J39" s="158">
        <v>0</v>
      </c>
      <c r="K39" s="158">
        <v>0</v>
      </c>
      <c r="L39" s="158">
        <v>0</v>
      </c>
      <c r="M39" s="158">
        <v>0</v>
      </c>
      <c r="N39" s="158">
        <v>0</v>
      </c>
      <c r="O39" s="158">
        <v>0</v>
      </c>
      <c r="P39" s="158">
        <v>0</v>
      </c>
      <c r="Q39" s="158">
        <v>0</v>
      </c>
      <c r="R39" s="158">
        <v>0</v>
      </c>
      <c r="S39" s="158">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58">
        <v>0</v>
      </c>
      <c r="AM39" s="158">
        <v>0</v>
      </c>
      <c r="AN39" s="158">
        <v>0</v>
      </c>
      <c r="AO39" s="158">
        <v>0</v>
      </c>
      <c r="AP39" s="158">
        <v>0</v>
      </c>
      <c r="AQ39" s="158">
        <v>0</v>
      </c>
      <c r="AR39" s="158">
        <v>0</v>
      </c>
      <c r="AS39" s="158">
        <v>0</v>
      </c>
      <c r="AT39" s="158">
        <v>0</v>
      </c>
      <c r="AU39" s="158">
        <v>0</v>
      </c>
      <c r="AV39" s="158">
        <v>0</v>
      </c>
      <c r="AW39" s="158">
        <v>0</v>
      </c>
      <c r="AX39" s="158">
        <v>0</v>
      </c>
      <c r="AY39" s="158">
        <v>0</v>
      </c>
      <c r="AZ39" s="158">
        <v>332.70800000000008</v>
      </c>
      <c r="BA39" s="158">
        <v>475.00800000000004</v>
      </c>
      <c r="BB39" s="158">
        <v>474.24400000000003</v>
      </c>
      <c r="BC39" s="158">
        <v>459.01900000000001</v>
      </c>
      <c r="BD39" s="158">
        <v>446.95400000000001</v>
      </c>
      <c r="BE39" s="158">
        <v>469.76190140731705</v>
      </c>
      <c r="BF39" s="158">
        <v>518.64773074999994</v>
      </c>
      <c r="BG39" s="158">
        <v>507.20891397539998</v>
      </c>
      <c r="BH39" s="158">
        <v>445.23599999999999</v>
      </c>
      <c r="BI39" s="158">
        <v>486.24370455000002</v>
      </c>
      <c r="BJ39" s="158">
        <v>477.92547793</v>
      </c>
      <c r="BK39" s="158">
        <v>424.03039473491737</v>
      </c>
      <c r="BL39" s="158">
        <v>727.70019646000003</v>
      </c>
      <c r="BM39" s="158">
        <v>1088.6921164999999</v>
      </c>
      <c r="BN39" s="158">
        <v>801.16036899012533</v>
      </c>
      <c r="BO39" s="158">
        <v>749.87685299999998</v>
      </c>
      <c r="BP39" s="158">
        <v>662.33543288999988</v>
      </c>
      <c r="BQ39" s="158">
        <v>526.70929591000004</v>
      </c>
      <c r="BR39" s="158">
        <v>369.21073870999999</v>
      </c>
      <c r="BS39" s="158">
        <v>309.89859552000007</v>
      </c>
      <c r="BT39" s="158">
        <v>264.26859475999998</v>
      </c>
      <c r="BU39" s="158">
        <v>224.26502880999996</v>
      </c>
      <c r="BV39" s="158">
        <v>154.88572665999999</v>
      </c>
      <c r="BW39" s="158">
        <v>110.7615586</v>
      </c>
      <c r="BX39" s="158">
        <v>610.87668224000004</v>
      </c>
      <c r="BY39" s="158">
        <v>190.11094458999997</v>
      </c>
      <c r="BZ39" s="158">
        <v>91.152060242536962</v>
      </c>
      <c r="CA39" s="158">
        <v>71.967504276470208</v>
      </c>
      <c r="CB39" s="158">
        <v>84.385499588910221</v>
      </c>
      <c r="CC39" s="158">
        <v>81.016050204055048</v>
      </c>
      <c r="CD39" s="158">
        <v>77.846917564666825</v>
      </c>
      <c r="CE39" s="159">
        <v>78.704124537967019</v>
      </c>
    </row>
    <row r="40" spans="1:83" x14ac:dyDescent="0.35">
      <c r="A40" s="152"/>
      <c r="B40" s="74" t="s">
        <v>238</v>
      </c>
      <c r="C40" s="157" t="s">
        <v>231</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1833.2149999999999</v>
      </c>
      <c r="BA40" s="158">
        <v>3418.4580000000001</v>
      </c>
      <c r="BB40" s="158">
        <v>3083.4490000000001</v>
      </c>
      <c r="BC40" s="158">
        <v>2796.067</v>
      </c>
      <c r="BD40" s="158">
        <v>2435.2660000000001</v>
      </c>
      <c r="BE40" s="158">
        <v>2135.8090000000002</v>
      </c>
      <c r="BF40" s="158">
        <v>2105.4681379400004</v>
      </c>
      <c r="BG40" s="158">
        <v>2051.9794873882602</v>
      </c>
      <c r="BH40" s="158">
        <v>1759.2470000000001</v>
      </c>
      <c r="BI40" s="158">
        <v>1824.9606072800002</v>
      </c>
      <c r="BJ40" s="158">
        <v>1961.87288926</v>
      </c>
      <c r="BK40" s="158">
        <v>1817.4577446102965</v>
      </c>
      <c r="BL40" s="158">
        <v>2129.1275195499998</v>
      </c>
      <c r="BM40" s="158">
        <v>3595.32545321</v>
      </c>
      <c r="BN40" s="158">
        <v>3672.3248568335066</v>
      </c>
      <c r="BO40" s="158">
        <v>4184.1081413699985</v>
      </c>
      <c r="BP40" s="158">
        <v>4507.4715771600004</v>
      </c>
      <c r="BQ40" s="158">
        <v>3811.3202527161902</v>
      </c>
      <c r="BR40" s="158">
        <v>2695.8303489699992</v>
      </c>
      <c r="BS40" s="158">
        <v>2003.6174202700001</v>
      </c>
      <c r="BT40" s="158">
        <v>1611.2098276999998</v>
      </c>
      <c r="BU40" s="158">
        <v>1442.7194395999989</v>
      </c>
      <c r="BV40" s="158">
        <v>1143.9083112699998</v>
      </c>
      <c r="BW40" s="158">
        <v>602.98041054999987</v>
      </c>
      <c r="BX40" s="158">
        <v>435.35880446500005</v>
      </c>
      <c r="BY40" s="158">
        <v>300.02276639000007</v>
      </c>
      <c r="BZ40" s="158">
        <v>193.83405320783314</v>
      </c>
      <c r="CA40" s="158">
        <v>139.29519614856667</v>
      </c>
      <c r="CB40" s="158">
        <v>85.232356597862534</v>
      </c>
      <c r="CC40" s="158">
        <v>0</v>
      </c>
      <c r="CD40" s="158">
        <v>0</v>
      </c>
      <c r="CE40" s="159">
        <v>0</v>
      </c>
    </row>
    <row r="41" spans="1:83" ht="26.25" customHeight="1" x14ac:dyDescent="0.35">
      <c r="A41" s="152"/>
      <c r="B41" s="53" t="s">
        <v>254</v>
      </c>
      <c r="C41" s="157" t="s">
        <v>225</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40</v>
      </c>
      <c r="AA41" s="158">
        <v>42</v>
      </c>
      <c r="AB41" s="158">
        <v>42</v>
      </c>
      <c r="AC41" s="158">
        <v>42</v>
      </c>
      <c r="AD41" s="158">
        <v>47</v>
      </c>
      <c r="AE41" s="158">
        <v>55</v>
      </c>
      <c r="AF41" s="158">
        <v>81</v>
      </c>
      <c r="AG41" s="158">
        <v>92</v>
      </c>
      <c r="AH41" s="158">
        <v>105</v>
      </c>
      <c r="AI41" s="158">
        <v>125</v>
      </c>
      <c r="AJ41" s="158">
        <v>149</v>
      </c>
      <c r="AK41" s="158">
        <v>158</v>
      </c>
      <c r="AL41" s="158">
        <v>152</v>
      </c>
      <c r="AM41" s="158">
        <v>141</v>
      </c>
      <c r="AN41" s="158">
        <v>161</v>
      </c>
      <c r="AO41" s="158">
        <v>164</v>
      </c>
      <c r="AP41" s="158">
        <v>168.30699999999999</v>
      </c>
      <c r="AQ41" s="158">
        <v>50.746000000000002</v>
      </c>
      <c r="AR41" s="158">
        <v>26.87</v>
      </c>
      <c r="AS41" s="158">
        <v>30.309000000000001</v>
      </c>
      <c r="AT41" s="158">
        <v>33.664999999999999</v>
      </c>
      <c r="AU41" s="158">
        <v>30.951000000000001</v>
      </c>
      <c r="AV41" s="158">
        <v>31.5</v>
      </c>
      <c r="AW41" s="158">
        <v>33</v>
      </c>
      <c r="AX41" s="158">
        <v>27</v>
      </c>
      <c r="AY41" s="158">
        <v>28.556999999999999</v>
      </c>
      <c r="AZ41" s="158">
        <v>32.725000000000001</v>
      </c>
      <c r="BA41" s="158">
        <v>35.762999999999998</v>
      </c>
      <c r="BB41" s="158">
        <v>38.264000000000003</v>
      </c>
      <c r="BC41" s="158">
        <v>38.268000000000001</v>
      </c>
      <c r="BD41" s="158">
        <v>44.713000000000001</v>
      </c>
      <c r="BE41" s="158">
        <v>55.794706500000004</v>
      </c>
      <c r="BF41" s="158">
        <v>68.735896129999986</v>
      </c>
      <c r="BG41" s="158">
        <v>127.61983736719999</v>
      </c>
      <c r="BH41" s="158">
        <v>149.76499999999999</v>
      </c>
      <c r="BI41" s="158">
        <v>163.62538309999999</v>
      </c>
      <c r="BJ41" s="158">
        <v>175.38975154999997</v>
      </c>
      <c r="BK41" s="158">
        <v>246.68661228606564</v>
      </c>
      <c r="BL41" s="158">
        <v>320.89652102000002</v>
      </c>
      <c r="BM41" s="158">
        <v>344.51753750999995</v>
      </c>
      <c r="BN41" s="158">
        <v>343.25488572749998</v>
      </c>
      <c r="BO41" s="158">
        <v>365.53661895000005</v>
      </c>
      <c r="BP41" s="158">
        <v>395.77258469999998</v>
      </c>
      <c r="BQ41" s="158">
        <v>399.99203899000008</v>
      </c>
      <c r="BR41" s="158">
        <v>416.55604172</v>
      </c>
      <c r="BS41" s="158">
        <v>440.94097081999979</v>
      </c>
      <c r="BT41" s="158">
        <v>436.45777384000002</v>
      </c>
      <c r="BU41" s="158">
        <v>427.42290979000001</v>
      </c>
      <c r="BV41" s="158">
        <v>427.6445236400001</v>
      </c>
      <c r="BW41" s="158">
        <v>419.32425564000005</v>
      </c>
      <c r="BX41" s="158">
        <v>383.74534449999982</v>
      </c>
      <c r="BY41" s="158">
        <v>362.39539741000004</v>
      </c>
      <c r="BZ41" s="158">
        <v>388.55787692185226</v>
      </c>
      <c r="CA41" s="158">
        <v>431.36949049112195</v>
      </c>
      <c r="CB41" s="158">
        <v>456.59587574576005</v>
      </c>
      <c r="CC41" s="158">
        <v>455.35093564107814</v>
      </c>
      <c r="CD41" s="158">
        <v>468.99161214345844</v>
      </c>
      <c r="CE41" s="159">
        <v>487.42551037665675</v>
      </c>
    </row>
    <row r="42" spans="1:83" x14ac:dyDescent="0.35">
      <c r="A42" s="152"/>
      <c r="B42" s="53" t="s">
        <v>255</v>
      </c>
      <c r="C42" s="157" t="s">
        <v>225</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16</v>
      </c>
      <c r="AI42" s="158">
        <v>16</v>
      </c>
      <c r="AJ42" s="158">
        <v>16</v>
      </c>
      <c r="AK42" s="158">
        <v>16</v>
      </c>
      <c r="AL42" s="158">
        <v>16</v>
      </c>
      <c r="AM42" s="158">
        <v>17</v>
      </c>
      <c r="AN42" s="158">
        <v>18</v>
      </c>
      <c r="AO42" s="158">
        <v>17</v>
      </c>
      <c r="AP42" s="158">
        <v>14</v>
      </c>
      <c r="AQ42" s="158">
        <v>0.434</v>
      </c>
      <c r="AR42" s="158">
        <v>0</v>
      </c>
      <c r="AS42" s="158">
        <v>0</v>
      </c>
      <c r="AT42" s="158">
        <v>0</v>
      </c>
      <c r="AU42" s="158">
        <v>0</v>
      </c>
      <c r="AV42" s="158">
        <v>0</v>
      </c>
      <c r="AW42" s="158">
        <v>0</v>
      </c>
      <c r="AX42" s="158">
        <v>0</v>
      </c>
      <c r="AY42" s="158">
        <v>0</v>
      </c>
      <c r="AZ42" s="158">
        <v>0</v>
      </c>
      <c r="BA42" s="158">
        <v>0</v>
      </c>
      <c r="BB42" s="158">
        <v>0</v>
      </c>
      <c r="BC42" s="158">
        <v>0</v>
      </c>
      <c r="BD42" s="158">
        <v>0</v>
      </c>
      <c r="BE42" s="158">
        <v>0</v>
      </c>
      <c r="BF42" s="158">
        <v>0</v>
      </c>
      <c r="BG42" s="158">
        <v>0</v>
      </c>
      <c r="BH42" s="158">
        <v>0</v>
      </c>
      <c r="BI42" s="158">
        <v>0</v>
      </c>
      <c r="BJ42" s="158">
        <v>0</v>
      </c>
      <c r="BK42" s="158">
        <v>0</v>
      </c>
      <c r="BL42" s="158">
        <v>0</v>
      </c>
      <c r="BM42" s="158">
        <v>0</v>
      </c>
      <c r="BN42" s="158">
        <v>0</v>
      </c>
      <c r="BO42" s="158"/>
      <c r="BP42" s="158"/>
      <c r="BQ42" s="158"/>
      <c r="BR42" s="158"/>
      <c r="BS42" s="158"/>
      <c r="BT42" s="158"/>
      <c r="BU42" s="158"/>
      <c r="BV42" s="158"/>
      <c r="BW42" s="158"/>
      <c r="BX42" s="158"/>
      <c r="BY42" s="158"/>
      <c r="BZ42" s="158"/>
      <c r="CA42" s="158"/>
      <c r="CB42" s="158"/>
      <c r="CC42" s="158"/>
      <c r="CD42" s="158"/>
      <c r="CE42" s="159"/>
    </row>
    <row r="43" spans="1:83" x14ac:dyDescent="0.35">
      <c r="A43" s="163"/>
      <c r="B43" s="53" t="s">
        <v>256</v>
      </c>
      <c r="C43" s="157" t="s">
        <v>222</v>
      </c>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f>Industrial_injuries_benefits!BL15</f>
        <v>5.5109329999999996</v>
      </c>
      <c r="BM43" s="158">
        <f>Industrial_injuries_benefits!BM15</f>
        <v>7.0408049999999998</v>
      </c>
      <c r="BN43" s="158">
        <f>Industrial_injuries_benefits!BN15</f>
        <v>9.2482140000000008</v>
      </c>
      <c r="BO43" s="158">
        <f>Industrial_injuries_benefits!BO15</f>
        <v>9.5133209999999995</v>
      </c>
      <c r="BP43" s="158">
        <f>Industrial_injuries_benefits!BP15</f>
        <v>9.4075343484310903</v>
      </c>
      <c r="BQ43" s="158">
        <f>Industrial_injuries_benefits!BQ15</f>
        <v>9.2168086836232543</v>
      </c>
      <c r="BR43" s="158">
        <f>Industrial_injuries_benefits!BR15</f>
        <v>37.532187830000005</v>
      </c>
      <c r="BS43" s="158">
        <f>Industrial_injuries_benefits!BS15</f>
        <v>43.794516459999997</v>
      </c>
      <c r="BT43" s="158">
        <f>Industrial_injuries_benefits!BT15</f>
        <v>41.280517799999998</v>
      </c>
      <c r="BU43" s="158">
        <f>Industrial_injuries_benefits!BU15</f>
        <v>48.629247100000001</v>
      </c>
      <c r="BV43" s="158">
        <f>Industrial_injuries_benefits!BV15</f>
        <v>41.032349681177138</v>
      </c>
      <c r="BW43" s="158">
        <f>Industrial_injuries_benefits!BW15</f>
        <v>43.885255000000001</v>
      </c>
      <c r="BX43" s="158">
        <f>Industrial_injuries_benefits!BX15</f>
        <v>41.886665799999996</v>
      </c>
      <c r="BY43" s="158">
        <f>Industrial_injuries_benefits!BY15</f>
        <v>41.936323200000004</v>
      </c>
      <c r="BZ43" s="158">
        <f>Industrial_injuries_benefits!BZ15</f>
        <v>41.223483928262851</v>
      </c>
      <c r="CA43" s="158">
        <f>Industrial_injuries_benefits!CA15</f>
        <v>42.423769247809695</v>
      </c>
      <c r="CB43" s="158">
        <f>Industrial_injuries_benefits!CB15</f>
        <v>43.026740136763365</v>
      </c>
      <c r="CC43" s="158">
        <f>Industrial_injuries_benefits!CC15</f>
        <v>42.632828864588191</v>
      </c>
      <c r="CD43" s="158">
        <f>Industrial_injuries_benefits!CD15</f>
        <v>42.213745720955835</v>
      </c>
      <c r="CE43" s="159">
        <f>Industrial_injuries_benefits!CE15</f>
        <v>41.947224631673819</v>
      </c>
    </row>
    <row r="44" spans="1:83" x14ac:dyDescent="0.35">
      <c r="A44" s="152"/>
      <c r="B44" s="53" t="s">
        <v>257</v>
      </c>
      <c r="C44" s="157" t="s">
        <v>222</v>
      </c>
      <c r="D44" s="158">
        <v>0</v>
      </c>
      <c r="E44" s="158">
        <v>0</v>
      </c>
      <c r="F44" s="158">
        <v>0</v>
      </c>
      <c r="G44" s="158">
        <v>0</v>
      </c>
      <c r="H44" s="158">
        <v>0</v>
      </c>
      <c r="I44" s="158">
        <v>0</v>
      </c>
      <c r="J44" s="158">
        <v>0</v>
      </c>
      <c r="K44" s="158">
        <v>0</v>
      </c>
      <c r="L44" s="158">
        <v>0</v>
      </c>
      <c r="M44" s="158">
        <v>0</v>
      </c>
      <c r="N44" s="158">
        <v>0</v>
      </c>
      <c r="O44" s="158">
        <v>0</v>
      </c>
      <c r="P44" s="158">
        <v>0</v>
      </c>
      <c r="Q44" s="158">
        <v>0</v>
      </c>
      <c r="R44" s="158">
        <v>0</v>
      </c>
      <c r="S44" s="158">
        <v>0</v>
      </c>
      <c r="T44" s="158">
        <v>0</v>
      </c>
      <c r="U44" s="158">
        <v>0</v>
      </c>
      <c r="V44" s="158">
        <v>0</v>
      </c>
      <c r="W44" s="158">
        <v>0</v>
      </c>
      <c r="X44" s="158">
        <v>0</v>
      </c>
      <c r="Y44" s="158">
        <v>0</v>
      </c>
      <c r="Z44" s="158">
        <v>0</v>
      </c>
      <c r="AA44" s="158">
        <v>0</v>
      </c>
      <c r="AB44" s="158">
        <v>0</v>
      </c>
      <c r="AC44" s="158">
        <v>0</v>
      </c>
      <c r="AD44" s="158">
        <v>0</v>
      </c>
      <c r="AE44" s="158">
        <v>0.2</v>
      </c>
      <c r="AF44" s="158">
        <v>8.1999999999999993</v>
      </c>
      <c r="AG44" s="158">
        <v>19.8</v>
      </c>
      <c r="AH44" s="158">
        <v>47</v>
      </c>
      <c r="AI44" s="158">
        <v>79</v>
      </c>
      <c r="AJ44" s="158">
        <v>125</v>
      </c>
      <c r="AK44" s="158">
        <v>173</v>
      </c>
      <c r="AL44" s="158">
        <v>236</v>
      </c>
      <c r="AM44" s="158">
        <v>304</v>
      </c>
      <c r="AN44" s="158">
        <v>356</v>
      </c>
      <c r="AO44" s="158">
        <v>422</v>
      </c>
      <c r="AP44" s="158">
        <v>514</v>
      </c>
      <c r="AQ44" s="158">
        <v>596.22199999999998</v>
      </c>
      <c r="AR44" s="158">
        <v>675.34</v>
      </c>
      <c r="AS44" s="158">
        <v>769.49900000000002</v>
      </c>
      <c r="AT44" s="158">
        <v>883.25800000000004</v>
      </c>
      <c r="AU44" s="158">
        <v>1061.8779999999999</v>
      </c>
      <c r="AV44" s="158">
        <v>68.302000000000007</v>
      </c>
      <c r="AW44" s="158">
        <v>0</v>
      </c>
      <c r="AX44" s="158">
        <v>0</v>
      </c>
      <c r="AY44" s="158">
        <v>0</v>
      </c>
      <c r="AZ44" s="158">
        <v>0</v>
      </c>
      <c r="BA44" s="158">
        <v>0</v>
      </c>
      <c r="BB44" s="158">
        <v>0</v>
      </c>
      <c r="BC44" s="158">
        <v>0</v>
      </c>
      <c r="BD44" s="158">
        <v>0</v>
      </c>
      <c r="BE44" s="158">
        <v>0</v>
      </c>
      <c r="BF44" s="158">
        <v>0</v>
      </c>
      <c r="BG44" s="158">
        <v>0</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9">
        <v>0</v>
      </c>
    </row>
    <row r="45" spans="1:83" x14ac:dyDescent="0.35">
      <c r="A45" s="163"/>
      <c r="B45" s="53" t="s">
        <v>30</v>
      </c>
      <c r="C45" s="157" t="s">
        <v>222</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v>
      </c>
      <c r="AF45" s="158">
        <v>0</v>
      </c>
      <c r="AG45" s="158">
        <v>0</v>
      </c>
      <c r="AH45" s="158">
        <v>0</v>
      </c>
      <c r="AI45" s="158">
        <v>0</v>
      </c>
      <c r="AJ45" s="158">
        <v>0</v>
      </c>
      <c r="AK45" s="158">
        <v>0</v>
      </c>
      <c r="AL45" s="158">
        <v>0</v>
      </c>
      <c r="AM45" s="158">
        <v>0</v>
      </c>
      <c r="AN45" s="158">
        <v>0</v>
      </c>
      <c r="AO45" s="158">
        <v>0</v>
      </c>
      <c r="AP45" s="158">
        <v>0</v>
      </c>
      <c r="AQ45" s="158">
        <v>0</v>
      </c>
      <c r="AR45" s="158">
        <v>0</v>
      </c>
      <c r="AS45" s="158">
        <v>0</v>
      </c>
      <c r="AT45" s="158">
        <v>0</v>
      </c>
      <c r="AU45" s="158">
        <v>0</v>
      </c>
      <c r="AV45" s="158">
        <v>0</v>
      </c>
      <c r="AW45" s="158">
        <v>0</v>
      </c>
      <c r="AX45" s="158">
        <v>0</v>
      </c>
      <c r="AY45" s="158">
        <v>0</v>
      </c>
      <c r="AZ45" s="158">
        <v>0</v>
      </c>
      <c r="BA45" s="158">
        <v>0</v>
      </c>
      <c r="BB45" s="158">
        <v>0</v>
      </c>
      <c r="BC45" s="158">
        <v>0.56699999999999995</v>
      </c>
      <c r="BD45" s="158">
        <v>42.750999999999998</v>
      </c>
      <c r="BE45" s="158">
        <v>82</v>
      </c>
      <c r="BF45" s="158">
        <v>180.13019312</v>
      </c>
      <c r="BG45" s="158">
        <v>139.34738139999999</v>
      </c>
      <c r="BH45" s="158">
        <v>87.293999999999997</v>
      </c>
      <c r="BI45" s="158">
        <v>71.74855457999999</v>
      </c>
      <c r="BJ45" s="158">
        <v>86.415832980000019</v>
      </c>
      <c r="BK45" s="158">
        <v>109.97339909</v>
      </c>
      <c r="BL45" s="158">
        <v>112.23410000000001</v>
      </c>
      <c r="BM45" s="158">
        <v>115.10395912999999</v>
      </c>
      <c r="BN45" s="158">
        <v>138.13980000000001</v>
      </c>
      <c r="BO45" s="158">
        <v>47.019696670000002</v>
      </c>
      <c r="BP45" s="158">
        <v>1.39356865</v>
      </c>
      <c r="BQ45" s="158">
        <v>0.86930000000000007</v>
      </c>
      <c r="BR45" s="158">
        <v>0.41239731999999996</v>
      </c>
      <c r="BS45" s="165">
        <v>9.3574789999999977E-2</v>
      </c>
      <c r="BT45" s="158">
        <v>2.7997579999999994E-2</v>
      </c>
      <c r="BU45" s="158">
        <v>3.2353730000000004E-2</v>
      </c>
      <c r="BV45" s="158">
        <v>0</v>
      </c>
      <c r="BW45" s="158">
        <v>0</v>
      </c>
      <c r="BX45" s="158">
        <v>0</v>
      </c>
      <c r="BY45" s="158">
        <v>0</v>
      </c>
      <c r="BZ45" s="158">
        <v>0</v>
      </c>
      <c r="CA45" s="158">
        <v>0</v>
      </c>
      <c r="CB45" s="158">
        <v>0</v>
      </c>
      <c r="CC45" s="158">
        <v>0</v>
      </c>
      <c r="CD45" s="158">
        <v>0</v>
      </c>
      <c r="CE45" s="159">
        <v>0</v>
      </c>
    </row>
    <row r="46" spans="1:83" ht="27" customHeight="1" x14ac:dyDescent="0.35">
      <c r="A46" s="163"/>
      <c r="B46" s="53" t="s">
        <v>258</v>
      </c>
      <c r="C46" s="157" t="s">
        <v>222</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0</v>
      </c>
      <c r="BD46" s="158">
        <v>0</v>
      </c>
      <c r="BE46" s="158">
        <v>0</v>
      </c>
      <c r="BF46" s="158">
        <v>0</v>
      </c>
      <c r="BG46" s="158">
        <v>0</v>
      </c>
      <c r="BH46" s="158">
        <v>0</v>
      </c>
      <c r="BI46" s="158">
        <v>0</v>
      </c>
      <c r="BJ46" s="158">
        <v>0</v>
      </c>
      <c r="BK46" s="158">
        <v>0</v>
      </c>
      <c r="BL46" s="158">
        <v>0</v>
      </c>
      <c r="BM46" s="158">
        <v>0</v>
      </c>
      <c r="BN46" s="158">
        <v>0</v>
      </c>
      <c r="BO46" s="158">
        <v>5.1059946700000003</v>
      </c>
      <c r="BP46" s="158">
        <v>18.281430299999997</v>
      </c>
      <c r="BQ46" s="158">
        <v>32.793243410000002</v>
      </c>
      <c r="BR46" s="158">
        <v>31.126738449999994</v>
      </c>
      <c r="BS46" s="158">
        <v>22.156157419999996</v>
      </c>
      <c r="BT46" s="158">
        <v>20.333625230000003</v>
      </c>
      <c r="BU46" s="158">
        <v>14.29373391</v>
      </c>
      <c r="BV46" s="158">
        <v>12.715927000000001</v>
      </c>
      <c r="BW46" s="158">
        <v>13.863351</v>
      </c>
      <c r="BX46" s="158">
        <v>11.230656439999999</v>
      </c>
      <c r="BY46" s="158">
        <v>18.075481800000002</v>
      </c>
      <c r="BZ46" s="158">
        <v>5.8528089999999997</v>
      </c>
      <c r="CA46" s="158">
        <v>0</v>
      </c>
      <c r="CB46" s="158">
        <v>0</v>
      </c>
      <c r="CC46" s="158">
        <v>0</v>
      </c>
      <c r="CD46" s="158">
        <v>0</v>
      </c>
      <c r="CE46" s="159">
        <v>0</v>
      </c>
    </row>
    <row r="47" spans="1:83" x14ac:dyDescent="0.35">
      <c r="A47" s="152"/>
      <c r="B47" s="53" t="s">
        <v>259</v>
      </c>
      <c r="C47" s="157" t="s">
        <v>222</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17.8</v>
      </c>
      <c r="AG47" s="158">
        <v>6</v>
      </c>
      <c r="AH47" s="158">
        <v>22</v>
      </c>
      <c r="AI47" s="158">
        <v>43</v>
      </c>
      <c r="AJ47" s="158">
        <v>61</v>
      </c>
      <c r="AK47" s="158">
        <v>76</v>
      </c>
      <c r="AL47" s="158">
        <v>91</v>
      </c>
      <c r="AM47" s="158">
        <v>107</v>
      </c>
      <c r="AN47" s="158">
        <v>120</v>
      </c>
      <c r="AO47" s="158">
        <v>134</v>
      </c>
      <c r="AP47" s="158">
        <v>148</v>
      </c>
      <c r="AQ47" s="158">
        <v>162.69300000000001</v>
      </c>
      <c r="AR47" s="158">
        <v>179.143</v>
      </c>
      <c r="AS47" s="158">
        <v>199.464</v>
      </c>
      <c r="AT47" s="158">
        <v>228.85900000000001</v>
      </c>
      <c r="AU47" s="158">
        <v>248.62757479708401</v>
      </c>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66"/>
      <c r="BT47" s="158"/>
      <c r="BU47" s="158"/>
      <c r="BV47" s="158"/>
      <c r="BW47" s="158"/>
      <c r="BX47" s="158"/>
      <c r="BY47" s="158"/>
      <c r="BZ47" s="158"/>
      <c r="CA47" s="158"/>
      <c r="CB47" s="158"/>
      <c r="CC47" s="158"/>
      <c r="CD47" s="158"/>
      <c r="CE47" s="159"/>
    </row>
    <row r="48" spans="1:83" x14ac:dyDescent="0.35">
      <c r="A48" s="152"/>
      <c r="B48" s="53" t="s">
        <v>260</v>
      </c>
      <c r="C48" s="157" t="s">
        <v>222</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58">
        <v>0</v>
      </c>
      <c r="AM48" s="158">
        <v>0</v>
      </c>
      <c r="AN48" s="158">
        <v>0</v>
      </c>
      <c r="AO48" s="158">
        <v>0</v>
      </c>
      <c r="AP48" s="158">
        <v>0</v>
      </c>
      <c r="AQ48" s="158">
        <v>0</v>
      </c>
      <c r="AR48" s="158">
        <v>0</v>
      </c>
      <c r="AS48" s="158">
        <v>0</v>
      </c>
      <c r="AT48" s="158">
        <v>0</v>
      </c>
      <c r="AU48" s="158">
        <v>0</v>
      </c>
      <c r="AV48" s="158">
        <v>0</v>
      </c>
      <c r="AW48" s="158">
        <v>0</v>
      </c>
      <c r="AX48" s="158">
        <v>0</v>
      </c>
      <c r="AY48" s="158">
        <v>0</v>
      </c>
      <c r="AZ48" s="158">
        <v>0</v>
      </c>
      <c r="BA48" s="158">
        <v>0</v>
      </c>
      <c r="BB48" s="158">
        <v>0</v>
      </c>
      <c r="BC48" s="158">
        <v>0</v>
      </c>
      <c r="BD48" s="158">
        <v>0</v>
      </c>
      <c r="BE48" s="158">
        <v>0</v>
      </c>
      <c r="BF48" s="158">
        <v>0</v>
      </c>
      <c r="BG48" s="158">
        <v>0</v>
      </c>
      <c r="BH48" s="158">
        <v>0</v>
      </c>
      <c r="BI48" s="158">
        <v>878.05845391999992</v>
      </c>
      <c r="BJ48" s="158">
        <v>0</v>
      </c>
      <c r="BK48" s="158">
        <v>0</v>
      </c>
      <c r="BL48" s="158">
        <v>0</v>
      </c>
      <c r="BM48" s="158">
        <v>0</v>
      </c>
      <c r="BN48" s="158">
        <v>0</v>
      </c>
      <c r="BO48" s="158">
        <v>0</v>
      </c>
      <c r="BP48" s="158">
        <v>0</v>
      </c>
      <c r="BQ48" s="158">
        <v>0</v>
      </c>
      <c r="BR48" s="158">
        <v>0</v>
      </c>
      <c r="BS48" s="165">
        <v>0</v>
      </c>
      <c r="BT48" s="158">
        <v>0</v>
      </c>
      <c r="BU48" s="158">
        <v>0</v>
      </c>
      <c r="BV48" s="158">
        <v>0</v>
      </c>
      <c r="BW48" s="158">
        <v>0</v>
      </c>
      <c r="BX48" s="158">
        <v>0</v>
      </c>
      <c r="BY48" s="158">
        <v>0</v>
      </c>
      <c r="BZ48" s="158">
        <v>0</v>
      </c>
      <c r="CA48" s="158">
        <v>0</v>
      </c>
      <c r="CB48" s="158">
        <v>0</v>
      </c>
      <c r="CC48" s="158">
        <v>0</v>
      </c>
      <c r="CD48" s="158">
        <v>0</v>
      </c>
      <c r="CE48" s="159">
        <v>0</v>
      </c>
    </row>
    <row r="49" spans="1:83" x14ac:dyDescent="0.35">
      <c r="A49" s="152"/>
      <c r="B49" s="53" t="s">
        <v>261</v>
      </c>
      <c r="C49" s="157" t="s">
        <v>222</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512.54700000000003</v>
      </c>
      <c r="BI49" s="158">
        <v>253.96029677999999</v>
      </c>
      <c r="BJ49" s="158">
        <v>0</v>
      </c>
      <c r="BK49" s="158">
        <v>0</v>
      </c>
      <c r="BL49" s="158">
        <v>0</v>
      </c>
      <c r="BM49" s="158">
        <v>0</v>
      </c>
      <c r="BN49" s="158">
        <v>0</v>
      </c>
      <c r="BO49" s="158">
        <v>0</v>
      </c>
      <c r="BP49" s="158">
        <v>0</v>
      </c>
      <c r="BQ49" s="158">
        <v>0</v>
      </c>
      <c r="BR49" s="158">
        <v>0</v>
      </c>
      <c r="BS49" s="165">
        <v>0</v>
      </c>
      <c r="BT49" s="158">
        <v>0</v>
      </c>
      <c r="BU49" s="158">
        <v>0</v>
      </c>
      <c r="BV49" s="158">
        <v>0</v>
      </c>
      <c r="BW49" s="158">
        <v>0</v>
      </c>
      <c r="BX49" s="158">
        <v>0</v>
      </c>
      <c r="BY49" s="158">
        <v>0</v>
      </c>
      <c r="BZ49" s="158">
        <v>0</v>
      </c>
      <c r="CA49" s="158">
        <v>0</v>
      </c>
      <c r="CB49" s="158">
        <v>0</v>
      </c>
      <c r="CC49" s="158">
        <v>0</v>
      </c>
      <c r="CD49" s="158">
        <v>0</v>
      </c>
      <c r="CE49" s="159">
        <v>0</v>
      </c>
    </row>
    <row r="50" spans="1:83" x14ac:dyDescent="0.35">
      <c r="A50" s="152"/>
      <c r="B50" s="53" t="s">
        <v>262</v>
      </c>
      <c r="C50" s="157" t="s">
        <v>222</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305.50299999999999</v>
      </c>
      <c r="BE50" s="158">
        <v>364.963506</v>
      </c>
      <c r="BF50" s="158">
        <v>374.49799999999999</v>
      </c>
      <c r="BG50" s="158">
        <v>411.85500000000002</v>
      </c>
      <c r="BH50" s="158">
        <v>435.49299999999999</v>
      </c>
      <c r="BI50" s="158">
        <v>460.57299999999998</v>
      </c>
      <c r="BJ50" s="158">
        <v>487.84199999999998</v>
      </c>
      <c r="BK50" s="158">
        <v>509.73661300000003</v>
      </c>
      <c r="BL50" s="158">
        <v>527.65851588422947</v>
      </c>
      <c r="BM50" s="158">
        <v>548.84926471978326</v>
      </c>
      <c r="BN50" s="158">
        <v>578.13293398888891</v>
      </c>
      <c r="BO50" s="158">
        <v>587.18538852998768</v>
      </c>
      <c r="BP50" s="158">
        <v>595.99799999999993</v>
      </c>
      <c r="BQ50" s="158">
        <v>606.39532681999992</v>
      </c>
      <c r="BR50" s="158">
        <v>611.93929700000001</v>
      </c>
      <c r="BS50" s="158">
        <v>621.7497810999995</v>
      </c>
      <c r="BT50" s="158">
        <v>627.55100000000004</v>
      </c>
      <c r="BU50" s="158">
        <v>654.75289959999998</v>
      </c>
      <c r="BV50" s="158">
        <v>468</v>
      </c>
      <c r="BW50" s="158">
        <v>253.047256</v>
      </c>
      <c r="BX50" s="158">
        <v>0</v>
      </c>
      <c r="BY50" s="158">
        <v>0</v>
      </c>
      <c r="BZ50" s="158">
        <v>0</v>
      </c>
      <c r="CA50" s="158">
        <v>0</v>
      </c>
      <c r="CB50" s="158">
        <v>0</v>
      </c>
      <c r="CC50" s="158">
        <v>0</v>
      </c>
      <c r="CD50" s="158">
        <v>0</v>
      </c>
      <c r="CE50" s="159">
        <v>0</v>
      </c>
    </row>
    <row r="51" spans="1:83" ht="27" customHeight="1" x14ac:dyDescent="0.35">
      <c r="A51" s="152"/>
      <c r="B51" s="53" t="s">
        <v>31</v>
      </c>
      <c r="C51" s="157" t="s">
        <v>231</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0</v>
      </c>
      <c r="BE51" s="158">
        <v>0</v>
      </c>
      <c r="BF51" s="158">
        <v>0</v>
      </c>
      <c r="BG51" s="158">
        <v>2336.1031234350612</v>
      </c>
      <c r="BH51" s="158">
        <v>5970.616</v>
      </c>
      <c r="BI51" s="158">
        <v>6426.2752195999992</v>
      </c>
      <c r="BJ51" s="158">
        <v>6868.5436595999981</v>
      </c>
      <c r="BK51" s="158">
        <v>7367.1248207140325</v>
      </c>
      <c r="BL51" s="158">
        <v>7703.3184822999983</v>
      </c>
      <c r="BM51" s="158">
        <v>8128.8851483599992</v>
      </c>
      <c r="BN51" s="158">
        <v>8242.1568431600008</v>
      </c>
      <c r="BO51" s="158">
        <v>8052.1531093100002</v>
      </c>
      <c r="BP51" s="158">
        <v>7510.8751163199995</v>
      </c>
      <c r="BQ51" s="158">
        <v>7041.5234761999718</v>
      </c>
      <c r="BR51" s="158">
        <v>6576.0799377400017</v>
      </c>
      <c r="BS51" s="158">
        <v>6078.7060508699969</v>
      </c>
      <c r="BT51" s="158">
        <v>5665.5855551100012</v>
      </c>
      <c r="BU51" s="158">
        <v>5367.6480182400001</v>
      </c>
      <c r="BV51" s="158">
        <v>5139.8772267200002</v>
      </c>
      <c r="BW51" s="158">
        <v>5060.8868007399979</v>
      </c>
      <c r="BX51" s="158">
        <v>5071.059797515044</v>
      </c>
      <c r="BY51" s="158">
        <v>4834.2942617304216</v>
      </c>
      <c r="BZ51" s="158">
        <v>4905.0693921279026</v>
      </c>
      <c r="CA51" s="158">
        <v>5377.3421243669018</v>
      </c>
      <c r="CB51" s="158">
        <v>5283.1699946853259</v>
      </c>
      <c r="CC51" s="158">
        <v>5102.193710774337</v>
      </c>
      <c r="CD51" s="158">
        <v>4913.654467988923</v>
      </c>
      <c r="CE51" s="159">
        <v>4699.9413100019092</v>
      </c>
    </row>
    <row r="52" spans="1:83" x14ac:dyDescent="0.35">
      <c r="A52" s="152"/>
      <c r="B52" s="167" t="s">
        <v>263</v>
      </c>
      <c r="C52" s="157" t="s">
        <v>222</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0</v>
      </c>
      <c r="BH52" s="158">
        <v>0</v>
      </c>
      <c r="BI52" s="158">
        <v>0</v>
      </c>
      <c r="BJ52" s="158">
        <v>0</v>
      </c>
      <c r="BK52" s="158">
        <v>0</v>
      </c>
      <c r="BL52" s="158">
        <v>0</v>
      </c>
      <c r="BM52" s="158">
        <v>0</v>
      </c>
      <c r="BN52" s="158">
        <v>0</v>
      </c>
      <c r="BO52" s="158">
        <v>0</v>
      </c>
      <c r="BP52" s="158">
        <v>0</v>
      </c>
      <c r="BQ52" s="158">
        <v>160.53506744000006</v>
      </c>
      <c r="BR52" s="158">
        <v>1564.5904814800003</v>
      </c>
      <c r="BS52" s="158">
        <v>3004.5842815999995</v>
      </c>
      <c r="BT52" s="158">
        <v>5160.3790036200016</v>
      </c>
      <c r="BU52" s="158">
        <v>8637.4619246299953</v>
      </c>
      <c r="BV52" s="158">
        <v>10625.410146370003</v>
      </c>
      <c r="BW52" s="158">
        <v>12499.829984840002</v>
      </c>
      <c r="BX52" s="158">
        <v>13688.584215360006</v>
      </c>
      <c r="BY52" s="158">
        <v>15040.868037580291</v>
      </c>
      <c r="BZ52" s="158">
        <v>17560.940488615201</v>
      </c>
      <c r="CA52" s="158">
        <v>21676.650435287971</v>
      </c>
      <c r="CB52" s="158">
        <v>24628.2962011247</v>
      </c>
      <c r="CC52" s="158">
        <v>26504.517252061298</v>
      </c>
      <c r="CD52" s="158">
        <v>28497.762264064968</v>
      </c>
      <c r="CE52" s="159">
        <v>30710.296153031111</v>
      </c>
    </row>
    <row r="53" spans="1:83" x14ac:dyDescent="0.35">
      <c r="A53" s="163"/>
      <c r="B53" s="53" t="s">
        <v>264</v>
      </c>
      <c r="C53" s="157" t="s">
        <v>222</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v>3.4569999999999999</v>
      </c>
      <c r="AY53" s="158">
        <v>4.1285950413223143</v>
      </c>
      <c r="AZ53" s="158">
        <v>5.4580000000000002</v>
      </c>
      <c r="BA53" s="158">
        <v>4.9669999999999996</v>
      </c>
      <c r="BB53" s="158">
        <v>8.2967250384024585</v>
      </c>
      <c r="BC53" s="158">
        <v>10.563000000000001</v>
      </c>
      <c r="BD53" s="158">
        <v>11.87267336961207</v>
      </c>
      <c r="BE53" s="158">
        <v>14.399096999999999</v>
      </c>
      <c r="BF53" s="158">
        <v>19.709695</v>
      </c>
      <c r="BG53" s="158">
        <v>19.340500802146213</v>
      </c>
      <c r="BH53" s="158">
        <v>20.643089</v>
      </c>
      <c r="BI53" s="158">
        <v>46.53799999999999</v>
      </c>
      <c r="BJ53" s="158">
        <v>32.67</v>
      </c>
      <c r="BK53" s="158">
        <v>27.44</v>
      </c>
      <c r="BL53" s="158">
        <v>31.553068</v>
      </c>
      <c r="BM53" s="158">
        <v>35.207568999999999</v>
      </c>
      <c r="BN53" s="158">
        <v>38.218910999999999</v>
      </c>
      <c r="BO53" s="158">
        <v>37.692900000000002</v>
      </c>
      <c r="BP53" s="158">
        <v>42.019909411804896</v>
      </c>
      <c r="BQ53" s="158">
        <v>45.458691636376749</v>
      </c>
      <c r="BR53" s="158">
        <v>44.789727000000006</v>
      </c>
      <c r="BS53" s="158">
        <v>46.053681000000005</v>
      </c>
      <c r="BT53" s="158">
        <v>42.152442999999998</v>
      </c>
      <c r="BU53" s="158">
        <v>41.088430800000005</v>
      </c>
      <c r="BV53" s="158">
        <v>44.79290216648203</v>
      </c>
      <c r="BW53" s="158">
        <v>41.78107</v>
      </c>
      <c r="BX53" s="158">
        <v>34.513341790965747</v>
      </c>
      <c r="BY53" s="158">
        <v>36.4904546</v>
      </c>
      <c r="BZ53" s="158">
        <v>36.531662716255141</v>
      </c>
      <c r="CA53" s="158">
        <v>38.06034771893782</v>
      </c>
      <c r="CB53" s="158">
        <v>38.743776257385896</v>
      </c>
      <c r="CC53" s="158">
        <v>37.695284955552189</v>
      </c>
      <c r="CD53" s="158">
        <v>36.575802987797864</v>
      </c>
      <c r="CE53" s="159">
        <v>35.51510692145542</v>
      </c>
    </row>
    <row r="54" spans="1:83" x14ac:dyDescent="0.35">
      <c r="A54" s="152"/>
      <c r="B54" s="53" t="s">
        <v>265</v>
      </c>
      <c r="C54" s="157" t="s">
        <v>222</v>
      </c>
      <c r="D54" s="158">
        <v>0</v>
      </c>
      <c r="E54" s="158">
        <v>0</v>
      </c>
      <c r="F54" s="158">
        <v>0</v>
      </c>
      <c r="G54" s="158">
        <v>0</v>
      </c>
      <c r="H54" s="158">
        <v>0</v>
      </c>
      <c r="I54" s="158">
        <v>0</v>
      </c>
      <c r="J54" s="158">
        <v>0</v>
      </c>
      <c r="K54" s="158">
        <v>0</v>
      </c>
      <c r="L54" s="158">
        <v>0</v>
      </c>
      <c r="M54" s="158">
        <v>0</v>
      </c>
      <c r="N54" s="158">
        <v>0</v>
      </c>
      <c r="O54" s="158">
        <v>0</v>
      </c>
      <c r="P54" s="158">
        <v>0</v>
      </c>
      <c r="Q54" s="158">
        <v>0</v>
      </c>
      <c r="R54" s="158">
        <v>0</v>
      </c>
      <c r="S54" s="158">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55.084215560000004</v>
      </c>
      <c r="BM54" s="158">
        <v>63.075896640000003</v>
      </c>
      <c r="BN54" s="158">
        <v>61.896868359999999</v>
      </c>
      <c r="BO54" s="158">
        <v>39.035515199999999</v>
      </c>
      <c r="BP54" s="158">
        <v>27.879101479999999</v>
      </c>
      <c r="BQ54" s="158">
        <v>25.215089500000001</v>
      </c>
      <c r="BR54" s="158">
        <v>4.0992899999999999</v>
      </c>
      <c r="BS54" s="158">
        <v>0</v>
      </c>
      <c r="BT54" s="158">
        <v>0</v>
      </c>
      <c r="BU54" s="158">
        <v>0</v>
      </c>
      <c r="BV54" s="158">
        <v>0</v>
      </c>
      <c r="BW54" s="158">
        <v>0</v>
      </c>
      <c r="BX54" s="158">
        <v>0</v>
      </c>
      <c r="BY54" s="158">
        <v>0</v>
      </c>
      <c r="BZ54" s="158">
        <v>0</v>
      </c>
      <c r="CA54" s="158">
        <v>0</v>
      </c>
      <c r="CB54" s="158">
        <v>0</v>
      </c>
      <c r="CC54" s="158">
        <v>0</v>
      </c>
      <c r="CD54" s="158">
        <v>0</v>
      </c>
      <c r="CE54" s="159">
        <v>0</v>
      </c>
    </row>
    <row r="55" spans="1:83" x14ac:dyDescent="0.35">
      <c r="A55" s="152"/>
      <c r="B55" s="53" t="s">
        <v>266</v>
      </c>
      <c r="C55" s="157" t="s">
        <v>225</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94.289000000000001</v>
      </c>
      <c r="AR55" s="158">
        <v>3.1640000000000001</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0</v>
      </c>
      <c r="BM55" s="158">
        <v>0</v>
      </c>
      <c r="BN55" s="158">
        <v>0</v>
      </c>
      <c r="BO55" s="158">
        <v>0</v>
      </c>
      <c r="BP55" s="158">
        <v>0</v>
      </c>
      <c r="BQ55" s="158">
        <v>0</v>
      </c>
      <c r="BR55" s="158">
        <v>0</v>
      </c>
      <c r="BS55" s="158">
        <v>0</v>
      </c>
      <c r="BT55" s="158">
        <v>0</v>
      </c>
      <c r="BU55" s="158">
        <v>0</v>
      </c>
      <c r="BV55" s="158">
        <v>0</v>
      </c>
      <c r="BW55" s="158">
        <v>0</v>
      </c>
      <c r="BX55" s="158">
        <v>0</v>
      </c>
      <c r="BY55" s="158">
        <v>0</v>
      </c>
      <c r="BZ55" s="158">
        <v>0</v>
      </c>
      <c r="CA55" s="158">
        <v>0</v>
      </c>
      <c r="CB55" s="158">
        <v>0</v>
      </c>
      <c r="CC55" s="158">
        <v>0</v>
      </c>
      <c r="CD55" s="158">
        <v>0</v>
      </c>
      <c r="CE55" s="159">
        <v>0</v>
      </c>
    </row>
    <row r="56" spans="1:83" ht="27" customHeight="1" x14ac:dyDescent="0.35">
      <c r="A56" s="152"/>
      <c r="B56" s="53" t="s">
        <v>267</v>
      </c>
      <c r="C56" s="157" t="s">
        <v>222</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11.6</v>
      </c>
      <c r="AF56" s="158">
        <v>33.9</v>
      </c>
      <c r="AG56" s="158">
        <v>44.5</v>
      </c>
      <c r="AH56" s="158">
        <v>69</v>
      </c>
      <c r="AI56" s="158">
        <v>85</v>
      </c>
      <c r="AJ56" s="158">
        <v>108</v>
      </c>
      <c r="AK56" s="158">
        <v>130</v>
      </c>
      <c r="AL56" s="158">
        <v>154</v>
      </c>
      <c r="AM56" s="158">
        <v>182</v>
      </c>
      <c r="AN56" s="158">
        <v>236</v>
      </c>
      <c r="AO56" s="158">
        <v>266</v>
      </c>
      <c r="AP56" s="158">
        <v>285</v>
      </c>
      <c r="AQ56" s="158">
        <v>295.17</v>
      </c>
      <c r="AR56" s="158">
        <v>316.22399999999999</v>
      </c>
      <c r="AS56" s="158">
        <v>345.99400000000003</v>
      </c>
      <c r="AT56" s="158">
        <v>428.738</v>
      </c>
      <c r="AU56" s="158">
        <v>596.20899999999983</v>
      </c>
      <c r="AV56" s="158">
        <v>640.11500000000001</v>
      </c>
      <c r="AW56" s="158">
        <v>703.23900000000003</v>
      </c>
      <c r="AX56" s="158">
        <v>775.55</v>
      </c>
      <c r="AY56" s="158">
        <v>820.41200000000003</v>
      </c>
      <c r="AZ56" s="158">
        <v>905.78099999999995</v>
      </c>
      <c r="BA56" s="158">
        <v>998.82600000000002</v>
      </c>
      <c r="BB56" s="158">
        <v>984.22199999999998</v>
      </c>
      <c r="BC56" s="158">
        <v>1006.239</v>
      </c>
      <c r="BD56" s="158">
        <v>1014.208</v>
      </c>
      <c r="BE56" s="158">
        <v>1039.6609860351221</v>
      </c>
      <c r="BF56" s="158">
        <v>957.64443993986208</v>
      </c>
      <c r="BG56" s="158">
        <v>936.04611806509195</v>
      </c>
      <c r="BH56" s="158">
        <v>918.404</v>
      </c>
      <c r="BI56" s="158">
        <v>900.21167600999991</v>
      </c>
      <c r="BJ56" s="158">
        <v>903.50131326000019</v>
      </c>
      <c r="BK56" s="158">
        <v>898.33186294287157</v>
      </c>
      <c r="BL56" s="158">
        <v>887.43066768000006</v>
      </c>
      <c r="BM56" s="158">
        <v>906.54925574000004</v>
      </c>
      <c r="BN56" s="158">
        <v>888.26432449502204</v>
      </c>
      <c r="BO56" s="158">
        <v>880.68628874000012</v>
      </c>
      <c r="BP56" s="158">
        <v>886.86491193999996</v>
      </c>
      <c r="BQ56" s="158">
        <v>859.72773397999993</v>
      </c>
      <c r="BR56" s="158">
        <v>735.16706013999999</v>
      </c>
      <c r="BS56" s="158">
        <v>469.59270565999998</v>
      </c>
      <c r="BT56" s="158">
        <v>234.28937809000001</v>
      </c>
      <c r="BU56" s="158">
        <v>119.58597664999999</v>
      </c>
      <c r="BV56" s="158">
        <v>97.159200739999974</v>
      </c>
      <c r="BW56" s="158">
        <v>89.01216091000002</v>
      </c>
      <c r="BX56" s="158">
        <v>72.050411350000033</v>
      </c>
      <c r="BY56" s="158">
        <v>62.393181790000028</v>
      </c>
      <c r="BZ56" s="158">
        <v>57.307114027346131</v>
      </c>
      <c r="CA56" s="158">
        <v>55.855488392670715</v>
      </c>
      <c r="CB56" s="158">
        <v>49.298875714325703</v>
      </c>
      <c r="CC56" s="158">
        <v>42.782494626131573</v>
      </c>
      <c r="CD56" s="158">
        <v>35.909135125830318</v>
      </c>
      <c r="CE56" s="159">
        <v>29.093805987752383</v>
      </c>
    </row>
    <row r="57" spans="1:83" x14ac:dyDescent="0.35">
      <c r="A57" s="152"/>
      <c r="B57" s="53" t="s">
        <v>268</v>
      </c>
      <c r="C57" s="157" t="s">
        <v>225</v>
      </c>
      <c r="D57" s="158">
        <v>43.5</v>
      </c>
      <c r="E57" s="158">
        <v>65.5</v>
      </c>
      <c r="F57" s="158">
        <v>68.599999999999994</v>
      </c>
      <c r="G57" s="158">
        <v>63.3</v>
      </c>
      <c r="H57" s="158">
        <v>79.2</v>
      </c>
      <c r="I57" s="158">
        <v>84.9</v>
      </c>
      <c r="J57" s="158">
        <v>84.5</v>
      </c>
      <c r="K57" s="158">
        <v>99.6</v>
      </c>
      <c r="L57" s="158">
        <v>96.7</v>
      </c>
      <c r="M57" s="158">
        <v>111.4</v>
      </c>
      <c r="N57" s="158">
        <v>133.5</v>
      </c>
      <c r="O57" s="158">
        <v>130.6</v>
      </c>
      <c r="P57" s="158">
        <v>135</v>
      </c>
      <c r="Q57" s="158">
        <v>154.6</v>
      </c>
      <c r="R57" s="158">
        <v>161.5</v>
      </c>
      <c r="S57" s="158">
        <v>191.4</v>
      </c>
      <c r="T57" s="158">
        <v>200.9</v>
      </c>
      <c r="U57" s="158">
        <v>248.5</v>
      </c>
      <c r="V57" s="158">
        <v>261.8</v>
      </c>
      <c r="W57" s="158">
        <v>322.89999999999998</v>
      </c>
      <c r="X57" s="158">
        <v>348.4</v>
      </c>
      <c r="Y57" s="158">
        <v>382.7</v>
      </c>
      <c r="Z57" s="158">
        <v>373.7</v>
      </c>
      <c r="AA57" s="158">
        <v>322.7</v>
      </c>
      <c r="AB57" s="158">
        <v>290.60000000000002</v>
      </c>
      <c r="AC57" s="158">
        <v>306.26799999999997</v>
      </c>
      <c r="AD57" s="158">
        <v>345.32</v>
      </c>
      <c r="AE57" s="158">
        <v>425.15600000000001</v>
      </c>
      <c r="AF57" s="158">
        <v>496.142</v>
      </c>
      <c r="AG57" s="158">
        <v>585.375</v>
      </c>
      <c r="AH57" s="158">
        <v>696</v>
      </c>
      <c r="AI57" s="158">
        <v>655</v>
      </c>
      <c r="AJ57" s="158">
        <v>654</v>
      </c>
      <c r="AK57" s="158">
        <v>680</v>
      </c>
      <c r="AL57" s="158">
        <v>554</v>
      </c>
      <c r="AM57" s="158">
        <v>265</v>
      </c>
      <c r="AN57" s="158">
        <v>279</v>
      </c>
      <c r="AO57" s="158">
        <v>276</v>
      </c>
      <c r="AP57" s="158">
        <v>179</v>
      </c>
      <c r="AQ57" s="158">
        <v>193.001</v>
      </c>
      <c r="AR57" s="158">
        <v>191.96</v>
      </c>
      <c r="AS57" s="158">
        <v>203.69200000000001</v>
      </c>
      <c r="AT57" s="158">
        <v>216.292</v>
      </c>
      <c r="AU57" s="158">
        <v>273.512</v>
      </c>
      <c r="AV57" s="158">
        <v>364</v>
      </c>
      <c r="AW57" s="158">
        <v>365</v>
      </c>
      <c r="AX57" s="158">
        <v>341.84</v>
      </c>
      <c r="AY57" s="158">
        <v>12</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0</v>
      </c>
      <c r="BP57" s="158">
        <v>0</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9">
        <v>0</v>
      </c>
    </row>
    <row r="58" spans="1:83" x14ac:dyDescent="0.35">
      <c r="A58" s="152"/>
      <c r="B58" s="53" t="s">
        <v>269</v>
      </c>
      <c r="C58" s="157" t="s">
        <v>231</v>
      </c>
      <c r="D58" s="158">
        <v>0</v>
      </c>
      <c r="E58" s="158">
        <v>0</v>
      </c>
      <c r="F58" s="158">
        <v>0</v>
      </c>
      <c r="G58" s="158">
        <v>0</v>
      </c>
      <c r="H58" s="158">
        <v>0</v>
      </c>
      <c r="I58" s="158">
        <v>0</v>
      </c>
      <c r="J58" s="158">
        <v>0</v>
      </c>
      <c r="K58" s="158">
        <v>0</v>
      </c>
      <c r="L58" s="158">
        <v>0</v>
      </c>
      <c r="M58" s="158">
        <v>0</v>
      </c>
      <c r="N58" s="158">
        <v>0</v>
      </c>
      <c r="O58" s="158">
        <v>0</v>
      </c>
      <c r="P58" s="158">
        <v>0</v>
      </c>
      <c r="Q58" s="158">
        <v>0</v>
      </c>
      <c r="R58" s="158">
        <v>0</v>
      </c>
      <c r="S58" s="158">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58">
        <v>0</v>
      </c>
      <c r="AM58" s="158">
        <v>0</v>
      </c>
      <c r="AN58" s="158">
        <v>0</v>
      </c>
      <c r="AO58" s="158">
        <v>0</v>
      </c>
      <c r="AP58" s="158">
        <v>0</v>
      </c>
      <c r="AQ58" s="158">
        <v>0</v>
      </c>
      <c r="AR58" s="158">
        <v>118</v>
      </c>
      <c r="AS58" s="158">
        <v>93</v>
      </c>
      <c r="AT58" s="158">
        <v>98.4</v>
      </c>
      <c r="AU58" s="158">
        <v>126.66799999999999</v>
      </c>
      <c r="AV58" s="158">
        <v>127.428</v>
      </c>
      <c r="AW58" s="158">
        <v>139.703</v>
      </c>
      <c r="AX58" s="158">
        <v>134.45699999999999</v>
      </c>
      <c r="AY58" s="158">
        <v>137.58500000000001</v>
      </c>
      <c r="AZ58" s="158">
        <v>134.505</v>
      </c>
      <c r="BA58" s="158">
        <v>128.536</v>
      </c>
      <c r="BB58" s="158">
        <v>142.53099999999998</v>
      </c>
      <c r="BC58" s="158">
        <v>129.44200000000001</v>
      </c>
      <c r="BD58" s="158">
        <v>126.22099999999999</v>
      </c>
      <c r="BE58" s="158">
        <v>136</v>
      </c>
      <c r="BF58" s="158">
        <v>135.53100000000001</v>
      </c>
      <c r="BG58" s="158">
        <v>154.86799999999999</v>
      </c>
      <c r="BH58" s="158">
        <v>160.81200000000001</v>
      </c>
      <c r="BI58" s="158">
        <v>190.72200000000001</v>
      </c>
      <c r="BJ58" s="158">
        <v>272.476</v>
      </c>
      <c r="BK58" s="158">
        <v>234.56</v>
      </c>
      <c r="BL58" s="158">
        <v>217.55500000000001</v>
      </c>
      <c r="BM58" s="158">
        <v>270.00200000000001</v>
      </c>
      <c r="BN58" s="158">
        <v>273.28648482000006</v>
      </c>
      <c r="BO58" s="158">
        <v>126.68199999999999</v>
      </c>
      <c r="BP58" s="158">
        <v>96.879000000000005</v>
      </c>
      <c r="BQ58" s="158">
        <v>8.7829999999999995</v>
      </c>
      <c r="BR58" s="158">
        <v>0</v>
      </c>
      <c r="BS58" s="158">
        <v>0</v>
      </c>
      <c r="BT58" s="158">
        <v>0</v>
      </c>
      <c r="BU58" s="158">
        <v>0</v>
      </c>
      <c r="BV58" s="158">
        <v>0</v>
      </c>
      <c r="BW58" s="158">
        <v>0</v>
      </c>
      <c r="BX58" s="158">
        <v>0</v>
      </c>
      <c r="BY58" s="158">
        <v>0</v>
      </c>
      <c r="BZ58" s="158">
        <v>0</v>
      </c>
      <c r="CA58" s="158">
        <v>0</v>
      </c>
      <c r="CB58" s="158">
        <v>0</v>
      </c>
      <c r="CC58" s="158">
        <v>0</v>
      </c>
      <c r="CD58" s="158">
        <v>0</v>
      </c>
      <c r="CE58" s="159">
        <v>0</v>
      </c>
    </row>
    <row r="59" spans="1:83" x14ac:dyDescent="0.35">
      <c r="A59" s="163"/>
      <c r="B59" s="53" t="s">
        <v>270</v>
      </c>
      <c r="C59" s="157" t="s">
        <v>222</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1</v>
      </c>
      <c r="AQ59" s="158">
        <v>0.68200000000000005</v>
      </c>
      <c r="AR59" s="158">
        <v>0.71099999999999997</v>
      </c>
      <c r="AS59" s="158">
        <v>0.05</v>
      </c>
      <c r="AT59" s="158">
        <v>4.3999999999999997E-2</v>
      </c>
      <c r="AU59" s="158">
        <v>1.0529999999999999</v>
      </c>
      <c r="AV59" s="158">
        <v>1.0680000000000001</v>
      </c>
      <c r="AW59" s="158">
        <v>2.0219999999999998</v>
      </c>
      <c r="AX59" s="158">
        <v>1.901</v>
      </c>
      <c r="AY59" s="158">
        <v>2.9769999999999999</v>
      </c>
      <c r="AZ59" s="158">
        <v>2.5939999999999999</v>
      </c>
      <c r="BA59" s="158">
        <v>3.1680000000000001</v>
      </c>
      <c r="BB59" s="158">
        <v>4.3739999999999997</v>
      </c>
      <c r="BC59" s="158">
        <v>6.6749999999999998</v>
      </c>
      <c r="BD59" s="158">
        <v>1.966</v>
      </c>
      <c r="BE59" s="158">
        <v>8.6959999999999997</v>
      </c>
      <c r="BF59" s="158">
        <v>7.1639999999999997</v>
      </c>
      <c r="BG59" s="158">
        <v>5.907</v>
      </c>
      <c r="BH59" s="158">
        <v>7.7169999999999996</v>
      </c>
      <c r="BI59" s="158">
        <v>8.1300000000000008</v>
      </c>
      <c r="BJ59" s="158">
        <v>9.604000000000001</v>
      </c>
      <c r="BK59" s="158">
        <v>12.0015</v>
      </c>
      <c r="BL59" s="158">
        <v>16.099019999999999</v>
      </c>
      <c r="BM59" s="158">
        <v>16.099019999999999</v>
      </c>
      <c r="BN59" s="158">
        <v>16.099019999999999</v>
      </c>
      <c r="BO59" s="158">
        <v>16.098934999999997</v>
      </c>
      <c r="BP59" s="158">
        <v>16.099</v>
      </c>
      <c r="BQ59" s="158">
        <v>16.099019999999999</v>
      </c>
      <c r="BR59" s="158">
        <v>16.099020000000042</v>
      </c>
      <c r="BS59" s="158">
        <v>13.170465000000043</v>
      </c>
      <c r="BT59" s="158">
        <v>0</v>
      </c>
      <c r="BU59" s="158">
        <v>0</v>
      </c>
      <c r="BV59" s="158">
        <v>0</v>
      </c>
      <c r="BW59" s="158">
        <v>0</v>
      </c>
      <c r="BX59" s="158">
        <v>0</v>
      </c>
      <c r="BY59" s="158">
        <v>0</v>
      </c>
      <c r="BZ59" s="158">
        <v>0</v>
      </c>
      <c r="CA59" s="158">
        <v>0</v>
      </c>
      <c r="CB59" s="158">
        <v>0</v>
      </c>
      <c r="CC59" s="158">
        <v>0</v>
      </c>
      <c r="CD59" s="158">
        <v>0</v>
      </c>
      <c r="CE59" s="159">
        <v>0</v>
      </c>
    </row>
    <row r="60" spans="1:83" x14ac:dyDescent="0.35">
      <c r="A60" s="152"/>
      <c r="B60" s="53" t="s">
        <v>33</v>
      </c>
      <c r="D60" s="158">
        <f t="shared" ref="D60:AI60" si="10">SUM(D61:D62)</f>
        <v>176.4</v>
      </c>
      <c r="E60" s="158">
        <f t="shared" si="10"/>
        <v>248.9</v>
      </c>
      <c r="F60" s="158">
        <f t="shared" si="10"/>
        <v>248.6</v>
      </c>
      <c r="G60" s="158">
        <f t="shared" si="10"/>
        <v>275.2</v>
      </c>
      <c r="H60" s="158">
        <f t="shared" si="10"/>
        <v>315.5</v>
      </c>
      <c r="I60" s="158">
        <f t="shared" si="10"/>
        <v>334.1</v>
      </c>
      <c r="J60" s="158">
        <f t="shared" si="10"/>
        <v>348.1</v>
      </c>
      <c r="K60" s="158">
        <f t="shared" si="10"/>
        <v>432.5</v>
      </c>
      <c r="L60" s="158">
        <f t="shared" si="10"/>
        <v>447.9</v>
      </c>
      <c r="M60" s="158">
        <f t="shared" si="10"/>
        <v>482.1</v>
      </c>
      <c r="N60" s="158">
        <f t="shared" si="10"/>
        <v>617.4</v>
      </c>
      <c r="O60" s="158">
        <f t="shared" si="10"/>
        <v>657</v>
      </c>
      <c r="P60" s="158">
        <f t="shared" si="10"/>
        <v>676.9</v>
      </c>
      <c r="Q60" s="158">
        <f t="shared" si="10"/>
        <v>783.9</v>
      </c>
      <c r="R60" s="158">
        <f t="shared" si="10"/>
        <v>807.1</v>
      </c>
      <c r="S60" s="158">
        <f t="shared" si="10"/>
        <v>958.8</v>
      </c>
      <c r="T60" s="158">
        <f t="shared" si="10"/>
        <v>1014.7</v>
      </c>
      <c r="U60" s="158">
        <f t="shared" si="10"/>
        <v>1237.8</v>
      </c>
      <c r="V60" s="158">
        <f t="shared" si="10"/>
        <v>1271.5999999999999</v>
      </c>
      <c r="W60" s="158">
        <f t="shared" si="10"/>
        <v>1384.6</v>
      </c>
      <c r="X60" s="158">
        <f t="shared" si="10"/>
        <v>1543.3</v>
      </c>
      <c r="Y60" s="158">
        <f t="shared" si="10"/>
        <v>1626.9</v>
      </c>
      <c r="Z60" s="158">
        <f t="shared" si="10"/>
        <v>1785.2</v>
      </c>
      <c r="AA60" s="158">
        <f t="shared" si="10"/>
        <v>2068.1999999999998</v>
      </c>
      <c r="AB60" s="158">
        <f t="shared" si="10"/>
        <v>2395.6</v>
      </c>
      <c r="AC60" s="158">
        <f t="shared" si="10"/>
        <v>2779.8</v>
      </c>
      <c r="AD60" s="158">
        <f t="shared" si="10"/>
        <v>3609</v>
      </c>
      <c r="AE60" s="158">
        <f t="shared" si="10"/>
        <v>4824.8999999999996</v>
      </c>
      <c r="AF60" s="158">
        <f t="shared" si="10"/>
        <v>5687.1</v>
      </c>
      <c r="AG60" s="158">
        <f t="shared" si="10"/>
        <v>6627.5</v>
      </c>
      <c r="AH60" s="158">
        <f t="shared" si="10"/>
        <v>7589</v>
      </c>
      <c r="AI60" s="158">
        <f t="shared" si="10"/>
        <v>8852</v>
      </c>
      <c r="AJ60" s="158">
        <f t="shared" ref="AJ60:BO60" si="11">SUM(AJ61:AJ62)</f>
        <v>10564</v>
      </c>
      <c r="AK60" s="158">
        <f t="shared" si="11"/>
        <v>12165</v>
      </c>
      <c r="AL60" s="158">
        <f t="shared" si="11"/>
        <v>13589</v>
      </c>
      <c r="AM60" s="158">
        <f t="shared" si="11"/>
        <v>14654</v>
      </c>
      <c r="AN60" s="158">
        <f t="shared" si="11"/>
        <v>15307</v>
      </c>
      <c r="AO60" s="158">
        <f t="shared" si="11"/>
        <v>16625</v>
      </c>
      <c r="AP60" s="158">
        <f t="shared" si="11"/>
        <v>17816.453000000001</v>
      </c>
      <c r="AQ60" s="158">
        <f t="shared" si="11"/>
        <v>18685.544999999998</v>
      </c>
      <c r="AR60" s="158">
        <f t="shared" si="11"/>
        <v>19273.72</v>
      </c>
      <c r="AS60" s="158">
        <f t="shared" si="11"/>
        <v>20731.936000000002</v>
      </c>
      <c r="AT60" s="158">
        <f t="shared" si="11"/>
        <v>22734.863000000001</v>
      </c>
      <c r="AU60" s="158">
        <f t="shared" si="11"/>
        <v>25578.864000000001</v>
      </c>
      <c r="AV60" s="158">
        <f t="shared" si="11"/>
        <v>26741.489000000001</v>
      </c>
      <c r="AW60" s="158">
        <f t="shared" si="11"/>
        <v>28219.280000000002</v>
      </c>
      <c r="AX60" s="158">
        <f t="shared" si="11"/>
        <v>28779.506000000001</v>
      </c>
      <c r="AY60" s="158">
        <f t="shared" si="11"/>
        <v>29998.344000000005</v>
      </c>
      <c r="AZ60" s="158">
        <f t="shared" si="11"/>
        <v>32024.285999999996</v>
      </c>
      <c r="BA60" s="158">
        <f t="shared" si="11"/>
        <v>33586</v>
      </c>
      <c r="BB60" s="158">
        <f t="shared" si="11"/>
        <v>35603.290999999997</v>
      </c>
      <c r="BC60" s="158">
        <f t="shared" si="11"/>
        <v>37802.438000000002</v>
      </c>
      <c r="BD60" s="158">
        <f t="shared" si="11"/>
        <v>38745.199999999997</v>
      </c>
      <c r="BE60" s="158">
        <f t="shared" si="11"/>
        <v>41921.603135450001</v>
      </c>
      <c r="BF60" s="158">
        <f t="shared" si="11"/>
        <v>44367.258565528275</v>
      </c>
      <c r="BG60" s="158">
        <f t="shared" si="11"/>
        <v>46506.352382756908</v>
      </c>
      <c r="BH60" s="158">
        <f t="shared" si="11"/>
        <v>48801.804999999993</v>
      </c>
      <c r="BI60" s="158">
        <f t="shared" si="11"/>
        <v>51422.462685709994</v>
      </c>
      <c r="BJ60" s="158">
        <f t="shared" si="11"/>
        <v>53663.45674691999</v>
      </c>
      <c r="BK60" s="158">
        <f t="shared" si="11"/>
        <v>57593.742352232308</v>
      </c>
      <c r="BL60" s="158">
        <f t="shared" si="11"/>
        <v>61584.34965923</v>
      </c>
      <c r="BM60" s="158">
        <f t="shared" si="11"/>
        <v>66895.841990320012</v>
      </c>
      <c r="BN60" s="158">
        <f t="shared" si="11"/>
        <v>69835.141333070002</v>
      </c>
      <c r="BO60" s="158">
        <f t="shared" si="11"/>
        <v>74150.519898250001</v>
      </c>
      <c r="BP60" s="158">
        <f t="shared" ref="BP60:CE60" si="12">SUM(BP61:BP62)</f>
        <v>79809.006438810029</v>
      </c>
      <c r="BQ60" s="158">
        <f t="shared" si="12"/>
        <v>83110.340476999991</v>
      </c>
      <c r="BR60" s="158">
        <f t="shared" si="12"/>
        <v>86515.830874880034</v>
      </c>
      <c r="BS60" s="158">
        <f t="shared" si="12"/>
        <v>89367.86147389999</v>
      </c>
      <c r="BT60" s="158">
        <f t="shared" si="12"/>
        <v>91580.290263549934</v>
      </c>
      <c r="BU60" s="158">
        <f t="shared" si="12"/>
        <v>93800.446975290019</v>
      </c>
      <c r="BV60" s="158">
        <f t="shared" si="12"/>
        <v>96743.369584550004</v>
      </c>
      <c r="BW60" s="158">
        <f t="shared" si="12"/>
        <v>98797.419040459979</v>
      </c>
      <c r="BX60" s="158">
        <f t="shared" si="12"/>
        <v>102034.52234502997</v>
      </c>
      <c r="BY60" s="158">
        <f t="shared" si="12"/>
        <v>104196.26483897696</v>
      </c>
      <c r="BZ60" s="158">
        <f t="shared" si="12"/>
        <v>109729.60701296672</v>
      </c>
      <c r="CA60" s="158">
        <f t="shared" si="12"/>
        <v>124707.04572895159</v>
      </c>
      <c r="CB60" s="158">
        <f t="shared" si="12"/>
        <v>135931.03043359309</v>
      </c>
      <c r="CC60" s="158">
        <f t="shared" si="12"/>
        <v>141523.50204949884</v>
      </c>
      <c r="CD60" s="158">
        <f t="shared" si="12"/>
        <v>145550.13485866113</v>
      </c>
      <c r="CE60" s="159">
        <f t="shared" si="12"/>
        <v>148408.69909846218</v>
      </c>
    </row>
    <row r="61" spans="1:83" x14ac:dyDescent="0.35">
      <c r="A61" s="152"/>
      <c r="B61" s="74" t="s">
        <v>228</v>
      </c>
      <c r="C61" s="157" t="s">
        <v>225</v>
      </c>
      <c r="D61" s="158">
        <v>176.4</v>
      </c>
      <c r="E61" s="158">
        <v>248.9</v>
      </c>
      <c r="F61" s="158">
        <v>248.6</v>
      </c>
      <c r="G61" s="158">
        <v>275.2</v>
      </c>
      <c r="H61" s="158">
        <v>315.5</v>
      </c>
      <c r="I61" s="158">
        <v>334.1</v>
      </c>
      <c r="J61" s="158">
        <v>348.1</v>
      </c>
      <c r="K61" s="158">
        <v>432.5</v>
      </c>
      <c r="L61" s="158">
        <v>447.9</v>
      </c>
      <c r="M61" s="158">
        <v>482.1</v>
      </c>
      <c r="N61" s="158">
        <v>617.4</v>
      </c>
      <c r="O61" s="158">
        <v>657</v>
      </c>
      <c r="P61" s="158">
        <v>676.9</v>
      </c>
      <c r="Q61" s="158">
        <v>783.9</v>
      </c>
      <c r="R61" s="158">
        <v>807.1</v>
      </c>
      <c r="S61" s="158">
        <v>958.8</v>
      </c>
      <c r="T61" s="158">
        <v>1014.7</v>
      </c>
      <c r="U61" s="158">
        <v>1237.8</v>
      </c>
      <c r="V61" s="158">
        <v>1271.5999999999999</v>
      </c>
      <c r="W61" s="158">
        <v>1384.6</v>
      </c>
      <c r="X61" s="158">
        <v>1543.3</v>
      </c>
      <c r="Y61" s="158">
        <v>1626.9</v>
      </c>
      <c r="Z61" s="158">
        <v>1777.8</v>
      </c>
      <c r="AA61" s="158">
        <v>2045.3</v>
      </c>
      <c r="AB61" s="158">
        <v>2368.6</v>
      </c>
      <c r="AC61" s="158">
        <v>2752</v>
      </c>
      <c r="AD61" s="158">
        <v>3578.4</v>
      </c>
      <c r="AE61" s="158">
        <v>4791</v>
      </c>
      <c r="AF61" s="158">
        <v>5651.3</v>
      </c>
      <c r="AG61" s="158">
        <v>6591.6</v>
      </c>
      <c r="AH61" s="158">
        <v>7552</v>
      </c>
      <c r="AI61" s="158">
        <v>8816</v>
      </c>
      <c r="AJ61" s="158">
        <v>10526</v>
      </c>
      <c r="AK61" s="158">
        <v>12126</v>
      </c>
      <c r="AL61" s="158">
        <v>13549</v>
      </c>
      <c r="AM61" s="158">
        <v>14613</v>
      </c>
      <c r="AN61" s="158">
        <v>15268</v>
      </c>
      <c r="AO61" s="158">
        <v>16584</v>
      </c>
      <c r="AP61" s="158">
        <v>17779.453000000001</v>
      </c>
      <c r="AQ61" s="158">
        <v>18648.391</v>
      </c>
      <c r="AR61" s="158">
        <v>19237.593000000001</v>
      </c>
      <c r="AS61" s="158">
        <v>20697.363000000001</v>
      </c>
      <c r="AT61" s="158">
        <v>22699.034</v>
      </c>
      <c r="AU61" s="158">
        <v>25543.024000000001</v>
      </c>
      <c r="AV61" s="158">
        <v>26705.927</v>
      </c>
      <c r="AW61" s="158">
        <v>28183.114000000001</v>
      </c>
      <c r="AX61" s="158">
        <v>28744.81</v>
      </c>
      <c r="AY61" s="158">
        <v>29962.569000000003</v>
      </c>
      <c r="AZ61" s="158">
        <v>31994.560999999998</v>
      </c>
      <c r="BA61" s="158">
        <v>33556.756999999998</v>
      </c>
      <c r="BB61" s="158">
        <v>35574.510999999999</v>
      </c>
      <c r="BC61" s="158">
        <v>37774.760999999999</v>
      </c>
      <c r="BD61" s="158">
        <v>38717.656999999999</v>
      </c>
      <c r="BE61" s="158">
        <v>41893.0018538</v>
      </c>
      <c r="BF61" s="158">
        <v>44338.400971748277</v>
      </c>
      <c r="BG61" s="158">
        <v>46476.654559836905</v>
      </c>
      <c r="BH61" s="158">
        <v>48771.517999999996</v>
      </c>
      <c r="BI61" s="158">
        <v>51391.939927299994</v>
      </c>
      <c r="BJ61" s="158">
        <v>53629.367547699992</v>
      </c>
      <c r="BK61" s="158">
        <v>57554.148143162311</v>
      </c>
      <c r="BL61" s="158">
        <v>61539.334872430001</v>
      </c>
      <c r="BM61" s="158">
        <v>66848.160442100008</v>
      </c>
      <c r="BN61" s="158">
        <v>69777.042747119995</v>
      </c>
      <c r="BO61" s="158">
        <v>74087.953530660001</v>
      </c>
      <c r="BP61" s="158">
        <v>79733.982094140025</v>
      </c>
      <c r="BQ61" s="158">
        <v>83014.68745279999</v>
      </c>
      <c r="BR61" s="158">
        <v>86427.717724600036</v>
      </c>
      <c r="BS61" s="158">
        <v>89274.966169329986</v>
      </c>
      <c r="BT61" s="158">
        <v>91481.012978129933</v>
      </c>
      <c r="BU61" s="158">
        <v>93695.825169830016</v>
      </c>
      <c r="BV61" s="158">
        <v>96630.245524619997</v>
      </c>
      <c r="BW61" s="158">
        <v>98678.755629419975</v>
      </c>
      <c r="BX61" s="158">
        <v>101759.41759992996</v>
      </c>
      <c r="BY61" s="158">
        <v>104037.85062534695</v>
      </c>
      <c r="BZ61" s="158">
        <v>109563.18788127086</v>
      </c>
      <c r="CA61" s="158">
        <v>124515.6759409215</v>
      </c>
      <c r="CB61" s="158">
        <v>135735.90873475545</v>
      </c>
      <c r="CC61" s="158">
        <v>141327.37626305202</v>
      </c>
      <c r="CD61" s="158">
        <v>145350.37914258437</v>
      </c>
      <c r="CE61" s="159">
        <v>148204.21474231241</v>
      </c>
    </row>
    <row r="62" spans="1:83" x14ac:dyDescent="0.35">
      <c r="A62" s="152"/>
      <c r="B62" s="74" t="s">
        <v>229</v>
      </c>
      <c r="C62" s="157" t="s">
        <v>222</v>
      </c>
      <c r="D62" s="158">
        <v>0</v>
      </c>
      <c r="E62" s="158">
        <v>0</v>
      </c>
      <c r="F62" s="158">
        <v>0</v>
      </c>
      <c r="G62" s="158">
        <v>0</v>
      </c>
      <c r="H62" s="158">
        <v>0</v>
      </c>
      <c r="I62" s="158">
        <v>0</v>
      </c>
      <c r="J62" s="158">
        <v>0</v>
      </c>
      <c r="K62" s="158">
        <v>0</v>
      </c>
      <c r="L62" s="158">
        <v>0</v>
      </c>
      <c r="M62" s="158">
        <v>0</v>
      </c>
      <c r="N62" s="158">
        <v>0</v>
      </c>
      <c r="O62" s="158">
        <v>0</v>
      </c>
      <c r="P62" s="158">
        <v>0</v>
      </c>
      <c r="Q62" s="158">
        <v>0</v>
      </c>
      <c r="R62" s="158">
        <v>0</v>
      </c>
      <c r="S62" s="158">
        <v>0</v>
      </c>
      <c r="T62" s="158">
        <v>0</v>
      </c>
      <c r="U62" s="158">
        <v>0</v>
      </c>
      <c r="V62" s="158">
        <v>0</v>
      </c>
      <c r="W62" s="158">
        <v>0</v>
      </c>
      <c r="X62" s="158">
        <v>0</v>
      </c>
      <c r="Y62" s="158">
        <v>0</v>
      </c>
      <c r="Z62" s="158">
        <v>7.4</v>
      </c>
      <c r="AA62" s="158">
        <v>22.9</v>
      </c>
      <c r="AB62" s="158">
        <v>27</v>
      </c>
      <c r="AC62" s="158">
        <v>27.8</v>
      </c>
      <c r="AD62" s="158">
        <v>30.6</v>
      </c>
      <c r="AE62" s="158">
        <v>33.9</v>
      </c>
      <c r="AF62" s="158">
        <v>35.799999999999997</v>
      </c>
      <c r="AG62" s="158">
        <v>35.9</v>
      </c>
      <c r="AH62" s="158">
        <v>37</v>
      </c>
      <c r="AI62" s="158">
        <v>36</v>
      </c>
      <c r="AJ62" s="158">
        <v>38</v>
      </c>
      <c r="AK62" s="158">
        <v>39</v>
      </c>
      <c r="AL62" s="158">
        <v>40</v>
      </c>
      <c r="AM62" s="158">
        <v>41</v>
      </c>
      <c r="AN62" s="158">
        <v>39</v>
      </c>
      <c r="AO62" s="158">
        <v>41</v>
      </c>
      <c r="AP62" s="158">
        <v>37</v>
      </c>
      <c r="AQ62" s="158">
        <v>37.154000000000003</v>
      </c>
      <c r="AR62" s="158">
        <v>36.127000000000002</v>
      </c>
      <c r="AS62" s="158">
        <v>34.573</v>
      </c>
      <c r="AT62" s="158">
        <v>35.829000000000001</v>
      </c>
      <c r="AU62" s="158">
        <v>35.840000000000003</v>
      </c>
      <c r="AV62" s="158">
        <v>35.561999999999998</v>
      </c>
      <c r="AW62" s="158">
        <v>36.165999999999997</v>
      </c>
      <c r="AX62" s="158">
        <v>34.695999999999998</v>
      </c>
      <c r="AY62" s="158">
        <v>35.774999999999999</v>
      </c>
      <c r="AZ62" s="158">
        <v>29.725000000000001</v>
      </c>
      <c r="BA62" s="158">
        <v>29.242999999999999</v>
      </c>
      <c r="BB62" s="158">
        <v>28.78</v>
      </c>
      <c r="BC62" s="158">
        <v>27.677</v>
      </c>
      <c r="BD62" s="158">
        <v>27.542999999999999</v>
      </c>
      <c r="BE62" s="158">
        <v>28.601281650000001</v>
      </c>
      <c r="BF62" s="158">
        <v>28.857593779999998</v>
      </c>
      <c r="BG62" s="158">
        <v>29.69782292</v>
      </c>
      <c r="BH62" s="158">
        <v>30.286999999999999</v>
      </c>
      <c r="BI62" s="158">
        <v>30.522758409999998</v>
      </c>
      <c r="BJ62" s="158">
        <v>34.089199220000005</v>
      </c>
      <c r="BK62" s="158">
        <v>39.594209070000005</v>
      </c>
      <c r="BL62" s="158">
        <v>45.014786799999996</v>
      </c>
      <c r="BM62" s="158">
        <v>47.681548220000018</v>
      </c>
      <c r="BN62" s="158">
        <v>58.09858595</v>
      </c>
      <c r="BO62" s="158">
        <v>62.566367589999992</v>
      </c>
      <c r="BP62" s="158">
        <v>75.024344669999962</v>
      </c>
      <c r="BQ62" s="158">
        <v>95.653024200000061</v>
      </c>
      <c r="BR62" s="158">
        <v>88.113150280000013</v>
      </c>
      <c r="BS62" s="158">
        <v>92.895304570000008</v>
      </c>
      <c r="BT62" s="158">
        <v>99.277285419999984</v>
      </c>
      <c r="BU62" s="158">
        <v>104.62180545999999</v>
      </c>
      <c r="BV62" s="158">
        <v>113.12405992999996</v>
      </c>
      <c r="BW62" s="158">
        <v>118.66341103999997</v>
      </c>
      <c r="BX62" s="158">
        <v>275.10474510000006</v>
      </c>
      <c r="BY62" s="158">
        <v>158.41421363000001</v>
      </c>
      <c r="BZ62" s="158">
        <v>166.41913169585456</v>
      </c>
      <c r="CA62" s="158">
        <v>191.36978803008796</v>
      </c>
      <c r="CB62" s="158">
        <v>195.12169883763539</v>
      </c>
      <c r="CC62" s="158">
        <v>196.12578644683362</v>
      </c>
      <c r="CD62" s="158">
        <v>199.75571607676471</v>
      </c>
      <c r="CE62" s="159">
        <v>204.48435614976765</v>
      </c>
    </row>
    <row r="63" spans="1:83" ht="26.25" customHeight="1" x14ac:dyDescent="0.35">
      <c r="A63" s="152"/>
      <c r="B63" s="53" t="s">
        <v>271</v>
      </c>
      <c r="C63" s="157" t="s">
        <v>225</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0</v>
      </c>
      <c r="AA63" s="158">
        <v>0</v>
      </c>
      <c r="AB63" s="158">
        <v>0</v>
      </c>
      <c r="AC63" s="158">
        <v>0</v>
      </c>
      <c r="AD63" s="158">
        <v>0</v>
      </c>
      <c r="AE63" s="158">
        <v>0</v>
      </c>
      <c r="AF63" s="158">
        <v>0</v>
      </c>
      <c r="AG63" s="158">
        <v>0</v>
      </c>
      <c r="AH63" s="158">
        <v>0</v>
      </c>
      <c r="AI63" s="158">
        <v>0</v>
      </c>
      <c r="AJ63" s="158">
        <v>0</v>
      </c>
      <c r="AK63" s="158">
        <v>0</v>
      </c>
      <c r="AL63" s="158">
        <v>0</v>
      </c>
      <c r="AM63" s="158">
        <v>0</v>
      </c>
      <c r="AN63" s="158">
        <v>0</v>
      </c>
      <c r="AO63" s="158">
        <v>0</v>
      </c>
      <c r="AP63" s="158">
        <v>0</v>
      </c>
      <c r="AQ63" s="158">
        <v>0</v>
      </c>
      <c r="AR63" s="158">
        <v>0</v>
      </c>
      <c r="AS63" s="158">
        <v>0</v>
      </c>
      <c r="AT63" s="158">
        <v>0</v>
      </c>
      <c r="AU63" s="158">
        <v>0</v>
      </c>
      <c r="AV63" s="158">
        <v>0</v>
      </c>
      <c r="AW63" s="158">
        <v>0</v>
      </c>
      <c r="AX63" s="158">
        <v>0</v>
      </c>
      <c r="AY63" s="158">
        <v>0</v>
      </c>
      <c r="AZ63" s="158">
        <v>0</v>
      </c>
      <c r="BA63" s="158">
        <v>0</v>
      </c>
      <c r="BB63" s="158">
        <v>0</v>
      </c>
      <c r="BC63" s="158">
        <v>0</v>
      </c>
      <c r="BD63" s="158">
        <v>0</v>
      </c>
      <c r="BE63" s="158">
        <v>0</v>
      </c>
      <c r="BF63" s="158">
        <v>0</v>
      </c>
      <c r="BG63" s="158">
        <v>0</v>
      </c>
      <c r="BH63" s="158">
        <v>0</v>
      </c>
      <c r="BI63" s="158">
        <v>0</v>
      </c>
      <c r="BJ63" s="158">
        <v>0</v>
      </c>
      <c r="BK63" s="158">
        <v>0</v>
      </c>
      <c r="BL63" s="158">
        <v>9.8403037599999994</v>
      </c>
      <c r="BM63" s="158">
        <v>0.25143872</v>
      </c>
      <c r="BN63" s="158">
        <v>-1.7732257699999998</v>
      </c>
      <c r="BO63" s="158">
        <v>5.1625466999999992</v>
      </c>
      <c r="BP63" s="158">
        <v>2.0412564999999998</v>
      </c>
      <c r="BQ63" s="158">
        <v>2.5456364999999996</v>
      </c>
      <c r="BR63" s="158">
        <v>1.8016614399999999</v>
      </c>
      <c r="BS63" s="158">
        <v>2.7500172299999996</v>
      </c>
      <c r="BT63" s="158">
        <v>1.9444570200000002</v>
      </c>
      <c r="BU63" s="158">
        <v>3.2643377500000001</v>
      </c>
      <c r="BV63" s="158">
        <v>2.8693859899999996</v>
      </c>
      <c r="BW63" s="158">
        <v>3.3017055800000001</v>
      </c>
      <c r="BX63" s="158">
        <v>1.7326126300000002</v>
      </c>
      <c r="BY63" s="158">
        <v>1.26135131</v>
      </c>
      <c r="BZ63" s="158">
        <v>1.7439871344914766</v>
      </c>
      <c r="CA63" s="158">
        <v>1.7439871344914766</v>
      </c>
      <c r="CB63" s="158">
        <v>1.7439871344914766</v>
      </c>
      <c r="CC63" s="158">
        <v>1.7439871344914766</v>
      </c>
      <c r="CD63" s="158">
        <v>1.7439871344914766</v>
      </c>
      <c r="CE63" s="159">
        <v>1.7439871344914766</v>
      </c>
    </row>
    <row r="64" spans="1:83" x14ac:dyDescent="0.35">
      <c r="A64" s="152"/>
      <c r="B64" s="53" t="s">
        <v>272</v>
      </c>
      <c r="C64" s="157" t="s">
        <v>225</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193</v>
      </c>
      <c r="AR64" s="158">
        <v>250</v>
      </c>
      <c r="AS64" s="158">
        <v>286</v>
      </c>
      <c r="AT64" s="158">
        <v>314</v>
      </c>
      <c r="AU64" s="158">
        <v>408</v>
      </c>
      <c r="AV64" s="158">
        <v>434</v>
      </c>
      <c r="AW64" s="158">
        <v>416</v>
      </c>
      <c r="AX64" s="158">
        <v>480</v>
      </c>
      <c r="AY64" s="158">
        <v>524.29999999999995</v>
      </c>
      <c r="AZ64" s="158">
        <v>340.8</v>
      </c>
      <c r="BA64" s="158">
        <v>502</v>
      </c>
      <c r="BB64" s="158">
        <v>553</v>
      </c>
      <c r="BC64" s="158">
        <v>635</v>
      </c>
      <c r="BD64" s="158">
        <v>648</v>
      </c>
      <c r="BE64" s="158">
        <v>635.94107848647479</v>
      </c>
      <c r="BF64" s="158">
        <v>723.75621958442548</v>
      </c>
      <c r="BG64" s="158">
        <v>1035</v>
      </c>
      <c r="BH64" s="158">
        <v>1291.17</v>
      </c>
      <c r="BI64" s="158">
        <v>1183.6549443026729</v>
      </c>
      <c r="BJ64" s="158">
        <v>1312.9542119951134</v>
      </c>
      <c r="BK64" s="158">
        <v>1623.1882790812579</v>
      </c>
      <c r="BL64" s="158">
        <v>1949.4219162508432</v>
      </c>
      <c r="BM64" s="158">
        <v>2026.2023687265355</v>
      </c>
      <c r="BN64" s="158">
        <v>2134.4746846376861</v>
      </c>
      <c r="BO64" s="158">
        <v>2194.8675095390704</v>
      </c>
      <c r="BP64" s="158">
        <v>2244.5398762216823</v>
      </c>
      <c r="BQ64" s="158">
        <v>2236</v>
      </c>
      <c r="BR64" s="158">
        <v>2260</v>
      </c>
      <c r="BS64" s="158">
        <v>2351</v>
      </c>
      <c r="BT64" s="158">
        <v>2292</v>
      </c>
      <c r="BU64" s="158">
        <v>2306</v>
      </c>
      <c r="BV64" s="158">
        <v>2406</v>
      </c>
      <c r="BW64" s="158">
        <v>2529</v>
      </c>
      <c r="BX64" s="158">
        <v>2500</v>
      </c>
      <c r="BY64" s="158">
        <v>2606</v>
      </c>
      <c r="BZ64" s="158">
        <v>2626.3504576196915</v>
      </c>
      <c r="CA64" s="158">
        <v>2817.4003015947469</v>
      </c>
      <c r="CB64" s="158">
        <v>2953.3664450361571</v>
      </c>
      <c r="CC64" s="158">
        <v>2980.9682457559479</v>
      </c>
      <c r="CD64" s="158">
        <v>3018.1981251504531</v>
      </c>
      <c r="CE64" s="159">
        <v>3106.6394784265376</v>
      </c>
    </row>
    <row r="65" spans="1:83" x14ac:dyDescent="0.35">
      <c r="A65" s="152"/>
      <c r="B65" s="53" t="s">
        <v>273</v>
      </c>
      <c r="C65" s="157" t="s">
        <v>225</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500</v>
      </c>
      <c r="AN65" s="158">
        <v>508</v>
      </c>
      <c r="AO65" s="158">
        <v>545</v>
      </c>
      <c r="AP65" s="158">
        <v>757</v>
      </c>
      <c r="AQ65" s="158">
        <v>840</v>
      </c>
      <c r="AR65" s="158">
        <v>898</v>
      </c>
      <c r="AS65" s="158">
        <v>949</v>
      </c>
      <c r="AT65" s="158">
        <v>941</v>
      </c>
      <c r="AU65" s="158">
        <v>781</v>
      </c>
      <c r="AV65" s="158">
        <v>688</v>
      </c>
      <c r="AW65" s="158">
        <v>659</v>
      </c>
      <c r="AX65" s="158">
        <v>80</v>
      </c>
      <c r="AY65" s="158">
        <v>36.299999999999997</v>
      </c>
      <c r="AZ65" s="158">
        <v>97.6</v>
      </c>
      <c r="BA65" s="158">
        <v>26</v>
      </c>
      <c r="BB65" s="158">
        <v>27</v>
      </c>
      <c r="BC65" s="158">
        <v>66</v>
      </c>
      <c r="BD65" s="158">
        <v>67</v>
      </c>
      <c r="BE65" s="158">
        <v>69</v>
      </c>
      <c r="BF65" s="158">
        <v>70</v>
      </c>
      <c r="BG65" s="158">
        <v>79.728606106509176</v>
      </c>
      <c r="BH65" s="158">
        <v>43</v>
      </c>
      <c r="BI65" s="158">
        <v>41</v>
      </c>
      <c r="BJ65" s="158">
        <v>45</v>
      </c>
      <c r="BK65" s="158">
        <v>43.47423573035443</v>
      </c>
      <c r="BL65" s="158">
        <v>46.203362466202719</v>
      </c>
      <c r="BM65" s="158">
        <v>46.819417065825782</v>
      </c>
      <c r="BN65" s="158">
        <v>44.415302132907541</v>
      </c>
      <c r="BO65" s="158">
        <v>47.37944846742954</v>
      </c>
      <c r="BP65" s="158">
        <v>56</v>
      </c>
      <c r="BQ65" s="158">
        <v>50</v>
      </c>
      <c r="BR65" s="158">
        <v>5</v>
      </c>
      <c r="BS65" s="158">
        <v>0</v>
      </c>
      <c r="BT65" s="158">
        <v>0</v>
      </c>
      <c r="BU65" s="158">
        <v>0</v>
      </c>
      <c r="BV65" s="158">
        <v>0</v>
      </c>
      <c r="BW65" s="158">
        <v>0</v>
      </c>
      <c r="BX65" s="158">
        <v>50</v>
      </c>
      <c r="BY65" s="158">
        <v>66</v>
      </c>
      <c r="BZ65" s="158">
        <v>0</v>
      </c>
      <c r="CA65" s="158">
        <v>0</v>
      </c>
      <c r="CB65" s="158">
        <v>0</v>
      </c>
      <c r="CC65" s="158">
        <v>0</v>
      </c>
      <c r="CD65" s="158">
        <v>0</v>
      </c>
      <c r="CE65" s="159">
        <v>0</v>
      </c>
    </row>
    <row r="66" spans="1:83" x14ac:dyDescent="0.35">
      <c r="A66" s="152"/>
      <c r="B66" s="53" t="s">
        <v>274</v>
      </c>
      <c r="C66" s="157" t="s">
        <v>231</v>
      </c>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v>6.3246354783961998</v>
      </c>
      <c r="BW66" s="158">
        <v>7.2606378499366624</v>
      </c>
      <c r="BX66" s="158">
        <v>0.22503914832372748</v>
      </c>
      <c r="BY66" s="158">
        <v>3.6686753599999999</v>
      </c>
      <c r="BZ66" s="158">
        <v>0</v>
      </c>
      <c r="CA66" s="158">
        <v>0</v>
      </c>
      <c r="CB66" s="158">
        <v>0</v>
      </c>
      <c r="CC66" s="158">
        <v>0</v>
      </c>
      <c r="CD66" s="158">
        <v>0</v>
      </c>
      <c r="CE66" s="159">
        <v>0</v>
      </c>
    </row>
    <row r="67" spans="1:83" x14ac:dyDescent="0.35">
      <c r="A67" s="163"/>
      <c r="B67" s="53" t="s">
        <v>275</v>
      </c>
      <c r="C67" s="157" t="s">
        <v>231</v>
      </c>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v>14</v>
      </c>
      <c r="AR67" s="158">
        <v>15</v>
      </c>
      <c r="AS67" s="158">
        <v>15</v>
      </c>
      <c r="AT67" s="158">
        <v>19</v>
      </c>
      <c r="AU67" s="158">
        <v>22.698</v>
      </c>
      <c r="AV67" s="158">
        <v>22.576000000000001</v>
      </c>
      <c r="AW67" s="158">
        <v>23.443000000000001</v>
      </c>
      <c r="AX67" s="158">
        <v>22.434000000000001</v>
      </c>
      <c r="AY67" s="158">
        <v>21.899000000000001</v>
      </c>
      <c r="AZ67" s="158">
        <v>22.006</v>
      </c>
      <c r="BA67" s="158">
        <v>19.994</v>
      </c>
      <c r="BB67" s="158">
        <v>18.376999999999999</v>
      </c>
      <c r="BC67" s="158">
        <v>17.431000000000001</v>
      </c>
      <c r="BD67" s="158">
        <v>44.381999999999998</v>
      </c>
      <c r="BE67" s="158">
        <v>61</v>
      </c>
      <c r="BF67" s="158">
        <v>110.63800000000001</v>
      </c>
      <c r="BG67" s="158">
        <v>120.54600000000001</v>
      </c>
      <c r="BH67" s="158">
        <v>119.50700000000001</v>
      </c>
      <c r="BI67" s="158">
        <v>120.578</v>
      </c>
      <c r="BJ67" s="158">
        <v>120.111</v>
      </c>
      <c r="BK67" s="158">
        <v>123.071</v>
      </c>
      <c r="BL67" s="158">
        <v>133.291</v>
      </c>
      <c r="BM67" s="158">
        <v>138.81399999999999</v>
      </c>
      <c r="BN67" s="158">
        <v>130.89869660000002</v>
      </c>
      <c r="BO67" s="158">
        <v>46.04</v>
      </c>
      <c r="BP67" s="158">
        <v>39.037999999999997</v>
      </c>
      <c r="BQ67" s="158">
        <v>37.116999999999997</v>
      </c>
      <c r="BR67" s="158">
        <v>33.851999999999997</v>
      </c>
      <c r="BS67" s="158">
        <v>30.114000000000001</v>
      </c>
      <c r="BT67" s="158">
        <v>27.888000000000002</v>
      </c>
      <c r="BU67" s="158">
        <v>25.613999999999965</v>
      </c>
      <c r="BV67" s="158">
        <v>24.831</v>
      </c>
      <c r="BW67" s="158">
        <v>25.919</v>
      </c>
      <c r="BX67" s="158">
        <v>27.905347539999973</v>
      </c>
      <c r="BY67" s="158">
        <v>25.654237789999986</v>
      </c>
      <c r="BZ67" s="158">
        <v>24.558356167488114</v>
      </c>
      <c r="CA67" s="158">
        <v>27.876140266614456</v>
      </c>
      <c r="CB67" s="158">
        <v>28.231172443369982</v>
      </c>
      <c r="CC67" s="158">
        <v>28.715468506884907</v>
      </c>
      <c r="CD67" s="158">
        <v>27.86541985180892</v>
      </c>
      <c r="CE67" s="159">
        <v>25.572984044964702</v>
      </c>
    </row>
    <row r="68" spans="1:83" x14ac:dyDescent="0.35">
      <c r="A68" s="168"/>
      <c r="B68" s="53" t="s">
        <v>276</v>
      </c>
      <c r="C68" s="157" t="s">
        <v>225</v>
      </c>
      <c r="D68" s="158">
        <v>15.2</v>
      </c>
      <c r="E68" s="158">
        <v>19.2</v>
      </c>
      <c r="F68" s="158">
        <v>17</v>
      </c>
      <c r="G68" s="158">
        <v>14.8</v>
      </c>
      <c r="H68" s="158">
        <v>26.8</v>
      </c>
      <c r="I68" s="158">
        <v>22.2</v>
      </c>
      <c r="J68" s="158">
        <v>15.7</v>
      </c>
      <c r="K68" s="158">
        <v>15.7</v>
      </c>
      <c r="L68" s="158">
        <v>20.9</v>
      </c>
      <c r="M68" s="158">
        <v>25.4</v>
      </c>
      <c r="N68" s="158">
        <v>49.4</v>
      </c>
      <c r="O68" s="158">
        <v>41.9</v>
      </c>
      <c r="P68" s="158">
        <v>30.2</v>
      </c>
      <c r="Q68" s="158">
        <v>36.299999999999997</v>
      </c>
      <c r="R68" s="158">
        <v>64.5</v>
      </c>
      <c r="S68" s="158">
        <v>64.599999999999994</v>
      </c>
      <c r="T68" s="158">
        <v>44.9</v>
      </c>
      <c r="U68" s="158">
        <v>49.2</v>
      </c>
      <c r="V68" s="158">
        <v>78.3</v>
      </c>
      <c r="W68" s="158">
        <v>121.7</v>
      </c>
      <c r="X68" s="158">
        <v>123.3</v>
      </c>
      <c r="Y68" s="158">
        <v>127.1</v>
      </c>
      <c r="Z68" s="158">
        <v>150.4</v>
      </c>
      <c r="AA68" s="158">
        <v>239.4</v>
      </c>
      <c r="AB68" s="158">
        <v>209.1</v>
      </c>
      <c r="AC68" s="158">
        <v>174.09</v>
      </c>
      <c r="AD68" s="158">
        <v>214.12200000000001</v>
      </c>
      <c r="AE68" s="158">
        <v>454.38499999999999</v>
      </c>
      <c r="AF68" s="158">
        <v>558.846</v>
      </c>
      <c r="AG68" s="158">
        <v>628.82600000000002</v>
      </c>
      <c r="AH68" s="158">
        <v>632</v>
      </c>
      <c r="AI68" s="158">
        <v>653</v>
      </c>
      <c r="AJ68" s="158">
        <v>1280</v>
      </c>
      <c r="AK68" s="158">
        <v>1702</v>
      </c>
      <c r="AL68" s="158">
        <v>1500</v>
      </c>
      <c r="AM68" s="158">
        <v>1497</v>
      </c>
      <c r="AN68" s="158">
        <v>1578</v>
      </c>
      <c r="AO68" s="158">
        <v>1589</v>
      </c>
      <c r="AP68" s="158">
        <v>1734</v>
      </c>
      <c r="AQ68" s="158">
        <v>1467.9280000000001</v>
      </c>
      <c r="AR68" s="158">
        <v>1106.7449999999999</v>
      </c>
      <c r="AS68" s="158">
        <v>733.41</v>
      </c>
      <c r="AT68" s="158">
        <v>869.84</v>
      </c>
      <c r="AU68" s="158">
        <v>1603.8150000000001</v>
      </c>
      <c r="AV68" s="158">
        <v>1760.1579999999999</v>
      </c>
      <c r="AW68" s="158">
        <v>1651.7639999999999</v>
      </c>
      <c r="AX68" s="158">
        <v>1299.4829999999999</v>
      </c>
      <c r="AY68" s="158">
        <v>1101.827</v>
      </c>
      <c r="AZ68" s="158">
        <v>587.298</v>
      </c>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9"/>
    </row>
    <row r="69" spans="1:83" x14ac:dyDescent="0.35">
      <c r="A69" s="152"/>
      <c r="B69" s="167" t="s">
        <v>277</v>
      </c>
      <c r="C69" s="157"/>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f t="shared" ref="BQ69:CE69" si="13">SUM(BQ70:BQ71)</f>
        <v>5.8574696600000031</v>
      </c>
      <c r="BR69" s="158">
        <f t="shared" si="13"/>
        <v>56.150329630000009</v>
      </c>
      <c r="BS69" s="158">
        <f t="shared" si="13"/>
        <v>490.88279648000002</v>
      </c>
      <c r="BT69" s="158">
        <f t="shared" si="13"/>
        <v>1585.7627723199994</v>
      </c>
      <c r="BU69" s="158">
        <f t="shared" si="13"/>
        <v>3322.5426384599987</v>
      </c>
      <c r="BV69" s="158">
        <f t="shared" si="13"/>
        <v>8134.8647156900006</v>
      </c>
      <c r="BW69" s="158">
        <f t="shared" si="13"/>
        <v>18388.256169110005</v>
      </c>
      <c r="BX69" s="158">
        <f t="shared" si="13"/>
        <v>38320.348814015022</v>
      </c>
      <c r="BY69" s="158">
        <f t="shared" si="13"/>
        <v>41056.981691392029</v>
      </c>
      <c r="BZ69" s="158">
        <f t="shared" si="13"/>
        <v>42708.877150385073</v>
      </c>
      <c r="CA69" s="158">
        <f t="shared" si="13"/>
        <v>49882.542270748876</v>
      </c>
      <c r="CB69" s="158">
        <f t="shared" si="13"/>
        <v>60495.488881943216</v>
      </c>
      <c r="CC69" s="158">
        <f t="shared" si="13"/>
        <v>66407.82249131822</v>
      </c>
      <c r="CD69" s="158">
        <f t="shared" si="13"/>
        <v>69529.893418013889</v>
      </c>
      <c r="CE69" s="159">
        <f t="shared" si="13"/>
        <v>72175.223472209647</v>
      </c>
    </row>
    <row r="70" spans="1:83" x14ac:dyDescent="0.35">
      <c r="A70" s="152"/>
      <c r="B70" s="169" t="s">
        <v>278</v>
      </c>
      <c r="C70" s="157" t="s">
        <v>231</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v>0.78372308559481874</v>
      </c>
      <c r="BR70" s="158">
        <v>5.5093570434945436</v>
      </c>
      <c r="BS70" s="158">
        <v>33.773460637049745</v>
      </c>
      <c r="BT70" s="158">
        <v>692.39557576368315</v>
      </c>
      <c r="BU70" s="158">
        <v>1996.8506732649296</v>
      </c>
      <c r="BV70" s="158">
        <v>6170.0886903764313</v>
      </c>
      <c r="BW70" s="158">
        <v>11637.205799996726</v>
      </c>
      <c r="BX70" s="158">
        <v>21720.995222049096</v>
      </c>
      <c r="BY70" s="158">
        <v>27936.187464860654</v>
      </c>
      <c r="BZ70" s="158">
        <v>32244.504635802252</v>
      </c>
      <c r="CA70" s="158">
        <v>36339.676632214832</v>
      </c>
      <c r="CB70" s="158">
        <v>43422.98174429249</v>
      </c>
      <c r="CC70" s="158">
        <v>47257.776002735161</v>
      </c>
      <c r="CD70" s="158">
        <v>49768.761467557189</v>
      </c>
      <c r="CE70" s="159">
        <v>52601.759171593279</v>
      </c>
    </row>
    <row r="71" spans="1:83" x14ac:dyDescent="0.35">
      <c r="A71" s="152"/>
      <c r="B71" s="169" t="s">
        <v>279</v>
      </c>
      <c r="C71" s="157" t="s">
        <v>231</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5.0737465744051846</v>
      </c>
      <c r="BR71" s="158">
        <v>50.640972586505463</v>
      </c>
      <c r="BS71" s="158">
        <v>457.10933584295026</v>
      </c>
      <c r="BT71" s="158">
        <v>893.36719655631623</v>
      </c>
      <c r="BU71" s="158">
        <v>1325.6919651950693</v>
      </c>
      <c r="BV71" s="158">
        <v>1964.7760253135691</v>
      </c>
      <c r="BW71" s="158">
        <v>6751.0503691132781</v>
      </c>
      <c r="BX71" s="158">
        <v>16599.353591965926</v>
      </c>
      <c r="BY71" s="158">
        <v>13120.794226531378</v>
      </c>
      <c r="BZ71" s="158">
        <v>10464.372514582823</v>
      </c>
      <c r="CA71" s="158">
        <v>13542.865638534046</v>
      </c>
      <c r="CB71" s="158">
        <v>17072.507137650726</v>
      </c>
      <c r="CC71" s="158">
        <v>19150.046488583066</v>
      </c>
      <c r="CD71" s="158">
        <v>19761.1319504567</v>
      </c>
      <c r="CE71" s="159">
        <v>19573.464300616375</v>
      </c>
    </row>
    <row r="72" spans="1:83" x14ac:dyDescent="0.35">
      <c r="A72" s="163"/>
      <c r="B72" s="53" t="s">
        <v>280</v>
      </c>
      <c r="C72" s="157" t="s">
        <v>222</v>
      </c>
      <c r="D72" s="158">
        <v>0</v>
      </c>
      <c r="E72" s="158">
        <v>0</v>
      </c>
      <c r="F72" s="158">
        <v>0</v>
      </c>
      <c r="G72" s="158">
        <v>0</v>
      </c>
      <c r="H72" s="158">
        <v>0</v>
      </c>
      <c r="I72" s="158">
        <v>0</v>
      </c>
      <c r="J72" s="158">
        <v>0</v>
      </c>
      <c r="K72" s="158">
        <v>0</v>
      </c>
      <c r="L72" s="158">
        <v>0</v>
      </c>
      <c r="M72" s="158">
        <v>0</v>
      </c>
      <c r="N72" s="158">
        <v>0</v>
      </c>
      <c r="O72" s="158">
        <v>0</v>
      </c>
      <c r="P72" s="158">
        <v>0</v>
      </c>
      <c r="Q72" s="158">
        <v>0</v>
      </c>
      <c r="R72" s="158">
        <v>0</v>
      </c>
      <c r="S72" s="158">
        <v>0</v>
      </c>
      <c r="T72" s="158">
        <v>0</v>
      </c>
      <c r="U72" s="158">
        <v>0</v>
      </c>
      <c r="V72" s="158">
        <v>0</v>
      </c>
      <c r="W72" s="158">
        <v>0</v>
      </c>
      <c r="X72" s="158">
        <v>0</v>
      </c>
      <c r="Y72" s="158">
        <v>0</v>
      </c>
      <c r="Z72" s="158">
        <v>0</v>
      </c>
      <c r="AA72" s="158">
        <v>0</v>
      </c>
      <c r="AB72" s="158">
        <v>0</v>
      </c>
      <c r="AC72" s="158">
        <v>0</v>
      </c>
      <c r="AD72" s="158">
        <v>0</v>
      </c>
      <c r="AE72" s="158">
        <v>0</v>
      </c>
      <c r="AF72" s="158">
        <v>0</v>
      </c>
      <c r="AG72" s="158">
        <v>0</v>
      </c>
      <c r="AH72" s="158">
        <v>0</v>
      </c>
      <c r="AI72" s="158">
        <v>0</v>
      </c>
      <c r="AJ72" s="158">
        <v>0</v>
      </c>
      <c r="AK72" s="158">
        <v>0</v>
      </c>
      <c r="AL72" s="158">
        <v>0</v>
      </c>
      <c r="AM72" s="158">
        <v>0</v>
      </c>
      <c r="AN72" s="158">
        <v>0</v>
      </c>
      <c r="AO72" s="158">
        <v>0</v>
      </c>
      <c r="AP72" s="158">
        <v>0</v>
      </c>
      <c r="AQ72" s="158">
        <v>0</v>
      </c>
      <c r="AR72" s="158">
        <v>0</v>
      </c>
      <c r="AS72" s="158">
        <v>0</v>
      </c>
      <c r="AT72" s="158">
        <v>0</v>
      </c>
      <c r="AU72" s="158">
        <v>0</v>
      </c>
      <c r="AV72" s="158">
        <v>0</v>
      </c>
      <c r="AW72" s="158">
        <v>2.5999999999999999E-2</v>
      </c>
      <c r="AX72" s="158">
        <v>1.7000000000000001E-2</v>
      </c>
      <c r="AY72" s="158">
        <v>0</v>
      </c>
      <c r="AZ72" s="158">
        <v>8.9999999999999993E-3</v>
      </c>
      <c r="BA72" s="158">
        <v>1.2E-2</v>
      </c>
      <c r="BB72" s="158">
        <v>0</v>
      </c>
      <c r="BC72" s="158">
        <v>0.06</v>
      </c>
      <c r="BD72" s="158">
        <v>60.734000000000002</v>
      </c>
      <c r="BE72" s="158">
        <v>6.5244999999999997</v>
      </c>
      <c r="BF72" s="158">
        <v>0.56799999999999995</v>
      </c>
      <c r="BG72" s="158">
        <v>0.47799999999999998</v>
      </c>
      <c r="BH72" s="158">
        <v>0.42899999999999999</v>
      </c>
      <c r="BI72" s="158">
        <v>0.5</v>
      </c>
      <c r="BJ72" s="158">
        <v>0.38900000000000001</v>
      </c>
      <c r="BK72" s="158">
        <v>0.2</v>
      </c>
      <c r="BL72" s="158">
        <v>0</v>
      </c>
      <c r="BM72" s="158">
        <v>0.29149999999999998</v>
      </c>
      <c r="BN72" s="158">
        <v>9.1499999999999998E-2</v>
      </c>
      <c r="BO72" s="158">
        <v>0</v>
      </c>
      <c r="BP72" s="158">
        <v>0</v>
      </c>
      <c r="BQ72" s="158">
        <v>2.1110000000001961E-4</v>
      </c>
      <c r="BR72" s="158">
        <v>9.9999999999999978E-2</v>
      </c>
      <c r="BS72" s="158">
        <v>0.24</v>
      </c>
      <c r="BT72" s="158">
        <v>0.24</v>
      </c>
      <c r="BU72" s="158">
        <v>0.36</v>
      </c>
      <c r="BV72" s="158">
        <v>0.19999999999999996</v>
      </c>
      <c r="BW72" s="158">
        <v>0.3</v>
      </c>
      <c r="BX72" s="158">
        <v>0.24</v>
      </c>
      <c r="BY72" s="158">
        <v>1.3300000000000003</v>
      </c>
      <c r="BZ72" s="158">
        <v>0</v>
      </c>
      <c r="CA72" s="158">
        <v>0</v>
      </c>
      <c r="CB72" s="158">
        <v>0</v>
      </c>
      <c r="CC72" s="158">
        <v>0</v>
      </c>
      <c r="CD72" s="158">
        <v>0</v>
      </c>
      <c r="CE72" s="159">
        <v>0</v>
      </c>
    </row>
    <row r="73" spans="1:83" ht="26.25" customHeight="1" x14ac:dyDescent="0.35">
      <c r="A73" s="152"/>
      <c r="B73" s="53" t="s">
        <v>281</v>
      </c>
      <c r="C73" s="157" t="s">
        <v>222</v>
      </c>
      <c r="D73" s="158">
        <v>86</v>
      </c>
      <c r="E73" s="158">
        <v>83.8</v>
      </c>
      <c r="F73" s="158">
        <v>81.3</v>
      </c>
      <c r="G73" s="158">
        <v>79.400000000000006</v>
      </c>
      <c r="H73" s="158">
        <v>86.8</v>
      </c>
      <c r="I73" s="158">
        <v>82.7</v>
      </c>
      <c r="J73" s="158">
        <v>86.7</v>
      </c>
      <c r="K73" s="158">
        <v>88.4</v>
      </c>
      <c r="L73" s="158">
        <v>89</v>
      </c>
      <c r="M73" s="158">
        <v>90.8</v>
      </c>
      <c r="N73" s="158">
        <v>100.5</v>
      </c>
      <c r="O73" s="158">
        <v>99.2</v>
      </c>
      <c r="P73" s="158">
        <v>95.8</v>
      </c>
      <c r="Q73" s="158">
        <v>103.6</v>
      </c>
      <c r="R73" s="158">
        <v>101.9</v>
      </c>
      <c r="S73" s="158">
        <v>109.9</v>
      </c>
      <c r="T73" s="158">
        <v>110.4</v>
      </c>
      <c r="U73" s="158">
        <v>120.9</v>
      </c>
      <c r="V73" s="158">
        <v>118.4</v>
      </c>
      <c r="W73" s="158">
        <v>120.8</v>
      </c>
      <c r="X73" s="158">
        <v>124.7</v>
      </c>
      <c r="Y73" s="158">
        <v>124.6</v>
      </c>
      <c r="Z73" s="158">
        <v>128</v>
      </c>
      <c r="AA73" s="158">
        <v>136.69999999999999</v>
      </c>
      <c r="AB73" s="158">
        <v>149.69999999999999</v>
      </c>
      <c r="AC73" s="158">
        <v>164</v>
      </c>
      <c r="AD73" s="158">
        <v>203.9</v>
      </c>
      <c r="AE73" s="158">
        <v>258.10000000000002</v>
      </c>
      <c r="AF73" s="158">
        <v>282.89999999999998</v>
      </c>
      <c r="AG73" s="158">
        <v>309.60000000000002</v>
      </c>
      <c r="AH73" s="158">
        <v>340</v>
      </c>
      <c r="AI73" s="158">
        <v>375</v>
      </c>
      <c r="AJ73" s="158">
        <v>424</v>
      </c>
      <c r="AK73" s="158">
        <v>479</v>
      </c>
      <c r="AL73" s="158">
        <v>504</v>
      </c>
      <c r="AM73" s="158">
        <v>524</v>
      </c>
      <c r="AN73" s="158">
        <v>544</v>
      </c>
      <c r="AO73" s="158">
        <v>581</v>
      </c>
      <c r="AP73" s="158">
        <v>590</v>
      </c>
      <c r="AQ73" s="158">
        <v>599</v>
      </c>
      <c r="AR73" s="158">
        <v>610.34400000000005</v>
      </c>
      <c r="AS73" s="158">
        <v>640.85199999999998</v>
      </c>
      <c r="AT73" s="158">
        <v>821.56471568504003</v>
      </c>
      <c r="AU73" s="158">
        <v>966.63</v>
      </c>
      <c r="AV73" s="158">
        <v>1157.8209999999999</v>
      </c>
      <c r="AW73" s="158">
        <v>1286.308</v>
      </c>
      <c r="AX73" s="158">
        <v>1146.847</v>
      </c>
      <c r="AY73" s="158">
        <v>1257.923</v>
      </c>
      <c r="AZ73" s="158">
        <v>1351.4369999999999</v>
      </c>
      <c r="BA73" s="158">
        <v>1288.18</v>
      </c>
      <c r="BB73" s="158">
        <v>1263.556</v>
      </c>
      <c r="BC73" s="158">
        <v>1255.5229999999999</v>
      </c>
      <c r="BD73" s="158">
        <v>1395.876</v>
      </c>
      <c r="BE73" s="158">
        <v>1238</v>
      </c>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9"/>
    </row>
    <row r="74" spans="1:83" x14ac:dyDescent="0.35">
      <c r="A74" s="152"/>
      <c r="B74" s="53" t="s">
        <v>282</v>
      </c>
      <c r="C74" s="157" t="s">
        <v>222</v>
      </c>
      <c r="D74" s="158">
        <v>0</v>
      </c>
      <c r="E74" s="158">
        <v>0</v>
      </c>
      <c r="F74" s="158">
        <v>0</v>
      </c>
      <c r="G74" s="158">
        <v>0</v>
      </c>
      <c r="H74" s="158">
        <v>0</v>
      </c>
      <c r="I74" s="158">
        <v>0</v>
      </c>
      <c r="J74" s="158">
        <v>0</v>
      </c>
      <c r="K74" s="158">
        <v>0</v>
      </c>
      <c r="L74" s="158">
        <v>0</v>
      </c>
      <c r="M74" s="158">
        <v>0</v>
      </c>
      <c r="N74" s="158">
        <v>0</v>
      </c>
      <c r="O74" s="158">
        <v>0</v>
      </c>
      <c r="P74" s="158">
        <v>0</v>
      </c>
      <c r="Q74" s="158">
        <v>0</v>
      </c>
      <c r="R74" s="158">
        <v>0</v>
      </c>
      <c r="S74" s="158">
        <v>0</v>
      </c>
      <c r="T74" s="158">
        <v>0</v>
      </c>
      <c r="U74" s="158">
        <v>0</v>
      </c>
      <c r="V74" s="158">
        <v>0</v>
      </c>
      <c r="W74" s="158">
        <v>0</v>
      </c>
      <c r="X74" s="158">
        <v>0</v>
      </c>
      <c r="Y74" s="158">
        <v>0</v>
      </c>
      <c r="Z74" s="158">
        <v>0</v>
      </c>
      <c r="AA74" s="158">
        <v>0</v>
      </c>
      <c r="AB74" s="158">
        <v>0</v>
      </c>
      <c r="AC74" s="158">
        <v>0</v>
      </c>
      <c r="AD74" s="158">
        <v>0</v>
      </c>
      <c r="AE74" s="158">
        <v>0</v>
      </c>
      <c r="AF74" s="158">
        <v>0</v>
      </c>
      <c r="AG74" s="158">
        <v>0</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190.64</v>
      </c>
      <c r="BB74" s="158">
        <v>194.422</v>
      </c>
      <c r="BC74" s="158">
        <v>759.476</v>
      </c>
      <c r="BD74" s="158">
        <v>1749.268</v>
      </c>
      <c r="BE74" s="158">
        <v>1680.5630000000001</v>
      </c>
      <c r="BF74" s="158">
        <v>1705.4359999999999</v>
      </c>
      <c r="BG74" s="158">
        <v>1915.596</v>
      </c>
      <c r="BH74" s="158">
        <v>1962.34</v>
      </c>
      <c r="BI74" s="158">
        <v>1981.7470000000001</v>
      </c>
      <c r="BJ74" s="158">
        <v>2015.0229999999999</v>
      </c>
      <c r="BK74" s="158">
        <v>2070.2523382699997</v>
      </c>
      <c r="BL74" s="158">
        <v>2700.6948084699998</v>
      </c>
      <c r="BM74" s="158">
        <v>2734.8132516599994</v>
      </c>
      <c r="BN74" s="158">
        <v>2759.4819029400005</v>
      </c>
      <c r="BO74" s="158">
        <v>2149.2390251900001</v>
      </c>
      <c r="BP74" s="158">
        <v>2144.0899999999997</v>
      </c>
      <c r="BQ74" s="158">
        <v>2140.0809990000007</v>
      </c>
      <c r="BR74" s="158">
        <v>2116.9060000000004</v>
      </c>
      <c r="BS74" s="158">
        <v>2073.1628880400003</v>
      </c>
      <c r="BT74" s="158">
        <v>2048.8185346599998</v>
      </c>
      <c r="BU74" s="158">
        <v>2022.5266947100001</v>
      </c>
      <c r="BV74" s="158">
        <v>1995.3827969600002</v>
      </c>
      <c r="BW74" s="158">
        <v>1973.5520848000003</v>
      </c>
      <c r="BX74" s="158">
        <v>1957.6668482600001</v>
      </c>
      <c r="BY74" s="158">
        <v>1971.1951581899998</v>
      </c>
      <c r="BZ74" s="158">
        <v>2001.5419622837126</v>
      </c>
      <c r="CA74" s="158">
        <v>2038.4971240248517</v>
      </c>
      <c r="CB74" s="158">
        <v>2079.4581440532784</v>
      </c>
      <c r="CC74" s="158">
        <v>2120.3397430469108</v>
      </c>
      <c r="CD74" s="158">
        <v>2138.8705222965405</v>
      </c>
      <c r="CE74" s="159">
        <v>2131.9205067092016</v>
      </c>
    </row>
    <row r="75" spans="1:83" x14ac:dyDescent="0.35">
      <c r="A75" s="152"/>
      <c r="B75" s="53" t="s">
        <v>283</v>
      </c>
      <c r="C75" s="157" t="s">
        <v>231</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33.869999999999997</v>
      </c>
      <c r="AS75" s="158">
        <v>25.613</v>
      </c>
      <c r="AT75" s="158">
        <v>10.731</v>
      </c>
      <c r="AU75" s="158">
        <v>4.2610000000000001</v>
      </c>
      <c r="AV75" s="158">
        <v>2.2210000000000001</v>
      </c>
      <c r="AW75" s="158">
        <v>1.3009999999999999</v>
      </c>
      <c r="AX75" s="158">
        <v>0.84199999999999997</v>
      </c>
      <c r="AY75" s="158">
        <v>1.5860000000000001</v>
      </c>
      <c r="AZ75" s="158">
        <v>0</v>
      </c>
      <c r="BA75" s="158">
        <v>0.22500000000000001</v>
      </c>
      <c r="BB75" s="158">
        <v>0.53600000000000003</v>
      </c>
      <c r="BC75" s="158">
        <v>0.21700000000000003</v>
      </c>
      <c r="BD75" s="158">
        <v>4.3999999999999997E-2</v>
      </c>
      <c r="BE75" s="158">
        <v>0.34199999999999997</v>
      </c>
      <c r="BF75" s="158">
        <v>0.34199999999999997</v>
      </c>
      <c r="BG75" s="158">
        <v>0.127</v>
      </c>
      <c r="BH75" s="158">
        <v>8.6999999999999994E-2</v>
      </c>
      <c r="BI75" s="158">
        <v>0</v>
      </c>
      <c r="BJ75" s="158">
        <v>0</v>
      </c>
      <c r="BK75" s="158">
        <v>0</v>
      </c>
      <c r="BL75" s="158">
        <v>0</v>
      </c>
      <c r="BM75" s="158">
        <v>0</v>
      </c>
      <c r="BN75" s="158">
        <v>0</v>
      </c>
      <c r="BO75" s="158">
        <v>0</v>
      </c>
      <c r="BP75" s="158">
        <v>0</v>
      </c>
      <c r="BQ75" s="158">
        <v>0</v>
      </c>
      <c r="BR75" s="158">
        <v>0</v>
      </c>
      <c r="BS75" s="158">
        <v>0</v>
      </c>
      <c r="BT75" s="158">
        <v>0</v>
      </c>
      <c r="BU75" s="158">
        <v>0</v>
      </c>
      <c r="BV75" s="158">
        <v>0</v>
      </c>
      <c r="BW75" s="158">
        <v>0</v>
      </c>
      <c r="BX75" s="158">
        <v>0</v>
      </c>
      <c r="BY75" s="158">
        <v>0</v>
      </c>
      <c r="BZ75" s="158">
        <v>0</v>
      </c>
      <c r="CA75" s="158">
        <v>0</v>
      </c>
      <c r="CB75" s="158">
        <v>0</v>
      </c>
      <c r="CC75" s="158">
        <v>0</v>
      </c>
      <c r="CD75" s="158">
        <v>0</v>
      </c>
      <c r="CE75" s="159">
        <v>0</v>
      </c>
    </row>
    <row r="76" spans="1:83" x14ac:dyDescent="0.35">
      <c r="A76" s="152"/>
      <c r="B76" s="53" t="s">
        <v>284</v>
      </c>
      <c r="C76" s="157" t="s">
        <v>222</v>
      </c>
      <c r="D76" s="158">
        <v>12.1</v>
      </c>
      <c r="E76" s="158">
        <v>23</v>
      </c>
      <c r="F76" s="158">
        <v>26.9</v>
      </c>
      <c r="G76" s="158">
        <v>27.7</v>
      </c>
      <c r="H76" s="158">
        <v>33.1</v>
      </c>
      <c r="I76" s="158">
        <v>38.5</v>
      </c>
      <c r="J76" s="158">
        <v>41.8</v>
      </c>
      <c r="K76" s="158">
        <v>49.7</v>
      </c>
      <c r="L76" s="158">
        <v>53</v>
      </c>
      <c r="M76" s="158">
        <v>55.8</v>
      </c>
      <c r="N76" s="158">
        <v>71</v>
      </c>
      <c r="O76" s="158">
        <v>74.3</v>
      </c>
      <c r="P76" s="158">
        <v>75.900000000000006</v>
      </c>
      <c r="Q76" s="158">
        <v>89.6</v>
      </c>
      <c r="R76" s="158">
        <v>91.7</v>
      </c>
      <c r="S76" s="158">
        <v>109.7</v>
      </c>
      <c r="T76" s="158">
        <v>116.8</v>
      </c>
      <c r="U76" s="158">
        <v>137.80000000000001</v>
      </c>
      <c r="V76" s="158">
        <v>138.69999999999999</v>
      </c>
      <c r="W76" s="158">
        <v>145.69999999999999</v>
      </c>
      <c r="X76" s="158">
        <v>152.5</v>
      </c>
      <c r="Y76" s="158">
        <v>158.9</v>
      </c>
      <c r="Z76" s="158">
        <v>0</v>
      </c>
      <c r="AA76" s="158">
        <v>0</v>
      </c>
      <c r="AB76" s="158">
        <v>0</v>
      </c>
      <c r="AC76" s="158">
        <v>0</v>
      </c>
      <c r="AD76" s="158">
        <v>0</v>
      </c>
      <c r="AE76" s="158">
        <v>0</v>
      </c>
      <c r="AF76" s="158">
        <v>0</v>
      </c>
      <c r="AG76" s="158">
        <v>0</v>
      </c>
      <c r="AH76" s="158">
        <v>0</v>
      </c>
      <c r="AI76" s="158">
        <v>0.06</v>
      </c>
      <c r="AJ76" s="158">
        <v>0.06</v>
      </c>
      <c r="AK76" s="158">
        <v>0.06</v>
      </c>
      <c r="AL76" s="158">
        <v>0.06</v>
      </c>
      <c r="AM76" s="158">
        <v>0.06</v>
      </c>
      <c r="AN76" s="158">
        <v>0.06</v>
      </c>
      <c r="AO76" s="158">
        <v>0.06</v>
      </c>
      <c r="AP76" s="158">
        <v>0.06</v>
      </c>
      <c r="AQ76" s="158">
        <v>0.06</v>
      </c>
      <c r="AR76" s="158">
        <v>0.06</v>
      </c>
      <c r="AS76" s="158">
        <v>0.06</v>
      </c>
      <c r="AT76" s="158">
        <v>0.01</v>
      </c>
      <c r="AU76" s="158">
        <v>0</v>
      </c>
      <c r="AV76" s="158">
        <v>2.4990000000020953</v>
      </c>
      <c r="AW76" s="158">
        <v>0</v>
      </c>
      <c r="AX76" s="158">
        <v>0</v>
      </c>
      <c r="AY76" s="158">
        <v>-6.8000008352109287E-5</v>
      </c>
      <c r="AZ76" s="158">
        <v>0</v>
      </c>
      <c r="BA76" s="158">
        <v>0.64500900000683026</v>
      </c>
      <c r="BB76" s="158">
        <v>8.6000000030500817E-2</v>
      </c>
      <c r="BC76" s="158">
        <v>0.93610000001639126</v>
      </c>
      <c r="BD76" s="158">
        <v>0.23865792713151279</v>
      </c>
      <c r="BE76" s="158">
        <v>0.17703000000000024</v>
      </c>
      <c r="BF76" s="158">
        <v>0.19800000000000006</v>
      </c>
      <c r="BG76" s="158">
        <v>0.15174200000000004</v>
      </c>
      <c r="BH76" s="158">
        <v>0</v>
      </c>
      <c r="BI76" s="158">
        <v>0</v>
      </c>
      <c r="BJ76" s="158">
        <v>-0.14862890000000004</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9">
        <v>0</v>
      </c>
    </row>
    <row r="77" spans="1:83" s="109" customFormat="1" ht="26.25" customHeight="1" x14ac:dyDescent="0.35">
      <c r="A77" s="170"/>
      <c r="B77" s="109" t="s">
        <v>285</v>
      </c>
      <c r="C77" s="171"/>
      <c r="D77" s="57">
        <f t="shared" ref="D77:AI77" si="14">SUM(D$5:D$10,D$13:D$20,D$23:D$27,D$31:D$38,D$41:D$60,D$63:D$68,D69,D$72:D$76)</f>
        <v>471.3</v>
      </c>
      <c r="E77" s="57">
        <f t="shared" si="14"/>
        <v>597.79999999999995</v>
      </c>
      <c r="F77" s="57">
        <f t="shared" si="14"/>
        <v>610.49999999999989</v>
      </c>
      <c r="G77" s="57">
        <f t="shared" si="14"/>
        <v>642.1</v>
      </c>
      <c r="H77" s="57">
        <f t="shared" si="14"/>
        <v>775.19999999999993</v>
      </c>
      <c r="I77" s="57">
        <f t="shared" si="14"/>
        <v>816.70000000000016</v>
      </c>
      <c r="J77" s="57">
        <f t="shared" si="14"/>
        <v>839.2</v>
      </c>
      <c r="K77" s="57">
        <f t="shared" si="14"/>
        <v>942.30000000000007</v>
      </c>
      <c r="L77" s="57">
        <f t="shared" si="14"/>
        <v>980.8</v>
      </c>
      <c r="M77" s="57">
        <f t="shared" si="14"/>
        <v>1051.0999999999999</v>
      </c>
      <c r="N77" s="57">
        <f t="shared" si="14"/>
        <v>1287</v>
      </c>
      <c r="O77" s="57">
        <f t="shared" si="14"/>
        <v>1350.4</v>
      </c>
      <c r="P77" s="57">
        <f t="shared" si="14"/>
        <v>1389.8000000000002</v>
      </c>
      <c r="Q77" s="57">
        <f t="shared" si="14"/>
        <v>1553.0999999999997</v>
      </c>
      <c r="R77" s="57">
        <f t="shared" si="14"/>
        <v>1645.8000000000002</v>
      </c>
      <c r="S77" s="57">
        <f t="shared" si="14"/>
        <v>1890.6000000000001</v>
      </c>
      <c r="T77" s="57">
        <f t="shared" si="14"/>
        <v>1962.1000000000001</v>
      </c>
      <c r="U77" s="57">
        <f t="shared" si="14"/>
        <v>2322.4</v>
      </c>
      <c r="V77" s="57">
        <f t="shared" si="14"/>
        <v>2456.5</v>
      </c>
      <c r="W77" s="57">
        <f t="shared" si="14"/>
        <v>2789.5999999999995</v>
      </c>
      <c r="X77" s="57">
        <f t="shared" si="14"/>
        <v>3172.2</v>
      </c>
      <c r="Y77" s="57">
        <f t="shared" si="14"/>
        <v>3392.1</v>
      </c>
      <c r="Z77" s="57">
        <f t="shared" si="14"/>
        <v>3636.5000000000005</v>
      </c>
      <c r="AA77" s="57">
        <f t="shared" si="14"/>
        <v>4229.8</v>
      </c>
      <c r="AB77" s="57">
        <f t="shared" si="14"/>
        <v>4897.7</v>
      </c>
      <c r="AC77" s="57">
        <f t="shared" si="14"/>
        <v>5504.9989999999998</v>
      </c>
      <c r="AD77" s="57">
        <f t="shared" si="14"/>
        <v>6901.7269999999999</v>
      </c>
      <c r="AE77" s="57">
        <f t="shared" si="14"/>
        <v>9337.5789999999997</v>
      </c>
      <c r="AF77" s="57">
        <f t="shared" si="14"/>
        <v>11114.196</v>
      </c>
      <c r="AG77" s="57">
        <f t="shared" si="14"/>
        <v>13367.12</v>
      </c>
      <c r="AH77" s="57">
        <f t="shared" si="14"/>
        <v>15873</v>
      </c>
      <c r="AI77" s="57">
        <f t="shared" si="14"/>
        <v>18777.060000000001</v>
      </c>
      <c r="AJ77" s="57">
        <f t="shared" ref="AJ77:BO77" si="15">SUM(AJ$5:AJ$10,AJ$13:AJ$20,AJ$23:AJ$27,AJ$31:AJ$38,AJ$41:AJ$60,AJ$63:AJ$68,AJ69,AJ$72:AJ$76)</f>
        <v>22658.06</v>
      </c>
      <c r="AK77" s="57">
        <f t="shared" si="15"/>
        <v>27698.31</v>
      </c>
      <c r="AL77" s="57">
        <f t="shared" si="15"/>
        <v>31628.06</v>
      </c>
      <c r="AM77" s="57">
        <f t="shared" si="15"/>
        <v>35332.06</v>
      </c>
      <c r="AN77" s="57">
        <f t="shared" si="15"/>
        <v>38251.06</v>
      </c>
      <c r="AO77" s="57">
        <f t="shared" si="15"/>
        <v>41768.06</v>
      </c>
      <c r="AP77" s="57">
        <f t="shared" si="15"/>
        <v>44917.657999999996</v>
      </c>
      <c r="AQ77" s="57">
        <f t="shared" si="15"/>
        <v>46700.743999999992</v>
      </c>
      <c r="AR77" s="57">
        <f t="shared" si="15"/>
        <v>47317.750509999998</v>
      </c>
      <c r="AS77" s="57">
        <f t="shared" si="15"/>
        <v>50314.249480999992</v>
      </c>
      <c r="AT77" s="57">
        <f t="shared" si="15"/>
        <v>56478.799715685047</v>
      </c>
      <c r="AU77" s="57">
        <f t="shared" si="15"/>
        <v>66302.888468443314</v>
      </c>
      <c r="AV77" s="57">
        <f t="shared" si="15"/>
        <v>75257.45199999999</v>
      </c>
      <c r="AW77" s="57">
        <f t="shared" si="15"/>
        <v>82437.566000000006</v>
      </c>
      <c r="AX77" s="57">
        <f t="shared" si="15"/>
        <v>84862.667213999986</v>
      </c>
      <c r="AY77" s="57">
        <f t="shared" si="15"/>
        <v>88710.819153041331</v>
      </c>
      <c r="AZ77" s="57">
        <f t="shared" si="15"/>
        <v>92217.949756999995</v>
      </c>
      <c r="BA77" s="57">
        <f t="shared" si="15"/>
        <v>93347.393757000013</v>
      </c>
      <c r="BB77" s="57">
        <f t="shared" si="15"/>
        <v>95565.317560038413</v>
      </c>
      <c r="BC77" s="57">
        <f t="shared" si="15"/>
        <v>99048.585242467729</v>
      </c>
      <c r="BD77" s="57">
        <f t="shared" si="15"/>
        <v>101373.84078511488</v>
      </c>
      <c r="BE77" s="57">
        <f t="shared" si="15"/>
        <v>106706.85189487554</v>
      </c>
      <c r="BF77" s="57">
        <f t="shared" si="15"/>
        <v>110302.29898003751</v>
      </c>
      <c r="BG77" s="57">
        <f t="shared" si="15"/>
        <v>105790.62308501704</v>
      </c>
      <c r="BH77" s="57">
        <f t="shared" si="15"/>
        <v>111092.55313748043</v>
      </c>
      <c r="BI77" s="57">
        <f t="shared" si="15"/>
        <v>115802.99954677367</v>
      </c>
      <c r="BJ77" s="57">
        <f t="shared" si="15"/>
        <v>119213.89655344037</v>
      </c>
      <c r="BK77" s="57">
        <f t="shared" si="15"/>
        <v>126242.20586285737</v>
      </c>
      <c r="BL77" s="57">
        <f t="shared" si="15"/>
        <v>135757.16542445365</v>
      </c>
      <c r="BM77" s="57">
        <f t="shared" si="15"/>
        <v>148004.00969052216</v>
      </c>
      <c r="BN77" s="57">
        <f t="shared" si="15"/>
        <v>153361.5551698035</v>
      </c>
      <c r="BO77" s="57">
        <f t="shared" si="15"/>
        <v>158960.44687856638</v>
      </c>
      <c r="BP77" s="57">
        <f t="shared" ref="BP77:CE77" si="16">SUM(BP$5:BP$10,BP$13:BP$20,BP$23:BP$27,BP$31:BP$38,BP$41:BP$60,BP$63:BP$68,BP69,BP$72:BP$76)</f>
        <v>166552.67893256198</v>
      </c>
      <c r="BQ77" s="57">
        <f t="shared" si="16"/>
        <v>164132.18598876672</v>
      </c>
      <c r="BR77" s="57">
        <f t="shared" si="16"/>
        <v>168287.22403787507</v>
      </c>
      <c r="BS77" s="57">
        <f t="shared" si="16"/>
        <v>171799.5061309211</v>
      </c>
      <c r="BT77" s="57">
        <f t="shared" si="16"/>
        <v>173827.37694779012</v>
      </c>
      <c r="BU77" s="57">
        <f t="shared" si="16"/>
        <v>178042.74357683767</v>
      </c>
      <c r="BV77" s="57">
        <f t="shared" si="16"/>
        <v>183728.67964596607</v>
      </c>
      <c r="BW77" s="57">
        <f t="shared" si="16"/>
        <v>192443.64650102623</v>
      </c>
      <c r="BX77" s="57">
        <f t="shared" si="16"/>
        <v>213219.68668317146</v>
      </c>
      <c r="BY77" s="57">
        <f t="shared" si="16"/>
        <v>215999.49592175044</v>
      </c>
      <c r="BZ77" s="57">
        <f t="shared" si="16"/>
        <v>224428.54488854529</v>
      </c>
      <c r="CA77" s="57">
        <f t="shared" si="16"/>
        <v>253606.26126411764</v>
      </c>
      <c r="CB77" s="57">
        <f t="shared" si="16"/>
        <v>279704.12572360301</v>
      </c>
      <c r="CC77" s="57">
        <f t="shared" si="16"/>
        <v>290738.48919107381</v>
      </c>
      <c r="CD77" s="57">
        <f t="shared" si="16"/>
        <v>297820.75947657926</v>
      </c>
      <c r="CE77" s="58">
        <f t="shared" si="16"/>
        <v>304785.92385638808</v>
      </c>
    </row>
    <row r="78" spans="1:83" ht="26.25" customHeight="1" x14ac:dyDescent="0.35">
      <c r="A78" s="152"/>
      <c r="B78" s="167" t="s">
        <v>286</v>
      </c>
      <c r="D78" s="172">
        <f t="shared" ref="D78:AI78" si="17">SUMIF($C$5:$C$76,"(C)",D$5:D$76)</f>
        <v>250.8</v>
      </c>
      <c r="E78" s="172">
        <f t="shared" si="17"/>
        <v>354.9</v>
      </c>
      <c r="F78" s="172">
        <f t="shared" si="17"/>
        <v>355.9</v>
      </c>
      <c r="G78" s="172">
        <f t="shared" si="17"/>
        <v>377.3</v>
      </c>
      <c r="H78" s="172">
        <f t="shared" si="17"/>
        <v>449.5</v>
      </c>
      <c r="I78" s="172">
        <f t="shared" si="17"/>
        <v>471.7</v>
      </c>
      <c r="J78" s="172">
        <f t="shared" si="17"/>
        <v>480.3</v>
      </c>
      <c r="K78" s="172">
        <f t="shared" si="17"/>
        <v>583.5</v>
      </c>
      <c r="L78" s="172">
        <f t="shared" si="17"/>
        <v>603.69999999999993</v>
      </c>
      <c r="M78" s="172">
        <f t="shared" si="17"/>
        <v>662.69999999999993</v>
      </c>
      <c r="N78" s="172">
        <f t="shared" si="17"/>
        <v>857.8</v>
      </c>
      <c r="O78" s="172">
        <f t="shared" si="17"/>
        <v>891</v>
      </c>
      <c r="P78" s="172">
        <f t="shared" si="17"/>
        <v>907.6</v>
      </c>
      <c r="Q78" s="172">
        <f t="shared" si="17"/>
        <v>1054.8</v>
      </c>
      <c r="R78" s="172">
        <f t="shared" si="17"/>
        <v>1117.0999999999999</v>
      </c>
      <c r="S78" s="172">
        <f t="shared" si="17"/>
        <v>1313.7999999999997</v>
      </c>
      <c r="T78" s="172">
        <f t="shared" si="17"/>
        <v>1368.5</v>
      </c>
      <c r="U78" s="172">
        <f t="shared" si="17"/>
        <v>1671.5</v>
      </c>
      <c r="V78" s="172">
        <f t="shared" si="17"/>
        <v>1752.6999999999998</v>
      </c>
      <c r="W78" s="172">
        <f t="shared" si="17"/>
        <v>1977.2</v>
      </c>
      <c r="X78" s="172">
        <f t="shared" si="17"/>
        <v>2169</v>
      </c>
      <c r="Y78" s="172">
        <f t="shared" si="17"/>
        <v>2298.7000000000003</v>
      </c>
      <c r="Z78" s="172">
        <f t="shared" si="17"/>
        <v>2521.6</v>
      </c>
      <c r="AA78" s="172">
        <f t="shared" si="17"/>
        <v>2950.6</v>
      </c>
      <c r="AB78" s="172">
        <f t="shared" si="17"/>
        <v>3340.2999999999997</v>
      </c>
      <c r="AC78" s="172">
        <f t="shared" si="17"/>
        <v>3852.5990000000002</v>
      </c>
      <c r="AD78" s="172">
        <f t="shared" si="17"/>
        <v>4918.3270000000002</v>
      </c>
      <c r="AE78" s="172">
        <f t="shared" si="17"/>
        <v>6583.9790000000003</v>
      </c>
      <c r="AF78" s="172">
        <f t="shared" si="17"/>
        <v>7801.2960000000003</v>
      </c>
      <c r="AG78" s="172">
        <f t="shared" si="17"/>
        <v>9082.32</v>
      </c>
      <c r="AH78" s="172">
        <f t="shared" si="17"/>
        <v>10460</v>
      </c>
      <c r="AI78" s="172">
        <f t="shared" si="17"/>
        <v>11937</v>
      </c>
      <c r="AJ78" s="172">
        <f t="shared" ref="AJ78:BO78" si="18">SUMIF($C$5:$C$76,"(C)",AJ$5:AJ$76)</f>
        <v>14529</v>
      </c>
      <c r="AK78" s="172">
        <f t="shared" si="18"/>
        <v>16863</v>
      </c>
      <c r="AL78" s="172">
        <f t="shared" si="18"/>
        <v>18210</v>
      </c>
      <c r="AM78" s="172">
        <f t="shared" si="18"/>
        <v>19798</v>
      </c>
      <c r="AN78" s="172">
        <f t="shared" si="18"/>
        <v>20863</v>
      </c>
      <c r="AO78" s="172">
        <f t="shared" si="18"/>
        <v>22448</v>
      </c>
      <c r="AP78" s="172">
        <f t="shared" si="18"/>
        <v>24257.598000000002</v>
      </c>
      <c r="AQ78" s="172">
        <f t="shared" si="18"/>
        <v>25406.486000000001</v>
      </c>
      <c r="AR78" s="172">
        <f t="shared" si="18"/>
        <v>26034.205999999998</v>
      </c>
      <c r="AS78" s="172">
        <f t="shared" si="18"/>
        <v>27702.068000000003</v>
      </c>
      <c r="AT78" s="172">
        <f t="shared" si="18"/>
        <v>30508.146000000001</v>
      </c>
      <c r="AU78" s="172">
        <f t="shared" si="18"/>
        <v>35252.114000000001</v>
      </c>
      <c r="AV78" s="172">
        <f t="shared" si="18"/>
        <v>37320.296999999999</v>
      </c>
      <c r="AW78" s="172">
        <f t="shared" si="18"/>
        <v>39538.795000000006</v>
      </c>
      <c r="AX78" s="172">
        <f t="shared" si="18"/>
        <v>39824.572</v>
      </c>
      <c r="AY78" s="172">
        <f t="shared" si="18"/>
        <v>40701.778000000006</v>
      </c>
      <c r="AZ78" s="172">
        <f t="shared" si="18"/>
        <v>42158.667000000001</v>
      </c>
      <c r="BA78" s="172">
        <f t="shared" si="18"/>
        <v>43119.707999999999</v>
      </c>
      <c r="BB78" s="172">
        <f t="shared" si="18"/>
        <v>45018.209000000003</v>
      </c>
      <c r="BC78" s="172">
        <f t="shared" si="18"/>
        <v>46884.317999999999</v>
      </c>
      <c r="BD78" s="172">
        <f t="shared" si="18"/>
        <v>47796.771000000001</v>
      </c>
      <c r="BE78" s="172">
        <f t="shared" si="18"/>
        <v>51093.595998929333</v>
      </c>
      <c r="BF78" s="172">
        <f t="shared" si="18"/>
        <v>53686.5287096147</v>
      </c>
      <c r="BG78" s="172">
        <f t="shared" si="18"/>
        <v>56079.337540435692</v>
      </c>
      <c r="BH78" s="172">
        <f t="shared" si="18"/>
        <v>58408.538999999997</v>
      </c>
      <c r="BI78" s="172">
        <f t="shared" si="18"/>
        <v>60914.807692682669</v>
      </c>
      <c r="BJ78" s="172">
        <f t="shared" si="18"/>
        <v>63129.216045855108</v>
      </c>
      <c r="BK78" s="172">
        <f t="shared" si="18"/>
        <v>67411.978362963171</v>
      </c>
      <c r="BL78" s="172">
        <f t="shared" si="18"/>
        <v>72671.184816889407</v>
      </c>
      <c r="BM78" s="172">
        <f t="shared" si="18"/>
        <v>77814.820358342375</v>
      </c>
      <c r="BN78" s="172">
        <f t="shared" si="18"/>
        <v>80345.367492594727</v>
      </c>
      <c r="BO78" s="172">
        <f t="shared" si="18"/>
        <v>84501.883808506493</v>
      </c>
      <c r="BP78" s="172">
        <f t="shared" ref="BP78:CE78" si="19">SUMIF($C$5:$C$76,"(C)",BP$5:BP$76)</f>
        <v>89391.276039061704</v>
      </c>
      <c r="BQ78" s="172">
        <f t="shared" si="19"/>
        <v>91660.368819799987</v>
      </c>
      <c r="BR78" s="172">
        <f t="shared" si="19"/>
        <v>94520.993083800029</v>
      </c>
      <c r="BS78" s="172">
        <f t="shared" si="19"/>
        <v>97594.637879079994</v>
      </c>
      <c r="BT78" s="172">
        <f t="shared" si="19"/>
        <v>99861.345809219929</v>
      </c>
      <c r="BU78" s="172">
        <f t="shared" si="19"/>
        <v>102005.63289946769</v>
      </c>
      <c r="BV78" s="172">
        <f t="shared" si="19"/>
        <v>104773.46798265999</v>
      </c>
      <c r="BW78" s="172">
        <f t="shared" si="19"/>
        <v>106888.29334355627</v>
      </c>
      <c r="BX78" s="172">
        <f t="shared" si="19"/>
        <v>110498.33925194497</v>
      </c>
      <c r="BY78" s="172">
        <f t="shared" si="19"/>
        <v>112283.5408119986</v>
      </c>
      <c r="BZ78" s="172">
        <f t="shared" si="19"/>
        <v>117812.58414119459</v>
      </c>
      <c r="CA78" s="172">
        <f t="shared" si="19"/>
        <v>133307.02729315276</v>
      </c>
      <c r="CB78" s="172">
        <f t="shared" si="19"/>
        <v>144777.78654195744</v>
      </c>
      <c r="CC78" s="172">
        <f t="shared" si="19"/>
        <v>150104.0002832512</v>
      </c>
      <c r="CD78" s="172">
        <f t="shared" si="19"/>
        <v>153949.34843858285</v>
      </c>
      <c r="CE78" s="173">
        <f t="shared" si="19"/>
        <v>156977.28432088505</v>
      </c>
    </row>
    <row r="79" spans="1:83" x14ac:dyDescent="0.35">
      <c r="A79" s="152"/>
      <c r="B79" s="167" t="s">
        <v>287</v>
      </c>
      <c r="D79" s="172">
        <f t="shared" ref="D79:AI79" si="20">SUMIF($C$5:$C$76,"(IR)",D$5:D$76)</f>
        <v>62.5</v>
      </c>
      <c r="E79" s="172">
        <f t="shared" si="20"/>
        <v>75.2</v>
      </c>
      <c r="F79" s="172">
        <f t="shared" si="20"/>
        <v>84.5</v>
      </c>
      <c r="G79" s="172">
        <f t="shared" si="20"/>
        <v>94.6</v>
      </c>
      <c r="H79" s="172">
        <f t="shared" si="20"/>
        <v>118.6</v>
      </c>
      <c r="I79" s="172">
        <f t="shared" si="20"/>
        <v>120.3</v>
      </c>
      <c r="J79" s="172">
        <f t="shared" si="20"/>
        <v>125.4</v>
      </c>
      <c r="K79" s="172">
        <f t="shared" si="20"/>
        <v>114.1</v>
      </c>
      <c r="L79" s="172">
        <f t="shared" si="20"/>
        <v>121.3</v>
      </c>
      <c r="M79" s="172">
        <f t="shared" si="20"/>
        <v>119.6</v>
      </c>
      <c r="N79" s="172">
        <f t="shared" si="20"/>
        <v>131.80000000000001</v>
      </c>
      <c r="O79" s="172">
        <f t="shared" si="20"/>
        <v>158.5</v>
      </c>
      <c r="P79" s="172">
        <f t="shared" si="20"/>
        <v>179.5</v>
      </c>
      <c r="Q79" s="172">
        <f t="shared" si="20"/>
        <v>171.1</v>
      </c>
      <c r="R79" s="172">
        <f t="shared" si="20"/>
        <v>199.8</v>
      </c>
      <c r="S79" s="172">
        <f t="shared" si="20"/>
        <v>217.4</v>
      </c>
      <c r="T79" s="172">
        <f t="shared" si="20"/>
        <v>223.3</v>
      </c>
      <c r="U79" s="172">
        <f t="shared" si="20"/>
        <v>245.9</v>
      </c>
      <c r="V79" s="172">
        <f t="shared" si="20"/>
        <v>297.5</v>
      </c>
      <c r="W79" s="172">
        <f t="shared" si="20"/>
        <v>385.7</v>
      </c>
      <c r="X79" s="172">
        <f t="shared" si="20"/>
        <v>428.9</v>
      </c>
      <c r="Y79" s="172">
        <f t="shared" si="20"/>
        <v>470.7</v>
      </c>
      <c r="Z79" s="172">
        <f t="shared" si="20"/>
        <v>563.79999999999995</v>
      </c>
      <c r="AA79" s="172">
        <f t="shared" si="20"/>
        <v>686.1</v>
      </c>
      <c r="AB79" s="172">
        <f t="shared" si="20"/>
        <v>845.3</v>
      </c>
      <c r="AC79" s="172">
        <f t="shared" si="20"/>
        <v>974.30000000000007</v>
      </c>
      <c r="AD79" s="172">
        <f t="shared" si="20"/>
        <v>1208.2</v>
      </c>
      <c r="AE79" s="172">
        <f t="shared" si="20"/>
        <v>1651.1</v>
      </c>
      <c r="AF79" s="172">
        <f t="shared" si="20"/>
        <v>2081.9</v>
      </c>
      <c r="AG79" s="172">
        <f t="shared" si="20"/>
        <v>2509.3000000000002</v>
      </c>
      <c r="AH79" s="172">
        <f t="shared" si="20"/>
        <v>2692</v>
      </c>
      <c r="AI79" s="172">
        <f t="shared" si="20"/>
        <v>2940</v>
      </c>
      <c r="AJ79" s="172">
        <f t="shared" ref="AJ79:BO79" si="21">SUMIF($C$5:$C$76,"(IR)",AJ$5:AJ$76)</f>
        <v>3830</v>
      </c>
      <c r="AK79" s="172">
        <f t="shared" si="21"/>
        <v>5857.25</v>
      </c>
      <c r="AL79" s="172">
        <f t="shared" si="21"/>
        <v>7917</v>
      </c>
      <c r="AM79" s="172">
        <f t="shared" si="21"/>
        <v>9449</v>
      </c>
      <c r="AN79" s="172">
        <f t="shared" si="21"/>
        <v>10783</v>
      </c>
      <c r="AO79" s="172">
        <f t="shared" si="21"/>
        <v>12232</v>
      </c>
      <c r="AP79" s="172">
        <f t="shared" si="21"/>
        <v>13176</v>
      </c>
      <c r="AQ79" s="172">
        <f t="shared" si="21"/>
        <v>13401.69</v>
      </c>
      <c r="AR79" s="172">
        <f t="shared" si="21"/>
        <v>13251.99351</v>
      </c>
      <c r="AS79" s="172">
        <f t="shared" si="21"/>
        <v>14200.272480999998</v>
      </c>
      <c r="AT79" s="172">
        <f t="shared" si="21"/>
        <v>16797.837000000003</v>
      </c>
      <c r="AU79" s="172">
        <f t="shared" si="21"/>
        <v>20295.427899511735</v>
      </c>
      <c r="AV79" s="172">
        <f t="shared" si="21"/>
        <v>25526.476000000002</v>
      </c>
      <c r="AW79" s="172">
        <f t="shared" si="21"/>
        <v>28829.948</v>
      </c>
      <c r="AX79" s="172">
        <f t="shared" si="21"/>
        <v>30339.205213999998</v>
      </c>
      <c r="AY79" s="172">
        <f t="shared" si="21"/>
        <v>31886.693626000004</v>
      </c>
      <c r="AZ79" s="172">
        <f t="shared" si="21"/>
        <v>32437.416757000003</v>
      </c>
      <c r="BA79" s="172">
        <f t="shared" si="21"/>
        <v>31640.413747999999</v>
      </c>
      <c r="BB79" s="172">
        <f t="shared" si="21"/>
        <v>31212.963835000002</v>
      </c>
      <c r="BC79" s="172">
        <f t="shared" si="21"/>
        <v>30726.584142467687</v>
      </c>
      <c r="BD79" s="172">
        <f t="shared" si="21"/>
        <v>29666.571453818167</v>
      </c>
      <c r="BE79" s="172">
        <f t="shared" si="21"/>
        <v>30918.086668030108</v>
      </c>
      <c r="BF79" s="172">
        <f t="shared" si="21"/>
        <v>32295.353709467578</v>
      </c>
      <c r="BG79" s="172">
        <f t="shared" si="21"/>
        <v>33353.048856553258</v>
      </c>
      <c r="BH79" s="172">
        <f t="shared" si="21"/>
        <v>35028.023048480412</v>
      </c>
      <c r="BI79" s="172">
        <f t="shared" si="21"/>
        <v>35716.781529642009</v>
      </c>
      <c r="BJ79" s="172">
        <f t="shared" si="21"/>
        <v>37172.236532855473</v>
      </c>
      <c r="BK79" s="172">
        <f t="shared" si="21"/>
        <v>38696.081911583096</v>
      </c>
      <c r="BL79" s="172">
        <f t="shared" si="21"/>
        <v>40966.842600689997</v>
      </c>
      <c r="BM79" s="172">
        <f t="shared" si="21"/>
        <v>46695.822820729991</v>
      </c>
      <c r="BN79" s="172">
        <f t="shared" si="21"/>
        <v>48764.863047781706</v>
      </c>
      <c r="BO79" s="172">
        <f t="shared" si="21"/>
        <v>49940.019439679818</v>
      </c>
      <c r="BP79" s="172">
        <f t="shared" ref="BP79:CE79" si="22">SUMIF($C$5:$C$76,"(IR)",BP$5:BP$76)</f>
        <v>51405.957286050005</v>
      </c>
      <c r="BQ79" s="172">
        <f t="shared" si="22"/>
        <v>46170.925824626167</v>
      </c>
      <c r="BR79" s="172">
        <f t="shared" si="22"/>
        <v>45840.720174789989</v>
      </c>
      <c r="BS79" s="172">
        <f t="shared" si="22"/>
        <v>45405.656244279999</v>
      </c>
      <c r="BT79" s="172">
        <f t="shared" si="22"/>
        <v>44932.035467030008</v>
      </c>
      <c r="BU79" s="172">
        <f t="shared" si="22"/>
        <v>45555.270080459995</v>
      </c>
      <c r="BV79" s="172">
        <f t="shared" si="22"/>
        <v>47779.270845328407</v>
      </c>
      <c r="BW79" s="172">
        <f t="shared" si="22"/>
        <v>53351.112552099934</v>
      </c>
      <c r="BX79" s="172">
        <f t="shared" si="22"/>
        <v>71462.141421138382</v>
      </c>
      <c r="BY79" s="172">
        <f t="shared" si="22"/>
        <v>71309.9459115926</v>
      </c>
      <c r="BZ79" s="172">
        <f t="shared" si="22"/>
        <v>70899.145179967978</v>
      </c>
      <c r="CA79" s="172">
        <f t="shared" si="22"/>
        <v>78392.252831243561</v>
      </c>
      <c r="CB79" s="172">
        <f t="shared" si="22"/>
        <v>88599.144823815222</v>
      </c>
      <c r="CC79" s="172">
        <f t="shared" si="22"/>
        <v>92054.358296436782</v>
      </c>
      <c r="CD79" s="172">
        <f t="shared" si="22"/>
        <v>92910.572067213507</v>
      </c>
      <c r="CE79" s="173">
        <f t="shared" si="22"/>
        <v>94148.454965673707</v>
      </c>
    </row>
    <row r="80" spans="1:83" x14ac:dyDescent="0.35">
      <c r="A80" s="152"/>
      <c r="B80" s="167" t="s">
        <v>288</v>
      </c>
      <c r="D80" s="172">
        <f t="shared" ref="D80:AI80" si="23">SUMIF($C$5:$C$76,"(NC / NIR)",D$5:D$76)</f>
        <v>158</v>
      </c>
      <c r="E80" s="172">
        <f t="shared" si="23"/>
        <v>167.7</v>
      </c>
      <c r="F80" s="172">
        <f t="shared" si="23"/>
        <v>170.1</v>
      </c>
      <c r="G80" s="172">
        <f t="shared" si="23"/>
        <v>170.2</v>
      </c>
      <c r="H80" s="172">
        <f t="shared" si="23"/>
        <v>207.1</v>
      </c>
      <c r="I80" s="172">
        <f t="shared" si="23"/>
        <v>224.7</v>
      </c>
      <c r="J80" s="172">
        <f t="shared" si="23"/>
        <v>233.5</v>
      </c>
      <c r="K80" s="172">
        <f t="shared" si="23"/>
        <v>244.7</v>
      </c>
      <c r="L80" s="172">
        <f t="shared" si="23"/>
        <v>255.8</v>
      </c>
      <c r="M80" s="172">
        <f t="shared" si="23"/>
        <v>268.8</v>
      </c>
      <c r="N80" s="172">
        <f t="shared" si="23"/>
        <v>297.39999999999998</v>
      </c>
      <c r="O80" s="172">
        <f t="shared" si="23"/>
        <v>300.90000000000003</v>
      </c>
      <c r="P80" s="172">
        <f t="shared" si="23"/>
        <v>302.70000000000005</v>
      </c>
      <c r="Q80" s="172">
        <f t="shared" si="23"/>
        <v>327.2</v>
      </c>
      <c r="R80" s="172">
        <f t="shared" si="23"/>
        <v>328.90000000000003</v>
      </c>
      <c r="S80" s="172">
        <f t="shared" si="23"/>
        <v>359.40000000000003</v>
      </c>
      <c r="T80" s="172">
        <f t="shared" si="23"/>
        <v>370.3</v>
      </c>
      <c r="U80" s="172">
        <f t="shared" si="23"/>
        <v>405.00000000000006</v>
      </c>
      <c r="V80" s="172">
        <f t="shared" si="23"/>
        <v>406.3</v>
      </c>
      <c r="W80" s="172">
        <f t="shared" si="23"/>
        <v>426.7</v>
      </c>
      <c r="X80" s="172">
        <f t="shared" si="23"/>
        <v>574.29999999999995</v>
      </c>
      <c r="Y80" s="172">
        <f t="shared" si="23"/>
        <v>622.69999999999993</v>
      </c>
      <c r="Z80" s="172">
        <f t="shared" si="23"/>
        <v>551.09999999999991</v>
      </c>
      <c r="AA80" s="172">
        <f t="shared" si="23"/>
        <v>593.09999999999991</v>
      </c>
      <c r="AB80" s="172">
        <f t="shared" si="23"/>
        <v>712.09999999999991</v>
      </c>
      <c r="AC80" s="172">
        <f t="shared" si="23"/>
        <v>678.1</v>
      </c>
      <c r="AD80" s="172">
        <f t="shared" si="23"/>
        <v>775.19999999999993</v>
      </c>
      <c r="AE80" s="172">
        <f t="shared" si="23"/>
        <v>1102.5</v>
      </c>
      <c r="AF80" s="172">
        <f t="shared" si="23"/>
        <v>1231</v>
      </c>
      <c r="AG80" s="172">
        <f t="shared" si="23"/>
        <v>1775.5</v>
      </c>
      <c r="AH80" s="172">
        <f t="shared" si="23"/>
        <v>2721</v>
      </c>
      <c r="AI80" s="172">
        <f t="shared" si="23"/>
        <v>3900.06</v>
      </c>
      <c r="AJ80" s="172">
        <f t="shared" ref="AJ80:BO80" si="24">SUMIF($C$5:$C$76,"(NC / NIR)",AJ$5:AJ$76)</f>
        <v>4299.0600000000004</v>
      </c>
      <c r="AK80" s="172">
        <f t="shared" si="24"/>
        <v>4978.0600000000004</v>
      </c>
      <c r="AL80" s="172">
        <f t="shared" si="24"/>
        <v>5501.06</v>
      </c>
      <c r="AM80" s="172">
        <f t="shared" si="24"/>
        <v>6085.06</v>
      </c>
      <c r="AN80" s="172">
        <f t="shared" si="24"/>
        <v>6605.06</v>
      </c>
      <c r="AO80" s="172">
        <f t="shared" si="24"/>
        <v>7088.06</v>
      </c>
      <c r="AP80" s="172">
        <f t="shared" si="24"/>
        <v>7484.06</v>
      </c>
      <c r="AQ80" s="172">
        <f t="shared" si="24"/>
        <v>7892.5680000000002</v>
      </c>
      <c r="AR80" s="172">
        <f t="shared" si="24"/>
        <v>8031.5510000000013</v>
      </c>
      <c r="AS80" s="172">
        <f t="shared" si="24"/>
        <v>8411.9089999999997</v>
      </c>
      <c r="AT80" s="172">
        <f t="shared" si="24"/>
        <v>9172.8167156850413</v>
      </c>
      <c r="AU80" s="172">
        <f t="shared" si="24"/>
        <v>10755.346568931576</v>
      </c>
      <c r="AV80" s="172">
        <f t="shared" si="24"/>
        <v>12410.679000000002</v>
      </c>
      <c r="AW80" s="172">
        <f t="shared" si="24"/>
        <v>14068.823</v>
      </c>
      <c r="AX80" s="172">
        <f t="shared" si="24"/>
        <v>14698.89</v>
      </c>
      <c r="AY80" s="172">
        <f t="shared" si="24"/>
        <v>16122.347527041316</v>
      </c>
      <c r="AZ80" s="172">
        <f t="shared" si="24"/>
        <v>17621.866000000002</v>
      </c>
      <c r="BA80" s="172">
        <f t="shared" si="24"/>
        <v>18587.272009000004</v>
      </c>
      <c r="BB80" s="172">
        <f t="shared" si="24"/>
        <v>19334.144725038434</v>
      </c>
      <c r="BC80" s="172">
        <f t="shared" si="24"/>
        <v>21437.683100000017</v>
      </c>
      <c r="BD80" s="172">
        <f t="shared" si="24"/>
        <v>23910.498331296749</v>
      </c>
      <c r="BE80" s="172">
        <f t="shared" si="24"/>
        <v>24695.169227916085</v>
      </c>
      <c r="BF80" s="172">
        <f t="shared" si="24"/>
        <v>24320.416560955215</v>
      </c>
      <c r="BG80" s="172">
        <f t="shared" si="24"/>
        <v>16358.236688028088</v>
      </c>
      <c r="BH80" s="172">
        <f t="shared" si="24"/>
        <v>17655.991088999999</v>
      </c>
      <c r="BI80" s="172">
        <f t="shared" si="24"/>
        <v>19171.410324449</v>
      </c>
      <c r="BJ80" s="172">
        <f t="shared" si="24"/>
        <v>18912.443974729798</v>
      </c>
      <c r="BK80" s="172">
        <f t="shared" si="24"/>
        <v>20134.145588311134</v>
      </c>
      <c r="BL80" s="172">
        <f t="shared" si="24"/>
        <v>22119.138006874229</v>
      </c>
      <c r="BM80" s="172">
        <f t="shared" si="24"/>
        <v>23493.366511449778</v>
      </c>
      <c r="BN80" s="172">
        <f t="shared" si="24"/>
        <v>24251.324629427094</v>
      </c>
      <c r="BO80" s="172">
        <f t="shared" si="24"/>
        <v>24518.543630379987</v>
      </c>
      <c r="BP80" s="172">
        <f t="shared" ref="BP80:CE80" si="25">SUMIF($C$5:$C$76,"(NC / NIR)",BP$5:BP$76)</f>
        <v>25755.445607450234</v>
      </c>
      <c r="BQ80" s="172">
        <f t="shared" si="25"/>
        <v>26300.891344340587</v>
      </c>
      <c r="BR80" s="172">
        <f t="shared" si="25"/>
        <v>27925.510779285047</v>
      </c>
      <c r="BS80" s="172">
        <f t="shared" si="25"/>
        <v>28799.212007561116</v>
      </c>
      <c r="BT80" s="172">
        <f t="shared" si="25"/>
        <v>29033.99567154016</v>
      </c>
      <c r="BU80" s="172">
        <f t="shared" si="25"/>
        <v>30481.840596910009</v>
      </c>
      <c r="BV80" s="172">
        <f t="shared" si="25"/>
        <v>31175.940817977655</v>
      </c>
      <c r="BW80" s="172">
        <f t="shared" si="25"/>
        <v>32204.240605370011</v>
      </c>
      <c r="BX80" s="172">
        <f t="shared" si="25"/>
        <v>31259.206010088099</v>
      </c>
      <c r="BY80" s="172">
        <f t="shared" si="25"/>
        <v>32406.009198159198</v>
      </c>
      <c r="BZ80" s="172">
        <f t="shared" si="25"/>
        <v>35716.815567382691</v>
      </c>
      <c r="CA80" s="172">
        <f t="shared" si="25"/>
        <v>41906.98113972132</v>
      </c>
      <c r="CB80" s="172">
        <f t="shared" si="25"/>
        <v>46327.194357830333</v>
      </c>
      <c r="CC80" s="172">
        <f t="shared" si="25"/>
        <v>48580.130611385917</v>
      </c>
      <c r="CD80" s="172">
        <f t="shared" si="25"/>
        <v>50960.838970782905</v>
      </c>
      <c r="CE80" s="173">
        <f t="shared" si="25"/>
        <v>53660.184569829318</v>
      </c>
    </row>
    <row r="81" spans="1:83" x14ac:dyDescent="0.35">
      <c r="A81" s="152"/>
      <c r="B81" s="122"/>
      <c r="C81" s="174"/>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75"/>
      <c r="BT81" s="129"/>
      <c r="BU81" s="129"/>
      <c r="BV81" s="129"/>
      <c r="BW81" s="129"/>
      <c r="BX81" s="129"/>
      <c r="BY81" s="129"/>
      <c r="BZ81" s="129"/>
      <c r="CA81" s="129"/>
      <c r="CB81" s="129"/>
      <c r="CC81" s="129"/>
      <c r="CD81" s="129"/>
      <c r="CE81" s="130"/>
    </row>
    <row r="82" spans="1:83" s="109" customFormat="1" ht="26.25" customHeight="1" x14ac:dyDescent="0.35">
      <c r="A82" s="170"/>
      <c r="B82" s="176" t="s">
        <v>289</v>
      </c>
      <c r="C82" s="177"/>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f t="shared" ref="AH82:BJ82" si="26">AH77-AH86-AH87</f>
        <v>15873</v>
      </c>
      <c r="AI82" s="51">
        <f t="shared" si="26"/>
        <v>18777.060000000001</v>
      </c>
      <c r="AJ82" s="51">
        <f t="shared" si="26"/>
        <v>22658.06</v>
      </c>
      <c r="AK82" s="51">
        <f t="shared" si="26"/>
        <v>27698.31</v>
      </c>
      <c r="AL82" s="51">
        <f t="shared" si="26"/>
        <v>31628.06</v>
      </c>
      <c r="AM82" s="51">
        <f t="shared" si="26"/>
        <v>35332.06</v>
      </c>
      <c r="AN82" s="51">
        <f t="shared" si="26"/>
        <v>38251.06</v>
      </c>
      <c r="AO82" s="51">
        <f t="shared" si="26"/>
        <v>41768.06</v>
      </c>
      <c r="AP82" s="51">
        <f t="shared" si="26"/>
        <v>44917.657999999996</v>
      </c>
      <c r="AQ82" s="51">
        <f t="shared" si="26"/>
        <v>46700.743999999992</v>
      </c>
      <c r="AR82" s="51">
        <f t="shared" si="26"/>
        <v>47317.750509999998</v>
      </c>
      <c r="AS82" s="51">
        <f t="shared" si="26"/>
        <v>50314.249480999992</v>
      </c>
      <c r="AT82" s="51">
        <f t="shared" si="26"/>
        <v>56478.799715685047</v>
      </c>
      <c r="AU82" s="51">
        <f t="shared" si="26"/>
        <v>62322.729468443315</v>
      </c>
      <c r="AV82" s="51">
        <f t="shared" si="26"/>
        <v>70755.02399999999</v>
      </c>
      <c r="AW82" s="51">
        <f t="shared" si="26"/>
        <v>77496.391000000003</v>
      </c>
      <c r="AX82" s="51">
        <f t="shared" si="26"/>
        <v>79687.214811775179</v>
      </c>
      <c r="AY82" s="51">
        <f t="shared" si="26"/>
        <v>83295.498265097471</v>
      </c>
      <c r="AZ82" s="51">
        <f t="shared" si="26"/>
        <v>86670.61694808054</v>
      </c>
      <c r="BA82" s="51">
        <f t="shared" si="26"/>
        <v>87921.907053839444</v>
      </c>
      <c r="BB82" s="51">
        <f t="shared" si="26"/>
        <v>90240.256998922923</v>
      </c>
      <c r="BC82" s="51">
        <f t="shared" si="26"/>
        <v>93735.885396197482</v>
      </c>
      <c r="BD82" s="51">
        <f t="shared" si="26"/>
        <v>96103.813251609536</v>
      </c>
      <c r="BE82" s="51">
        <f t="shared" si="26"/>
        <v>101422.7639867476</v>
      </c>
      <c r="BF82" s="51">
        <f t="shared" si="26"/>
        <v>105009.39933424356</v>
      </c>
      <c r="BG82" s="51">
        <f t="shared" si="26"/>
        <v>100707.9902380038</v>
      </c>
      <c r="BH82" s="51">
        <f t="shared" si="26"/>
        <v>110609.70131451008</v>
      </c>
      <c r="BI82" s="51">
        <f t="shared" si="26"/>
        <v>115248.99222777368</v>
      </c>
      <c r="BJ82" s="51">
        <f t="shared" si="26"/>
        <v>118700.44661544036</v>
      </c>
      <c r="BK82" s="51">
        <v>141172.3945017074</v>
      </c>
      <c r="BL82" s="51">
        <f t="shared" ref="BL82:CE82" si="27">BL77-BL86-BL87</f>
        <v>134899.92521352365</v>
      </c>
      <c r="BM82" s="51">
        <f t="shared" si="27"/>
        <v>147082.31990482216</v>
      </c>
      <c r="BN82" s="51">
        <f t="shared" si="27"/>
        <v>152390.4227525935</v>
      </c>
      <c r="BO82" s="51">
        <f t="shared" si="27"/>
        <v>157984.53674152636</v>
      </c>
      <c r="BP82" s="51">
        <f t="shared" si="27"/>
        <v>165542.36347189173</v>
      </c>
      <c r="BQ82" s="51">
        <f t="shared" si="27"/>
        <v>163144.49412239672</v>
      </c>
      <c r="BR82" s="51">
        <f t="shared" si="27"/>
        <v>167043.77629927508</v>
      </c>
      <c r="BS82" s="51">
        <f t="shared" si="27"/>
        <v>170814.77574825109</v>
      </c>
      <c r="BT82" s="51">
        <f t="shared" si="27"/>
        <v>172926.85099918011</v>
      </c>
      <c r="BU82" s="51">
        <f t="shared" si="27"/>
        <v>177086.96100929769</v>
      </c>
      <c r="BV82" s="51">
        <f t="shared" si="27"/>
        <v>182873.7675521184</v>
      </c>
      <c r="BW82" s="51">
        <f t="shared" si="27"/>
        <v>191651.52741403625</v>
      </c>
      <c r="BX82" s="51">
        <f t="shared" si="27"/>
        <v>212414.4214448405</v>
      </c>
      <c r="BY82" s="51">
        <f t="shared" si="27"/>
        <v>215185.0040622293</v>
      </c>
      <c r="BZ82" s="51">
        <f t="shared" si="27"/>
        <v>223703.02812858406</v>
      </c>
      <c r="CA82" s="51">
        <f t="shared" si="27"/>
        <v>252876.06778566775</v>
      </c>
      <c r="CB82" s="51">
        <f t="shared" si="27"/>
        <v>278965.27403286035</v>
      </c>
      <c r="CC82" s="51">
        <f t="shared" si="27"/>
        <v>290147.56696157111</v>
      </c>
      <c r="CD82" s="51">
        <f t="shared" si="27"/>
        <v>297267.97610146413</v>
      </c>
      <c r="CE82" s="52">
        <f t="shared" si="27"/>
        <v>304239.69517130184</v>
      </c>
    </row>
    <row r="83" spans="1:83" s="109" customFormat="1" x14ac:dyDescent="0.35">
      <c r="A83" s="170"/>
      <c r="B83" s="74" t="s">
        <v>290</v>
      </c>
      <c r="C83" s="178"/>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158"/>
      <c r="BJ83" s="158"/>
      <c r="BK83" s="158"/>
      <c r="BL83" s="158"/>
      <c r="BM83" s="158"/>
      <c r="BN83" s="158"/>
      <c r="BO83" s="158"/>
      <c r="BP83" s="158"/>
      <c r="BQ83" s="158">
        <f t="shared" ref="BQ83:CE83" si="28">SUM(BQ5:BQ10,BQ13,BQ15:BQ20,BQ23:BQ26,BQ28,BQ30,BQ31:BQ37,BQ41:BQ49,BQ51:BQ57,BQ59,BQ64:BQ68,BQ70,BQ72:BQ73,BQ74:BQ76)-BQ86-BQ87</f>
        <v>71897.160751489821</v>
      </c>
      <c r="BR83" s="158">
        <f t="shared" si="28"/>
        <v>74444.697315330195</v>
      </c>
      <c r="BS83" s="158">
        <f t="shared" si="28"/>
        <v>76186.646985249172</v>
      </c>
      <c r="BT83" s="158">
        <f t="shared" si="28"/>
        <v>76351.7371850903</v>
      </c>
      <c r="BU83" s="158">
        <f t="shared" si="28"/>
        <v>78227.886091005537</v>
      </c>
      <c r="BV83" s="158">
        <f t="shared" si="28"/>
        <v>81320.816577712307</v>
      </c>
      <c r="BW83" s="158">
        <f t="shared" si="28"/>
        <v>84617.970404012987</v>
      </c>
      <c r="BX83" s="158">
        <f t="shared" si="28"/>
        <v>92303.625891760312</v>
      </c>
      <c r="BY83" s="158">
        <f t="shared" si="28"/>
        <v>97011.668297877128</v>
      </c>
      <c r="BZ83" s="158">
        <f t="shared" si="28"/>
        <v>103066.4276823033</v>
      </c>
      <c r="CA83" s="158">
        <f t="shared" si="28"/>
        <v>114327.72475653187</v>
      </c>
      <c r="CB83" s="158">
        <f t="shared" si="28"/>
        <v>125774.58501298471</v>
      </c>
      <c r="CC83" s="158">
        <f t="shared" si="28"/>
        <v>129384.63798790301</v>
      </c>
      <c r="CD83" s="158">
        <f t="shared" si="28"/>
        <v>131876.89673326147</v>
      </c>
      <c r="CE83" s="159">
        <f t="shared" si="28"/>
        <v>136177.08366055082</v>
      </c>
    </row>
    <row r="84" spans="1:83" s="109" customFormat="1" x14ac:dyDescent="0.35">
      <c r="A84" s="170"/>
      <c r="B84" s="74" t="s">
        <v>291</v>
      </c>
      <c r="C84" s="178"/>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158"/>
      <c r="BJ84" s="158"/>
      <c r="BK84" s="158"/>
      <c r="BL84" s="158"/>
      <c r="BM84" s="158"/>
      <c r="BN84" s="158"/>
      <c r="BO84" s="158"/>
      <c r="BP84" s="158"/>
      <c r="BQ84" s="158">
        <f t="shared" ref="BQ84:CE84" si="29">SUM(BQ29,BQ38,BQ60,BQ63,BQ71,BQ50,BQ58,BQ14)</f>
        <v>91247.333370906897</v>
      </c>
      <c r="BR84" s="158">
        <f t="shared" si="29"/>
        <v>92599.078983944884</v>
      </c>
      <c r="BS84" s="158">
        <f t="shared" si="29"/>
        <v>94628.128763001965</v>
      </c>
      <c r="BT84" s="158">
        <f t="shared" si="29"/>
        <v>96575.113814089797</v>
      </c>
      <c r="BU84" s="158">
        <f t="shared" si="29"/>
        <v>98859.074918292172</v>
      </c>
      <c r="BV84" s="158">
        <f t="shared" si="29"/>
        <v>101552.95097440608</v>
      </c>
      <c r="BW84" s="158">
        <f t="shared" si="29"/>
        <v>107033.55701002324</v>
      </c>
      <c r="BX84" s="158">
        <f t="shared" si="29"/>
        <v>120110.79555308018</v>
      </c>
      <c r="BY84" s="158">
        <f t="shared" si="29"/>
        <v>118173.33576435213</v>
      </c>
      <c r="BZ84" s="158">
        <f t="shared" si="29"/>
        <v>120636.60044628073</v>
      </c>
      <c r="CA84" s="158">
        <f t="shared" si="29"/>
        <v>138548.3430291359</v>
      </c>
      <c r="CB84" s="158">
        <f t="shared" si="29"/>
        <v>153190.68901987566</v>
      </c>
      <c r="CC84" s="158">
        <f t="shared" si="29"/>
        <v>160762.92897366814</v>
      </c>
      <c r="CD84" s="158">
        <f t="shared" si="29"/>
        <v>165391.07936820263</v>
      </c>
      <c r="CE84" s="159">
        <f t="shared" si="29"/>
        <v>168062.61151075101</v>
      </c>
    </row>
    <row r="85" spans="1:83" x14ac:dyDescent="0.35">
      <c r="A85" s="152"/>
      <c r="B85" s="74" t="s">
        <v>292</v>
      </c>
      <c r="BL85" s="62">
        <f t="shared" ref="BL85:CE85" si="30">BL50+BL58+BL14</f>
        <v>4979.657177884229</v>
      </c>
      <c r="BM85" s="62">
        <f t="shared" si="30"/>
        <v>5516.5294897197828</v>
      </c>
      <c r="BN85" s="62">
        <f t="shared" si="30"/>
        <v>5776.1927438088887</v>
      </c>
      <c r="BO85" s="62">
        <f t="shared" si="30"/>
        <v>5632.2462835299884</v>
      </c>
      <c r="BP85" s="62">
        <f t="shared" si="30"/>
        <v>5604.8250899999985</v>
      </c>
      <c r="BQ85" s="62">
        <f t="shared" si="30"/>
        <v>615.17832681999994</v>
      </c>
      <c r="BR85" s="62">
        <f t="shared" si="30"/>
        <v>611.93929700000001</v>
      </c>
      <c r="BS85" s="62">
        <f t="shared" si="30"/>
        <v>621.7497810999995</v>
      </c>
      <c r="BT85" s="62">
        <f t="shared" si="30"/>
        <v>627.55100000000004</v>
      </c>
      <c r="BU85" s="62">
        <f t="shared" si="30"/>
        <v>654.75289959999998</v>
      </c>
      <c r="BV85" s="62">
        <f t="shared" si="30"/>
        <v>468</v>
      </c>
      <c r="BW85" s="62">
        <f t="shared" si="30"/>
        <v>253.047256</v>
      </c>
      <c r="BX85" s="62">
        <f t="shared" si="30"/>
        <v>0</v>
      </c>
      <c r="BY85" s="62">
        <f t="shared" si="30"/>
        <v>0</v>
      </c>
      <c r="BZ85" s="62">
        <f t="shared" si="30"/>
        <v>0</v>
      </c>
      <c r="CA85" s="62">
        <f t="shared" si="30"/>
        <v>0</v>
      </c>
      <c r="CB85" s="62">
        <f t="shared" si="30"/>
        <v>0</v>
      </c>
      <c r="CC85" s="62">
        <f t="shared" si="30"/>
        <v>0</v>
      </c>
      <c r="CD85" s="62">
        <f t="shared" si="30"/>
        <v>0</v>
      </c>
      <c r="CE85" s="63">
        <f t="shared" si="30"/>
        <v>0</v>
      </c>
    </row>
    <row r="86" spans="1:83" ht="25.5" customHeight="1" x14ac:dyDescent="0.35">
      <c r="A86" s="152"/>
      <c r="B86" s="53" t="s">
        <v>293</v>
      </c>
      <c r="AU86" s="158">
        <f t="shared" ref="AU86:BK86" si="31">AU24+AU43+AU53</f>
        <v>0</v>
      </c>
      <c r="AV86" s="158">
        <f t="shared" si="31"/>
        <v>0</v>
      </c>
      <c r="AW86" s="158">
        <f t="shared" si="31"/>
        <v>0</v>
      </c>
      <c r="AX86" s="62">
        <f t="shared" si="31"/>
        <v>3.4569999999999999</v>
      </c>
      <c r="AY86" s="62">
        <f t="shared" si="31"/>
        <v>4.1285950413223143</v>
      </c>
      <c r="AZ86" s="62">
        <f t="shared" si="31"/>
        <v>5.4580000000000002</v>
      </c>
      <c r="BA86" s="62">
        <f t="shared" si="31"/>
        <v>4.9669999999999996</v>
      </c>
      <c r="BB86" s="62">
        <f t="shared" si="31"/>
        <v>8.2967250384024585</v>
      </c>
      <c r="BC86" s="62">
        <f t="shared" si="31"/>
        <v>10.563000000000001</v>
      </c>
      <c r="BD86" s="62">
        <f t="shared" si="31"/>
        <v>11.87267336961207</v>
      </c>
      <c r="BE86" s="62">
        <f t="shared" si="31"/>
        <v>14.399096999999999</v>
      </c>
      <c r="BF86" s="62">
        <f t="shared" si="31"/>
        <v>19.709695</v>
      </c>
      <c r="BG86" s="62">
        <f t="shared" si="31"/>
        <v>19.340500802146213</v>
      </c>
      <c r="BH86" s="62">
        <f t="shared" si="31"/>
        <v>20.643089</v>
      </c>
      <c r="BI86" s="62">
        <f t="shared" si="31"/>
        <v>49.53799999999999</v>
      </c>
      <c r="BJ86" s="62">
        <f t="shared" si="31"/>
        <v>39.67</v>
      </c>
      <c r="BK86" s="62">
        <f t="shared" si="31"/>
        <v>40.937025149999997</v>
      </c>
      <c r="BL86" s="62">
        <f t="shared" ref="BL86:BQ86" si="32">BL24+BL33+BL43+BL53</f>
        <v>400.55954393000002</v>
      </c>
      <c r="BM86" s="62">
        <f t="shared" si="32"/>
        <v>417.50285769999999</v>
      </c>
      <c r="BN86" s="62">
        <f t="shared" si="32"/>
        <v>443.07170121000001</v>
      </c>
      <c r="BO86" s="62">
        <f t="shared" si="32"/>
        <v>447.32114404000004</v>
      </c>
      <c r="BP86" s="62">
        <f t="shared" si="32"/>
        <v>466.35633367023604</v>
      </c>
      <c r="BQ86" s="62">
        <f t="shared" si="32"/>
        <v>500.00787236999997</v>
      </c>
      <c r="BR86" s="62">
        <f t="shared" ref="BR86:CE86" si="33">BR33+BR43+BR53+SUM(BR18,-BR90,BR25,BR45,BR46,BR59,BR67,BR72)</f>
        <v>637.70802760000015</v>
      </c>
      <c r="BS86" s="62">
        <f t="shared" si="33"/>
        <v>351.46439466999999</v>
      </c>
      <c r="BT86" s="62">
        <f t="shared" si="33"/>
        <v>313.42158360999997</v>
      </c>
      <c r="BU86" s="62">
        <f t="shared" si="33"/>
        <v>325.01176554</v>
      </c>
      <c r="BV86" s="62">
        <f t="shared" si="33"/>
        <v>315.89417884765913</v>
      </c>
      <c r="BW86" s="62">
        <f t="shared" si="33"/>
        <v>285.01333899999997</v>
      </c>
      <c r="BX86" s="62">
        <f t="shared" si="33"/>
        <v>341.56654542096578</v>
      </c>
      <c r="BY86" s="62">
        <f t="shared" si="33"/>
        <v>312.00684848000003</v>
      </c>
      <c r="BZ86" s="62">
        <f t="shared" si="33"/>
        <v>250.25100541016485</v>
      </c>
      <c r="CA86" s="62">
        <f t="shared" si="33"/>
        <v>255.79824506364261</v>
      </c>
      <c r="CB86" s="62">
        <f t="shared" si="33"/>
        <v>258.50989522921805</v>
      </c>
      <c r="CC86" s="62">
        <f t="shared" si="33"/>
        <v>158.8494405948141</v>
      </c>
      <c r="CD86" s="62">
        <f t="shared" si="33"/>
        <v>159.86415515466933</v>
      </c>
      <c r="CE86" s="63">
        <f t="shared" si="33"/>
        <v>157.76180952010515</v>
      </c>
    </row>
    <row r="87" spans="1:83" ht="26.25" customHeight="1" x14ac:dyDescent="0.35">
      <c r="A87" s="152"/>
      <c r="B87" s="53" t="s">
        <v>130</v>
      </c>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f t="shared" ref="AU87:BD87" si="34">SUM(AU88:AU89)</f>
        <v>3980.1589999999997</v>
      </c>
      <c r="AV87" s="158">
        <f t="shared" si="34"/>
        <v>4502.427999999999</v>
      </c>
      <c r="AW87" s="158">
        <f t="shared" si="34"/>
        <v>4941.175000000002</v>
      </c>
      <c r="AX87" s="158">
        <f t="shared" si="34"/>
        <v>5171.9954022248148</v>
      </c>
      <c r="AY87" s="158">
        <f t="shared" si="34"/>
        <v>5411.1922929025259</v>
      </c>
      <c r="AZ87" s="158">
        <f t="shared" si="34"/>
        <v>5541.8748089194496</v>
      </c>
      <c r="BA87" s="158">
        <f t="shared" si="34"/>
        <v>5420.5197031605667</v>
      </c>
      <c r="BB87" s="158">
        <f t="shared" si="34"/>
        <v>5316.763836077097</v>
      </c>
      <c r="BC87" s="158">
        <f t="shared" si="34"/>
        <v>5302.1368462702567</v>
      </c>
      <c r="BD87" s="158">
        <f t="shared" si="34"/>
        <v>5258.1548601357345</v>
      </c>
      <c r="BE87" s="158">
        <f t="shared" ref="BE87:CE87" si="35">SUM(BE88:BE90)</f>
        <v>5269.6888111279331</v>
      </c>
      <c r="BF87" s="158">
        <f t="shared" si="35"/>
        <v>5273.1899507939561</v>
      </c>
      <c r="BG87" s="158">
        <f t="shared" si="35"/>
        <v>5063.292346211093</v>
      </c>
      <c r="BH87" s="158">
        <f t="shared" si="35"/>
        <v>462.20873397033841</v>
      </c>
      <c r="BI87" s="158">
        <f t="shared" si="35"/>
        <v>504.46931899999896</v>
      </c>
      <c r="BJ87" s="158">
        <f t="shared" si="35"/>
        <v>473.77993800000399</v>
      </c>
      <c r="BK87" s="158">
        <f t="shared" si="35"/>
        <v>439.02078399999561</v>
      </c>
      <c r="BL87" s="158">
        <f t="shared" si="35"/>
        <v>456.68066700000475</v>
      </c>
      <c r="BM87" s="158">
        <f t="shared" si="35"/>
        <v>504.18692800000042</v>
      </c>
      <c r="BN87" s="158">
        <f t="shared" si="35"/>
        <v>528.06071600000246</v>
      </c>
      <c r="BO87" s="158">
        <f t="shared" si="35"/>
        <v>528.58899300001451</v>
      </c>
      <c r="BP87" s="158">
        <f t="shared" si="35"/>
        <v>543.9591270000011</v>
      </c>
      <c r="BQ87" s="158">
        <f t="shared" si="35"/>
        <v>487.68399400000123</v>
      </c>
      <c r="BR87" s="158">
        <f t="shared" si="35"/>
        <v>605.7397109999979</v>
      </c>
      <c r="BS87" s="158">
        <f t="shared" si="35"/>
        <v>633.2659879999992</v>
      </c>
      <c r="BT87" s="158">
        <f t="shared" si="35"/>
        <v>587.10436500000287</v>
      </c>
      <c r="BU87" s="158">
        <f t="shared" si="35"/>
        <v>630.77080199999909</v>
      </c>
      <c r="BV87" s="158">
        <f t="shared" si="35"/>
        <v>539.01791499999558</v>
      </c>
      <c r="BW87" s="158">
        <f t="shared" si="35"/>
        <v>507.1057479900004</v>
      </c>
      <c r="BX87" s="158">
        <f t="shared" si="35"/>
        <v>463.69869291000117</v>
      </c>
      <c r="BY87" s="158">
        <f t="shared" si="35"/>
        <v>502.48501104114439</v>
      </c>
      <c r="BZ87" s="158">
        <f t="shared" si="35"/>
        <v>475.26575455106831</v>
      </c>
      <c r="CA87" s="158">
        <f t="shared" si="35"/>
        <v>474.39523338623997</v>
      </c>
      <c r="CB87" s="158">
        <f t="shared" si="35"/>
        <v>480.34179551340515</v>
      </c>
      <c r="CC87" s="158">
        <f t="shared" si="35"/>
        <v>432.07278890791372</v>
      </c>
      <c r="CD87" s="158">
        <f t="shared" si="35"/>
        <v>392.91921996046824</v>
      </c>
      <c r="CE87" s="159">
        <f t="shared" si="35"/>
        <v>388.46687556613324</v>
      </c>
    </row>
    <row r="88" spans="1:83" x14ac:dyDescent="0.35">
      <c r="A88" s="152"/>
      <c r="B88" s="74" t="s">
        <v>294</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v>3649.9919999999997</v>
      </c>
      <c r="AV88" s="158">
        <v>4276.851999999999</v>
      </c>
      <c r="AW88" s="158">
        <v>4762.6290000000017</v>
      </c>
      <c r="AX88" s="158">
        <v>4989.8812429248146</v>
      </c>
      <c r="AY88" s="158">
        <v>5223.2227532525258</v>
      </c>
      <c r="AZ88" s="158">
        <v>5350.8740169194498</v>
      </c>
      <c r="BA88" s="158">
        <v>5222.6900781605664</v>
      </c>
      <c r="BB88" s="158">
        <v>5106.1262210770974</v>
      </c>
      <c r="BC88" s="158">
        <v>5057.0168972702568</v>
      </c>
      <c r="BD88" s="158">
        <v>4981.3293010757343</v>
      </c>
      <c r="BE88" s="158">
        <v>4961.6985451279334</v>
      </c>
      <c r="BF88" s="158">
        <v>5036.3023338939556</v>
      </c>
      <c r="BG88" s="158">
        <v>4791.5473475060626</v>
      </c>
      <c r="BH88" s="158">
        <v>352.79866929826653</v>
      </c>
      <c r="BI88" s="158">
        <v>370.8638349999992</v>
      </c>
      <c r="BJ88" s="158">
        <v>342.7063180000041</v>
      </c>
      <c r="BK88" s="158">
        <v>321.65414699999565</v>
      </c>
      <c r="BL88" s="158">
        <f t="shared" ref="BL88:CE88" si="36">BL30</f>
        <v>348.23900200000571</v>
      </c>
      <c r="BM88" s="158">
        <f t="shared" si="36"/>
        <v>386.0307610000018</v>
      </c>
      <c r="BN88" s="158">
        <f t="shared" si="36"/>
        <v>399.49913500000184</v>
      </c>
      <c r="BO88" s="158">
        <f t="shared" si="36"/>
        <v>433.20464900001389</v>
      </c>
      <c r="BP88" s="158">
        <f t="shared" si="36"/>
        <v>446.92571600000156</v>
      </c>
      <c r="BQ88" s="158">
        <f t="shared" si="36"/>
        <v>470.89298200000121</v>
      </c>
      <c r="BR88" s="158">
        <f t="shared" si="36"/>
        <v>563.96805599999789</v>
      </c>
      <c r="BS88" s="158">
        <f t="shared" si="36"/>
        <v>628.2659879999992</v>
      </c>
      <c r="BT88" s="158">
        <f t="shared" si="36"/>
        <v>546.10436500000287</v>
      </c>
      <c r="BU88" s="158">
        <f t="shared" si="36"/>
        <v>624.77080199999909</v>
      </c>
      <c r="BV88" s="158">
        <f t="shared" si="36"/>
        <v>533.01791499999558</v>
      </c>
      <c r="BW88" s="158">
        <f t="shared" si="36"/>
        <v>500.34562100000039</v>
      </c>
      <c r="BX88" s="158">
        <f t="shared" si="36"/>
        <v>456.04254800000126</v>
      </c>
      <c r="BY88" s="158">
        <f t="shared" si="36"/>
        <v>502.48501104114439</v>
      </c>
      <c r="BZ88" s="158">
        <f t="shared" si="36"/>
        <v>475.26575455106831</v>
      </c>
      <c r="CA88" s="158">
        <f t="shared" si="36"/>
        <v>474.39523338623997</v>
      </c>
      <c r="CB88" s="158">
        <f t="shared" si="36"/>
        <v>480.34179551340515</v>
      </c>
      <c r="CC88" s="158">
        <f t="shared" si="36"/>
        <v>432.07278890791372</v>
      </c>
      <c r="CD88" s="158">
        <f t="shared" si="36"/>
        <v>392.91921996046824</v>
      </c>
      <c r="CE88" s="159">
        <f t="shared" si="36"/>
        <v>388.46687556613324</v>
      </c>
    </row>
    <row r="89" spans="1:83" x14ac:dyDescent="0.35">
      <c r="A89" s="152"/>
      <c r="B89" s="74" t="s">
        <v>295</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f>Council_Tax_Benefit!AU40</f>
        <v>330.16699999999992</v>
      </c>
      <c r="AV89" s="158">
        <f>Council_Tax_Benefit!AV40</f>
        <v>225.57600000000002</v>
      </c>
      <c r="AW89" s="158">
        <f>Council_Tax_Benefit!AW40</f>
        <v>178.54600000000005</v>
      </c>
      <c r="AX89" s="158">
        <f>Council_Tax_Benefit!AX40</f>
        <v>182.11415929999976</v>
      </c>
      <c r="AY89" s="158">
        <f>Council_Tax_Benefit!AY40</f>
        <v>187.96953965000034</v>
      </c>
      <c r="AZ89" s="158">
        <f>Council_Tax_Benefit!AZ40</f>
        <v>191.00079200000008</v>
      </c>
      <c r="BA89" s="158">
        <f>Council_Tax_Benefit!BA40</f>
        <v>197.82962499999996</v>
      </c>
      <c r="BB89" s="158">
        <f>Council_Tax_Benefit!BB40</f>
        <v>210.63761499999998</v>
      </c>
      <c r="BC89" s="158">
        <f>Council_Tax_Benefit!BC40</f>
        <v>245.11994899999974</v>
      </c>
      <c r="BD89" s="158">
        <f>Council_Tax_Benefit!BD40</f>
        <v>276.82555906000005</v>
      </c>
      <c r="BE89" s="158">
        <f>Council_Tax_Benefit!BE40</f>
        <v>307.99026600000002</v>
      </c>
      <c r="BF89" s="158">
        <f>Council_Tax_Benefit!BF40</f>
        <v>235.92008099999998</v>
      </c>
      <c r="BG89" s="158">
        <f>Council_Tax_Benefit!BG40</f>
        <v>270.52785005503068</v>
      </c>
      <c r="BH89" s="158">
        <f>Council_Tax_Benefit!BH40</f>
        <v>108.06528901000044</v>
      </c>
      <c r="BI89" s="158">
        <f>Council_Tax_Benefit!BI40</f>
        <v>132.26724699999974</v>
      </c>
      <c r="BJ89" s="158">
        <f>Council_Tax_Benefit!BJ40</f>
        <v>129.49896799999988</v>
      </c>
      <c r="BK89" s="158">
        <f>Council_Tax_Benefit!BK40</f>
        <v>115.282225</v>
      </c>
      <c r="BL89" s="158">
        <f>Council_Tax_Benefit!BL40</f>
        <v>105.96941599999904</v>
      </c>
      <c r="BM89" s="158">
        <f>Council_Tax_Benefit!BM40</f>
        <v>115.30013499999859</v>
      </c>
      <c r="BN89" s="158">
        <f>Council_Tax_Benefit!BN40</f>
        <v>126.20864500000062</v>
      </c>
      <c r="BO89" s="158">
        <f>Council_Tax_Benefit!BO40</f>
        <v>94.515385000000606</v>
      </c>
      <c r="BP89" s="158">
        <f>Council_Tax_Benefit!BP40</f>
        <v>95.914283999999498</v>
      </c>
      <c r="BQ89" s="158">
        <f>Council_Tax_Benefit!BQ40</f>
        <v>0</v>
      </c>
      <c r="BR89" s="158">
        <f>Council_Tax_Benefit!BR40</f>
        <v>0</v>
      </c>
      <c r="BS89" s="158">
        <f>Council_Tax_Benefit!BS40</f>
        <v>0</v>
      </c>
      <c r="BT89" s="158">
        <f>Council_Tax_Benefit!BT40</f>
        <v>0</v>
      </c>
      <c r="BU89" s="158">
        <f>Council_Tax_Benefit!BU40</f>
        <v>0</v>
      </c>
      <c r="BV89" s="158">
        <f>Council_Tax_Benefit!BV40</f>
        <v>0</v>
      </c>
      <c r="BW89" s="158">
        <f>Council_Tax_Benefit!BW40</f>
        <v>0</v>
      </c>
      <c r="BX89" s="158">
        <f>Council_Tax_Benefit!BX40</f>
        <v>0</v>
      </c>
      <c r="BY89" s="158">
        <f>Council_Tax_Benefit!BY40</f>
        <v>0</v>
      </c>
      <c r="BZ89" s="158">
        <f>Council_Tax_Benefit!BZ40</f>
        <v>0</v>
      </c>
      <c r="CA89" s="158">
        <f>Council_Tax_Benefit!CA40</f>
        <v>0</v>
      </c>
      <c r="CB89" s="158">
        <f>Council_Tax_Benefit!CB40</f>
        <v>0</v>
      </c>
      <c r="CC89" s="158">
        <f>Council_Tax_Benefit!CC40</f>
        <v>0</v>
      </c>
      <c r="CD89" s="158">
        <f>Council_Tax_Benefit!CD40</f>
        <v>0</v>
      </c>
      <c r="CE89" s="159">
        <f>Council_Tax_Benefit!CE40</f>
        <v>0</v>
      </c>
    </row>
    <row r="90" spans="1:83" x14ac:dyDescent="0.35">
      <c r="A90" s="152"/>
      <c r="B90" s="74" t="s">
        <v>296</v>
      </c>
      <c r="BE90" s="62">
        <v>0</v>
      </c>
      <c r="BF90" s="62">
        <v>0.96753590000000322</v>
      </c>
      <c r="BG90" s="62">
        <v>1.2171486499999968</v>
      </c>
      <c r="BH90" s="62">
        <v>1.3447756620714291</v>
      </c>
      <c r="BI90" s="62">
        <v>1.3382369999999995</v>
      </c>
      <c r="BJ90" s="62">
        <v>1.5746519999999968</v>
      </c>
      <c r="BK90" s="62">
        <v>2.0844120000000004</v>
      </c>
      <c r="BL90" s="62">
        <v>2.4722489999999979</v>
      </c>
      <c r="BM90" s="62">
        <v>2.8560320000000026</v>
      </c>
      <c r="BN90" s="62">
        <v>2.3529359999999997</v>
      </c>
      <c r="BO90" s="62">
        <v>0.86895899999999671</v>
      </c>
      <c r="BP90" s="62">
        <v>1.1191269999999989</v>
      </c>
      <c r="BQ90" s="62">
        <v>16.791011999999995</v>
      </c>
      <c r="BR90" s="158">
        <v>41.77165500000001</v>
      </c>
      <c r="BS90" s="158">
        <v>5</v>
      </c>
      <c r="BT90" s="158">
        <v>41</v>
      </c>
      <c r="BU90" s="158">
        <v>6</v>
      </c>
      <c r="BV90" s="158">
        <v>6</v>
      </c>
      <c r="BW90" s="158">
        <v>6.7601269900000176</v>
      </c>
      <c r="BX90" s="158">
        <v>7.6561449099999095</v>
      </c>
      <c r="BY90" s="158">
        <v>0</v>
      </c>
      <c r="BZ90" s="158">
        <v>0</v>
      </c>
      <c r="CA90" s="158">
        <v>0</v>
      </c>
      <c r="CB90" s="158">
        <v>0</v>
      </c>
      <c r="CC90" s="158">
        <v>0</v>
      </c>
      <c r="CD90" s="158">
        <v>0</v>
      </c>
      <c r="CE90" s="159">
        <v>0</v>
      </c>
    </row>
    <row r="91" spans="1:83" x14ac:dyDescent="0.35">
      <c r="A91" s="152"/>
      <c r="B91" s="122"/>
      <c r="C91" s="174"/>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30"/>
    </row>
    <row r="92" spans="1:83" ht="25.5" customHeight="1" x14ac:dyDescent="0.35">
      <c r="A92" s="152"/>
      <c r="B92" s="109" t="s">
        <v>297</v>
      </c>
      <c r="BL92" s="53"/>
      <c r="BM92" s="53"/>
      <c r="BN92" s="53"/>
      <c r="BO92" s="53"/>
      <c r="BP92" s="53"/>
      <c r="BQ92" s="53"/>
      <c r="BR92" s="53"/>
      <c r="BS92" s="53"/>
      <c r="BT92" s="53"/>
      <c r="BU92" s="53"/>
      <c r="BV92" s="53"/>
      <c r="BW92" s="53"/>
      <c r="CE92" s="131"/>
    </row>
    <row r="93" spans="1:83" ht="26.25" customHeight="1" x14ac:dyDescent="0.35">
      <c r="A93" s="152"/>
      <c r="B93" s="179" t="s">
        <v>298</v>
      </c>
      <c r="BQ93" s="126"/>
      <c r="BR93" s="126"/>
      <c r="BS93" s="126"/>
      <c r="BT93" s="126"/>
      <c r="BU93" s="126"/>
      <c r="BV93" s="126"/>
      <c r="BW93" s="126"/>
      <c r="BX93" s="126"/>
      <c r="BY93" s="126">
        <f t="shared" ref="BY93:CE93" si="37">BY82</f>
        <v>215185.0040622293</v>
      </c>
      <c r="BZ93" s="126">
        <f t="shared" si="37"/>
        <v>223703.02812858406</v>
      </c>
      <c r="CA93" s="126">
        <f t="shared" si="37"/>
        <v>252876.06778566775</v>
      </c>
      <c r="CB93" s="126">
        <f t="shared" si="37"/>
        <v>278965.27403286035</v>
      </c>
      <c r="CC93" s="126">
        <f t="shared" si="37"/>
        <v>290147.56696157111</v>
      </c>
      <c r="CD93" s="126">
        <f t="shared" si="37"/>
        <v>297267.97610146413</v>
      </c>
      <c r="CE93" s="127">
        <f t="shared" si="37"/>
        <v>304239.69517130184</v>
      </c>
    </row>
    <row r="94" spans="1:83" s="28" customFormat="1" x14ac:dyDescent="0.25">
      <c r="A94" s="180"/>
      <c r="B94" s="181" t="s">
        <v>299</v>
      </c>
      <c r="C94" s="182"/>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v>-224.53006613999969</v>
      </c>
      <c r="BZ94" s="183">
        <v>188.60918063101417</v>
      </c>
      <c r="CA94" s="183">
        <v>-0.74880396344815381</v>
      </c>
      <c r="CB94" s="183">
        <v>-26.587022900755983</v>
      </c>
      <c r="CC94" s="183">
        <v>-42.81652892557031</v>
      </c>
      <c r="CD94" s="183">
        <v>-45.750847457733471</v>
      </c>
      <c r="CE94" s="184">
        <v>-44.243749999965075</v>
      </c>
    </row>
    <row r="95" spans="1:83" s="28" customFormat="1" x14ac:dyDescent="0.25">
      <c r="A95" s="180"/>
      <c r="B95" s="181" t="s">
        <v>300</v>
      </c>
      <c r="C95" s="182"/>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c r="BD95" s="183"/>
      <c r="BE95" s="183"/>
      <c r="BF95" s="183"/>
      <c r="BG95" s="183"/>
      <c r="BH95" s="183"/>
      <c r="BI95" s="183"/>
      <c r="BJ95" s="183"/>
      <c r="BK95" s="183"/>
      <c r="BL95" s="183"/>
      <c r="BM95" s="183"/>
      <c r="BN95" s="183"/>
      <c r="BO95" s="183"/>
      <c r="BP95" s="183"/>
      <c r="BQ95" s="183"/>
      <c r="BR95" s="183"/>
      <c r="BS95" s="183"/>
      <c r="BT95" s="183"/>
      <c r="BU95" s="183"/>
      <c r="BV95" s="183"/>
      <c r="BW95" s="183"/>
      <c r="BX95" s="183"/>
      <c r="BY95" s="183">
        <v>0</v>
      </c>
      <c r="BZ95" s="183">
        <v>0</v>
      </c>
      <c r="CA95" s="183">
        <v>0</v>
      </c>
      <c r="CB95" s="183">
        <v>0</v>
      </c>
      <c r="CC95" s="183">
        <v>0</v>
      </c>
      <c r="CD95" s="183">
        <v>0</v>
      </c>
      <c r="CE95" s="184">
        <v>0</v>
      </c>
    </row>
    <row r="96" spans="1:83" s="28" customFormat="1" x14ac:dyDescent="0.25">
      <c r="A96" s="180"/>
      <c r="B96" s="181" t="s">
        <v>301</v>
      </c>
      <c r="C96" s="182"/>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c r="BR96" s="183"/>
      <c r="BS96" s="183"/>
      <c r="BT96" s="183"/>
      <c r="BU96" s="183"/>
      <c r="BV96" s="183"/>
      <c r="BW96" s="183"/>
      <c r="BX96" s="183"/>
      <c r="BY96" s="183">
        <v>-1.3847654599812813</v>
      </c>
      <c r="BZ96" s="183">
        <v>-1.0421625325107016</v>
      </c>
      <c r="CA96" s="183">
        <v>-2.2315119713312015E-2</v>
      </c>
      <c r="CB96" s="185">
        <v>-0.11364919046172872</v>
      </c>
      <c r="CC96" s="185">
        <v>-0.98985239991452545</v>
      </c>
      <c r="CD96" s="185">
        <v>-1.4017351266811602</v>
      </c>
      <c r="CE96" s="186">
        <v>-4.5736650576000102</v>
      </c>
    </row>
    <row r="97" spans="1:83" s="28" customFormat="1" ht="26.25" customHeight="1" x14ac:dyDescent="0.25">
      <c r="A97" s="180"/>
      <c r="B97" s="187" t="s">
        <v>302</v>
      </c>
      <c r="C97" s="182"/>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S97" s="188"/>
      <c r="BT97" s="188"/>
      <c r="BU97" s="188"/>
      <c r="BV97" s="188"/>
      <c r="BW97" s="188"/>
      <c r="BX97" s="188"/>
      <c r="BY97" s="188">
        <f t="shared" ref="BY97:CE97" si="38">SUM(BY93:BY96)</f>
        <v>214959.08923062932</v>
      </c>
      <c r="BZ97" s="188">
        <f t="shared" si="38"/>
        <v>223890.59514668258</v>
      </c>
      <c r="CA97" s="188">
        <f t="shared" si="38"/>
        <v>252875.29666658459</v>
      </c>
      <c r="CB97" s="188">
        <f t="shared" si="38"/>
        <v>278938.57336076914</v>
      </c>
      <c r="CC97" s="188">
        <f t="shared" si="38"/>
        <v>290103.76058024564</v>
      </c>
      <c r="CD97" s="188">
        <f t="shared" si="38"/>
        <v>297220.82351887971</v>
      </c>
      <c r="CE97" s="189">
        <f t="shared" si="38"/>
        <v>304190.87775624427</v>
      </c>
    </row>
    <row r="98" spans="1:83" ht="104" customHeight="1" x14ac:dyDescent="0.35">
      <c r="A98" s="152"/>
      <c r="B98" s="119" t="s">
        <v>303</v>
      </c>
      <c r="C98" s="171"/>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88"/>
      <c r="BS98" s="188"/>
      <c r="BT98" s="126"/>
      <c r="BU98" s="126"/>
      <c r="BV98" s="126"/>
      <c r="BW98" s="126"/>
      <c r="BX98" s="126"/>
      <c r="BY98" s="126">
        <f t="shared" ref="BY98:CE98" si="39">SUM(BY99:BY100)</f>
        <v>214959.08923062927</v>
      </c>
      <c r="BZ98" s="126">
        <f t="shared" si="39"/>
        <v>223890.59514668252</v>
      </c>
      <c r="CA98" s="126">
        <f t="shared" si="39"/>
        <v>252875.29666658462</v>
      </c>
      <c r="CB98" s="126">
        <f t="shared" si="39"/>
        <v>278938.57336076914</v>
      </c>
      <c r="CC98" s="126">
        <f t="shared" si="39"/>
        <v>290103.7605802457</v>
      </c>
      <c r="CD98" s="126">
        <f t="shared" si="39"/>
        <v>297220.82351887971</v>
      </c>
      <c r="CE98" s="127">
        <f t="shared" si="39"/>
        <v>304190.87775624427</v>
      </c>
    </row>
    <row r="99" spans="1:83" s="28" customFormat="1" x14ac:dyDescent="0.25">
      <c r="A99" s="180"/>
      <c r="B99" s="181" t="s">
        <v>278</v>
      </c>
      <c r="C99" s="182"/>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v>96894.201493086395</v>
      </c>
      <c r="BZ99" s="183">
        <v>103049.24201364336</v>
      </c>
      <c r="CA99" s="183">
        <v>114326.96600730364</v>
      </c>
      <c r="CB99" s="183">
        <v>125747.88434089355</v>
      </c>
      <c r="CC99" s="183">
        <v>129341.61582132154</v>
      </c>
      <c r="CD99" s="183">
        <v>131830.49807172912</v>
      </c>
      <c r="CE99" s="184">
        <v>136131.03233695423</v>
      </c>
    </row>
    <row r="100" spans="1:83" s="28" customFormat="1" ht="16" thickBot="1" x14ac:dyDescent="0.3">
      <c r="A100" s="190"/>
      <c r="B100" s="88" t="s">
        <v>279</v>
      </c>
      <c r="C100" s="191"/>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v>118064.88773754287</v>
      </c>
      <c r="BZ100" s="192">
        <v>120841.35313303916</v>
      </c>
      <c r="CA100" s="192">
        <v>138548.33065928097</v>
      </c>
      <c r="CB100" s="192">
        <v>153190.68901987557</v>
      </c>
      <c r="CC100" s="192">
        <v>160762.14475892414</v>
      </c>
      <c r="CD100" s="192">
        <v>165390.32544715062</v>
      </c>
      <c r="CE100" s="193">
        <v>168059.84541929007</v>
      </c>
    </row>
    <row r="102" spans="1:83" x14ac:dyDescent="0.35">
      <c r="A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row>
    <row r="103" spans="1:83" x14ac:dyDescent="0.35">
      <c r="A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row>
    <row r="104" spans="1:83" x14ac:dyDescent="0.35">
      <c r="A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row>
  </sheetData>
  <hyperlinks>
    <hyperlink ref="A1" location="Contents!A1" display="Contents page" xr:uid="{00000000-0004-0000-0500-000000000000}"/>
    <hyperlink ref="B1" location="Notes!A1" display="Information relating to this table can be found in the 'Notes' tab" xr:uid="{00000000-0004-0000-05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E94"/>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162" bestFit="1" customWidth="1"/>
    <col min="2" max="2" width="75.81640625" style="53" customWidth="1"/>
    <col min="3" max="3" width="25.81640625" style="162" customWidth="1"/>
    <col min="4" max="75" width="12.81640625" style="62" customWidth="1"/>
    <col min="76" max="83" width="12.81640625" style="53" customWidth="1"/>
    <col min="84" max="84" width="9" style="53" customWidth="1"/>
    <col min="85" max="16384" width="9" style="53"/>
  </cols>
  <sheetData>
    <row r="1" spans="1:83" s="15" customFormat="1" ht="25.5" customHeight="1" thickBot="1" x14ac:dyDescent="0.3">
      <c r="A1" s="45" t="s">
        <v>44</v>
      </c>
      <c r="B1" s="46" t="s">
        <v>88</v>
      </c>
      <c r="C1" s="111"/>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row>
    <row r="2" spans="1:83" ht="33" customHeight="1" x14ac:dyDescent="0.35">
      <c r="A2" s="48" t="s">
        <v>45</v>
      </c>
      <c r="B2" s="17" t="s">
        <v>304</v>
      </c>
      <c r="C2" s="13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305</v>
      </c>
      <c r="C3" s="150" t="s">
        <v>220</v>
      </c>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4"/>
      <c r="B4" s="115"/>
      <c r="C4" s="139"/>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51"/>
    </row>
    <row r="5" spans="1:83" ht="27" customHeight="1" x14ac:dyDescent="0.35">
      <c r="A5" s="152"/>
      <c r="B5" s="53" t="s">
        <v>221</v>
      </c>
      <c r="C5" s="157" t="s">
        <v>222</v>
      </c>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v>5.8480558104702531</v>
      </c>
      <c r="BR5" s="158">
        <v>7.3258184170544594</v>
      </c>
      <c r="BS5" s="158">
        <v>8.3456891626263605</v>
      </c>
      <c r="BT5" s="158">
        <v>8.6643623256476747</v>
      </c>
      <c r="BU5" s="158">
        <v>9.5343708072337581</v>
      </c>
      <c r="BV5" s="158">
        <v>10.423425155298554</v>
      </c>
      <c r="BW5" s="158">
        <v>11.149429055462679</v>
      </c>
      <c r="BX5" s="158">
        <v>11.145624127548977</v>
      </c>
      <c r="BY5" s="158">
        <v>13.515153246356183</v>
      </c>
      <c r="BZ5" s="158">
        <v>15.077418450894319</v>
      </c>
      <c r="CA5" s="158">
        <v>17.35979804117353</v>
      </c>
      <c r="CB5" s="158">
        <v>19.327349162540731</v>
      </c>
      <c r="CC5" s="158">
        <v>20.768159026518902</v>
      </c>
      <c r="CD5" s="158">
        <v>22.087097283531826</v>
      </c>
      <c r="CE5" s="159">
        <v>23.420486410193071</v>
      </c>
    </row>
    <row r="6" spans="1:83" x14ac:dyDescent="0.35">
      <c r="A6" s="152"/>
      <c r="B6" s="53" t="s">
        <v>223</v>
      </c>
      <c r="C6" s="157" t="s">
        <v>222</v>
      </c>
      <c r="D6" s="158">
        <v>0</v>
      </c>
      <c r="E6" s="158">
        <v>0</v>
      </c>
      <c r="F6" s="158">
        <v>0</v>
      </c>
      <c r="G6" s="158">
        <v>0</v>
      </c>
      <c r="H6" s="158">
        <v>0</v>
      </c>
      <c r="I6" s="158">
        <v>0</v>
      </c>
      <c r="J6" s="158">
        <v>0</v>
      </c>
      <c r="K6" s="158">
        <v>0</v>
      </c>
      <c r="L6" s="158">
        <v>0</v>
      </c>
      <c r="M6" s="158">
        <v>0</v>
      </c>
      <c r="N6" s="158">
        <v>0</v>
      </c>
      <c r="O6" s="158">
        <v>0</v>
      </c>
      <c r="P6" s="158">
        <v>0</v>
      </c>
      <c r="Q6" s="158">
        <v>0</v>
      </c>
      <c r="R6" s="158">
        <v>0</v>
      </c>
      <c r="S6" s="158">
        <v>0</v>
      </c>
      <c r="T6" s="158">
        <v>0</v>
      </c>
      <c r="U6" s="158">
        <v>0</v>
      </c>
      <c r="V6" s="158">
        <v>0</v>
      </c>
      <c r="W6" s="158">
        <v>0</v>
      </c>
      <c r="X6" s="158">
        <v>0</v>
      </c>
      <c r="Y6" s="158">
        <v>0</v>
      </c>
      <c r="Z6" s="158">
        <v>0</v>
      </c>
      <c r="AA6" s="158">
        <v>89.544296421754751</v>
      </c>
      <c r="AB6" s="158">
        <v>319.12700310088132</v>
      </c>
      <c r="AC6" s="158">
        <v>452.56301365022466</v>
      </c>
      <c r="AD6" s="158">
        <v>655.85051263371122</v>
      </c>
      <c r="AE6" s="158">
        <v>809.64978282995094</v>
      </c>
      <c r="AF6" s="158">
        <v>943.3770094690301</v>
      </c>
      <c r="AG6" s="158">
        <v>1084.7609333273292</v>
      </c>
      <c r="AH6" s="158">
        <v>981.19481979051625</v>
      </c>
      <c r="AI6" s="158">
        <v>1002.8610974120868</v>
      </c>
      <c r="AJ6" s="158">
        <v>1087.0717169318789</v>
      </c>
      <c r="AK6" s="158">
        <v>1244.7915713151813</v>
      </c>
      <c r="AL6" s="158">
        <v>1412.7689310758494</v>
      </c>
      <c r="AM6" s="158">
        <v>1650.4148242213487</v>
      </c>
      <c r="AN6" s="158">
        <v>1811.5149800333872</v>
      </c>
      <c r="AO6" s="158">
        <v>2036.3979674088166</v>
      </c>
      <c r="AP6" s="158">
        <v>2207.7264812644817</v>
      </c>
      <c r="AQ6" s="158">
        <v>2403.7278045952157</v>
      </c>
      <c r="AR6" s="158">
        <v>2509.0409134242468</v>
      </c>
      <c r="AS6" s="158">
        <v>2676.1007204632779</v>
      </c>
      <c r="AT6" s="158">
        <v>2942.5760457297006</v>
      </c>
      <c r="AU6" s="158">
        <v>3419.0530767626929</v>
      </c>
      <c r="AV6" s="158">
        <v>3021.2023709855262</v>
      </c>
      <c r="AW6" s="158">
        <v>3393.7908005400664</v>
      </c>
      <c r="AX6" s="158">
        <v>3648.4333327181448</v>
      </c>
      <c r="AY6" s="158">
        <v>3939.8675303498035</v>
      </c>
      <c r="AZ6" s="158">
        <v>4125.7879198657547</v>
      </c>
      <c r="BA6" s="158">
        <v>4343.7777956943455</v>
      </c>
      <c r="BB6" s="158">
        <v>4537.117741439386</v>
      </c>
      <c r="BC6" s="158">
        <v>4719.5195188552771</v>
      </c>
      <c r="BD6" s="158">
        <v>4879.475770880872</v>
      </c>
      <c r="BE6" s="158">
        <v>5055.1970597887594</v>
      </c>
      <c r="BF6" s="158">
        <v>5141.7964556086918</v>
      </c>
      <c r="BG6" s="158">
        <v>5338.1004913676961</v>
      </c>
      <c r="BH6" s="158">
        <v>5505.8217267974724</v>
      </c>
      <c r="BI6" s="158">
        <v>5723.5133209643418</v>
      </c>
      <c r="BJ6" s="158">
        <v>5876.1630380164224</v>
      </c>
      <c r="BK6" s="158">
        <v>6148.682261187314</v>
      </c>
      <c r="BL6" s="158">
        <v>6322.004263957223</v>
      </c>
      <c r="BM6" s="158">
        <v>6727.9579808092576</v>
      </c>
      <c r="BN6" s="158">
        <v>6775.026180214596</v>
      </c>
      <c r="BO6" s="158">
        <v>6799.2468248077785</v>
      </c>
      <c r="BP6" s="158">
        <v>6853.9258339647031</v>
      </c>
      <c r="BQ6" s="158">
        <v>6572.6474427249823</v>
      </c>
      <c r="BR6" s="158">
        <v>6575.9112571430715</v>
      </c>
      <c r="BS6" s="158">
        <v>6605.5033548202382</v>
      </c>
      <c r="BT6" s="158">
        <v>6464.6287961109228</v>
      </c>
      <c r="BU6" s="158">
        <v>6412.5763308558844</v>
      </c>
      <c r="BV6" s="158">
        <v>6466.6401244578274</v>
      </c>
      <c r="BW6" s="158">
        <v>6561.4090004941563</v>
      </c>
      <c r="BX6" s="158">
        <v>5570.4890838057609</v>
      </c>
      <c r="BY6" s="158">
        <v>5565.1528651698072</v>
      </c>
      <c r="BZ6" s="158">
        <v>5626.080581395996</v>
      </c>
      <c r="CA6" s="158">
        <v>6230.2636528072699</v>
      </c>
      <c r="CB6" s="158">
        <v>6753.2956572267258</v>
      </c>
      <c r="CC6" s="158">
        <v>6951.7182251666509</v>
      </c>
      <c r="CD6" s="158">
        <v>7058.049822723181</v>
      </c>
      <c r="CE6" s="159">
        <v>7145.6648597189687</v>
      </c>
    </row>
    <row r="7" spans="1:83" x14ac:dyDescent="0.35">
      <c r="A7" s="152"/>
      <c r="B7" s="53" t="s">
        <v>224</v>
      </c>
      <c r="C7" s="157" t="s">
        <v>225</v>
      </c>
      <c r="D7" s="158">
        <v>629.91243165462834</v>
      </c>
      <c r="E7" s="158">
        <v>833.22970855971289</v>
      </c>
      <c r="F7" s="158">
        <v>828.17289251097077</v>
      </c>
      <c r="G7" s="158">
        <v>853.50034167448166</v>
      </c>
      <c r="H7" s="158">
        <v>912.77119873520974</v>
      </c>
      <c r="I7" s="158">
        <v>973.97743072036951</v>
      </c>
      <c r="J7" s="158">
        <v>1001.4404008980586</v>
      </c>
      <c r="K7" s="158">
        <v>1074.2614877422081</v>
      </c>
      <c r="L7" s="158">
        <v>1080.9076032529176</v>
      </c>
      <c r="M7" s="158">
        <v>1184.6986662415634</v>
      </c>
      <c r="N7" s="158">
        <v>1518.3231259313397</v>
      </c>
      <c r="O7" s="158">
        <v>1615.0389153681358</v>
      </c>
      <c r="P7" s="158">
        <v>1685.6348629912109</v>
      </c>
      <c r="Q7" s="158">
        <v>1985.6905916726896</v>
      </c>
      <c r="R7" s="158">
        <v>2020.8750280501688</v>
      </c>
      <c r="S7" s="158">
        <v>2342.8292114772735</v>
      </c>
      <c r="T7" s="158">
        <v>2440.3763391228717</v>
      </c>
      <c r="U7" s="158">
        <v>2916.2145525922774</v>
      </c>
      <c r="V7" s="158">
        <v>2875.5969318277444</v>
      </c>
      <c r="W7" s="158">
        <v>2938.3491131709748</v>
      </c>
      <c r="X7" s="158">
        <v>2904.7958000507906</v>
      </c>
      <c r="Y7" s="158">
        <v>2857.6838131687637</v>
      </c>
      <c r="Z7" s="158">
        <v>2697.3880773735523</v>
      </c>
      <c r="AA7" s="158">
        <v>2925.1136831106551</v>
      </c>
      <c r="AB7" s="158">
        <v>3026.2043397497368</v>
      </c>
      <c r="AC7" s="158">
        <v>3097.1491157627106</v>
      </c>
      <c r="AD7" s="158">
        <v>3258.2317134046548</v>
      </c>
      <c r="AE7" s="158">
        <v>3317.9600068005288</v>
      </c>
      <c r="AF7" s="158">
        <v>3216.2264109156249</v>
      </c>
      <c r="AG7" s="158">
        <v>3032.3850925646998</v>
      </c>
      <c r="AH7" s="158">
        <v>2949.4249047274448</v>
      </c>
      <c r="AI7" s="158">
        <v>2809.0089444925607</v>
      </c>
      <c r="AJ7" s="158">
        <v>2667.5067515482251</v>
      </c>
      <c r="AK7" s="158">
        <v>2606.5181084205765</v>
      </c>
      <c r="AL7" s="158">
        <v>2541.581823895759</v>
      </c>
      <c r="AM7" s="158">
        <v>2570.6461201508278</v>
      </c>
      <c r="AN7" s="158">
        <v>2468.8181585524462</v>
      </c>
      <c r="AO7" s="158">
        <v>2374.8081252580951</v>
      </c>
      <c r="AP7" s="158">
        <v>2338.0928716857475</v>
      </c>
      <c r="AQ7" s="158">
        <v>2248.0078895975917</v>
      </c>
      <c r="AR7" s="158">
        <v>2125.7263658101474</v>
      </c>
      <c r="AS7" s="158">
        <v>1968.7488270476331</v>
      </c>
      <c r="AT7" s="158">
        <v>1893.6822690788235</v>
      </c>
      <c r="AU7" s="158">
        <v>2025.1137574342952</v>
      </c>
      <c r="AV7" s="158">
        <v>1964.251989216029</v>
      </c>
      <c r="AW7" s="158">
        <v>1965.8140347028807</v>
      </c>
      <c r="AX7" s="158">
        <v>1899.7977594118377</v>
      </c>
      <c r="AY7" s="158">
        <v>1825.0349153046061</v>
      </c>
      <c r="AZ7" s="158">
        <v>1691.8400715272237</v>
      </c>
      <c r="BA7" s="158">
        <v>1700.5952524063084</v>
      </c>
      <c r="BB7" s="158">
        <v>1649.6402951389423</v>
      </c>
      <c r="BC7" s="158">
        <v>1674.7515969377055</v>
      </c>
      <c r="BD7" s="158">
        <v>1627.8288397405411</v>
      </c>
      <c r="BE7" s="158">
        <v>1778.5974661686057</v>
      </c>
      <c r="BF7" s="158">
        <v>1720.0298967410538</v>
      </c>
      <c r="BG7" s="158">
        <v>1554.4343190852912</v>
      </c>
      <c r="BH7" s="158">
        <v>1383.0672090057296</v>
      </c>
      <c r="BI7" s="158">
        <v>1275.5509071056622</v>
      </c>
      <c r="BJ7" s="158">
        <v>1128.027627976337</v>
      </c>
      <c r="BK7" s="158">
        <v>1018.4621242170167</v>
      </c>
      <c r="BL7" s="158">
        <v>900.93985835911894</v>
      </c>
      <c r="BM7" s="158">
        <v>855.96099504140989</v>
      </c>
      <c r="BN7" s="158">
        <v>795.11165363157886</v>
      </c>
      <c r="BO7" s="158">
        <v>756.34859844567927</v>
      </c>
      <c r="BP7" s="158">
        <v>741.69156995379421</v>
      </c>
      <c r="BQ7" s="158">
        <v>713.9450436576559</v>
      </c>
      <c r="BR7" s="158">
        <v>692.14374543587678</v>
      </c>
      <c r="BS7" s="158">
        <v>684.57534157450527</v>
      </c>
      <c r="BT7" s="158">
        <v>657.14622112960114</v>
      </c>
      <c r="BU7" s="158">
        <v>582.82971427075438</v>
      </c>
      <c r="BV7" s="158">
        <v>527.83091643739101</v>
      </c>
      <c r="BW7" s="158">
        <v>562.23173022664059</v>
      </c>
      <c r="BX7" s="158">
        <v>519.48725807791243</v>
      </c>
      <c r="BY7" s="158">
        <v>407.96464069743394</v>
      </c>
      <c r="BZ7" s="158">
        <v>476.10133499721047</v>
      </c>
      <c r="CA7" s="158">
        <v>394.20045251412233</v>
      </c>
      <c r="CB7" s="158">
        <v>338.33756689620219</v>
      </c>
      <c r="CC7" s="158">
        <v>309.9365453279338</v>
      </c>
      <c r="CD7" s="158">
        <v>287.18342635797484</v>
      </c>
      <c r="CE7" s="159">
        <v>271.08274610912849</v>
      </c>
    </row>
    <row r="8" spans="1:83" x14ac:dyDescent="0.35">
      <c r="A8" s="152"/>
      <c r="B8" s="53" t="s">
        <v>226</v>
      </c>
      <c r="C8" s="157" t="s">
        <v>222</v>
      </c>
      <c r="D8" s="158">
        <v>0</v>
      </c>
      <c r="E8" s="158">
        <v>0</v>
      </c>
      <c r="F8" s="158">
        <v>0</v>
      </c>
      <c r="G8" s="158">
        <v>0</v>
      </c>
      <c r="H8" s="158">
        <v>0</v>
      </c>
      <c r="I8" s="158">
        <v>0</v>
      </c>
      <c r="J8" s="158">
        <v>0</v>
      </c>
      <c r="K8" s="158">
        <v>0</v>
      </c>
      <c r="L8" s="158">
        <v>0</v>
      </c>
      <c r="M8" s="158">
        <v>0</v>
      </c>
      <c r="N8" s="158">
        <v>0</v>
      </c>
      <c r="O8" s="158">
        <v>0</v>
      </c>
      <c r="P8" s="158">
        <v>0</v>
      </c>
      <c r="Q8" s="158">
        <v>0</v>
      </c>
      <c r="R8" s="158">
        <v>0</v>
      </c>
      <c r="S8" s="158">
        <v>0</v>
      </c>
      <c r="T8" s="158">
        <v>0</v>
      </c>
      <c r="U8" s="158">
        <v>0</v>
      </c>
      <c r="V8" s="158">
        <v>0</v>
      </c>
      <c r="W8" s="158">
        <v>0</v>
      </c>
      <c r="X8" s="158">
        <v>0</v>
      </c>
      <c r="Y8" s="158">
        <v>0</v>
      </c>
      <c r="Z8" s="158">
        <v>0</v>
      </c>
      <c r="AA8" s="158">
        <v>0</v>
      </c>
      <c r="AB8" s="158">
        <v>0</v>
      </c>
      <c r="AC8" s="158">
        <v>0</v>
      </c>
      <c r="AD8" s="158">
        <v>0</v>
      </c>
      <c r="AE8" s="158">
        <v>0</v>
      </c>
      <c r="AF8" s="158">
        <v>14.08025387267209</v>
      </c>
      <c r="AG8" s="158">
        <v>18.87106602669019</v>
      </c>
      <c r="AH8" s="158">
        <v>23.361781423583722</v>
      </c>
      <c r="AI8" s="158">
        <v>19.957434774369887</v>
      </c>
      <c r="AJ8" s="158">
        <v>20.905225325613053</v>
      </c>
      <c r="AK8" s="158">
        <v>22.632574023912387</v>
      </c>
      <c r="AL8" s="158">
        <v>28.045040815401478</v>
      </c>
      <c r="AM8" s="158">
        <v>33.341713620633307</v>
      </c>
      <c r="AN8" s="158">
        <v>34.594904132582045</v>
      </c>
      <c r="AO8" s="158">
        <v>38.590632035444045</v>
      </c>
      <c r="AP8" s="158">
        <v>294.74140443068819</v>
      </c>
      <c r="AQ8" s="158">
        <v>492.1188602925688</v>
      </c>
      <c r="AR8" s="158">
        <v>433.6095328737328</v>
      </c>
      <c r="AS8" s="158">
        <v>424.17460059205581</v>
      </c>
      <c r="AT8" s="158">
        <v>442.91655773058812</v>
      </c>
      <c r="AU8" s="158">
        <v>570.39691877035284</v>
      </c>
      <c r="AV8" s="158">
        <v>671.53496942606671</v>
      </c>
      <c r="AW8" s="158">
        <v>834.99841329807452</v>
      </c>
      <c r="AX8" s="158">
        <v>978.38097488175845</v>
      </c>
      <c r="AY8" s="158">
        <v>1108.5221692206189</v>
      </c>
      <c r="AZ8" s="158">
        <v>1269.6908511901959</v>
      </c>
      <c r="BA8" s="158">
        <v>1285.0983695599334</v>
      </c>
      <c r="BB8" s="158">
        <v>1324.5324607899013</v>
      </c>
      <c r="BC8" s="158">
        <v>1395.2690959171296</v>
      </c>
      <c r="BD8" s="158">
        <v>1431.6026882104643</v>
      </c>
      <c r="BE8" s="158">
        <v>1507.5683568520299</v>
      </c>
      <c r="BF8" s="158">
        <v>1570.859357860229</v>
      </c>
      <c r="BG8" s="158">
        <v>1626.9942553167439</v>
      </c>
      <c r="BH8" s="158">
        <v>1642.7018045203865</v>
      </c>
      <c r="BI8" s="158">
        <v>1676.0638744853561</v>
      </c>
      <c r="BJ8" s="158">
        <v>1672.841271664686</v>
      </c>
      <c r="BK8" s="158">
        <v>1770.6656558991433</v>
      </c>
      <c r="BL8" s="158">
        <v>1819.8999753650137</v>
      </c>
      <c r="BM8" s="158">
        <v>1969.6653639868907</v>
      </c>
      <c r="BN8" s="158">
        <v>2037.3787208760091</v>
      </c>
      <c r="BO8" s="158">
        <v>2206.7803501205976</v>
      </c>
      <c r="BP8" s="158">
        <v>2412.3355907590603</v>
      </c>
      <c r="BQ8" s="158">
        <v>2560.6807924561435</v>
      </c>
      <c r="BR8" s="158">
        <v>2812.9041212911857</v>
      </c>
      <c r="BS8" s="158">
        <v>3062.902953679336</v>
      </c>
      <c r="BT8" s="158">
        <v>3144.5786909777789</v>
      </c>
      <c r="BU8" s="158">
        <v>3282.0842632492177</v>
      </c>
      <c r="BV8" s="158">
        <v>3287.1399424205588</v>
      </c>
      <c r="BW8" s="158">
        <v>3265.7768060516528</v>
      </c>
      <c r="BX8" s="158">
        <v>3171.1549045838783</v>
      </c>
      <c r="BY8" s="158">
        <v>3224.1793140441318</v>
      </c>
      <c r="BZ8" s="158">
        <v>3308.7592101326259</v>
      </c>
      <c r="CA8" s="158">
        <v>3734.799960425843</v>
      </c>
      <c r="CB8" s="158">
        <v>4016.6217258835477</v>
      </c>
      <c r="CC8" s="158">
        <v>4155.271898810548</v>
      </c>
      <c r="CD8" s="158">
        <v>4370.2493839362351</v>
      </c>
      <c r="CE8" s="159">
        <v>4508.1533091737401</v>
      </c>
    </row>
    <row r="9" spans="1:83" x14ac:dyDescent="0.35">
      <c r="A9" s="152"/>
      <c r="B9" s="53" t="s">
        <v>131</v>
      </c>
      <c r="C9" s="157" t="s">
        <v>222</v>
      </c>
      <c r="D9" s="158">
        <v>2403.2964749116077</v>
      </c>
      <c r="E9" s="158">
        <v>2382.3328286988972</v>
      </c>
      <c r="F9" s="158">
        <v>2362.3917993746127</v>
      </c>
      <c r="G9" s="158">
        <v>2243.9946483191584</v>
      </c>
      <c r="H9" s="158">
        <v>2842.6303046325102</v>
      </c>
      <c r="I9" s="158">
        <v>3305.136527198631</v>
      </c>
      <c r="J9" s="158">
        <v>3285.9763154467546</v>
      </c>
      <c r="K9" s="158">
        <v>3207.7387841265931</v>
      </c>
      <c r="L9" s="158">
        <v>3220.0860013136653</v>
      </c>
      <c r="M9" s="158">
        <v>3305.2551829844533</v>
      </c>
      <c r="N9" s="158">
        <v>3324.4675053000988</v>
      </c>
      <c r="O9" s="158">
        <v>3345.6253303723656</v>
      </c>
      <c r="P9" s="158">
        <v>3371.2697259824217</v>
      </c>
      <c r="Q9" s="158">
        <v>3326.031741051755</v>
      </c>
      <c r="R9" s="158">
        <v>3255.0522773236653</v>
      </c>
      <c r="S9" s="158">
        <v>3308.3588259042717</v>
      </c>
      <c r="T9" s="158">
        <v>3233.4986493378046</v>
      </c>
      <c r="U9" s="158">
        <v>3137.0749194430164</v>
      </c>
      <c r="V9" s="158">
        <v>3042.8302285723366</v>
      </c>
      <c r="W9" s="158">
        <v>3180.5643779053389</v>
      </c>
      <c r="X9" s="158">
        <v>5603.9924168512334</v>
      </c>
      <c r="Y9" s="158">
        <v>5983.4959841163245</v>
      </c>
      <c r="Z9" s="158">
        <v>5442.943798985918</v>
      </c>
      <c r="AA9" s="158">
        <v>5129.3957800261842</v>
      </c>
      <c r="AB9" s="158">
        <v>4663.1057780689134</v>
      </c>
      <c r="AC9" s="158">
        <v>4351.1784720225514</v>
      </c>
      <c r="AD9" s="158">
        <v>3616.6372018791672</v>
      </c>
      <c r="AE9" s="158">
        <v>4488.9550524576116</v>
      </c>
      <c r="AF9" s="158">
        <v>3901.7124547167659</v>
      </c>
      <c r="AG9" s="158">
        <v>5645.0516476392213</v>
      </c>
      <c r="AH9" s="158">
        <v>10372.630952071173</v>
      </c>
      <c r="AI9" s="158">
        <v>13905.342679042218</v>
      </c>
      <c r="AJ9" s="158">
        <v>12308.996671720966</v>
      </c>
      <c r="AK9" s="158">
        <v>12719.506601438761</v>
      </c>
      <c r="AL9" s="158">
        <v>12830.606173046175</v>
      </c>
      <c r="AM9" s="158">
        <v>13296.675391908562</v>
      </c>
      <c r="AN9" s="158">
        <v>13447.982733720075</v>
      </c>
      <c r="AO9" s="158">
        <v>13263.303379566461</v>
      </c>
      <c r="AP9" s="158">
        <v>12790.076521112458</v>
      </c>
      <c r="AQ9" s="158">
        <v>12314.845703292278</v>
      </c>
      <c r="AR9" s="158">
        <v>11287.99496019053</v>
      </c>
      <c r="AS9" s="158">
        <v>10480.906903590694</v>
      </c>
      <c r="AT9" s="158">
        <v>9774.6821194237345</v>
      </c>
      <c r="AU9" s="158">
        <v>10397.929423357737</v>
      </c>
      <c r="AV9" s="158">
        <v>11577.769922191159</v>
      </c>
      <c r="AW9" s="158">
        <v>11967.647128369024</v>
      </c>
      <c r="AX9" s="158">
        <v>11903.839053971653</v>
      </c>
      <c r="AY9" s="158">
        <v>11926.870762859682</v>
      </c>
      <c r="AZ9" s="158">
        <v>11968.201093449006</v>
      </c>
      <c r="BA9" s="158">
        <v>12212.149872967671</v>
      </c>
      <c r="BB9" s="158">
        <v>12350.131076146423</v>
      </c>
      <c r="BC9" s="158">
        <v>13849.138547838513</v>
      </c>
      <c r="BD9" s="158">
        <v>14298.582025694581</v>
      </c>
      <c r="BE9" s="158">
        <v>14230.156545523976</v>
      </c>
      <c r="BF9" s="158">
        <v>14149.003285025456</v>
      </c>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9"/>
    </row>
    <row r="10" spans="1:83" ht="27" customHeight="1" x14ac:dyDescent="0.35">
      <c r="A10" s="152"/>
      <c r="B10" s="53" t="s">
        <v>227</v>
      </c>
      <c r="D10" s="158">
        <f t="shared" ref="D10:AI10" si="0">SUM(D11:D12)</f>
        <v>0</v>
      </c>
      <c r="E10" s="158">
        <f t="shared" si="0"/>
        <v>0</v>
      </c>
      <c r="F10" s="158">
        <f t="shared" si="0"/>
        <v>0</v>
      </c>
      <c r="G10" s="158">
        <f t="shared" si="0"/>
        <v>0</v>
      </c>
      <c r="H10" s="158">
        <f t="shared" si="0"/>
        <v>0</v>
      </c>
      <c r="I10" s="158">
        <f t="shared" si="0"/>
        <v>0</v>
      </c>
      <c r="J10" s="158">
        <f t="shared" si="0"/>
        <v>0</v>
      </c>
      <c r="K10" s="158">
        <f t="shared" si="0"/>
        <v>0</v>
      </c>
      <c r="L10" s="158">
        <f t="shared" si="0"/>
        <v>0</v>
      </c>
      <c r="M10" s="158">
        <f t="shared" si="0"/>
        <v>0</v>
      </c>
      <c r="N10" s="158">
        <f t="shared" si="0"/>
        <v>0</v>
      </c>
      <c r="O10" s="158">
        <f t="shared" si="0"/>
        <v>0</v>
      </c>
      <c r="P10" s="158">
        <f t="shared" si="0"/>
        <v>0</v>
      </c>
      <c r="Q10" s="158">
        <f t="shared" si="0"/>
        <v>0</v>
      </c>
      <c r="R10" s="158">
        <f t="shared" si="0"/>
        <v>0</v>
      </c>
      <c r="S10" s="158">
        <f t="shared" si="0"/>
        <v>0</v>
      </c>
      <c r="T10" s="158">
        <f t="shared" si="0"/>
        <v>0</v>
      </c>
      <c r="U10" s="158">
        <f t="shared" si="0"/>
        <v>0</v>
      </c>
      <c r="V10" s="158">
        <f t="shared" si="0"/>
        <v>0</v>
      </c>
      <c r="W10" s="158">
        <f t="shared" si="0"/>
        <v>0</v>
      </c>
      <c r="X10" s="158">
        <f t="shared" si="0"/>
        <v>0</v>
      </c>
      <c r="Y10" s="158">
        <f t="shared" si="0"/>
        <v>0</v>
      </c>
      <c r="Z10" s="158">
        <f t="shared" si="0"/>
        <v>0</v>
      </c>
      <c r="AA10" s="158">
        <f t="shared" si="0"/>
        <v>0</v>
      </c>
      <c r="AB10" s="158">
        <f t="shared" si="0"/>
        <v>1107.3156788629719</v>
      </c>
      <c r="AC10" s="158">
        <f t="shared" si="0"/>
        <v>1008.7857119912829</v>
      </c>
      <c r="AD10" s="158">
        <f t="shared" si="0"/>
        <v>965.90804665125097</v>
      </c>
      <c r="AE10" s="158">
        <f t="shared" si="0"/>
        <v>0.84426463277367148</v>
      </c>
      <c r="AF10" s="158">
        <f t="shared" si="0"/>
        <v>0</v>
      </c>
      <c r="AG10" s="158">
        <f t="shared" si="0"/>
        <v>637.71188641918582</v>
      </c>
      <c r="AH10" s="158">
        <f t="shared" si="0"/>
        <v>589.88498094548902</v>
      </c>
      <c r="AI10" s="158">
        <f t="shared" si="0"/>
        <v>503.92522805283966</v>
      </c>
      <c r="AJ10" s="158">
        <f t="shared" ref="AJ10:BO10" si="1">SUM(AJ11:AJ12)</f>
        <v>430.64764170762891</v>
      </c>
      <c r="AK10" s="158">
        <f t="shared" si="1"/>
        <v>403.6142367597709</v>
      </c>
      <c r="AL10" s="158">
        <f t="shared" si="1"/>
        <v>378.60805100791993</v>
      </c>
      <c r="AM10" s="158">
        <f t="shared" si="1"/>
        <v>363.42467846490302</v>
      </c>
      <c r="AN10" s="158">
        <f t="shared" si="1"/>
        <v>349.09403261060066</v>
      </c>
      <c r="AO10" s="158">
        <f t="shared" si="1"/>
        <v>332.47313753613332</v>
      </c>
      <c r="AP10" s="158">
        <f t="shared" si="1"/>
        <v>325.9159760531648</v>
      </c>
      <c r="AQ10" s="158">
        <f t="shared" si="1"/>
        <v>310.36571481654255</v>
      </c>
      <c r="AR10" s="158">
        <f t="shared" si="1"/>
        <v>294.06376467387452</v>
      </c>
      <c r="AS10" s="158">
        <f t="shared" si="1"/>
        <v>278.96169507330319</v>
      </c>
      <c r="AT10" s="158">
        <f t="shared" si="1"/>
        <v>259.12385864730589</v>
      </c>
      <c r="AU10" s="158">
        <f t="shared" si="1"/>
        <v>250.48032845052492</v>
      </c>
      <c r="AV10" s="158">
        <f t="shared" si="1"/>
        <v>248.47398702792822</v>
      </c>
      <c r="AW10" s="158">
        <f t="shared" si="1"/>
        <v>257.08689121147961</v>
      </c>
      <c r="AX10" s="158">
        <f t="shared" si="1"/>
        <v>252.63592396342978</v>
      </c>
      <c r="AY10" s="158">
        <f t="shared" si="1"/>
        <v>249.48078346050627</v>
      </c>
      <c r="AZ10" s="158">
        <f t="shared" si="1"/>
        <v>248.37388350436964</v>
      </c>
      <c r="BA10" s="158">
        <f t="shared" si="1"/>
        <v>239.54394731095704</v>
      </c>
      <c r="BB10" s="158">
        <f t="shared" si="1"/>
        <v>237.83352892121357</v>
      </c>
      <c r="BC10" s="158">
        <f t="shared" si="1"/>
        <v>224.54635513494352</v>
      </c>
      <c r="BD10" s="158">
        <f t="shared" si="1"/>
        <v>223.21490477403793</v>
      </c>
      <c r="BE10" s="158">
        <f t="shared" si="1"/>
        <v>220.83947963380999</v>
      </c>
      <c r="BF10" s="158">
        <f t="shared" si="1"/>
        <v>217.02707968777875</v>
      </c>
      <c r="BG10" s="158">
        <f t="shared" si="1"/>
        <v>217.50510427760756</v>
      </c>
      <c r="BH10" s="158">
        <f t="shared" si="1"/>
        <v>213.16106254046335</v>
      </c>
      <c r="BI10" s="158">
        <f t="shared" si="1"/>
        <v>208.55518668891489</v>
      </c>
      <c r="BJ10" s="158">
        <f t="shared" si="1"/>
        <v>205.43550536185484</v>
      </c>
      <c r="BK10" s="158">
        <f t="shared" si="1"/>
        <v>203.79717487059963</v>
      </c>
      <c r="BL10" s="158">
        <f t="shared" si="1"/>
        <v>1394.3436893539888</v>
      </c>
      <c r="BM10" s="158">
        <f t="shared" si="1"/>
        <v>202.50918495051164</v>
      </c>
      <c r="BN10" s="158">
        <f t="shared" si="1"/>
        <v>200.435634193683</v>
      </c>
      <c r="BO10" s="158">
        <f t="shared" si="1"/>
        <v>197.98628754674328</v>
      </c>
      <c r="BP10" s="158">
        <f t="shared" ref="BP10:CE10" si="2">SUM(BP11:BP12)</f>
        <v>195.09257218690942</v>
      </c>
      <c r="BQ10" s="158">
        <f t="shared" si="2"/>
        <v>189.66803814317723</v>
      </c>
      <c r="BR10" s="158">
        <f t="shared" si="2"/>
        <v>191.4973464678784</v>
      </c>
      <c r="BS10" s="158">
        <f t="shared" si="2"/>
        <v>196.40388202598396</v>
      </c>
      <c r="BT10" s="158">
        <f t="shared" si="2"/>
        <v>188.08263899286908</v>
      </c>
      <c r="BU10" s="158">
        <f t="shared" si="2"/>
        <v>184.65048562076205</v>
      </c>
      <c r="BV10" s="158">
        <f t="shared" si="2"/>
        <v>180.15514555593268</v>
      </c>
      <c r="BW10" s="158">
        <f t="shared" si="2"/>
        <v>176.39964239325502</v>
      </c>
      <c r="BX10" s="158">
        <f t="shared" si="2"/>
        <v>165.43310877987386</v>
      </c>
      <c r="BY10" s="158">
        <f t="shared" si="2"/>
        <v>169.03476657946459</v>
      </c>
      <c r="BZ10" s="158">
        <f t="shared" si="2"/>
        <v>165.00591706525051</v>
      </c>
      <c r="CA10" s="158">
        <f t="shared" si="2"/>
        <v>163.67976756821713</v>
      </c>
      <c r="CB10" s="158">
        <f t="shared" si="2"/>
        <v>165.21125686476501</v>
      </c>
      <c r="CC10" s="158">
        <f t="shared" si="2"/>
        <v>167.97854301437769</v>
      </c>
      <c r="CD10" s="158">
        <f t="shared" si="2"/>
        <v>167.16753191866241</v>
      </c>
      <c r="CE10" s="159">
        <f t="shared" si="2"/>
        <v>165.54370912271813</v>
      </c>
    </row>
    <row r="11" spans="1:83" x14ac:dyDescent="0.35">
      <c r="A11" s="152"/>
      <c r="B11" s="74" t="s">
        <v>228</v>
      </c>
      <c r="C11" s="157" t="s">
        <v>225</v>
      </c>
      <c r="D11" s="158">
        <v>0</v>
      </c>
      <c r="E11" s="158">
        <v>0</v>
      </c>
      <c r="F11" s="158">
        <v>0</v>
      </c>
      <c r="G11" s="158">
        <v>0</v>
      </c>
      <c r="H11" s="158">
        <v>0</v>
      </c>
      <c r="I11" s="158">
        <v>0</v>
      </c>
      <c r="J11" s="158">
        <v>0</v>
      </c>
      <c r="K11" s="158">
        <v>0</v>
      </c>
      <c r="L11" s="158">
        <v>0</v>
      </c>
      <c r="M11" s="158">
        <v>0</v>
      </c>
      <c r="N11" s="158">
        <v>0</v>
      </c>
      <c r="O11" s="158">
        <v>0</v>
      </c>
      <c r="P11" s="158">
        <v>0</v>
      </c>
      <c r="Q11" s="158">
        <v>0</v>
      </c>
      <c r="R11" s="158">
        <v>0</v>
      </c>
      <c r="S11" s="158">
        <v>0</v>
      </c>
      <c r="T11" s="158">
        <v>0</v>
      </c>
      <c r="U11" s="158">
        <v>0</v>
      </c>
      <c r="V11" s="158">
        <v>0</v>
      </c>
      <c r="W11" s="158">
        <v>0</v>
      </c>
      <c r="X11" s="158">
        <v>0</v>
      </c>
      <c r="Y11" s="158">
        <v>0</v>
      </c>
      <c r="Z11" s="158">
        <v>0</v>
      </c>
      <c r="AA11" s="158">
        <v>0</v>
      </c>
      <c r="AB11" s="158">
        <v>0</v>
      </c>
      <c r="AC11" s="158">
        <v>975.91800708931135</v>
      </c>
      <c r="AD11" s="158">
        <v>930.17260205261925</v>
      </c>
      <c r="AE11" s="158">
        <v>0.84426463277367148</v>
      </c>
      <c r="AF11" s="158">
        <v>0</v>
      </c>
      <c r="AG11" s="158">
        <v>0</v>
      </c>
      <c r="AH11" s="158">
        <v>560.68275416600932</v>
      </c>
      <c r="AI11" s="158">
        <v>478.97843458487728</v>
      </c>
      <c r="AJ11" s="158">
        <v>409.74241638201585</v>
      </c>
      <c r="AK11" s="158">
        <v>380.98166273585849</v>
      </c>
      <c r="AL11" s="158">
        <v>357.57427039636883</v>
      </c>
      <c r="AM11" s="158">
        <v>343.41965029252304</v>
      </c>
      <c r="AN11" s="158">
        <v>330.22408490191953</v>
      </c>
      <c r="AO11" s="158">
        <v>311.69356644012498</v>
      </c>
      <c r="AP11" s="158">
        <v>303.24356032772727</v>
      </c>
      <c r="AQ11" s="158">
        <v>286.60928708602</v>
      </c>
      <c r="AR11" s="158">
        <v>272.54056143674171</v>
      </c>
      <c r="AS11" s="158">
        <v>258.71065645590232</v>
      </c>
      <c r="AT11" s="158">
        <v>239.23498466518194</v>
      </c>
      <c r="AU11" s="158">
        <v>229.09097001374272</v>
      </c>
      <c r="AV11" s="158">
        <v>223.86638265213574</v>
      </c>
      <c r="AW11" s="158">
        <v>230.7733362335</v>
      </c>
      <c r="AX11" s="158">
        <v>229.21190090438029</v>
      </c>
      <c r="AY11" s="158">
        <v>222.97752401659872</v>
      </c>
      <c r="AZ11" s="158">
        <v>221.75420611185464</v>
      </c>
      <c r="BA11" s="158">
        <v>212.36572431558636</v>
      </c>
      <c r="BB11" s="158">
        <v>210.63427010948391</v>
      </c>
      <c r="BC11" s="158">
        <v>197.58989156095694</v>
      </c>
      <c r="BD11" s="158">
        <v>196.42924829661129</v>
      </c>
      <c r="BE11" s="158">
        <v>194.38126161359156</v>
      </c>
      <c r="BF11" s="158">
        <v>189.83977413500745</v>
      </c>
      <c r="BG11" s="158">
        <v>188.88324844280893</v>
      </c>
      <c r="BH11" s="158">
        <v>184.3698935378105</v>
      </c>
      <c r="BI11" s="158">
        <v>180.67396645369638</v>
      </c>
      <c r="BJ11" s="158">
        <v>178.23892648276566</v>
      </c>
      <c r="BK11" s="158">
        <v>176.08403438330646</v>
      </c>
      <c r="BL11" s="158">
        <v>1098.6377182712195</v>
      </c>
      <c r="BM11" s="158">
        <v>159.73458644070894</v>
      </c>
      <c r="BN11" s="158">
        <v>158.6125451559592</v>
      </c>
      <c r="BO11" s="158">
        <v>157.07777070683932</v>
      </c>
      <c r="BP11" s="158">
        <v>154.53785973997711</v>
      </c>
      <c r="BQ11" s="158">
        <v>150.24331844166281</v>
      </c>
      <c r="BR11" s="158">
        <v>151.11636319513246</v>
      </c>
      <c r="BS11" s="158">
        <v>153.50301257922976</v>
      </c>
      <c r="BT11" s="158">
        <v>149.05964990601498</v>
      </c>
      <c r="BU11" s="158">
        <v>146.18551168884341</v>
      </c>
      <c r="BV11" s="158">
        <v>143.22352921593381</v>
      </c>
      <c r="BW11" s="158">
        <v>137.76081584645877</v>
      </c>
      <c r="BX11" s="158">
        <v>128.10303983334143</v>
      </c>
      <c r="BY11" s="158">
        <v>130.13418713750951</v>
      </c>
      <c r="BZ11" s="158">
        <v>126.21594254656701</v>
      </c>
      <c r="CA11" s="158">
        <v>124.3056200754922</v>
      </c>
      <c r="CB11" s="158">
        <v>124.50920781941754</v>
      </c>
      <c r="CC11" s="158">
        <v>125.65789278649355</v>
      </c>
      <c r="CD11" s="158">
        <v>123.34563217176772</v>
      </c>
      <c r="CE11" s="159">
        <v>120.39951359182942</v>
      </c>
    </row>
    <row r="12" spans="1:83" x14ac:dyDescent="0.35">
      <c r="A12" s="152"/>
      <c r="B12" s="74" t="s">
        <v>229</v>
      </c>
      <c r="C12" s="157" t="s">
        <v>222</v>
      </c>
      <c r="D12" s="158">
        <v>0</v>
      </c>
      <c r="E12" s="158">
        <v>0</v>
      </c>
      <c r="F12" s="158">
        <v>0</v>
      </c>
      <c r="G12" s="158">
        <v>0</v>
      </c>
      <c r="H12" s="158">
        <v>0</v>
      </c>
      <c r="I12" s="158">
        <v>0</v>
      </c>
      <c r="J12" s="158">
        <v>0</v>
      </c>
      <c r="K12" s="158">
        <v>0</v>
      </c>
      <c r="L12" s="158">
        <v>0</v>
      </c>
      <c r="M12" s="158">
        <v>0</v>
      </c>
      <c r="N12" s="158">
        <v>0</v>
      </c>
      <c r="O12" s="158">
        <v>0</v>
      </c>
      <c r="P12" s="158">
        <v>0</v>
      </c>
      <c r="Q12" s="158">
        <v>0</v>
      </c>
      <c r="R12" s="158">
        <v>0</v>
      </c>
      <c r="S12" s="158">
        <v>0</v>
      </c>
      <c r="T12" s="158">
        <v>0</v>
      </c>
      <c r="U12" s="158">
        <v>0</v>
      </c>
      <c r="V12" s="158">
        <v>0</v>
      </c>
      <c r="W12" s="158">
        <v>0</v>
      </c>
      <c r="X12" s="158">
        <v>0</v>
      </c>
      <c r="Y12" s="158">
        <v>0</v>
      </c>
      <c r="Z12" s="158">
        <v>0</v>
      </c>
      <c r="AA12" s="158">
        <v>0</v>
      </c>
      <c r="AB12" s="158">
        <v>1107.3156788629719</v>
      </c>
      <c r="AC12" s="158">
        <v>32.867704901971628</v>
      </c>
      <c r="AD12" s="158">
        <v>35.735444598631695</v>
      </c>
      <c r="AE12" s="158">
        <v>0</v>
      </c>
      <c r="AF12" s="158">
        <v>0</v>
      </c>
      <c r="AG12" s="158">
        <v>637.71188641918582</v>
      </c>
      <c r="AH12" s="158">
        <v>29.202226779479652</v>
      </c>
      <c r="AI12" s="158">
        <v>24.946793467962358</v>
      </c>
      <c r="AJ12" s="158">
        <v>20.905225325613053</v>
      </c>
      <c r="AK12" s="158">
        <v>22.632574023912387</v>
      </c>
      <c r="AL12" s="158">
        <v>21.033780611551109</v>
      </c>
      <c r="AM12" s="158">
        <v>20.005028172379983</v>
      </c>
      <c r="AN12" s="158">
        <v>18.869947708681117</v>
      </c>
      <c r="AO12" s="158">
        <v>20.779571096008333</v>
      </c>
      <c r="AP12" s="158">
        <v>22.672415725437553</v>
      </c>
      <c r="AQ12" s="158">
        <v>23.756427730522539</v>
      </c>
      <c r="AR12" s="158">
        <v>21.523203237132776</v>
      </c>
      <c r="AS12" s="158">
        <v>20.251038617400852</v>
      </c>
      <c r="AT12" s="158">
        <v>19.888873982123947</v>
      </c>
      <c r="AU12" s="158">
        <v>21.38935843678221</v>
      </c>
      <c r="AV12" s="158">
        <v>24.607604375792491</v>
      </c>
      <c r="AW12" s="158">
        <v>26.313554977979617</v>
      </c>
      <c r="AX12" s="158">
        <v>23.424023059049478</v>
      </c>
      <c r="AY12" s="158">
        <v>26.503259443907563</v>
      </c>
      <c r="AZ12" s="158">
        <v>26.619677392514994</v>
      </c>
      <c r="BA12" s="158">
        <v>27.178222995370668</v>
      </c>
      <c r="BB12" s="158">
        <v>27.199258811729653</v>
      </c>
      <c r="BC12" s="158">
        <v>26.956463573986589</v>
      </c>
      <c r="BD12" s="158">
        <v>26.785656477426645</v>
      </c>
      <c r="BE12" s="158">
        <v>26.458218020218432</v>
      </c>
      <c r="BF12" s="158">
        <v>27.187305552771313</v>
      </c>
      <c r="BG12" s="158">
        <v>28.621855834798623</v>
      </c>
      <c r="BH12" s="158">
        <v>28.791169002652847</v>
      </c>
      <c r="BI12" s="158">
        <v>27.881220235218517</v>
      </c>
      <c r="BJ12" s="158">
        <v>27.196578879089166</v>
      </c>
      <c r="BK12" s="158">
        <v>27.713140487293174</v>
      </c>
      <c r="BL12" s="158">
        <v>295.70597108276928</v>
      </c>
      <c r="BM12" s="158">
        <v>42.774598509802708</v>
      </c>
      <c r="BN12" s="158">
        <v>41.823089037723811</v>
      </c>
      <c r="BO12" s="158">
        <v>40.908516839903974</v>
      </c>
      <c r="BP12" s="158">
        <v>40.554712446932328</v>
      </c>
      <c r="BQ12" s="158">
        <v>39.424719701514412</v>
      </c>
      <c r="BR12" s="158">
        <v>40.380983272745929</v>
      </c>
      <c r="BS12" s="158">
        <v>42.9008694467542</v>
      </c>
      <c r="BT12" s="158">
        <v>39.022989086854082</v>
      </c>
      <c r="BU12" s="158">
        <v>38.464973931918642</v>
      </c>
      <c r="BV12" s="158">
        <v>36.931616339998854</v>
      </c>
      <c r="BW12" s="158">
        <v>38.638826546796267</v>
      </c>
      <c r="BX12" s="158">
        <v>37.330068946532421</v>
      </c>
      <c r="BY12" s="158">
        <v>38.90057944195506</v>
      </c>
      <c r="BZ12" s="158">
        <v>38.789974518683501</v>
      </c>
      <c r="CA12" s="158">
        <v>39.374147492724923</v>
      </c>
      <c r="CB12" s="158">
        <v>40.702049045347465</v>
      </c>
      <c r="CC12" s="158">
        <v>42.32065022788413</v>
      </c>
      <c r="CD12" s="158">
        <v>43.821899746894701</v>
      </c>
      <c r="CE12" s="159">
        <v>45.144195530888716</v>
      </c>
    </row>
    <row r="13" spans="1:83" x14ac:dyDescent="0.35">
      <c r="A13" s="152"/>
      <c r="B13" s="76" t="s">
        <v>230</v>
      </c>
      <c r="C13" s="157" t="s">
        <v>231</v>
      </c>
      <c r="D13" s="158">
        <v>0</v>
      </c>
      <c r="E13" s="158">
        <v>0</v>
      </c>
      <c r="F13" s="158">
        <v>0</v>
      </c>
      <c r="G13" s="158">
        <v>0</v>
      </c>
      <c r="H13" s="158">
        <v>0</v>
      </c>
      <c r="I13" s="158">
        <v>0</v>
      </c>
      <c r="J13" s="158">
        <v>0</v>
      </c>
      <c r="K13" s="158">
        <v>0</v>
      </c>
      <c r="L13" s="158">
        <v>0</v>
      </c>
      <c r="M13" s="158">
        <v>0</v>
      </c>
      <c r="N13" s="158">
        <v>0</v>
      </c>
      <c r="O13" s="158">
        <v>0</v>
      </c>
      <c r="P13" s="158">
        <v>0</v>
      </c>
      <c r="Q13" s="158">
        <v>0</v>
      </c>
      <c r="R13" s="158">
        <v>0</v>
      </c>
      <c r="S13" s="158">
        <v>0</v>
      </c>
      <c r="T13" s="158">
        <v>0</v>
      </c>
      <c r="U13" s="158">
        <v>0</v>
      </c>
      <c r="V13" s="158">
        <v>0</v>
      </c>
      <c r="W13" s="158">
        <v>0</v>
      </c>
      <c r="X13" s="158">
        <v>0</v>
      </c>
      <c r="Y13" s="158">
        <v>0</v>
      </c>
      <c r="Z13" s="158">
        <v>0</v>
      </c>
      <c r="AA13" s="158">
        <v>0</v>
      </c>
      <c r="AB13" s="158">
        <v>0</v>
      </c>
      <c r="AC13" s="158">
        <v>0</v>
      </c>
      <c r="AD13" s="158">
        <v>0</v>
      </c>
      <c r="AE13" s="158">
        <v>0</v>
      </c>
      <c r="AF13" s="158">
        <v>0</v>
      </c>
      <c r="AG13" s="158">
        <v>0</v>
      </c>
      <c r="AH13" s="158">
        <v>0</v>
      </c>
      <c r="AI13" s="158">
        <v>0</v>
      </c>
      <c r="AJ13" s="158">
        <v>0</v>
      </c>
      <c r="AK13" s="158">
        <v>0</v>
      </c>
      <c r="AL13" s="158">
        <v>0</v>
      </c>
      <c r="AM13" s="158">
        <v>0</v>
      </c>
      <c r="AN13" s="158">
        <v>0</v>
      </c>
      <c r="AO13" s="158">
        <v>0</v>
      </c>
      <c r="AP13" s="158">
        <v>0</v>
      </c>
      <c r="AQ13" s="158">
        <v>0</v>
      </c>
      <c r="AR13" s="158">
        <v>6.275934029414878E-3</v>
      </c>
      <c r="AS13" s="158">
        <v>0.93893719952546084</v>
      </c>
      <c r="AT13" s="158">
        <v>18.311135450836733</v>
      </c>
      <c r="AU13" s="158">
        <v>46.596098157250964</v>
      </c>
      <c r="AV13" s="158">
        <v>29.771058862296012</v>
      </c>
      <c r="AW13" s="158">
        <v>23.032157704667888</v>
      </c>
      <c r="AX13" s="158">
        <v>0</v>
      </c>
      <c r="AY13" s="158">
        <v>107.66679807019928</v>
      </c>
      <c r="AZ13" s="158">
        <v>70.746719526502702</v>
      </c>
      <c r="BA13" s="158">
        <v>1.0095999160245459</v>
      </c>
      <c r="BB13" s="158">
        <v>0</v>
      </c>
      <c r="BC13" s="158">
        <v>1.6251121127528971</v>
      </c>
      <c r="BD13" s="158">
        <v>48.739921581844385</v>
      </c>
      <c r="BE13" s="158">
        <v>25.887084224515068</v>
      </c>
      <c r="BF13" s="158">
        <v>22.377170796780071</v>
      </c>
      <c r="BG13" s="158">
        <v>9.7603987231205256</v>
      </c>
      <c r="BH13" s="158">
        <v>2.6782831341874354</v>
      </c>
      <c r="BI13" s="158">
        <v>12.85556620046799</v>
      </c>
      <c r="BJ13" s="158">
        <v>4.8658765266306174</v>
      </c>
      <c r="BK13" s="158">
        <v>5.519991109197214</v>
      </c>
      <c r="BL13" s="158">
        <v>281.85690264938074</v>
      </c>
      <c r="BM13" s="158">
        <v>392.98624167367865</v>
      </c>
      <c r="BN13" s="158">
        <v>564.28021881830978</v>
      </c>
      <c r="BO13" s="158">
        <v>163.92531592481612</v>
      </c>
      <c r="BP13" s="158">
        <v>177.41443230175048</v>
      </c>
      <c r="BQ13" s="158">
        <v>10.308856729093618</v>
      </c>
      <c r="BR13" s="158">
        <v>13.385242719438581</v>
      </c>
      <c r="BS13" s="158">
        <v>4.554141784754357</v>
      </c>
      <c r="BT13" s="158">
        <v>3.7469782248886641</v>
      </c>
      <c r="BU13" s="158">
        <v>132.51719902407726</v>
      </c>
      <c r="BV13" s="158">
        <v>30.712423168285252</v>
      </c>
      <c r="BW13" s="158">
        <v>0.25225236637516946</v>
      </c>
      <c r="BX13" s="158">
        <v>103.04345116902891</v>
      </c>
      <c r="BY13" s="158">
        <v>0.22924627122688127</v>
      </c>
      <c r="BZ13" s="158">
        <v>16.571577059570757</v>
      </c>
      <c r="CA13" s="158">
        <v>16.466557188456186</v>
      </c>
      <c r="CB13" s="158">
        <v>16.252774381484731</v>
      </c>
      <c r="CC13" s="158">
        <v>16.166777402489014</v>
      </c>
      <c r="CD13" s="158">
        <v>15.972587916302482</v>
      </c>
      <c r="CE13" s="159">
        <v>15.69066096364495</v>
      </c>
    </row>
    <row r="14" spans="1:83" x14ac:dyDescent="0.35">
      <c r="A14" s="152"/>
      <c r="B14" s="53" t="s">
        <v>23</v>
      </c>
      <c r="C14" s="157" t="s">
        <v>231</v>
      </c>
      <c r="D14" s="158">
        <v>0</v>
      </c>
      <c r="E14" s="158">
        <v>0</v>
      </c>
      <c r="F14" s="158">
        <v>0</v>
      </c>
      <c r="G14" s="158">
        <v>0</v>
      </c>
      <c r="H14" s="158">
        <v>0</v>
      </c>
      <c r="I14" s="158">
        <v>0</v>
      </c>
      <c r="J14" s="158">
        <v>0</v>
      </c>
      <c r="K14" s="158">
        <v>0</v>
      </c>
      <c r="L14" s="158">
        <v>0</v>
      </c>
      <c r="M14" s="158">
        <v>0</v>
      </c>
      <c r="N14" s="158">
        <v>0</v>
      </c>
      <c r="O14" s="158">
        <v>0</v>
      </c>
      <c r="P14" s="158">
        <v>0</v>
      </c>
      <c r="Q14" s="158">
        <v>0</v>
      </c>
      <c r="R14" s="158">
        <v>0</v>
      </c>
      <c r="S14" s="158">
        <v>0</v>
      </c>
      <c r="T14" s="158">
        <v>0</v>
      </c>
      <c r="U14" s="158">
        <v>0</v>
      </c>
      <c r="V14" s="158">
        <v>0</v>
      </c>
      <c r="W14" s="158">
        <v>0</v>
      </c>
      <c r="X14" s="158">
        <v>0</v>
      </c>
      <c r="Y14" s="158">
        <v>0</v>
      </c>
      <c r="Z14" s="158">
        <v>289.00586543288057</v>
      </c>
      <c r="AA14" s="158">
        <v>313.40503747614162</v>
      </c>
      <c r="AB14" s="158">
        <v>371.3978053329223</v>
      </c>
      <c r="AC14" s="158">
        <v>417.16702375579371</v>
      </c>
      <c r="AD14" s="158">
        <v>1040.5320633130996</v>
      </c>
      <c r="AE14" s="158">
        <v>1156.6425468999298</v>
      </c>
      <c r="AF14" s="158">
        <v>1096.777670081826</v>
      </c>
      <c r="AG14" s="158">
        <v>2401.1804702926484</v>
      </c>
      <c r="AH14" s="158">
        <v>2254.4119073758293</v>
      </c>
      <c r="AI14" s="158">
        <v>2220.26461864865</v>
      </c>
      <c r="AJ14" s="158">
        <v>2504.4459940084439</v>
      </c>
      <c r="AK14" s="158">
        <v>3359.4284042827289</v>
      </c>
      <c r="AL14" s="158">
        <v>3796.5974003849751</v>
      </c>
      <c r="AM14" s="158">
        <v>4061.0207189931366</v>
      </c>
      <c r="AN14" s="158">
        <v>4258.3181995923724</v>
      </c>
      <c r="AO14" s="158">
        <v>4390.4265215709038</v>
      </c>
      <c r="AP14" s="158">
        <v>4633.6749638862993</v>
      </c>
      <c r="AQ14" s="158">
        <v>4556.28408722729</v>
      </c>
      <c r="AR14" s="158">
        <v>3413.3429981319719</v>
      </c>
      <c r="AS14" s="158">
        <v>3926.0774265459991</v>
      </c>
      <c r="AT14" s="158">
        <v>4519.8908658593873</v>
      </c>
      <c r="AU14" s="158">
        <v>2813.774711270486</v>
      </c>
      <c r="AV14" s="158">
        <v>3291.7284899993165</v>
      </c>
      <c r="AW14" s="158">
        <v>3666.8102364616525</v>
      </c>
      <c r="AX14" s="158">
        <v>3861.3320569140542</v>
      </c>
      <c r="AY14" s="158">
        <v>3930.0076929630736</v>
      </c>
      <c r="AZ14" s="158">
        <v>3983.9199742458045</v>
      </c>
      <c r="BA14" s="158">
        <v>4125.7121820917664</v>
      </c>
      <c r="BB14" s="158">
        <v>4151.8478672018673</v>
      </c>
      <c r="BC14" s="158">
        <v>4198.0179083375342</v>
      </c>
      <c r="BD14" s="158">
        <v>4251.0274672523437</v>
      </c>
      <c r="BE14" s="158">
        <v>4345.5076523930256</v>
      </c>
      <c r="BF14" s="158">
        <v>4482.6142438286552</v>
      </c>
      <c r="BG14" s="158">
        <v>4981.5416621982686</v>
      </c>
      <c r="BH14" s="158">
        <v>5331.0648207848517</v>
      </c>
      <c r="BI14" s="158">
        <v>5504.6583138085543</v>
      </c>
      <c r="BJ14" s="158">
        <v>5581.0679088137103</v>
      </c>
      <c r="BK14" s="158">
        <v>5570.7467758383091</v>
      </c>
      <c r="BL14" s="158">
        <v>5653.9133040949582</v>
      </c>
      <c r="BM14" s="158">
        <v>6189.622210865743</v>
      </c>
      <c r="BN14" s="158">
        <v>6382.3797689119101</v>
      </c>
      <c r="BO14" s="158">
        <v>6263.0840845243783</v>
      </c>
      <c r="BP14" s="158">
        <v>6148.3626849941611</v>
      </c>
      <c r="BQ14" s="158"/>
      <c r="BR14" s="158"/>
      <c r="BS14" s="158"/>
      <c r="BT14" s="158"/>
      <c r="BU14" s="158"/>
      <c r="BV14" s="158"/>
      <c r="BW14" s="158"/>
      <c r="BX14" s="158"/>
      <c r="BY14" s="158"/>
      <c r="BZ14" s="158"/>
      <c r="CA14" s="158"/>
      <c r="CB14" s="158"/>
      <c r="CC14" s="158"/>
      <c r="CD14" s="158"/>
      <c r="CE14" s="159"/>
    </row>
    <row r="15" spans="1:83" ht="27" customHeight="1" x14ac:dyDescent="0.35">
      <c r="A15" s="152"/>
      <c r="B15" s="53" t="s">
        <v>232</v>
      </c>
      <c r="C15" s="157" t="s">
        <v>225</v>
      </c>
      <c r="D15" s="158">
        <v>0</v>
      </c>
      <c r="E15" s="158">
        <v>0</v>
      </c>
      <c r="F15" s="158">
        <v>0</v>
      </c>
      <c r="G15" s="158">
        <v>0</v>
      </c>
      <c r="H15" s="158">
        <v>0</v>
      </c>
      <c r="I15" s="158">
        <v>0</v>
      </c>
      <c r="J15" s="158">
        <v>0</v>
      </c>
      <c r="K15" s="158">
        <v>0</v>
      </c>
      <c r="L15" s="158">
        <v>0</v>
      </c>
      <c r="M15" s="158">
        <v>0</v>
      </c>
      <c r="N15" s="158">
        <v>0</v>
      </c>
      <c r="O15" s="158">
        <v>0</v>
      </c>
      <c r="P15" s="158">
        <v>0</v>
      </c>
      <c r="Q15" s="158">
        <v>0</v>
      </c>
      <c r="R15" s="158">
        <v>0</v>
      </c>
      <c r="S15" s="158">
        <v>0</v>
      </c>
      <c r="T15" s="158">
        <v>0</v>
      </c>
      <c r="U15" s="158">
        <v>0</v>
      </c>
      <c r="V15" s="158">
        <v>0</v>
      </c>
      <c r="W15" s="158">
        <v>0</v>
      </c>
      <c r="X15" s="158">
        <v>0</v>
      </c>
      <c r="Y15" s="158">
        <v>0</v>
      </c>
      <c r="Z15" s="158">
        <v>176.6146955423159</v>
      </c>
      <c r="AA15" s="158">
        <v>199.98226200858562</v>
      </c>
      <c r="AB15" s="158">
        <v>180.19671295782524</v>
      </c>
      <c r="AC15" s="158">
        <v>169.39509449477683</v>
      </c>
      <c r="AD15" s="158">
        <v>146.09490585911195</v>
      </c>
      <c r="AE15" s="158">
        <v>127.48395954882439</v>
      </c>
      <c r="AF15" s="158">
        <v>111.15989899477965</v>
      </c>
      <c r="AG15" s="158">
        <v>98.91041503644513</v>
      </c>
      <c r="AH15" s="158">
        <v>93.447125694334886</v>
      </c>
      <c r="AI15" s="158">
        <v>79.829739097479546</v>
      </c>
      <c r="AJ15" s="158">
        <v>66.896721041961769</v>
      </c>
      <c r="AK15" s="158">
        <v>64.1256264010851</v>
      </c>
      <c r="AL15" s="158">
        <v>59.595711732728141</v>
      </c>
      <c r="AM15" s="158">
        <v>56.680913155076617</v>
      </c>
      <c r="AN15" s="158">
        <v>53.464851841263162</v>
      </c>
      <c r="AO15" s="158">
        <v>53.433182818307145</v>
      </c>
      <c r="AP15" s="158">
        <v>51.012935382234488</v>
      </c>
      <c r="AQ15" s="158">
        <v>6.9857665487882263</v>
      </c>
      <c r="AR15" s="158">
        <v>0</v>
      </c>
      <c r="AS15" s="158">
        <v>0</v>
      </c>
      <c r="AT15" s="158">
        <v>0</v>
      </c>
      <c r="AU15" s="158">
        <v>0</v>
      </c>
      <c r="AV15" s="158">
        <v>0</v>
      </c>
      <c r="AW15" s="158">
        <v>0</v>
      </c>
      <c r="AX15" s="158">
        <v>0</v>
      </c>
      <c r="AY15" s="158">
        <v>0</v>
      </c>
      <c r="AZ15" s="158">
        <v>0</v>
      </c>
      <c r="BA15" s="158">
        <v>0</v>
      </c>
      <c r="BB15" s="158">
        <v>0</v>
      </c>
      <c r="BC15" s="158">
        <v>0</v>
      </c>
      <c r="BD15" s="158">
        <v>0</v>
      </c>
      <c r="BE15" s="158">
        <v>0</v>
      </c>
      <c r="BF15" s="158">
        <v>0</v>
      </c>
      <c r="BG15" s="158">
        <v>0</v>
      </c>
      <c r="BH15" s="158">
        <v>0</v>
      </c>
      <c r="BI15" s="158">
        <v>0</v>
      </c>
      <c r="BJ15" s="158">
        <v>0</v>
      </c>
      <c r="BK15" s="158">
        <v>0</v>
      </c>
      <c r="BL15" s="158">
        <v>0</v>
      </c>
      <c r="BM15" s="158">
        <v>0</v>
      </c>
      <c r="BN15" s="158">
        <v>0</v>
      </c>
      <c r="BO15" s="158">
        <v>0</v>
      </c>
      <c r="BP15" s="158">
        <v>0</v>
      </c>
      <c r="BQ15" s="158">
        <v>0</v>
      </c>
      <c r="BR15" s="158">
        <v>0</v>
      </c>
      <c r="BS15" s="158">
        <v>0</v>
      </c>
      <c r="BT15" s="158">
        <v>0</v>
      </c>
      <c r="BU15" s="158">
        <v>0</v>
      </c>
      <c r="BV15" s="158">
        <v>0</v>
      </c>
      <c r="BW15" s="158">
        <v>0</v>
      </c>
      <c r="BX15" s="158">
        <v>0</v>
      </c>
      <c r="BY15" s="158">
        <v>0</v>
      </c>
      <c r="BZ15" s="158">
        <v>0</v>
      </c>
      <c r="CA15" s="158">
        <v>0</v>
      </c>
      <c r="CB15" s="158">
        <v>0</v>
      </c>
      <c r="CC15" s="158">
        <v>0</v>
      </c>
      <c r="CD15" s="158">
        <v>0</v>
      </c>
      <c r="CE15" s="159">
        <v>0</v>
      </c>
    </row>
    <row r="16" spans="1:83" x14ac:dyDescent="0.35">
      <c r="A16" s="152"/>
      <c r="B16" s="53" t="s">
        <v>233</v>
      </c>
      <c r="C16" s="157" t="s">
        <v>222</v>
      </c>
      <c r="D16" s="158">
        <v>0</v>
      </c>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0</v>
      </c>
      <c r="AA16" s="158">
        <v>0</v>
      </c>
      <c r="AB16" s="158">
        <v>0</v>
      </c>
      <c r="AC16" s="158">
        <v>0</v>
      </c>
      <c r="AD16" s="158">
        <v>0</v>
      </c>
      <c r="AE16" s="158">
        <v>0</v>
      </c>
      <c r="AF16" s="158">
        <v>0</v>
      </c>
      <c r="AG16" s="158">
        <v>0</v>
      </c>
      <c r="AH16" s="158">
        <v>0</v>
      </c>
      <c r="AI16" s="158">
        <v>0</v>
      </c>
      <c r="AJ16" s="158">
        <v>0</v>
      </c>
      <c r="AK16" s="158">
        <v>0</v>
      </c>
      <c r="AL16" s="158">
        <v>0</v>
      </c>
      <c r="AM16" s="158">
        <v>0</v>
      </c>
      <c r="AN16" s="158">
        <v>0</v>
      </c>
      <c r="AO16" s="158">
        <v>0</v>
      </c>
      <c r="AP16" s="158">
        <v>0</v>
      </c>
      <c r="AQ16" s="158">
        <v>0</v>
      </c>
      <c r="AR16" s="158">
        <v>0</v>
      </c>
      <c r="AS16" s="158">
        <v>0</v>
      </c>
      <c r="AT16" s="158">
        <v>0</v>
      </c>
      <c r="AU16" s="158">
        <v>0</v>
      </c>
      <c r="AV16" s="158">
        <v>3837.4929879970655</v>
      </c>
      <c r="AW16" s="158">
        <v>5240.1173656374585</v>
      </c>
      <c r="AX16" s="158">
        <v>5808.2468567048263</v>
      </c>
      <c r="AY16" s="158">
        <v>6826.5429346026049</v>
      </c>
      <c r="AZ16" s="158">
        <v>7755.0677343043199</v>
      </c>
      <c r="BA16" s="158">
        <v>8534.06022395119</v>
      </c>
      <c r="BB16" s="158">
        <v>9000.0546087748517</v>
      </c>
      <c r="BC16" s="158">
        <v>9463.0896938236729</v>
      </c>
      <c r="BD16" s="158">
        <v>9979.2157642447473</v>
      </c>
      <c r="BE16" s="158">
        <v>10646.158464680577</v>
      </c>
      <c r="BF16" s="158">
        <v>11154.528329279672</v>
      </c>
      <c r="BG16" s="158">
        <v>11707.671548950322</v>
      </c>
      <c r="BH16" s="158">
        <v>12108.72188094637</v>
      </c>
      <c r="BI16" s="158">
        <v>12570.133389398678</v>
      </c>
      <c r="BJ16" s="158">
        <v>12965.445878730987</v>
      </c>
      <c r="BK16" s="158">
        <v>13650.605748036503</v>
      </c>
      <c r="BL16" s="158">
        <v>14053.46064213832</v>
      </c>
      <c r="BM16" s="158">
        <v>15097.747284178407</v>
      </c>
      <c r="BN16" s="158">
        <v>15391.788220844381</v>
      </c>
      <c r="BO16" s="158">
        <v>16001.259624606389</v>
      </c>
      <c r="BP16" s="158">
        <v>16810.729474311927</v>
      </c>
      <c r="BQ16" s="158">
        <v>16875.91187424423</v>
      </c>
      <c r="BR16" s="158">
        <v>16735.508865776228</v>
      </c>
      <c r="BS16" s="158">
        <v>15923.264493510382</v>
      </c>
      <c r="BT16" s="158">
        <v>13575.485167359959</v>
      </c>
      <c r="BU16" s="158">
        <v>10877.897008704273</v>
      </c>
      <c r="BV16" s="158">
        <v>9258.8954327064002</v>
      </c>
      <c r="BW16" s="158">
        <v>8032.4501808007763</v>
      </c>
      <c r="BX16" s="158">
        <v>6066.4543192124866</v>
      </c>
      <c r="BY16" s="158">
        <v>5972.5626279297603</v>
      </c>
      <c r="BZ16" s="158">
        <v>5925.1100485491024</v>
      </c>
      <c r="CA16" s="158">
        <v>6333.699147758939</v>
      </c>
      <c r="CB16" s="158">
        <v>6663.0898477341807</v>
      </c>
      <c r="CC16" s="158">
        <v>6581.8552933534256</v>
      </c>
      <c r="CD16" s="158">
        <v>6421.5708630764984</v>
      </c>
      <c r="CE16" s="159">
        <v>6352.6819679135115</v>
      </c>
    </row>
    <row r="17" spans="1:83" x14ac:dyDescent="0.35">
      <c r="A17" s="152"/>
      <c r="B17" s="53" t="s">
        <v>234</v>
      </c>
      <c r="C17" s="157" t="s">
        <v>231</v>
      </c>
      <c r="D17" s="158">
        <v>0</v>
      </c>
      <c r="E17" s="158">
        <v>0</v>
      </c>
      <c r="F17" s="158">
        <v>0</v>
      </c>
      <c r="G17" s="158">
        <v>0</v>
      </c>
      <c r="H17" s="158">
        <v>0</v>
      </c>
      <c r="I17" s="158">
        <v>0</v>
      </c>
      <c r="J17" s="158">
        <v>0</v>
      </c>
      <c r="K17" s="158">
        <v>0</v>
      </c>
      <c r="L17" s="158">
        <v>0</v>
      </c>
      <c r="M17" s="158">
        <v>0</v>
      </c>
      <c r="N17" s="158">
        <v>0</v>
      </c>
      <c r="O17" s="158">
        <v>0</v>
      </c>
      <c r="P17" s="158">
        <v>0</v>
      </c>
      <c r="Q17" s="158">
        <v>0</v>
      </c>
      <c r="R17" s="158">
        <v>0</v>
      </c>
      <c r="S17" s="158">
        <v>0</v>
      </c>
      <c r="T17" s="158">
        <v>0</v>
      </c>
      <c r="U17" s="158">
        <v>0</v>
      </c>
      <c r="V17" s="158">
        <v>0</v>
      </c>
      <c r="W17" s="158">
        <v>0</v>
      </c>
      <c r="X17" s="158">
        <v>0</v>
      </c>
      <c r="Y17" s="158">
        <v>0</v>
      </c>
      <c r="Z17" s="158">
        <v>0</v>
      </c>
      <c r="AA17" s="158">
        <v>0</v>
      </c>
      <c r="AB17" s="158">
        <v>0</v>
      </c>
      <c r="AC17" s="158">
        <v>0</v>
      </c>
      <c r="AD17" s="158">
        <v>0</v>
      </c>
      <c r="AE17" s="158">
        <v>0</v>
      </c>
      <c r="AF17" s="158">
        <v>0</v>
      </c>
      <c r="AG17" s="158">
        <v>0</v>
      </c>
      <c r="AH17" s="158">
        <v>0</v>
      </c>
      <c r="AI17" s="158">
        <v>0</v>
      </c>
      <c r="AJ17" s="158">
        <v>0</v>
      </c>
      <c r="AK17" s="158">
        <v>0</v>
      </c>
      <c r="AL17" s="158">
        <v>0</v>
      </c>
      <c r="AM17" s="158">
        <v>0</v>
      </c>
      <c r="AN17" s="158">
        <v>0</v>
      </c>
      <c r="AO17" s="158">
        <v>0</v>
      </c>
      <c r="AP17" s="158">
        <v>0</v>
      </c>
      <c r="AQ17" s="158">
        <v>0</v>
      </c>
      <c r="AR17" s="158">
        <v>0</v>
      </c>
      <c r="AS17" s="158">
        <v>0</v>
      </c>
      <c r="AT17" s="158">
        <v>0</v>
      </c>
      <c r="AU17" s="158">
        <v>0</v>
      </c>
      <c r="AV17" s="158">
        <v>5.595200963341104</v>
      </c>
      <c r="AW17" s="158">
        <v>13.617042601922646</v>
      </c>
      <c r="AX17" s="158">
        <v>21.133855897018769</v>
      </c>
      <c r="AY17" s="158">
        <v>34.409346932493264</v>
      </c>
      <c r="AZ17" s="158">
        <v>58.66881032677685</v>
      </c>
      <c r="BA17" s="158">
        <v>72.405198073118711</v>
      </c>
      <c r="BB17" s="158">
        <v>82.671119525356815</v>
      </c>
      <c r="BC17" s="158">
        <v>65.686630335222034</v>
      </c>
      <c r="BD17" s="158">
        <v>-0.10072278665534615</v>
      </c>
      <c r="BE17" s="158">
        <v>-0.13984941035141607</v>
      </c>
      <c r="BF17" s="158">
        <v>-0.23310947499131884</v>
      </c>
      <c r="BG17" s="158">
        <v>0.13157246008905851</v>
      </c>
      <c r="BH17" s="158">
        <v>-4.346402400192257E-2</v>
      </c>
      <c r="BI17" s="158">
        <v>0</v>
      </c>
      <c r="BJ17" s="158">
        <v>0</v>
      </c>
      <c r="BK17" s="158">
        <v>0</v>
      </c>
      <c r="BL17" s="158">
        <v>0</v>
      </c>
      <c r="BM17" s="158">
        <v>0</v>
      </c>
      <c r="BN17" s="158">
        <v>0</v>
      </c>
      <c r="BO17" s="158">
        <v>0</v>
      </c>
      <c r="BP17" s="158">
        <v>0</v>
      </c>
      <c r="BQ17" s="158">
        <v>0</v>
      </c>
      <c r="BR17" s="158">
        <v>0</v>
      </c>
      <c r="BS17" s="158">
        <v>0</v>
      </c>
      <c r="BT17" s="158">
        <v>0</v>
      </c>
      <c r="BU17" s="158">
        <v>0</v>
      </c>
      <c r="BV17" s="158">
        <v>0</v>
      </c>
      <c r="BW17" s="158">
        <v>0</v>
      </c>
      <c r="BX17" s="158">
        <v>0</v>
      </c>
      <c r="BY17" s="158">
        <v>0</v>
      </c>
      <c r="BZ17" s="158">
        <v>0</v>
      </c>
      <c r="CA17" s="158">
        <v>0</v>
      </c>
      <c r="CB17" s="158">
        <v>0</v>
      </c>
      <c r="CC17" s="158">
        <v>0</v>
      </c>
      <c r="CD17" s="158">
        <v>0</v>
      </c>
      <c r="CE17" s="159">
        <v>0</v>
      </c>
    </row>
    <row r="18" spans="1:83" x14ac:dyDescent="0.35">
      <c r="A18" s="152"/>
      <c r="B18" s="53" t="s">
        <v>235</v>
      </c>
      <c r="C18" s="157" t="s">
        <v>231</v>
      </c>
      <c r="D18" s="158">
        <v>0</v>
      </c>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8">
        <v>0</v>
      </c>
      <c r="AD18" s="158">
        <v>0</v>
      </c>
      <c r="AE18" s="158">
        <v>0</v>
      </c>
      <c r="AF18" s="158">
        <v>0</v>
      </c>
      <c r="AG18" s="158">
        <v>0</v>
      </c>
      <c r="AH18" s="158">
        <v>0</v>
      </c>
      <c r="AI18" s="158">
        <v>0</v>
      </c>
      <c r="AJ18" s="158">
        <v>0</v>
      </c>
      <c r="AK18" s="158">
        <v>0</v>
      </c>
      <c r="AL18" s="158">
        <v>0</v>
      </c>
      <c r="AM18" s="158">
        <v>0</v>
      </c>
      <c r="AN18" s="158">
        <v>0</v>
      </c>
      <c r="AO18" s="158">
        <v>0</v>
      </c>
      <c r="AP18" s="158">
        <v>0</v>
      </c>
      <c r="AQ18" s="158">
        <v>0</v>
      </c>
      <c r="AR18" s="158">
        <v>0</v>
      </c>
      <c r="AS18" s="158">
        <v>0</v>
      </c>
      <c r="AT18" s="158">
        <v>0</v>
      </c>
      <c r="AU18" s="158">
        <v>0</v>
      </c>
      <c r="AV18" s="158">
        <v>0</v>
      </c>
      <c r="AW18" s="158">
        <v>0</v>
      </c>
      <c r="AX18" s="158">
        <v>0</v>
      </c>
      <c r="AY18" s="158">
        <v>0</v>
      </c>
      <c r="AZ18" s="158">
        <v>0</v>
      </c>
      <c r="BA18" s="158">
        <v>0</v>
      </c>
      <c r="BB18" s="158">
        <v>0</v>
      </c>
      <c r="BC18" s="158">
        <v>0</v>
      </c>
      <c r="BD18" s="158">
        <v>0</v>
      </c>
      <c r="BE18" s="158">
        <v>11.089379704676642</v>
      </c>
      <c r="BF18" s="158">
        <v>20.732961391909409</v>
      </c>
      <c r="BG18" s="158">
        <v>23.140931370888236</v>
      </c>
      <c r="BH18" s="158">
        <v>24.912415703525806</v>
      </c>
      <c r="BI18" s="158">
        <v>25.80676051519027</v>
      </c>
      <c r="BJ18" s="158">
        <v>27.612051973188549</v>
      </c>
      <c r="BK18" s="158">
        <v>28.370959958299085</v>
      </c>
      <c r="BL18" s="158">
        <v>28.280597599634152</v>
      </c>
      <c r="BM18" s="158">
        <v>28.72176413600959</v>
      </c>
      <c r="BN18" s="158">
        <v>27.685464140534496</v>
      </c>
      <c r="BO18" s="158">
        <v>28.447531911577013</v>
      </c>
      <c r="BP18" s="158">
        <v>70.812778210558321</v>
      </c>
      <c r="BQ18" s="158">
        <v>216.29824308179414</v>
      </c>
      <c r="BR18" s="158">
        <v>242.31171964354317</v>
      </c>
      <c r="BS18" s="158">
        <v>193.72941686267146</v>
      </c>
      <c r="BT18" s="158">
        <v>216.95096076978109</v>
      </c>
      <c r="BU18" s="158">
        <v>190.19749083504846</v>
      </c>
      <c r="BV18" s="158">
        <v>175.46536578934771</v>
      </c>
      <c r="BW18" s="158">
        <v>146.62771598206643</v>
      </c>
      <c r="BX18" s="158">
        <v>178.90506913747595</v>
      </c>
      <c r="BY18" s="158">
        <v>146.80309828765775</v>
      </c>
      <c r="BZ18" s="158">
        <v>100</v>
      </c>
      <c r="CA18" s="158">
        <v>96.868690992729142</v>
      </c>
      <c r="CB18" s="158">
        <v>95.611059513904053</v>
      </c>
      <c r="CC18" s="158">
        <v>0</v>
      </c>
      <c r="CD18" s="158">
        <v>0</v>
      </c>
      <c r="CE18" s="159">
        <v>0</v>
      </c>
    </row>
    <row r="19" spans="1:83" x14ac:dyDescent="0.35">
      <c r="A19" s="152"/>
      <c r="B19" s="53" t="s">
        <v>236</v>
      </c>
      <c r="C19" s="157" t="s">
        <v>231</v>
      </c>
      <c r="D19" s="158">
        <v>0</v>
      </c>
      <c r="E19" s="158">
        <v>0</v>
      </c>
      <c r="F19" s="158">
        <v>0</v>
      </c>
      <c r="G19" s="158">
        <v>0</v>
      </c>
      <c r="H19" s="158">
        <v>0</v>
      </c>
      <c r="I19" s="158">
        <v>0</v>
      </c>
      <c r="J19" s="158">
        <v>0</v>
      </c>
      <c r="K19" s="158">
        <v>0</v>
      </c>
      <c r="L19" s="158">
        <v>0</v>
      </c>
      <c r="M19" s="158">
        <v>0</v>
      </c>
      <c r="N19" s="158">
        <v>0</v>
      </c>
      <c r="O19" s="158">
        <v>0</v>
      </c>
      <c r="P19" s="158">
        <v>0</v>
      </c>
      <c r="Q19" s="158">
        <v>0</v>
      </c>
      <c r="R19" s="158">
        <v>0</v>
      </c>
      <c r="S19" s="158">
        <v>0</v>
      </c>
      <c r="T19" s="158">
        <v>0</v>
      </c>
      <c r="U19" s="158">
        <v>0</v>
      </c>
      <c r="V19" s="158">
        <v>0</v>
      </c>
      <c r="W19" s="158">
        <v>0</v>
      </c>
      <c r="X19" s="158">
        <v>0</v>
      </c>
      <c r="Y19" s="158">
        <v>0</v>
      </c>
      <c r="Z19" s="158">
        <v>0</v>
      </c>
      <c r="AA19" s="158">
        <v>0</v>
      </c>
      <c r="AB19" s="158">
        <v>0</v>
      </c>
      <c r="AC19" s="158">
        <v>0</v>
      </c>
      <c r="AD19" s="158">
        <v>0</v>
      </c>
      <c r="AE19" s="158">
        <v>0</v>
      </c>
      <c r="AF19" s="158">
        <v>0</v>
      </c>
      <c r="AG19" s="158">
        <v>0</v>
      </c>
      <c r="AH19" s="158">
        <v>0</v>
      </c>
      <c r="AI19" s="158">
        <v>0</v>
      </c>
      <c r="AJ19" s="158">
        <v>0</v>
      </c>
      <c r="AK19" s="158">
        <v>0</v>
      </c>
      <c r="AL19" s="158">
        <v>0</v>
      </c>
      <c r="AM19" s="158">
        <v>0</v>
      </c>
      <c r="AN19" s="158">
        <v>0</v>
      </c>
      <c r="AO19" s="158">
        <v>0</v>
      </c>
      <c r="AP19" s="158">
        <v>0</v>
      </c>
      <c r="AQ19" s="158">
        <v>0</v>
      </c>
      <c r="AR19" s="158">
        <v>0</v>
      </c>
      <c r="AS19" s="158">
        <v>0</v>
      </c>
      <c r="AT19" s="158">
        <v>0</v>
      </c>
      <c r="AU19" s="158">
        <v>0</v>
      </c>
      <c r="AV19" s="158">
        <v>0</v>
      </c>
      <c r="AW19" s="158">
        <v>0</v>
      </c>
      <c r="AX19" s="158">
        <v>0</v>
      </c>
      <c r="AY19" s="158">
        <v>0</v>
      </c>
      <c r="AZ19" s="158">
        <v>5.5053196395038784</v>
      </c>
      <c r="BA19" s="158">
        <v>40.630366586359834</v>
      </c>
      <c r="BB19" s="158">
        <v>54.838689868638561</v>
      </c>
      <c r="BC19" s="158">
        <v>45.894369850892005</v>
      </c>
      <c r="BD19" s="158">
        <v>6.8838245502645581</v>
      </c>
      <c r="BE19" s="158">
        <v>9.7076565841931507E-3</v>
      </c>
      <c r="BF19" s="158">
        <v>6.8015716707538199E-2</v>
      </c>
      <c r="BG19" s="158">
        <v>0</v>
      </c>
      <c r="BH19" s="158">
        <v>0</v>
      </c>
      <c r="BI19" s="158">
        <v>0</v>
      </c>
      <c r="BJ19" s="158">
        <v>0</v>
      </c>
      <c r="BK19" s="158">
        <v>0</v>
      </c>
      <c r="BL19" s="158">
        <v>0</v>
      </c>
      <c r="BM19" s="158">
        <v>0</v>
      </c>
      <c r="BN19" s="158">
        <v>0</v>
      </c>
      <c r="BO19" s="158">
        <v>0</v>
      </c>
      <c r="BP19" s="158">
        <v>0</v>
      </c>
      <c r="BQ19" s="158">
        <v>0</v>
      </c>
      <c r="BR19" s="158">
        <v>0</v>
      </c>
      <c r="BS19" s="158">
        <v>0</v>
      </c>
      <c r="BT19" s="158">
        <v>0</v>
      </c>
      <c r="BU19" s="158">
        <v>0</v>
      </c>
      <c r="BV19" s="158">
        <v>0</v>
      </c>
      <c r="BW19" s="158">
        <v>0</v>
      </c>
      <c r="BX19" s="158">
        <v>0</v>
      </c>
      <c r="BY19" s="158">
        <v>0</v>
      </c>
      <c r="BZ19" s="158">
        <v>0</v>
      </c>
      <c r="CA19" s="158">
        <v>0</v>
      </c>
      <c r="CB19" s="158">
        <v>0</v>
      </c>
      <c r="CC19" s="158">
        <v>0</v>
      </c>
      <c r="CD19" s="158">
        <v>0</v>
      </c>
      <c r="CE19" s="159">
        <v>0</v>
      </c>
    </row>
    <row r="20" spans="1:83" ht="27" customHeight="1" x14ac:dyDescent="0.35">
      <c r="A20" s="152"/>
      <c r="B20" s="53" t="s">
        <v>237</v>
      </c>
      <c r="D20" s="158">
        <f t="shared" ref="D20:AI20" si="3">SUM(D21:D22)</f>
        <v>0</v>
      </c>
      <c r="E20" s="158">
        <f t="shared" si="3"/>
        <v>0</v>
      </c>
      <c r="F20" s="158">
        <f t="shared" si="3"/>
        <v>0</v>
      </c>
      <c r="G20" s="158">
        <f t="shared" si="3"/>
        <v>0</v>
      </c>
      <c r="H20" s="158">
        <f t="shared" si="3"/>
        <v>0</v>
      </c>
      <c r="I20" s="158">
        <f t="shared" si="3"/>
        <v>0</v>
      </c>
      <c r="J20" s="158">
        <f t="shared" si="3"/>
        <v>0</v>
      </c>
      <c r="K20" s="158">
        <f t="shared" si="3"/>
        <v>0</v>
      </c>
      <c r="L20" s="158">
        <f t="shared" si="3"/>
        <v>0</v>
      </c>
      <c r="M20" s="158">
        <f t="shared" si="3"/>
        <v>0</v>
      </c>
      <c r="N20" s="158">
        <f t="shared" si="3"/>
        <v>0</v>
      </c>
      <c r="O20" s="158">
        <f t="shared" si="3"/>
        <v>0</v>
      </c>
      <c r="P20" s="158">
        <f t="shared" si="3"/>
        <v>0</v>
      </c>
      <c r="Q20" s="158">
        <f t="shared" si="3"/>
        <v>0</v>
      </c>
      <c r="R20" s="158">
        <f t="shared" si="3"/>
        <v>0</v>
      </c>
      <c r="S20" s="158">
        <f t="shared" si="3"/>
        <v>0</v>
      </c>
      <c r="T20" s="158">
        <f t="shared" si="3"/>
        <v>0</v>
      </c>
      <c r="U20" s="158">
        <f t="shared" si="3"/>
        <v>0</v>
      </c>
      <c r="V20" s="158">
        <f t="shared" si="3"/>
        <v>0</v>
      </c>
      <c r="W20" s="158">
        <f t="shared" si="3"/>
        <v>0</v>
      </c>
      <c r="X20" s="158">
        <f t="shared" si="3"/>
        <v>0</v>
      </c>
      <c r="Y20" s="158">
        <f t="shared" si="3"/>
        <v>0</v>
      </c>
      <c r="Z20" s="158">
        <f t="shared" si="3"/>
        <v>0</v>
      </c>
      <c r="AA20" s="158">
        <f t="shared" si="3"/>
        <v>0</v>
      </c>
      <c r="AB20" s="158">
        <f t="shared" si="3"/>
        <v>0</v>
      </c>
      <c r="AC20" s="158">
        <f t="shared" si="3"/>
        <v>0</v>
      </c>
      <c r="AD20" s="158">
        <f t="shared" si="3"/>
        <v>0</v>
      </c>
      <c r="AE20" s="158">
        <f t="shared" si="3"/>
        <v>0</v>
      </c>
      <c r="AF20" s="158">
        <f t="shared" si="3"/>
        <v>0</v>
      </c>
      <c r="AG20" s="158">
        <f t="shared" si="3"/>
        <v>0</v>
      </c>
      <c r="AH20" s="158">
        <f t="shared" si="3"/>
        <v>0</v>
      </c>
      <c r="AI20" s="158">
        <f t="shared" si="3"/>
        <v>0</v>
      </c>
      <c r="AJ20" s="158">
        <f t="shared" ref="AJ20:BO20" si="4">SUM(AJ21:AJ22)</f>
        <v>0</v>
      </c>
      <c r="AK20" s="158">
        <f t="shared" si="4"/>
        <v>0</v>
      </c>
      <c r="AL20" s="158">
        <f t="shared" si="4"/>
        <v>0</v>
      </c>
      <c r="AM20" s="158">
        <f t="shared" si="4"/>
        <v>0</v>
      </c>
      <c r="AN20" s="158">
        <f t="shared" si="4"/>
        <v>0</v>
      </c>
      <c r="AO20" s="158">
        <f t="shared" si="4"/>
        <v>0</v>
      </c>
      <c r="AP20" s="158">
        <f t="shared" si="4"/>
        <v>0</v>
      </c>
      <c r="AQ20" s="158">
        <f t="shared" si="4"/>
        <v>0</v>
      </c>
      <c r="AR20" s="158">
        <f t="shared" si="4"/>
        <v>0</v>
      </c>
      <c r="AS20" s="158">
        <f t="shared" si="4"/>
        <v>0</v>
      </c>
      <c r="AT20" s="158">
        <f t="shared" si="4"/>
        <v>0</v>
      </c>
      <c r="AU20" s="158">
        <f t="shared" si="4"/>
        <v>0</v>
      </c>
      <c r="AV20" s="158">
        <f t="shared" si="4"/>
        <v>0</v>
      </c>
      <c r="AW20" s="158">
        <f t="shared" si="4"/>
        <v>0</v>
      </c>
      <c r="AX20" s="158">
        <f t="shared" si="4"/>
        <v>0</v>
      </c>
      <c r="AY20" s="158">
        <f t="shared" si="4"/>
        <v>0</v>
      </c>
      <c r="AZ20" s="158">
        <f t="shared" si="4"/>
        <v>0</v>
      </c>
      <c r="BA20" s="158">
        <f t="shared" si="4"/>
        <v>0</v>
      </c>
      <c r="BB20" s="158">
        <f t="shared" si="4"/>
        <v>0</v>
      </c>
      <c r="BC20" s="158">
        <f t="shared" si="4"/>
        <v>0</v>
      </c>
      <c r="BD20" s="158">
        <f t="shared" si="4"/>
        <v>0</v>
      </c>
      <c r="BE20" s="158">
        <f t="shared" si="4"/>
        <v>0</v>
      </c>
      <c r="BF20" s="158">
        <f t="shared" si="4"/>
        <v>0</v>
      </c>
      <c r="BG20" s="158">
        <f t="shared" si="4"/>
        <v>0</v>
      </c>
      <c r="BH20" s="158">
        <f t="shared" si="4"/>
        <v>0</v>
      </c>
      <c r="BI20" s="158">
        <f t="shared" si="4"/>
        <v>0</v>
      </c>
      <c r="BJ20" s="158">
        <f t="shared" si="4"/>
        <v>0</v>
      </c>
      <c r="BK20" s="158">
        <f t="shared" si="4"/>
        <v>0</v>
      </c>
      <c r="BL20" s="158">
        <f t="shared" si="4"/>
        <v>169.8238496036671</v>
      </c>
      <c r="BM20" s="158">
        <f t="shared" si="4"/>
        <v>1669.9148990221247</v>
      </c>
      <c r="BN20" s="158">
        <f t="shared" si="4"/>
        <v>2892.2885693003655</v>
      </c>
      <c r="BO20" s="158">
        <f t="shared" si="4"/>
        <v>4525.8085024699621</v>
      </c>
      <c r="BP20" s="158">
        <f t="shared" ref="BP20:CE20" si="5">SUM(BP21:BP22)</f>
        <v>8486.2001609948093</v>
      </c>
      <c r="BQ20" s="158">
        <f t="shared" si="5"/>
        <v>12797.731158054237</v>
      </c>
      <c r="BR20" s="158">
        <f t="shared" si="5"/>
        <v>15557.957914860877</v>
      </c>
      <c r="BS20" s="158">
        <f t="shared" si="5"/>
        <v>17172.787466053011</v>
      </c>
      <c r="BT20" s="158">
        <f t="shared" si="5"/>
        <v>17486.300280518684</v>
      </c>
      <c r="BU20" s="158">
        <f t="shared" si="5"/>
        <v>17805.37562816852</v>
      </c>
      <c r="BV20" s="158">
        <f t="shared" si="5"/>
        <v>17202.293269674097</v>
      </c>
      <c r="BW20" s="158">
        <f t="shared" si="5"/>
        <v>15381.613383035925</v>
      </c>
      <c r="BX20" s="158">
        <f t="shared" si="5"/>
        <v>14013.44871624159</v>
      </c>
      <c r="BY20" s="158">
        <f t="shared" si="5"/>
        <v>13121.39915014488</v>
      </c>
      <c r="BZ20" s="158">
        <f t="shared" si="5"/>
        <v>12046.830584091083</v>
      </c>
      <c r="CA20" s="158">
        <f t="shared" si="5"/>
        <v>12467.835893195845</v>
      </c>
      <c r="CB20" s="158">
        <f t="shared" si="5"/>
        <v>12394.686895788105</v>
      </c>
      <c r="CC20" s="158">
        <f t="shared" si="5"/>
        <v>11995.481683019327</v>
      </c>
      <c r="CD20" s="158">
        <f t="shared" si="5"/>
        <v>11415.295050738112</v>
      </c>
      <c r="CE20" s="159">
        <f t="shared" si="5"/>
        <v>10553.223114169357</v>
      </c>
    </row>
    <row r="21" spans="1:83" x14ac:dyDescent="0.35">
      <c r="A21" s="152"/>
      <c r="B21" s="74" t="s">
        <v>228</v>
      </c>
      <c r="C21" s="157" t="s">
        <v>225</v>
      </c>
      <c r="D21" s="158">
        <v>0</v>
      </c>
      <c r="E21" s="158">
        <v>0</v>
      </c>
      <c r="F21" s="158">
        <v>0</v>
      </c>
      <c r="G21" s="158">
        <v>0</v>
      </c>
      <c r="H21" s="158">
        <v>0</v>
      </c>
      <c r="I21" s="158">
        <v>0</v>
      </c>
      <c r="J21" s="158">
        <v>0</v>
      </c>
      <c r="K21" s="158">
        <v>0</v>
      </c>
      <c r="L21" s="158">
        <v>0</v>
      </c>
      <c r="M21" s="158">
        <v>0</v>
      </c>
      <c r="N21" s="158">
        <v>0</v>
      </c>
      <c r="O21" s="158">
        <v>0</v>
      </c>
      <c r="P21" s="158">
        <v>0</v>
      </c>
      <c r="Q21" s="158">
        <v>0</v>
      </c>
      <c r="R21" s="158">
        <v>0</v>
      </c>
      <c r="S21" s="158">
        <v>0</v>
      </c>
      <c r="T21" s="158">
        <v>0</v>
      </c>
      <c r="U21" s="158">
        <v>0</v>
      </c>
      <c r="V21" s="158">
        <v>0</v>
      </c>
      <c r="W21" s="158">
        <v>0</v>
      </c>
      <c r="X21" s="158">
        <v>0</v>
      </c>
      <c r="Y21" s="158">
        <v>0</v>
      </c>
      <c r="Z21" s="158">
        <v>0</v>
      </c>
      <c r="AA21" s="158">
        <v>0</v>
      </c>
      <c r="AB21" s="158">
        <v>0</v>
      </c>
      <c r="AC21" s="158">
        <v>0</v>
      </c>
      <c r="AD21" s="158">
        <v>0</v>
      </c>
      <c r="AE21" s="158">
        <v>0</v>
      </c>
      <c r="AF21" s="158">
        <v>0</v>
      </c>
      <c r="AG21" s="158">
        <v>0</v>
      </c>
      <c r="AH21" s="158">
        <v>0</v>
      </c>
      <c r="AI21" s="158">
        <v>0</v>
      </c>
      <c r="AJ21" s="158">
        <v>0</v>
      </c>
      <c r="AK21" s="158">
        <v>0</v>
      </c>
      <c r="AL21" s="158">
        <v>0</v>
      </c>
      <c r="AM21" s="158">
        <v>0</v>
      </c>
      <c r="AN21" s="158">
        <v>0</v>
      </c>
      <c r="AO21" s="158">
        <v>0</v>
      </c>
      <c r="AP21" s="158">
        <v>0</v>
      </c>
      <c r="AQ21" s="158">
        <v>0</v>
      </c>
      <c r="AR21" s="158">
        <v>0</v>
      </c>
      <c r="AS21" s="158">
        <v>0</v>
      </c>
      <c r="AT21" s="158">
        <v>0</v>
      </c>
      <c r="AU21" s="158">
        <v>0</v>
      </c>
      <c r="AV21" s="158">
        <v>0</v>
      </c>
      <c r="AW21" s="158">
        <v>0</v>
      </c>
      <c r="AX21" s="158">
        <v>0</v>
      </c>
      <c r="AY21" s="158">
        <v>0</v>
      </c>
      <c r="AZ21" s="158">
        <v>0</v>
      </c>
      <c r="BA21" s="158">
        <v>0</v>
      </c>
      <c r="BB21" s="158">
        <v>0</v>
      </c>
      <c r="BC21" s="158">
        <v>0</v>
      </c>
      <c r="BD21" s="158">
        <v>0</v>
      </c>
      <c r="BE21" s="158">
        <v>0</v>
      </c>
      <c r="BF21" s="158">
        <v>0</v>
      </c>
      <c r="BG21" s="158">
        <v>0</v>
      </c>
      <c r="BH21" s="158">
        <v>0</v>
      </c>
      <c r="BI21" s="158">
        <v>0</v>
      </c>
      <c r="BJ21" s="158">
        <v>0</v>
      </c>
      <c r="BK21" s="158">
        <v>0</v>
      </c>
      <c r="BL21" s="158">
        <v>85.961140046077375</v>
      </c>
      <c r="BM21" s="158">
        <v>765.47068129247884</v>
      </c>
      <c r="BN21" s="158">
        <v>1237.451792889497</v>
      </c>
      <c r="BO21" s="158">
        <v>1780.8772403253379</v>
      </c>
      <c r="BP21" s="158">
        <v>2884.9025607838958</v>
      </c>
      <c r="BQ21" s="158">
        <v>4339.4559049534264</v>
      </c>
      <c r="BR21" s="158">
        <v>4973.8853566272228</v>
      </c>
      <c r="BS21" s="158">
        <v>5362.6526684440296</v>
      </c>
      <c r="BT21" s="158">
        <v>5526.3646833120929</v>
      </c>
      <c r="BU21" s="158">
        <v>5463.9159611773448</v>
      </c>
      <c r="BV21" s="158">
        <v>5198.857735517282</v>
      </c>
      <c r="BW21" s="158">
        <v>5010.5941023549076</v>
      </c>
      <c r="BX21" s="158">
        <v>4766.6944597326155</v>
      </c>
      <c r="BY21" s="158">
        <v>4725.7595663540451</v>
      </c>
      <c r="BZ21" s="158">
        <v>4539.2746004613728</v>
      </c>
      <c r="CA21" s="158">
        <v>4779.1167750865734</v>
      </c>
      <c r="CB21" s="158">
        <v>4839.5379779681098</v>
      </c>
      <c r="CC21" s="158">
        <v>4564.6019845051487</v>
      </c>
      <c r="CD21" s="158">
        <v>4317.8558847005716</v>
      </c>
      <c r="CE21" s="159">
        <v>4314.7038447927034</v>
      </c>
    </row>
    <row r="22" spans="1:83" x14ac:dyDescent="0.35">
      <c r="A22" s="152"/>
      <c r="B22" s="74" t="s">
        <v>238</v>
      </c>
      <c r="C22" s="157" t="s">
        <v>231</v>
      </c>
      <c r="D22" s="158">
        <v>0</v>
      </c>
      <c r="E22" s="158">
        <v>0</v>
      </c>
      <c r="F22" s="158">
        <v>0</v>
      </c>
      <c r="G22" s="158">
        <v>0</v>
      </c>
      <c r="H22" s="158">
        <v>0</v>
      </c>
      <c r="I22" s="158">
        <v>0</v>
      </c>
      <c r="J22" s="158">
        <v>0</v>
      </c>
      <c r="K22" s="158">
        <v>0</v>
      </c>
      <c r="L22" s="158">
        <v>0</v>
      </c>
      <c r="M22" s="158">
        <v>0</v>
      </c>
      <c r="N22" s="158">
        <v>0</v>
      </c>
      <c r="O22" s="158">
        <v>0</v>
      </c>
      <c r="P22" s="158">
        <v>0</v>
      </c>
      <c r="Q22" s="158">
        <v>0</v>
      </c>
      <c r="R22" s="158">
        <v>0</v>
      </c>
      <c r="S22" s="158">
        <v>0</v>
      </c>
      <c r="T22" s="158">
        <v>0</v>
      </c>
      <c r="U22" s="158">
        <v>0</v>
      </c>
      <c r="V22" s="158">
        <v>0</v>
      </c>
      <c r="W22" s="158">
        <v>0</v>
      </c>
      <c r="X22" s="158">
        <v>0</v>
      </c>
      <c r="Y22" s="158">
        <v>0</v>
      </c>
      <c r="Z22" s="158">
        <v>0</v>
      </c>
      <c r="AA22" s="158">
        <v>0</v>
      </c>
      <c r="AB22" s="158">
        <v>0</v>
      </c>
      <c r="AC22" s="158">
        <v>0</v>
      </c>
      <c r="AD22" s="158">
        <v>0</v>
      </c>
      <c r="AE22" s="158">
        <v>0</v>
      </c>
      <c r="AF22" s="158">
        <v>0</v>
      </c>
      <c r="AG22" s="158">
        <v>0</v>
      </c>
      <c r="AH22" s="158">
        <v>0</v>
      </c>
      <c r="AI22" s="158">
        <v>0</v>
      </c>
      <c r="AJ22" s="158">
        <v>0</v>
      </c>
      <c r="AK22" s="158">
        <v>0</v>
      </c>
      <c r="AL22" s="158">
        <v>0</v>
      </c>
      <c r="AM22" s="158">
        <v>0</v>
      </c>
      <c r="AN22" s="158">
        <v>0</v>
      </c>
      <c r="AO22" s="158">
        <v>0</v>
      </c>
      <c r="AP22" s="158">
        <v>0</v>
      </c>
      <c r="AQ22" s="158">
        <v>0</v>
      </c>
      <c r="AR22" s="158">
        <v>0</v>
      </c>
      <c r="AS22" s="158">
        <v>0</v>
      </c>
      <c r="AT22" s="158">
        <v>0</v>
      </c>
      <c r="AU22" s="158">
        <v>0</v>
      </c>
      <c r="AV22" s="158">
        <v>0</v>
      </c>
      <c r="AW22" s="158">
        <v>0</v>
      </c>
      <c r="AX22" s="158">
        <v>0</v>
      </c>
      <c r="AY22" s="158">
        <v>0</v>
      </c>
      <c r="AZ22" s="158">
        <v>0</v>
      </c>
      <c r="BA22" s="158">
        <v>0</v>
      </c>
      <c r="BB22" s="158">
        <v>0</v>
      </c>
      <c r="BC22" s="158">
        <v>0</v>
      </c>
      <c r="BD22" s="158">
        <v>0</v>
      </c>
      <c r="BE22" s="158">
        <v>0</v>
      </c>
      <c r="BF22" s="158">
        <v>0</v>
      </c>
      <c r="BG22" s="158">
        <v>0</v>
      </c>
      <c r="BH22" s="158">
        <v>0</v>
      </c>
      <c r="BI22" s="158">
        <v>0</v>
      </c>
      <c r="BJ22" s="158">
        <v>0</v>
      </c>
      <c r="BK22" s="158">
        <v>0</v>
      </c>
      <c r="BL22" s="158">
        <v>83.862709557589724</v>
      </c>
      <c r="BM22" s="158">
        <v>904.44421772964597</v>
      </c>
      <c r="BN22" s="158">
        <v>1654.8367764108687</v>
      </c>
      <c r="BO22" s="158">
        <v>2744.9312621446243</v>
      </c>
      <c r="BP22" s="158">
        <v>5601.2976002109135</v>
      </c>
      <c r="BQ22" s="158">
        <v>8458.27525310081</v>
      </c>
      <c r="BR22" s="158">
        <v>10584.072558233654</v>
      </c>
      <c r="BS22" s="158">
        <v>11810.134797608982</v>
      </c>
      <c r="BT22" s="158">
        <v>11959.935597206593</v>
      </c>
      <c r="BU22" s="158">
        <v>12341.459666991177</v>
      </c>
      <c r="BV22" s="158">
        <v>12003.435534156817</v>
      </c>
      <c r="BW22" s="158">
        <v>10371.019280681017</v>
      </c>
      <c r="BX22" s="158">
        <v>9246.7542565089752</v>
      </c>
      <c r="BY22" s="158">
        <v>8395.6395837908349</v>
      </c>
      <c r="BZ22" s="158">
        <v>7507.5559836297116</v>
      </c>
      <c r="CA22" s="158">
        <v>7688.7191181092712</v>
      </c>
      <c r="CB22" s="158">
        <v>7555.1489178199963</v>
      </c>
      <c r="CC22" s="158">
        <v>7430.8796985141771</v>
      </c>
      <c r="CD22" s="158">
        <v>7097.4391660375404</v>
      </c>
      <c r="CE22" s="159">
        <v>6238.5192693766539</v>
      </c>
    </row>
    <row r="23" spans="1:83" x14ac:dyDescent="0.35">
      <c r="A23" s="152"/>
      <c r="B23" s="53" t="s">
        <v>239</v>
      </c>
      <c r="C23" s="157" t="s">
        <v>231</v>
      </c>
      <c r="D23" s="158">
        <v>0</v>
      </c>
      <c r="E23" s="158">
        <v>0</v>
      </c>
      <c r="F23" s="158">
        <v>0</v>
      </c>
      <c r="G23" s="158">
        <v>0</v>
      </c>
      <c r="H23" s="158">
        <v>0</v>
      </c>
      <c r="I23" s="158">
        <v>0</v>
      </c>
      <c r="J23" s="158">
        <v>0</v>
      </c>
      <c r="K23" s="158">
        <v>0</v>
      </c>
      <c r="L23" s="158">
        <v>0</v>
      </c>
      <c r="M23" s="158">
        <v>0</v>
      </c>
      <c r="N23" s="158">
        <v>0</v>
      </c>
      <c r="O23" s="158">
        <v>0</v>
      </c>
      <c r="P23" s="158">
        <v>0</v>
      </c>
      <c r="Q23" s="158">
        <v>0</v>
      </c>
      <c r="R23" s="158">
        <v>0</v>
      </c>
      <c r="S23" s="158">
        <v>0</v>
      </c>
      <c r="T23" s="158">
        <v>0</v>
      </c>
      <c r="U23" s="158">
        <v>0</v>
      </c>
      <c r="V23" s="158">
        <v>0</v>
      </c>
      <c r="W23" s="158">
        <v>0</v>
      </c>
      <c r="X23" s="158">
        <v>0</v>
      </c>
      <c r="Y23" s="158">
        <v>0</v>
      </c>
      <c r="Z23" s="158">
        <v>0</v>
      </c>
      <c r="AA23" s="158">
        <v>55.218982793415435</v>
      </c>
      <c r="AB23" s="158">
        <v>134.80364786157921</v>
      </c>
      <c r="AC23" s="158">
        <v>159.28195452493941</v>
      </c>
      <c r="AD23" s="158">
        <v>124.0230136070159</v>
      </c>
      <c r="AE23" s="158">
        <v>100.46749130006691</v>
      </c>
      <c r="AF23" s="158">
        <v>130.42761482054146</v>
      </c>
      <c r="AG23" s="158">
        <v>164.63378292250408</v>
      </c>
      <c r="AH23" s="158">
        <v>140.17068854150233</v>
      </c>
      <c r="AI23" s="158">
        <v>134.71268472699674</v>
      </c>
      <c r="AJ23" s="158">
        <v>175.60389273514966</v>
      </c>
      <c r="AK23" s="158">
        <v>248.95831426303624</v>
      </c>
      <c r="AL23" s="158">
        <v>329.52922958096735</v>
      </c>
      <c r="AM23" s="158">
        <v>410.10307753378964</v>
      </c>
      <c r="AN23" s="158">
        <v>396.26890188230345</v>
      </c>
      <c r="AO23" s="158">
        <v>385.90632035444048</v>
      </c>
      <c r="AP23" s="158">
        <v>456.28236647443072</v>
      </c>
      <c r="AQ23" s="158">
        <v>481.36431554817278</v>
      </c>
      <c r="AR23" s="158">
        <v>985.75920773970859</v>
      </c>
      <c r="AS23" s="158">
        <v>982.09568082208671</v>
      </c>
      <c r="AT23" s="158">
        <v>1052.5772957590109</v>
      </c>
      <c r="AU23" s="158">
        <v>1254.9165049880717</v>
      </c>
      <c r="AV23" s="158">
        <v>1806.098587220943</v>
      </c>
      <c r="AW23" s="158">
        <v>2282.9433132339154</v>
      </c>
      <c r="AX23" s="158">
        <v>2678.300305643148</v>
      </c>
      <c r="AY23" s="158">
        <v>3123.5833000015023</v>
      </c>
      <c r="AZ23" s="158">
        <v>3592.6478003261636</v>
      </c>
      <c r="BA23" s="158">
        <v>4007.960054343368</v>
      </c>
      <c r="BB23" s="158">
        <v>4112.1889997047356</v>
      </c>
      <c r="BC23" s="158">
        <v>3169.5019642755242</v>
      </c>
      <c r="BD23" s="158">
        <v>2.8235404127974082</v>
      </c>
      <c r="BE23" s="158">
        <v>0</v>
      </c>
      <c r="BF23" s="158">
        <v>0</v>
      </c>
      <c r="BG23" s="158">
        <v>0.13157246008905851</v>
      </c>
      <c r="BH23" s="158">
        <v>0</v>
      </c>
      <c r="BI23" s="158">
        <v>0</v>
      </c>
      <c r="BJ23" s="158">
        <v>0</v>
      </c>
      <c r="BK23" s="158">
        <v>0</v>
      </c>
      <c r="BL23" s="158">
        <v>0</v>
      </c>
      <c r="BM23" s="158">
        <v>0</v>
      </c>
      <c r="BN23" s="158">
        <v>0</v>
      </c>
      <c r="BO23" s="158">
        <v>0</v>
      </c>
      <c r="BP23" s="158">
        <v>0</v>
      </c>
      <c r="BQ23" s="158">
        <v>0</v>
      </c>
      <c r="BR23" s="158">
        <v>0</v>
      </c>
      <c r="BS23" s="158">
        <v>0</v>
      </c>
      <c r="BT23" s="158">
        <v>0</v>
      </c>
      <c r="BU23" s="158">
        <v>0</v>
      </c>
      <c r="BV23" s="158">
        <v>0</v>
      </c>
      <c r="BW23" s="158">
        <v>0</v>
      </c>
      <c r="BX23" s="158">
        <v>0</v>
      </c>
      <c r="BY23" s="158">
        <v>0</v>
      </c>
      <c r="BZ23" s="158">
        <v>0</v>
      </c>
      <c r="CA23" s="158">
        <v>0</v>
      </c>
      <c r="CB23" s="158">
        <v>0</v>
      </c>
      <c r="CC23" s="158">
        <v>0</v>
      </c>
      <c r="CD23" s="158">
        <v>0</v>
      </c>
      <c r="CE23" s="159">
        <v>0</v>
      </c>
    </row>
    <row r="24" spans="1:83" x14ac:dyDescent="0.35">
      <c r="A24" s="152"/>
      <c r="B24" s="53" t="s">
        <v>240</v>
      </c>
      <c r="C24" s="157" t="s">
        <v>222</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v>0</v>
      </c>
      <c r="BA24" s="158">
        <v>0</v>
      </c>
      <c r="BB24" s="158">
        <v>0</v>
      </c>
      <c r="BC24" s="158">
        <v>0</v>
      </c>
      <c r="BD24" s="158">
        <v>0</v>
      </c>
      <c r="BE24" s="158">
        <v>0</v>
      </c>
      <c r="BF24" s="158">
        <v>0</v>
      </c>
      <c r="BG24" s="158">
        <v>0</v>
      </c>
      <c r="BH24" s="158">
        <v>0</v>
      </c>
      <c r="BI24" s="158">
        <v>4.3756181757889685</v>
      </c>
      <c r="BJ24" s="158">
        <v>9.9130196991892685</v>
      </c>
      <c r="BK24" s="158">
        <v>18.672546072333628</v>
      </c>
      <c r="BL24" s="158">
        <v>51.452087294093594</v>
      </c>
      <c r="BM24" s="158">
        <v>45.001666947968097</v>
      </c>
      <c r="BN24" s="158">
        <v>59.31489950445728</v>
      </c>
      <c r="BO24" s="158">
        <v>94.406265291896048</v>
      </c>
      <c r="BP24" s="158">
        <v>138.83140886521656</v>
      </c>
      <c r="BQ24" s="158">
        <v>195.89203230597246</v>
      </c>
      <c r="BR24" s="158">
        <v>227.89187832993233</v>
      </c>
      <c r="BS24" s="158">
        <v>251.26869015501055</v>
      </c>
      <c r="BT24" s="158">
        <v>229.60794844362232</v>
      </c>
      <c r="BU24" s="158">
        <v>252.54256817342275</v>
      </c>
      <c r="BV24" s="158">
        <v>241.30187935609024</v>
      </c>
      <c r="BW24" s="158">
        <v>235.72388555628919</v>
      </c>
      <c r="BX24" s="158">
        <v>228.48551968900577</v>
      </c>
      <c r="BY24" s="158">
        <v>254.46034951163699</v>
      </c>
      <c r="BZ24" s="158">
        <v>235.98286230474417</v>
      </c>
      <c r="CA24" s="158">
        <v>233.98429872004544</v>
      </c>
      <c r="CB24" s="158">
        <v>236.02151795497801</v>
      </c>
      <c r="CC24" s="158">
        <v>239.82229330545977</v>
      </c>
      <c r="CD24" s="158">
        <v>239.89641763040709</v>
      </c>
      <c r="CE24" s="159">
        <v>238.30168407993321</v>
      </c>
    </row>
    <row r="25" spans="1:83" ht="27" customHeight="1" x14ac:dyDescent="0.35">
      <c r="A25" s="152"/>
      <c r="B25" s="53" t="s">
        <v>241</v>
      </c>
      <c r="C25" s="157" t="s">
        <v>231</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v>40.130657374978988</v>
      </c>
      <c r="AR25" s="158">
        <v>47.609585599238521</v>
      </c>
      <c r="AS25" s="158">
        <v>53.35907289402985</v>
      </c>
      <c r="AT25" s="158">
        <v>61.74685210165876</v>
      </c>
      <c r="AU25" s="158">
        <v>75.267537216036786</v>
      </c>
      <c r="AV25" s="158">
        <v>89.978299537691882</v>
      </c>
      <c r="AW25" s="158">
        <v>111.75841807866136</v>
      </c>
      <c r="AX25" s="158">
        <v>112.45984818874496</v>
      </c>
      <c r="AY25" s="158">
        <v>83.573252323698483</v>
      </c>
      <c r="AZ25" s="158">
        <v>71.162247880126401</v>
      </c>
      <c r="BA25" s="158">
        <v>63.385990632182704</v>
      </c>
      <c r="BB25" s="158">
        <v>64.188964138349917</v>
      </c>
      <c r="BC25" s="158">
        <v>62.530033968064153</v>
      </c>
      <c r="BD25" s="158">
        <v>57.547386237903666</v>
      </c>
      <c r="BE25" s="158">
        <v>61.481825033223281</v>
      </c>
      <c r="BF25" s="158">
        <v>63.917374335695605</v>
      </c>
      <c r="BG25" s="158">
        <v>71.560816077250067</v>
      </c>
      <c r="BH25" s="158">
        <v>69.678825512875235</v>
      </c>
      <c r="BI25" s="158">
        <v>64.66288540180939</v>
      </c>
      <c r="BJ25" s="158">
        <v>66.046201818684153</v>
      </c>
      <c r="BK25" s="158">
        <v>64.550693023567106</v>
      </c>
      <c r="BL25" s="158">
        <v>66.813066935452284</v>
      </c>
      <c r="BM25" s="158">
        <v>62.665982613354842</v>
      </c>
      <c r="BN25" s="158">
        <v>57.803046692105163</v>
      </c>
      <c r="BO25" s="158">
        <v>59.28773274757885</v>
      </c>
      <c r="BP25" s="158">
        <v>55.007899432983109</v>
      </c>
      <c r="BQ25" s="158">
        <v>54.075207909634777</v>
      </c>
      <c r="BR25" s="158">
        <v>53.566441165640171</v>
      </c>
      <c r="BS25" s="158">
        <v>47.94141258784196</v>
      </c>
      <c r="BT25" s="158">
        <v>45.393451297151103</v>
      </c>
      <c r="BU25" s="158">
        <v>42.90345107287672</v>
      </c>
      <c r="BV25" s="158">
        <v>50.499843782567986</v>
      </c>
      <c r="BW25" s="158">
        <v>37.743895554988214</v>
      </c>
      <c r="BX25" s="158">
        <v>64.726658497959022</v>
      </c>
      <c r="BY25" s="158">
        <v>50.878127642978079</v>
      </c>
      <c r="BZ25" s="158">
        <v>42.084693598158729</v>
      </c>
      <c r="CA25" s="158">
        <v>45.952557844482989</v>
      </c>
      <c r="CB25" s="158">
        <v>46.379210082294563</v>
      </c>
      <c r="CC25" s="158">
        <v>47.367941451828798</v>
      </c>
      <c r="CD25" s="158">
        <v>49.996837168027945</v>
      </c>
      <c r="CE25" s="159">
        <v>50.514898942446685</v>
      </c>
    </row>
    <row r="26" spans="1:83" x14ac:dyDescent="0.35">
      <c r="A26" s="152"/>
      <c r="B26" s="53" t="s">
        <v>242</v>
      </c>
      <c r="C26" s="157" t="s">
        <v>225</v>
      </c>
      <c r="D26" s="158">
        <v>0</v>
      </c>
      <c r="E26" s="158">
        <v>0</v>
      </c>
      <c r="F26" s="158">
        <v>0</v>
      </c>
      <c r="G26" s="158">
        <v>0</v>
      </c>
      <c r="H26" s="158">
        <v>0</v>
      </c>
      <c r="I26" s="158">
        <v>0</v>
      </c>
      <c r="J26" s="158">
        <v>0</v>
      </c>
      <c r="K26" s="158">
        <v>0</v>
      </c>
      <c r="L26" s="158">
        <v>0</v>
      </c>
      <c r="M26" s="158">
        <v>0</v>
      </c>
      <c r="N26" s="158">
        <v>0</v>
      </c>
      <c r="O26" s="158">
        <v>0</v>
      </c>
      <c r="P26" s="158">
        <v>0</v>
      </c>
      <c r="Q26" s="158">
        <v>0</v>
      </c>
      <c r="R26" s="158">
        <v>0</v>
      </c>
      <c r="S26" s="158">
        <v>0</v>
      </c>
      <c r="T26" s="158">
        <v>0</v>
      </c>
      <c r="U26" s="158">
        <v>0</v>
      </c>
      <c r="V26" s="158">
        <v>0</v>
      </c>
      <c r="W26" s="158">
        <v>0</v>
      </c>
      <c r="X26" s="158">
        <v>0</v>
      </c>
      <c r="Y26" s="158">
        <v>0</v>
      </c>
      <c r="Z26" s="158">
        <v>11.239116989056466</v>
      </c>
      <c r="AA26" s="158">
        <v>11.939239522900634</v>
      </c>
      <c r="AB26" s="158">
        <v>12.379926844430743</v>
      </c>
      <c r="AC26" s="158">
        <v>13.905567458526457</v>
      </c>
      <c r="AD26" s="158">
        <v>15.76563732292575</v>
      </c>
      <c r="AE26" s="158">
        <v>16.885292655473428</v>
      </c>
      <c r="AF26" s="158">
        <v>16.303451852567683</v>
      </c>
      <c r="AG26" s="158">
        <v>13.665254708982552</v>
      </c>
      <c r="AH26" s="158">
        <v>11.680890711791861</v>
      </c>
      <c r="AI26" s="158">
        <v>9.9787173871849433</v>
      </c>
      <c r="AJ26" s="158">
        <v>8.3620901302452211</v>
      </c>
      <c r="AK26" s="158">
        <v>7.5441913413041286</v>
      </c>
      <c r="AL26" s="158">
        <v>7.0112602038503695</v>
      </c>
      <c r="AM26" s="158">
        <v>6.6683427241266608</v>
      </c>
      <c r="AN26" s="158">
        <v>6.2899825695603724</v>
      </c>
      <c r="AO26" s="158">
        <v>2.9685101565726191</v>
      </c>
      <c r="AP26" s="158">
        <v>5.6681039313593882</v>
      </c>
      <c r="AQ26" s="158">
        <v>3.8411001652462868</v>
      </c>
      <c r="AR26" s="158">
        <v>3.3805031106649066</v>
      </c>
      <c r="AS26" s="158">
        <v>3.1299369598013178</v>
      </c>
      <c r="AT26" s="158">
        <v>3.3023919865404392</v>
      </c>
      <c r="AU26" s="158">
        <v>2.9476996684004719</v>
      </c>
      <c r="AV26" s="158">
        <v>3.889607899437681</v>
      </c>
      <c r="AW26" s="158">
        <v>1.8902058025989237</v>
      </c>
      <c r="AX26" s="158">
        <v>1.8589019172327177</v>
      </c>
      <c r="AY26" s="158">
        <v>3.0902513213390863</v>
      </c>
      <c r="AZ26" s="158">
        <v>2.5793793237387419</v>
      </c>
      <c r="BA26" s="158">
        <v>2.7083465324071434</v>
      </c>
      <c r="BB26" s="158">
        <v>3.0084079987827459</v>
      </c>
      <c r="BC26" s="158">
        <v>2.2721474909785879</v>
      </c>
      <c r="BD26" s="158">
        <v>2.3975325610420097</v>
      </c>
      <c r="BE26" s="158">
        <v>2.6153093728910433</v>
      </c>
      <c r="BF26" s="158">
        <v>2.5320042559360418</v>
      </c>
      <c r="BG26" s="158">
        <v>0</v>
      </c>
      <c r="BH26" s="158">
        <v>0</v>
      </c>
      <c r="BI26" s="158">
        <v>0</v>
      </c>
      <c r="BJ26" s="158">
        <v>0</v>
      </c>
      <c r="BK26" s="158">
        <v>0</v>
      </c>
      <c r="BL26" s="158">
        <v>0</v>
      </c>
      <c r="BM26" s="158">
        <v>0</v>
      </c>
      <c r="BN26" s="158">
        <v>0</v>
      </c>
      <c r="BO26" s="158">
        <v>0</v>
      </c>
      <c r="BP26" s="158">
        <v>0</v>
      </c>
      <c r="BQ26" s="158">
        <v>0</v>
      </c>
      <c r="BR26" s="158">
        <v>0</v>
      </c>
      <c r="BS26" s="158">
        <v>0</v>
      </c>
      <c r="BT26" s="158">
        <v>0</v>
      </c>
      <c r="BU26" s="158">
        <v>0</v>
      </c>
      <c r="BV26" s="158">
        <v>0</v>
      </c>
      <c r="BW26" s="158">
        <v>0</v>
      </c>
      <c r="BX26" s="158">
        <v>0</v>
      </c>
      <c r="BY26" s="158">
        <v>0</v>
      </c>
      <c r="BZ26" s="158">
        <v>0</v>
      </c>
      <c r="CA26" s="158">
        <v>0</v>
      </c>
      <c r="CB26" s="158">
        <v>0</v>
      </c>
      <c r="CC26" s="158">
        <v>0</v>
      </c>
      <c r="CD26" s="158">
        <v>0</v>
      </c>
      <c r="CE26" s="159">
        <v>0</v>
      </c>
    </row>
    <row r="27" spans="1:83" x14ac:dyDescent="0.35">
      <c r="A27" s="152"/>
      <c r="B27" s="53" t="s">
        <v>243</v>
      </c>
      <c r="C27" s="157" t="s">
        <v>231</v>
      </c>
      <c r="D27" s="158">
        <v>0</v>
      </c>
      <c r="E27" s="158">
        <v>0</v>
      </c>
      <c r="F27" s="158">
        <v>0</v>
      </c>
      <c r="G27" s="158">
        <v>0</v>
      </c>
      <c r="H27" s="158">
        <v>0</v>
      </c>
      <c r="I27" s="158">
        <v>0</v>
      </c>
      <c r="J27" s="158">
        <v>0</v>
      </c>
      <c r="K27" s="158">
        <v>0</v>
      </c>
      <c r="L27" s="158">
        <v>0</v>
      </c>
      <c r="M27" s="158">
        <v>0</v>
      </c>
      <c r="N27" s="158">
        <v>0</v>
      </c>
      <c r="O27" s="158">
        <v>0</v>
      </c>
      <c r="P27" s="158">
        <v>0</v>
      </c>
      <c r="Q27" s="158">
        <v>0</v>
      </c>
      <c r="R27" s="158">
        <v>0</v>
      </c>
      <c r="S27" s="158">
        <v>0</v>
      </c>
      <c r="T27" s="158">
        <v>0</v>
      </c>
      <c r="U27" s="158">
        <v>0</v>
      </c>
      <c r="V27" s="158">
        <v>0</v>
      </c>
      <c r="W27" s="158">
        <v>0</v>
      </c>
      <c r="X27" s="158">
        <v>0</v>
      </c>
      <c r="Y27" s="158">
        <v>0</v>
      </c>
      <c r="Z27" s="158">
        <v>353.2293910846318</v>
      </c>
      <c r="AA27" s="158">
        <v>298.48098807251586</v>
      </c>
      <c r="AB27" s="158">
        <v>1444.3247985169201</v>
      </c>
      <c r="AC27" s="158">
        <v>2844.3206165167753</v>
      </c>
      <c r="AD27" s="158">
        <v>1450.4386337091689</v>
      </c>
      <c r="AE27" s="158">
        <v>1637.8733875809226</v>
      </c>
      <c r="AF27" s="158">
        <v>1489.5426465300475</v>
      </c>
      <c r="AG27" s="158">
        <v>4450.9686766400309</v>
      </c>
      <c r="AH27" s="158">
        <v>4210.9611016009658</v>
      </c>
      <c r="AI27" s="158">
        <v>3956.5614440188297</v>
      </c>
      <c r="AJ27" s="158">
        <v>4281.3901466855532</v>
      </c>
      <c r="AK27" s="158">
        <v>6245.0815923315577</v>
      </c>
      <c r="AL27" s="158">
        <v>7459.9808568967928</v>
      </c>
      <c r="AM27" s="158">
        <v>8388.7751469513405</v>
      </c>
      <c r="AN27" s="158">
        <v>8909.7603097822666</v>
      </c>
      <c r="AO27" s="158">
        <v>9430.9567674312111</v>
      </c>
      <c r="AP27" s="158">
        <v>9678.2874627961555</v>
      </c>
      <c r="AQ27" s="158">
        <v>9471.4994311791288</v>
      </c>
      <c r="AR27" s="158">
        <v>9310.0080820282055</v>
      </c>
      <c r="AS27" s="158">
        <v>9776.8073727133524</v>
      </c>
      <c r="AT27" s="158">
        <v>10849.009211535105</v>
      </c>
      <c r="AU27" s="158">
        <v>12741.941802769543</v>
      </c>
      <c r="AV27" s="158">
        <v>15192.995156382754</v>
      </c>
      <c r="AW27" s="158">
        <v>17421.733900654879</v>
      </c>
      <c r="AX27" s="158">
        <v>18780.92462194246</v>
      </c>
      <c r="AY27" s="158">
        <v>19526.701406307766</v>
      </c>
      <c r="AZ27" s="158">
        <v>19620.803958281784</v>
      </c>
      <c r="BA27" s="158">
        <v>19255.441275149929</v>
      </c>
      <c r="BB27" s="158">
        <v>18732.383523023684</v>
      </c>
      <c r="BC27" s="158">
        <v>18498.363301680503</v>
      </c>
      <c r="BD27" s="158">
        <v>18431.228013394022</v>
      </c>
      <c r="BE27" s="158">
        <v>18749.845431776543</v>
      </c>
      <c r="BF27" s="158">
        <v>19987.478792294572</v>
      </c>
      <c r="BG27" s="158">
        <v>19065.857434151338</v>
      </c>
      <c r="BH27" s="158">
        <v>19720.032446807101</v>
      </c>
      <c r="BI27" s="158">
        <v>20314.835848274415</v>
      </c>
      <c r="BJ27" s="158">
        <v>21016.377223824824</v>
      </c>
      <c r="BK27" s="158">
        <v>21764.260505279053</v>
      </c>
      <c r="BL27" s="158">
        <f t="shared" ref="BL27:CE27" si="6">SUM(BL28:BL30)</f>
        <v>22836.8544372045</v>
      </c>
      <c r="BM27" s="158">
        <f t="shared" si="6"/>
        <v>26337.64667384787</v>
      </c>
      <c r="BN27" s="158">
        <f t="shared" si="6"/>
        <v>27768.829219317235</v>
      </c>
      <c r="BO27" s="158">
        <f t="shared" si="6"/>
        <v>29059.452092820145</v>
      </c>
      <c r="BP27" s="158">
        <f t="shared" si="6"/>
        <v>29915.54480949893</v>
      </c>
      <c r="BQ27" s="158">
        <f t="shared" si="6"/>
        <v>29637.573982479455</v>
      </c>
      <c r="BR27" s="158">
        <f t="shared" si="6"/>
        <v>29492.853575282224</v>
      </c>
      <c r="BS27" s="158">
        <f t="shared" si="6"/>
        <v>29172.177064713665</v>
      </c>
      <c r="BT27" s="158">
        <f t="shared" si="6"/>
        <v>27638.373225256008</v>
      </c>
      <c r="BU27" s="158">
        <f t="shared" si="6"/>
        <v>25863.634922333305</v>
      </c>
      <c r="BV27" s="158">
        <f t="shared" si="6"/>
        <v>23619.258385586127</v>
      </c>
      <c r="BW27" s="158">
        <f t="shared" si="6"/>
        <v>20416.649646257869</v>
      </c>
      <c r="BX27" s="158">
        <f t="shared" si="6"/>
        <v>18090.573967030497</v>
      </c>
      <c r="BY27" s="158">
        <f t="shared" si="6"/>
        <v>16909.365438254936</v>
      </c>
      <c r="BZ27" s="158">
        <f t="shared" si="6"/>
        <v>14777.00328617135</v>
      </c>
      <c r="CA27" s="158">
        <f t="shared" si="6"/>
        <v>13829.022402575145</v>
      </c>
      <c r="CB27" s="158">
        <f t="shared" si="6"/>
        <v>13539.879633354189</v>
      </c>
      <c r="CC27" s="158">
        <f t="shared" si="6"/>
        <v>11793.764899020596</v>
      </c>
      <c r="CD27" s="158">
        <f t="shared" si="6"/>
        <v>10146.433724796947</v>
      </c>
      <c r="CE27" s="159">
        <f t="shared" si="6"/>
        <v>9615.6572174471203</v>
      </c>
    </row>
    <row r="28" spans="1:83" x14ac:dyDescent="0.35">
      <c r="A28" s="152"/>
      <c r="B28" s="74" t="s">
        <v>244</v>
      </c>
      <c r="C28" s="157"/>
      <c r="D28" s="158">
        <v>0</v>
      </c>
      <c r="E28" s="158">
        <v>0</v>
      </c>
      <c r="F28" s="158">
        <v>0</v>
      </c>
      <c r="G28" s="158">
        <v>0</v>
      </c>
      <c r="H28" s="158">
        <v>0</v>
      </c>
      <c r="I28" s="158">
        <v>0</v>
      </c>
      <c r="J28" s="158">
        <v>0</v>
      </c>
      <c r="K28" s="158">
        <v>0</v>
      </c>
      <c r="L28" s="158">
        <v>0</v>
      </c>
      <c r="M28" s="158">
        <v>0</v>
      </c>
      <c r="N28" s="158">
        <v>0</v>
      </c>
      <c r="O28" s="158">
        <v>0</v>
      </c>
      <c r="P28" s="158">
        <v>0</v>
      </c>
      <c r="Q28" s="158">
        <v>0</v>
      </c>
      <c r="R28" s="158">
        <v>0</v>
      </c>
      <c r="S28" s="158">
        <v>0</v>
      </c>
      <c r="T28" s="158">
        <v>0</v>
      </c>
      <c r="U28" s="158">
        <v>0</v>
      </c>
      <c r="V28" s="158">
        <v>0</v>
      </c>
      <c r="W28" s="158">
        <v>0</v>
      </c>
      <c r="X28" s="158">
        <v>0</v>
      </c>
      <c r="Y28" s="158">
        <v>0</v>
      </c>
      <c r="Z28" s="158">
        <v>0</v>
      </c>
      <c r="AA28" s="158">
        <v>0</v>
      </c>
      <c r="AB28" s="158">
        <v>0</v>
      </c>
      <c r="AC28" s="158">
        <v>0</v>
      </c>
      <c r="AD28" s="158">
        <v>0</v>
      </c>
      <c r="AE28" s="158">
        <v>0</v>
      </c>
      <c r="AF28" s="158">
        <v>0</v>
      </c>
      <c r="AG28" s="158">
        <v>0</v>
      </c>
      <c r="AH28" s="158">
        <v>0</v>
      </c>
      <c r="AI28" s="158">
        <v>0</v>
      </c>
      <c r="AJ28" s="158">
        <v>0</v>
      </c>
      <c r="AK28" s="158">
        <v>0</v>
      </c>
      <c r="AL28" s="158">
        <v>0</v>
      </c>
      <c r="AM28" s="158">
        <v>0</v>
      </c>
      <c r="AN28" s="158">
        <v>0</v>
      </c>
      <c r="AO28" s="158">
        <v>0</v>
      </c>
      <c r="AP28" s="158">
        <v>0</v>
      </c>
      <c r="AQ28" s="158">
        <v>0</v>
      </c>
      <c r="AR28" s="158">
        <v>0</v>
      </c>
      <c r="AS28" s="158">
        <v>0</v>
      </c>
      <c r="AT28" s="158">
        <v>0</v>
      </c>
      <c r="AU28" s="158">
        <v>0</v>
      </c>
      <c r="AV28" s="158">
        <v>0</v>
      </c>
      <c r="AW28" s="158">
        <v>0</v>
      </c>
      <c r="AX28" s="158">
        <v>0</v>
      </c>
      <c r="AY28" s="158">
        <v>0</v>
      </c>
      <c r="AZ28" s="158">
        <v>0</v>
      </c>
      <c r="BA28" s="158">
        <v>0</v>
      </c>
      <c r="BB28" s="158">
        <v>0</v>
      </c>
      <c r="BC28" s="158">
        <v>0</v>
      </c>
      <c r="BD28" s="158">
        <v>0</v>
      </c>
      <c r="BE28" s="158">
        <v>0</v>
      </c>
      <c r="BF28" s="158">
        <v>0</v>
      </c>
      <c r="BG28" s="158">
        <v>0</v>
      </c>
      <c r="BH28" s="158">
        <v>0</v>
      </c>
      <c r="BI28" s="158">
        <v>0</v>
      </c>
      <c r="BJ28" s="158">
        <v>0</v>
      </c>
      <c r="BK28" s="158">
        <v>0</v>
      </c>
      <c r="BL28" s="158">
        <v>20217.601373771249</v>
      </c>
      <c r="BM28" s="158">
        <v>22297.94289269315</v>
      </c>
      <c r="BN28" s="158">
        <v>23351.237879513028</v>
      </c>
      <c r="BO28" s="158">
        <v>24265.112327868446</v>
      </c>
      <c r="BP28" s="158">
        <v>24883.703638780797</v>
      </c>
      <c r="BQ28" s="158">
        <v>25165.466837333512</v>
      </c>
      <c r="BR28" s="158">
        <v>25953.947316753703</v>
      </c>
      <c r="BS28" s="158">
        <v>26171.888229488293</v>
      </c>
      <c r="BT28" s="158">
        <v>25112.089130891956</v>
      </c>
      <c r="BU28" s="158">
        <v>23506.223918117303</v>
      </c>
      <c r="BV28" s="158">
        <v>21786.944377050098</v>
      </c>
      <c r="BW28" s="158">
        <v>19289.105413778834</v>
      </c>
      <c r="BX28" s="158">
        <v>17166.968482098142</v>
      </c>
      <c r="BY28" s="158">
        <v>15999.850358124104</v>
      </c>
      <c r="BZ28" s="158">
        <v>14145.846713473959</v>
      </c>
      <c r="CA28" s="158">
        <v>13286.731895679424</v>
      </c>
      <c r="CB28" s="158">
        <v>13065.523144445215</v>
      </c>
      <c r="CC28" s="158">
        <v>11376.545039204591</v>
      </c>
      <c r="CD28" s="158">
        <v>9777.0275839228525</v>
      </c>
      <c r="CE28" s="159">
        <v>9257.0856453366214</v>
      </c>
    </row>
    <row r="29" spans="1:83" x14ac:dyDescent="0.35">
      <c r="A29" s="152"/>
      <c r="B29" s="74" t="s">
        <v>245</v>
      </c>
      <c r="C29" s="157"/>
      <c r="D29" s="158">
        <v>0</v>
      </c>
      <c r="E29" s="158">
        <v>0</v>
      </c>
      <c r="F29" s="158">
        <v>0</v>
      </c>
      <c r="G29" s="158">
        <v>0</v>
      </c>
      <c r="H29" s="158">
        <v>0</v>
      </c>
      <c r="I29" s="158">
        <v>0</v>
      </c>
      <c r="J29" s="158">
        <v>0</v>
      </c>
      <c r="K29" s="158">
        <v>0</v>
      </c>
      <c r="L29" s="158">
        <v>0</v>
      </c>
      <c r="M29" s="158">
        <v>0</v>
      </c>
      <c r="N29" s="158">
        <v>0</v>
      </c>
      <c r="O29" s="158">
        <v>0</v>
      </c>
      <c r="P29" s="158">
        <v>0</v>
      </c>
      <c r="Q29" s="158">
        <v>0</v>
      </c>
      <c r="R29" s="158">
        <v>0</v>
      </c>
      <c r="S29" s="158">
        <v>0</v>
      </c>
      <c r="T29" s="158">
        <v>0</v>
      </c>
      <c r="U29" s="158">
        <v>0</v>
      </c>
      <c r="V29" s="158">
        <v>0</v>
      </c>
      <c r="W29" s="158">
        <v>0</v>
      </c>
      <c r="X29" s="158">
        <v>0</v>
      </c>
      <c r="Y29" s="158">
        <v>0</v>
      </c>
      <c r="Z29" s="158">
        <v>0</v>
      </c>
      <c r="AA29" s="158">
        <v>0</v>
      </c>
      <c r="AB29" s="158">
        <v>0</v>
      </c>
      <c r="AC29" s="158">
        <v>0</v>
      </c>
      <c r="AD29" s="158">
        <v>0</v>
      </c>
      <c r="AE29" s="158">
        <v>0</v>
      </c>
      <c r="AF29" s="158">
        <v>0</v>
      </c>
      <c r="AG29" s="158">
        <v>0</v>
      </c>
      <c r="AH29" s="158">
        <v>0</v>
      </c>
      <c r="AI29" s="158">
        <v>0</v>
      </c>
      <c r="AJ29" s="158">
        <v>0</v>
      </c>
      <c r="AK29" s="158">
        <v>0</v>
      </c>
      <c r="AL29" s="158">
        <v>0</v>
      </c>
      <c r="AM29" s="158">
        <v>0</v>
      </c>
      <c r="AN29" s="158">
        <v>0</v>
      </c>
      <c r="AO29" s="158">
        <v>0</v>
      </c>
      <c r="AP29" s="158">
        <v>0</v>
      </c>
      <c r="AQ29" s="158">
        <v>0</v>
      </c>
      <c r="AR29" s="158">
        <v>0</v>
      </c>
      <c r="AS29" s="158">
        <v>0</v>
      </c>
      <c r="AT29" s="158">
        <v>0</v>
      </c>
      <c r="AU29" s="158">
        <v>0</v>
      </c>
      <c r="AV29" s="158">
        <v>0</v>
      </c>
      <c r="AW29" s="158">
        <v>0</v>
      </c>
      <c r="AX29" s="158">
        <v>0</v>
      </c>
      <c r="AY29" s="158">
        <v>0</v>
      </c>
      <c r="AZ29" s="158">
        <v>0</v>
      </c>
      <c r="BA29" s="158">
        <v>0</v>
      </c>
      <c r="BB29" s="158">
        <v>0</v>
      </c>
      <c r="BC29" s="158">
        <v>0</v>
      </c>
      <c r="BD29" s="158">
        <v>0</v>
      </c>
      <c r="BE29" s="158">
        <v>0</v>
      </c>
      <c r="BF29" s="158">
        <v>0</v>
      </c>
      <c r="BG29" s="158">
        <v>0</v>
      </c>
      <c r="BH29" s="158">
        <v>0</v>
      </c>
      <c r="BI29" s="158">
        <v>0</v>
      </c>
      <c r="BJ29" s="158">
        <v>0</v>
      </c>
      <c r="BK29" s="158">
        <v>0</v>
      </c>
      <c r="BL29" s="158">
        <v>2154.2774294245473</v>
      </c>
      <c r="BM29" s="158">
        <v>3531.0728239198806</v>
      </c>
      <c r="BN29" s="158">
        <v>3899.8507193418818</v>
      </c>
      <c r="BO29" s="158">
        <v>4242.6951681411147</v>
      </c>
      <c r="BP29" s="158">
        <v>4472.4172222417737</v>
      </c>
      <c r="BQ29" s="158">
        <v>3894.6873418660934</v>
      </c>
      <c r="BR29" s="158">
        <v>2854.8858421122573</v>
      </c>
      <c r="BS29" s="158">
        <v>2244.3037203813374</v>
      </c>
      <c r="BT29" s="158">
        <v>1882.382645085125</v>
      </c>
      <c r="BU29" s="158">
        <v>1632.8388158781909</v>
      </c>
      <c r="BV29" s="158">
        <v>1225.0011291350581</v>
      </c>
      <c r="BW29" s="158">
        <v>571.90715879362494</v>
      </c>
      <c r="BX29" s="158">
        <v>447.66624932330637</v>
      </c>
      <c r="BY29" s="158">
        <v>382.61253395977695</v>
      </c>
      <c r="BZ29" s="158">
        <v>155.890818146323</v>
      </c>
      <c r="CA29" s="158">
        <v>82.750054182568689</v>
      </c>
      <c r="CB29" s="158">
        <v>15.096608930496098</v>
      </c>
      <c r="CC29" s="158">
        <v>6.2963403802444073</v>
      </c>
      <c r="CD29" s="158">
        <v>0.20827264868801346</v>
      </c>
      <c r="CE29" s="159">
        <v>0</v>
      </c>
    </row>
    <row r="30" spans="1:83" x14ac:dyDescent="0.35">
      <c r="A30" s="152"/>
      <c r="B30" s="74" t="s">
        <v>246</v>
      </c>
      <c r="C30" s="157"/>
      <c r="D30" s="158">
        <v>0</v>
      </c>
      <c r="E30" s="158">
        <v>0</v>
      </c>
      <c r="F30" s="158">
        <v>0</v>
      </c>
      <c r="G30" s="158">
        <v>0</v>
      </c>
      <c r="H30" s="158">
        <v>0</v>
      </c>
      <c r="I30" s="158">
        <v>0</v>
      </c>
      <c r="J30" s="158">
        <v>0</v>
      </c>
      <c r="K30" s="158">
        <v>0</v>
      </c>
      <c r="L30" s="158">
        <v>0</v>
      </c>
      <c r="M30" s="158">
        <v>0</v>
      </c>
      <c r="N30" s="158">
        <v>0</v>
      </c>
      <c r="O30" s="158">
        <v>0</v>
      </c>
      <c r="P30" s="158">
        <v>0</v>
      </c>
      <c r="Q30" s="158">
        <v>0</v>
      </c>
      <c r="R30" s="158">
        <v>0</v>
      </c>
      <c r="S30" s="158">
        <v>0</v>
      </c>
      <c r="T30" s="158">
        <v>0</v>
      </c>
      <c r="U30" s="158">
        <v>0</v>
      </c>
      <c r="V30" s="158">
        <v>0</v>
      </c>
      <c r="W30" s="158">
        <v>0</v>
      </c>
      <c r="X30" s="158">
        <v>0</v>
      </c>
      <c r="Y30" s="158">
        <v>0</v>
      </c>
      <c r="Z30" s="158">
        <v>0</v>
      </c>
      <c r="AA30" s="158">
        <v>0</v>
      </c>
      <c r="AB30" s="158">
        <v>0</v>
      </c>
      <c r="AC30" s="158">
        <v>0</v>
      </c>
      <c r="AD30" s="158">
        <v>0</v>
      </c>
      <c r="AE30" s="158">
        <v>0</v>
      </c>
      <c r="AF30" s="158">
        <v>0</v>
      </c>
      <c r="AG30" s="158">
        <v>0</v>
      </c>
      <c r="AH30" s="158">
        <v>0</v>
      </c>
      <c r="AI30" s="158">
        <v>0</v>
      </c>
      <c r="AJ30" s="158">
        <v>0</v>
      </c>
      <c r="AK30" s="158">
        <v>0</v>
      </c>
      <c r="AL30" s="158">
        <v>0</v>
      </c>
      <c r="AM30" s="158">
        <v>0</v>
      </c>
      <c r="AN30" s="158">
        <v>0</v>
      </c>
      <c r="AO30" s="158">
        <v>0</v>
      </c>
      <c r="AP30" s="158">
        <v>0</v>
      </c>
      <c r="AQ30" s="158">
        <v>0</v>
      </c>
      <c r="AR30" s="158">
        <v>0</v>
      </c>
      <c r="AS30" s="158">
        <v>0</v>
      </c>
      <c r="AT30" s="158">
        <v>0</v>
      </c>
      <c r="AU30" s="158">
        <v>0</v>
      </c>
      <c r="AV30" s="158">
        <v>0</v>
      </c>
      <c r="AW30" s="158">
        <v>0</v>
      </c>
      <c r="AX30" s="158">
        <v>0</v>
      </c>
      <c r="AY30" s="158">
        <v>0</v>
      </c>
      <c r="AZ30" s="158">
        <v>0</v>
      </c>
      <c r="BA30" s="158">
        <v>0</v>
      </c>
      <c r="BB30" s="158">
        <v>0</v>
      </c>
      <c r="BC30" s="158">
        <v>0</v>
      </c>
      <c r="BD30" s="158">
        <v>0</v>
      </c>
      <c r="BE30" s="158">
        <v>0</v>
      </c>
      <c r="BF30" s="158">
        <v>0</v>
      </c>
      <c r="BG30" s="158">
        <v>0</v>
      </c>
      <c r="BH30" s="158">
        <v>0</v>
      </c>
      <c r="BI30" s="158">
        <v>0</v>
      </c>
      <c r="BJ30" s="158">
        <v>0</v>
      </c>
      <c r="BK30" s="158">
        <v>0</v>
      </c>
      <c r="BL30" s="158">
        <v>464.9756340087028</v>
      </c>
      <c r="BM30" s="158">
        <v>508.63095723484054</v>
      </c>
      <c r="BN30" s="158">
        <v>517.74062046232746</v>
      </c>
      <c r="BO30" s="158">
        <v>551.64459681058304</v>
      </c>
      <c r="BP30" s="158">
        <v>559.42394847635865</v>
      </c>
      <c r="BQ30" s="158">
        <v>577.41980327984709</v>
      </c>
      <c r="BR30" s="158">
        <v>684.02041641626511</v>
      </c>
      <c r="BS30" s="158">
        <v>755.98511484403718</v>
      </c>
      <c r="BT30" s="158">
        <v>643.90144927892311</v>
      </c>
      <c r="BU30" s="158">
        <v>724.57218833780917</v>
      </c>
      <c r="BV30" s="158">
        <v>607.31287940097195</v>
      </c>
      <c r="BW30" s="158">
        <v>555.63707368541054</v>
      </c>
      <c r="BX30" s="158">
        <v>475.93923560905102</v>
      </c>
      <c r="BY30" s="158">
        <v>526.90254617105654</v>
      </c>
      <c r="BZ30" s="158">
        <v>475.26575455106831</v>
      </c>
      <c r="CA30" s="158">
        <v>459.540452713153</v>
      </c>
      <c r="CB30" s="158">
        <v>459.2598799784771</v>
      </c>
      <c r="CC30" s="158">
        <v>410.92351943576017</v>
      </c>
      <c r="CD30" s="158">
        <v>369.19786822540652</v>
      </c>
      <c r="CE30" s="159">
        <v>358.57157211049906</v>
      </c>
    </row>
    <row r="31" spans="1:83" ht="27" customHeight="1" x14ac:dyDescent="0.35">
      <c r="A31" s="152"/>
      <c r="B31" s="53" t="s">
        <v>247</v>
      </c>
      <c r="C31" s="157" t="s">
        <v>225</v>
      </c>
      <c r="D31" s="158">
        <v>0</v>
      </c>
      <c r="E31" s="158">
        <v>0</v>
      </c>
      <c r="F31" s="158">
        <v>0</v>
      </c>
      <c r="G31" s="158">
        <v>0</v>
      </c>
      <c r="H31" s="158">
        <v>0</v>
      </c>
      <c r="I31" s="158">
        <v>0</v>
      </c>
      <c r="J31" s="158">
        <v>0</v>
      </c>
      <c r="K31" s="158">
        <v>0</v>
      </c>
      <c r="L31" s="158">
        <v>0</v>
      </c>
      <c r="M31" s="158">
        <v>0</v>
      </c>
      <c r="N31" s="158">
        <v>0</v>
      </c>
      <c r="O31" s="158">
        <v>0</v>
      </c>
      <c r="P31" s="158">
        <v>0</v>
      </c>
      <c r="Q31" s="158">
        <v>0</v>
      </c>
      <c r="R31" s="158">
        <v>0</v>
      </c>
      <c r="S31" s="158">
        <v>0</v>
      </c>
      <c r="T31" s="158">
        <v>0</v>
      </c>
      <c r="U31" s="158">
        <v>0</v>
      </c>
      <c r="V31" s="158">
        <v>0</v>
      </c>
      <c r="W31" s="158">
        <v>0</v>
      </c>
      <c r="X31" s="158">
        <v>0</v>
      </c>
      <c r="Y31" s="158">
        <v>0</v>
      </c>
      <c r="Z31" s="158">
        <v>0</v>
      </c>
      <c r="AA31" s="158">
        <v>0</v>
      </c>
      <c r="AB31" s="158">
        <v>0</v>
      </c>
      <c r="AC31" s="158">
        <v>0</v>
      </c>
      <c r="AD31" s="158">
        <v>0</v>
      </c>
      <c r="AE31" s="158">
        <v>0</v>
      </c>
      <c r="AF31" s="158">
        <v>0</v>
      </c>
      <c r="AG31" s="158">
        <v>0</v>
      </c>
      <c r="AH31" s="158">
        <v>0</v>
      </c>
      <c r="AI31" s="158">
        <v>0</v>
      </c>
      <c r="AJ31" s="158">
        <v>0</v>
      </c>
      <c r="AK31" s="158">
        <v>0</v>
      </c>
      <c r="AL31" s="158">
        <v>0</v>
      </c>
      <c r="AM31" s="158">
        <v>0</v>
      </c>
      <c r="AN31" s="158">
        <v>0</v>
      </c>
      <c r="AO31" s="158">
        <v>0</v>
      </c>
      <c r="AP31" s="158">
        <v>0</v>
      </c>
      <c r="AQ31" s="158">
        <v>0</v>
      </c>
      <c r="AR31" s="158">
        <v>0</v>
      </c>
      <c r="AS31" s="158">
        <v>0</v>
      </c>
      <c r="AT31" s="158">
        <v>0</v>
      </c>
      <c r="AU31" s="158">
        <v>0</v>
      </c>
      <c r="AV31" s="158">
        <v>0</v>
      </c>
      <c r="AW31" s="158">
        <v>0</v>
      </c>
      <c r="AX31" s="158">
        <v>0</v>
      </c>
      <c r="AY31" s="158">
        <v>13687.856134508178</v>
      </c>
      <c r="AZ31" s="158">
        <v>13210.049820762375</v>
      </c>
      <c r="BA31" s="158">
        <v>12770.356977390944</v>
      </c>
      <c r="BB31" s="158">
        <v>12275.032612208324</v>
      </c>
      <c r="BC31" s="158">
        <v>11352.444701724982</v>
      </c>
      <c r="BD31" s="158">
        <v>11172.275520984098</v>
      </c>
      <c r="BE31" s="158">
        <v>10919.565856894682</v>
      </c>
      <c r="BF31" s="158">
        <v>10689.467893100233</v>
      </c>
      <c r="BG31" s="158">
        <v>10382.870900229405</v>
      </c>
      <c r="BH31" s="158">
        <v>9984.7759113605589</v>
      </c>
      <c r="BI31" s="158">
        <v>9699.1857446666309</v>
      </c>
      <c r="BJ31" s="158">
        <v>9298.6522609416152</v>
      </c>
      <c r="BK31" s="158">
        <v>9209.6696283522651</v>
      </c>
      <c r="BL31" s="158">
        <v>8700.0838293877914</v>
      </c>
      <c r="BM31" s="158">
        <v>8048.301673944783</v>
      </c>
      <c r="BN31" s="158">
        <v>7200.4813000615322</v>
      </c>
      <c r="BO31" s="158">
        <v>6284.6056732639154</v>
      </c>
      <c r="BP31" s="158">
        <v>4100.4272711421872</v>
      </c>
      <c r="BQ31" s="158">
        <v>1455.2792682134025</v>
      </c>
      <c r="BR31" s="158">
        <v>296.58102676923039</v>
      </c>
      <c r="BS31" s="158">
        <v>74.51630159970712</v>
      </c>
      <c r="BT31" s="158">
        <v>17.562850369803051</v>
      </c>
      <c r="BU31" s="158">
        <v>10.3547034403792</v>
      </c>
      <c r="BV31" s="158">
        <v>0</v>
      </c>
      <c r="BW31" s="158">
        <v>5.3571946963846013</v>
      </c>
      <c r="BX31" s="158">
        <v>4.8288441138064604</v>
      </c>
      <c r="BY31" s="158">
        <v>0</v>
      </c>
      <c r="BZ31" s="158">
        <v>0</v>
      </c>
      <c r="CA31" s="158">
        <v>0</v>
      </c>
      <c r="CB31" s="158">
        <v>0</v>
      </c>
      <c r="CC31" s="158">
        <v>0</v>
      </c>
      <c r="CD31" s="158">
        <v>0</v>
      </c>
      <c r="CE31" s="159">
        <v>0</v>
      </c>
    </row>
    <row r="32" spans="1:83" x14ac:dyDescent="0.35">
      <c r="A32" s="152"/>
      <c r="B32" s="53" t="s">
        <v>27</v>
      </c>
      <c r="C32" s="157" t="s">
        <v>231</v>
      </c>
      <c r="D32" s="158">
        <v>2507.6131833384889</v>
      </c>
      <c r="E32" s="158">
        <v>2941.7311776380475</v>
      </c>
      <c r="F32" s="158">
        <v>3224.9128763676053</v>
      </c>
      <c r="G32" s="158">
        <v>3364.2138467669151</v>
      </c>
      <c r="H32" s="158">
        <v>3866.2380060712808</v>
      </c>
      <c r="I32" s="158">
        <v>3841.622456251162</v>
      </c>
      <c r="J32" s="158">
        <v>3924.394571019267</v>
      </c>
      <c r="K32" s="158">
        <v>3433.4239706270573</v>
      </c>
      <c r="L32" s="158">
        <v>3432.3060804863585</v>
      </c>
      <c r="M32" s="158">
        <v>3234.9306046230818</v>
      </c>
      <c r="N32" s="158">
        <v>3480.2606608304454</v>
      </c>
      <c r="O32" s="158">
        <v>4162.3360664365773</v>
      </c>
      <c r="P32" s="158">
        <v>4619.4115710980514</v>
      </c>
      <c r="Q32" s="158">
        <v>4246.895752939965</v>
      </c>
      <c r="R32" s="158">
        <v>4806.7956024336163</v>
      </c>
      <c r="S32" s="158">
        <v>5144.7582886379723</v>
      </c>
      <c r="T32" s="158">
        <v>5045.7040419086788</v>
      </c>
      <c r="U32" s="158">
        <v>5272.7732241355952</v>
      </c>
      <c r="V32" s="158">
        <v>6067.3055831117308</v>
      </c>
      <c r="W32" s="158">
        <v>7657.5760334462502</v>
      </c>
      <c r="X32" s="158">
        <v>8090.0449262453503</v>
      </c>
      <c r="Y32" s="158">
        <v>8303.159079373685</v>
      </c>
      <c r="Z32" s="158">
        <v>8410.0706840968232</v>
      </c>
      <c r="AA32" s="158">
        <v>9572.2852874855816</v>
      </c>
      <c r="AB32" s="158">
        <v>9676.9761500633631</v>
      </c>
      <c r="AC32" s="158">
        <v>8895.7707459682442</v>
      </c>
      <c r="AD32" s="158">
        <v>10083.70163174331</v>
      </c>
      <c r="AE32" s="158">
        <v>11044.669925945171</v>
      </c>
      <c r="AF32" s="158">
        <v>12711.504983049703</v>
      </c>
      <c r="AG32" s="158">
        <v>9311.8949945495388</v>
      </c>
      <c r="AH32" s="158">
        <v>9116.9352005535475</v>
      </c>
      <c r="AI32" s="158">
        <v>8357.175811767389</v>
      </c>
      <c r="AJ32" s="158">
        <v>9051.9625659904523</v>
      </c>
      <c r="AK32" s="158">
        <v>12240.639056049482</v>
      </c>
      <c r="AL32" s="158">
        <v>16167.966030078951</v>
      </c>
      <c r="AM32" s="158">
        <v>18644.686256658144</v>
      </c>
      <c r="AN32" s="158">
        <v>20348.093612527802</v>
      </c>
      <c r="AO32" s="158">
        <v>22103.526625839721</v>
      </c>
      <c r="AP32" s="158">
        <v>22573.223906638763</v>
      </c>
      <c r="AQ32" s="158">
        <v>21310.873720153042</v>
      </c>
      <c r="AR32" s="158">
        <v>18957.763930095985</v>
      </c>
      <c r="AS32" s="158">
        <v>17728.743692117183</v>
      </c>
      <c r="AT32" s="158">
        <v>18939.643883168745</v>
      </c>
      <c r="AU32" s="158">
        <v>23337.170522824628</v>
      </c>
      <c r="AV32" s="158">
        <v>28763.627078694259</v>
      </c>
      <c r="AW32" s="158">
        <v>30450.502872281082</v>
      </c>
      <c r="AX32" s="158">
        <v>30461.914944984572</v>
      </c>
      <c r="AY32" s="158">
        <v>29973.342335703837</v>
      </c>
      <c r="AZ32" s="158">
        <v>24905.312580690097</v>
      </c>
      <c r="BA32" s="158">
        <v>20614.646823220261</v>
      </c>
      <c r="BB32" s="158">
        <v>19961.28649812478</v>
      </c>
      <c r="BC32" s="158">
        <v>20200.748798745692</v>
      </c>
      <c r="BD32" s="158">
        <v>21665.681111104386</v>
      </c>
      <c r="BE32" s="158">
        <v>22814.460640142937</v>
      </c>
      <c r="BF32" s="158">
        <v>22520.027071074841</v>
      </c>
      <c r="BG32" s="158">
        <v>19855.900226467809</v>
      </c>
      <c r="BH32" s="158">
        <v>15030.928115351491</v>
      </c>
      <c r="BI32" s="158">
        <v>13345.629608715361</v>
      </c>
      <c r="BJ32" s="158">
        <v>12516.98707740924</v>
      </c>
      <c r="BK32" s="158">
        <v>12489.824995555507</v>
      </c>
      <c r="BL32" s="158">
        <v>11596.028589662716</v>
      </c>
      <c r="BM32" s="158">
        <v>11033.197308266746</v>
      </c>
      <c r="BN32" s="158">
        <v>10181.687484138356</v>
      </c>
      <c r="BO32" s="158">
        <v>8910.283166387735</v>
      </c>
      <c r="BP32" s="158">
        <v>6645.2572661471086</v>
      </c>
      <c r="BQ32" s="158">
        <v>4393.3436563646064</v>
      </c>
      <c r="BR32" s="158">
        <v>3509.4132727705228</v>
      </c>
      <c r="BS32" s="158">
        <v>3055.2835884449187</v>
      </c>
      <c r="BT32" s="158">
        <v>2631.5640746726572</v>
      </c>
      <c r="BU32" s="158">
        <v>2480.3376960411342</v>
      </c>
      <c r="BV32" s="158">
        <v>2095.7372793195436</v>
      </c>
      <c r="BW32" s="158">
        <v>1527.5794693028147</v>
      </c>
      <c r="BX32" s="158">
        <v>1127.7170887894658</v>
      </c>
      <c r="BY32" s="158">
        <v>805.58834925736903</v>
      </c>
      <c r="BZ32" s="158">
        <v>623.5906876208935</v>
      </c>
      <c r="CA32" s="158">
        <v>569.05648768171136</v>
      </c>
      <c r="CB32" s="158">
        <v>457.15312289670754</v>
      </c>
      <c r="CC32" s="158">
        <v>223.24031692598541</v>
      </c>
      <c r="CD32" s="158">
        <v>16.1060234076668</v>
      </c>
      <c r="CE32" s="159">
        <v>0</v>
      </c>
    </row>
    <row r="33" spans="1:83" x14ac:dyDescent="0.35">
      <c r="A33" s="152"/>
      <c r="B33" s="53" t="s">
        <v>248</v>
      </c>
      <c r="C33" s="157" t="s">
        <v>231</v>
      </c>
      <c r="D33" s="158">
        <v>0</v>
      </c>
      <c r="E33" s="158">
        <v>0</v>
      </c>
      <c r="F33" s="158">
        <v>0</v>
      </c>
      <c r="G33" s="158">
        <v>0</v>
      </c>
      <c r="H33" s="158">
        <v>0</v>
      </c>
      <c r="I33" s="158">
        <v>0</v>
      </c>
      <c r="J33" s="158">
        <v>0</v>
      </c>
      <c r="K33" s="158">
        <v>0</v>
      </c>
      <c r="L33" s="158">
        <v>0</v>
      </c>
      <c r="M33" s="158">
        <v>0</v>
      </c>
      <c r="N33" s="158">
        <v>0</v>
      </c>
      <c r="O33" s="158">
        <v>0</v>
      </c>
      <c r="P33" s="158">
        <v>0</v>
      </c>
      <c r="Q33" s="158">
        <v>0</v>
      </c>
      <c r="R33" s="158">
        <v>0</v>
      </c>
      <c r="S33" s="158">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58">
        <v>0</v>
      </c>
      <c r="AM33" s="158">
        <v>0</v>
      </c>
      <c r="AN33" s="158">
        <v>0</v>
      </c>
      <c r="AO33" s="158">
        <v>0</v>
      </c>
      <c r="AP33" s="158">
        <v>0</v>
      </c>
      <c r="AQ33" s="158">
        <v>0</v>
      </c>
      <c r="AR33" s="158">
        <v>3.1879744571728956</v>
      </c>
      <c r="AS33" s="158">
        <v>24.787714771681138</v>
      </c>
      <c r="AT33" s="158">
        <v>51.988720267800069</v>
      </c>
      <c r="AU33" s="158">
        <v>91.977848252604787</v>
      </c>
      <c r="AV33" s="158">
        <v>168.14969429664069</v>
      </c>
      <c r="AW33" s="158">
        <v>213.29838358847294</v>
      </c>
      <c r="AX33" s="158">
        <v>188.33092994059834</v>
      </c>
      <c r="AY33" s="158">
        <v>187.68293948885841</v>
      </c>
      <c r="AZ33" s="158">
        <v>188.65504509727401</v>
      </c>
      <c r="BA33" s="158">
        <v>185.19266992046835</v>
      </c>
      <c r="BB33" s="158">
        <v>189.70407985121093</v>
      </c>
      <c r="BC33" s="158">
        <v>209.46725416280526</v>
      </c>
      <c r="BD33" s="158">
        <v>218.54533033696711</v>
      </c>
      <c r="BE33" s="158">
        <v>240.64795289385609</v>
      </c>
      <c r="BF33" s="158">
        <v>266.27520386659739</v>
      </c>
      <c r="BG33" s="158">
        <v>291.96423840632053</v>
      </c>
      <c r="BH33" s="158">
        <v>313.86270987457289</v>
      </c>
      <c r="BI33" s="158">
        <v>337.08803269917769</v>
      </c>
      <c r="BJ33" s="158">
        <v>367.22896643051428</v>
      </c>
      <c r="BK33" s="158">
        <v>409.83236245773537</v>
      </c>
      <c r="BL33" s="158">
        <v>433.89438326928013</v>
      </c>
      <c r="BM33" s="158">
        <v>449.43055590537074</v>
      </c>
      <c r="BN33" s="158">
        <v>453.37847277205736</v>
      </c>
      <c r="BO33" s="158">
        <v>415.10173723716082</v>
      </c>
      <c r="BP33" s="158">
        <v>380.54160911158681</v>
      </c>
      <c r="BQ33" s="158">
        <v>350.18476325616228</v>
      </c>
      <c r="BR33" s="158">
        <v>329.43876786980684</v>
      </c>
      <c r="BS33" s="158">
        <v>0</v>
      </c>
      <c r="BT33" s="158">
        <v>0</v>
      </c>
      <c r="BU33" s="158">
        <v>0</v>
      </c>
      <c r="BV33" s="158">
        <v>0</v>
      </c>
      <c r="BW33" s="158">
        <v>0</v>
      </c>
      <c r="BX33" s="158">
        <v>0</v>
      </c>
      <c r="BY33" s="158">
        <v>0</v>
      </c>
      <c r="BZ33" s="158">
        <v>0</v>
      </c>
      <c r="CA33" s="158">
        <v>0</v>
      </c>
      <c r="CB33" s="158">
        <v>0</v>
      </c>
      <c r="CC33" s="158">
        <v>0</v>
      </c>
      <c r="CD33" s="158">
        <v>0</v>
      </c>
      <c r="CE33" s="159">
        <v>0</v>
      </c>
    </row>
    <row r="34" spans="1:83" x14ac:dyDescent="0.35">
      <c r="A34" s="152"/>
      <c r="B34" s="53" t="s">
        <v>28</v>
      </c>
      <c r="C34" s="157" t="s">
        <v>222</v>
      </c>
      <c r="D34" s="158">
        <v>0</v>
      </c>
      <c r="E34" s="158">
        <v>0</v>
      </c>
      <c r="F34" s="158">
        <v>0</v>
      </c>
      <c r="G34" s="158">
        <v>0</v>
      </c>
      <c r="H34" s="158">
        <v>0</v>
      </c>
      <c r="I34" s="158">
        <v>0</v>
      </c>
      <c r="J34" s="158">
        <v>0</v>
      </c>
      <c r="K34" s="158">
        <v>0</v>
      </c>
      <c r="L34" s="158">
        <v>0</v>
      </c>
      <c r="M34" s="158">
        <v>0</v>
      </c>
      <c r="N34" s="158">
        <v>0</v>
      </c>
      <c r="O34" s="158">
        <v>0</v>
      </c>
      <c r="P34" s="158">
        <v>0</v>
      </c>
      <c r="Q34" s="158">
        <v>0</v>
      </c>
      <c r="R34" s="158">
        <v>0</v>
      </c>
      <c r="S34" s="158">
        <v>0</v>
      </c>
      <c r="T34" s="158">
        <v>0</v>
      </c>
      <c r="U34" s="158">
        <v>0</v>
      </c>
      <c r="V34" s="158">
        <v>0</v>
      </c>
      <c r="W34" s="158">
        <v>0</v>
      </c>
      <c r="X34" s="158">
        <v>0</v>
      </c>
      <c r="Y34" s="158">
        <v>0</v>
      </c>
      <c r="Z34" s="158">
        <v>1231.4861043723299</v>
      </c>
      <c r="AA34" s="158">
        <v>1250.6353400238415</v>
      </c>
      <c r="AB34" s="158">
        <v>1275.1324649763665</v>
      </c>
      <c r="AC34" s="158">
        <v>1310.915768590176</v>
      </c>
      <c r="AD34" s="158">
        <v>1374.7635745591251</v>
      </c>
      <c r="AE34" s="158">
        <v>1444.5367866757517</v>
      </c>
      <c r="AF34" s="158">
        <v>1457.6768088182105</v>
      </c>
      <c r="AG34" s="158">
        <v>1461.5315274464197</v>
      </c>
      <c r="AH34" s="158">
        <v>1477.6326750416704</v>
      </c>
      <c r="AI34" s="158">
        <v>1421.9672276738543</v>
      </c>
      <c r="AJ34" s="158">
        <v>1375.5638264253389</v>
      </c>
      <c r="AK34" s="158">
        <v>1384.3591111293076</v>
      </c>
      <c r="AL34" s="158">
        <v>1398.7464106681487</v>
      </c>
      <c r="AM34" s="158">
        <v>1427.0253429631055</v>
      </c>
      <c r="AN34" s="158">
        <v>1386.9411565880621</v>
      </c>
      <c r="AO34" s="158">
        <v>1395.1997735891309</v>
      </c>
      <c r="AP34" s="158">
        <v>1431.1962426682455</v>
      </c>
      <c r="AQ34" s="158">
        <v>1377.069230929879</v>
      </c>
      <c r="AR34" s="158">
        <v>1284.1486161868449</v>
      </c>
      <c r="AS34" s="158">
        <v>1231.5043032284541</v>
      </c>
      <c r="AT34" s="158">
        <v>1244.2437830861527</v>
      </c>
      <c r="AU34" s="158">
        <v>1311.8465731658387</v>
      </c>
      <c r="AV34" s="158">
        <v>1298.1644156531247</v>
      </c>
      <c r="AW34" s="158">
        <v>1297.2179990307995</v>
      </c>
      <c r="AX34" s="158">
        <v>1313.4350331495352</v>
      </c>
      <c r="AY34" s="158">
        <v>1312.3189468022701</v>
      </c>
      <c r="AZ34" s="158">
        <v>1280.9635664432735</v>
      </c>
      <c r="BA34" s="158">
        <v>1286.945282716893</v>
      </c>
      <c r="BB34" s="158">
        <v>1288.2030138310499</v>
      </c>
      <c r="BC34" s="158">
        <v>1259.2528966282543</v>
      </c>
      <c r="BD34" s="158">
        <v>1253.2556569083233</v>
      </c>
      <c r="BE34" s="158">
        <v>1259.5004882029721</v>
      </c>
      <c r="BF34" s="158">
        <v>1237.7398618715886</v>
      </c>
      <c r="BG34" s="158">
        <v>1209.7998893595486</v>
      </c>
      <c r="BH34" s="158">
        <v>1190.8423171991578</v>
      </c>
      <c r="BI34" s="158">
        <v>1148.7300796486211</v>
      </c>
      <c r="BJ34" s="158">
        <v>1119.4070717365739</v>
      </c>
      <c r="BK34" s="158">
        <v>1099.5786748301343</v>
      </c>
      <c r="BL34" s="158">
        <v>1089.8376875198669</v>
      </c>
      <c r="BM34" s="158">
        <v>1111.8194972356271</v>
      </c>
      <c r="BN34" s="158">
        <v>1151.4037099189234</v>
      </c>
      <c r="BO34" s="158">
        <v>1130.3220975415172</v>
      </c>
      <c r="BP34" s="158">
        <v>1133.1130890412985</v>
      </c>
      <c r="BQ34" s="158">
        <v>1104.4522200690164</v>
      </c>
      <c r="BR34" s="158">
        <v>1101.2270993708159</v>
      </c>
      <c r="BS34" s="158">
        <v>1073.3902518950936</v>
      </c>
      <c r="BT34" s="158">
        <v>1015.3224817742429</v>
      </c>
      <c r="BU34" s="158">
        <v>974.66304155985688</v>
      </c>
      <c r="BV34" s="158">
        <v>954.80349900057718</v>
      </c>
      <c r="BW34" s="158">
        <v>922.58864655337709</v>
      </c>
      <c r="BX34" s="158">
        <v>755.06771782977137</v>
      </c>
      <c r="BY34" s="158">
        <v>739.09824943741148</v>
      </c>
      <c r="BZ34" s="158">
        <v>697.19881976401336</v>
      </c>
      <c r="CA34" s="158">
        <v>715.26225203482034</v>
      </c>
      <c r="CB34" s="158">
        <v>717.4215616908956</v>
      </c>
      <c r="CC34" s="158">
        <v>683.1281984402541</v>
      </c>
      <c r="CD34" s="158">
        <v>646.04590582665139</v>
      </c>
      <c r="CE34" s="159">
        <v>615.40623265412512</v>
      </c>
    </row>
    <row r="35" spans="1:83" x14ac:dyDescent="0.35">
      <c r="A35" s="152"/>
      <c r="B35" s="53" t="s">
        <v>250</v>
      </c>
      <c r="C35" s="157" t="s">
        <v>225</v>
      </c>
      <c r="D35" s="158">
        <v>0</v>
      </c>
      <c r="E35" s="158">
        <v>0</v>
      </c>
      <c r="F35" s="158">
        <v>0</v>
      </c>
      <c r="G35" s="158">
        <v>0</v>
      </c>
      <c r="H35" s="158">
        <v>0</v>
      </c>
      <c r="I35" s="158">
        <v>0</v>
      </c>
      <c r="J35" s="158">
        <v>0</v>
      </c>
      <c r="K35" s="158">
        <v>0</v>
      </c>
      <c r="L35" s="158">
        <v>0</v>
      </c>
      <c r="M35" s="158">
        <v>0</v>
      </c>
      <c r="N35" s="158">
        <v>0</v>
      </c>
      <c r="O35" s="158">
        <v>0</v>
      </c>
      <c r="P35" s="158">
        <v>0</v>
      </c>
      <c r="Q35" s="158">
        <v>0</v>
      </c>
      <c r="R35" s="158">
        <v>0</v>
      </c>
      <c r="S35" s="158">
        <v>0</v>
      </c>
      <c r="T35" s="158">
        <v>0</v>
      </c>
      <c r="U35" s="158">
        <v>0</v>
      </c>
      <c r="V35" s="158">
        <v>0</v>
      </c>
      <c r="W35" s="158">
        <v>0</v>
      </c>
      <c r="X35" s="158">
        <v>0</v>
      </c>
      <c r="Y35" s="158">
        <v>0</v>
      </c>
      <c r="Z35" s="158">
        <v>0</v>
      </c>
      <c r="AA35" s="158">
        <v>1358.088495729947</v>
      </c>
      <c r="AB35" s="158">
        <v>2696.072957231584</v>
      </c>
      <c r="AC35" s="158">
        <v>3053.422426818126</v>
      </c>
      <c r="AD35" s="158">
        <v>3358.9741358981501</v>
      </c>
      <c r="AE35" s="158">
        <v>3784.3149046520493</v>
      </c>
      <c r="AF35" s="158">
        <v>4170.7786955635966</v>
      </c>
      <c r="AG35" s="158">
        <v>4563.0172579895416</v>
      </c>
      <c r="AH35" s="158">
        <v>4905.9740989525817</v>
      </c>
      <c r="AI35" s="158">
        <v>4964.411900124509</v>
      </c>
      <c r="AJ35" s="158">
        <v>4808.2018248910026</v>
      </c>
      <c r="AK35" s="158">
        <v>5167.7710687933286</v>
      </c>
      <c r="AL35" s="158">
        <v>5584.468752366819</v>
      </c>
      <c r="AM35" s="158">
        <v>6241.5687897825546</v>
      </c>
      <c r="AN35" s="158">
        <v>6736.5713319991582</v>
      </c>
      <c r="AO35" s="158">
        <v>6973.0303577890827</v>
      </c>
      <c r="AP35" s="158">
        <v>7577.7958398090605</v>
      </c>
      <c r="AQ35" s="158">
        <v>7951.1443068465169</v>
      </c>
      <c r="AR35" s="158">
        <v>8399.6450952936666</v>
      </c>
      <c r="AS35" s="158">
        <v>8862.3090905566714</v>
      </c>
      <c r="AT35" s="158">
        <v>9434.5336156082722</v>
      </c>
      <c r="AU35" s="158">
        <v>10992.090292072045</v>
      </c>
      <c r="AV35" s="158">
        <v>12076.458495782012</v>
      </c>
      <c r="AW35" s="158">
        <v>13359.649497371145</v>
      </c>
      <c r="AX35" s="158">
        <v>14323.088365135</v>
      </c>
      <c r="AY35" s="158">
        <v>486.61133531835702</v>
      </c>
      <c r="AZ35" s="158">
        <v>0</v>
      </c>
      <c r="BA35" s="158">
        <v>0</v>
      </c>
      <c r="BB35" s="158">
        <v>0</v>
      </c>
      <c r="BC35" s="158">
        <v>0</v>
      </c>
      <c r="BD35" s="158">
        <v>0</v>
      </c>
      <c r="BE35" s="158">
        <v>0</v>
      </c>
      <c r="BF35" s="158">
        <v>0</v>
      </c>
      <c r="BG35" s="158">
        <v>0</v>
      </c>
      <c r="BH35" s="158">
        <v>0</v>
      </c>
      <c r="BI35" s="158">
        <v>0</v>
      </c>
      <c r="BJ35" s="158">
        <v>0</v>
      </c>
      <c r="BK35" s="158">
        <v>0</v>
      </c>
      <c r="BL35" s="158">
        <v>0</v>
      </c>
      <c r="BM35" s="158">
        <v>0</v>
      </c>
      <c r="BN35" s="158">
        <v>0</v>
      </c>
      <c r="BO35" s="158">
        <v>0</v>
      </c>
      <c r="BP35" s="158">
        <v>0</v>
      </c>
      <c r="BQ35" s="158">
        <v>0</v>
      </c>
      <c r="BR35" s="158">
        <v>0</v>
      </c>
      <c r="BS35" s="158">
        <v>0</v>
      </c>
      <c r="BT35" s="158">
        <v>0</v>
      </c>
      <c r="BU35" s="158">
        <v>0</v>
      </c>
      <c r="BV35" s="158">
        <v>0</v>
      </c>
      <c r="BW35" s="158">
        <v>0</v>
      </c>
      <c r="BX35" s="158">
        <v>0</v>
      </c>
      <c r="BY35" s="158">
        <v>0</v>
      </c>
      <c r="BZ35" s="158">
        <v>0</v>
      </c>
      <c r="CA35" s="158">
        <v>0</v>
      </c>
      <c r="CB35" s="158">
        <v>0</v>
      </c>
      <c r="CC35" s="158">
        <v>0</v>
      </c>
      <c r="CD35" s="158">
        <v>0</v>
      </c>
      <c r="CE35" s="159">
        <v>0</v>
      </c>
    </row>
    <row r="36" spans="1:83" ht="27" customHeight="1" x14ac:dyDescent="0.35">
      <c r="A36" s="152"/>
      <c r="B36" s="53" t="s">
        <v>251</v>
      </c>
      <c r="C36" s="157" t="s">
        <v>231</v>
      </c>
      <c r="D36" s="158">
        <v>0</v>
      </c>
      <c r="E36" s="158">
        <v>0</v>
      </c>
      <c r="F36" s="158">
        <v>0</v>
      </c>
      <c r="G36" s="158">
        <v>0</v>
      </c>
      <c r="H36" s="158">
        <v>0</v>
      </c>
      <c r="I36" s="158">
        <v>0</v>
      </c>
      <c r="J36" s="158">
        <v>0</v>
      </c>
      <c r="K36" s="158">
        <v>0</v>
      </c>
      <c r="L36" s="158">
        <v>0</v>
      </c>
      <c r="M36" s="158">
        <v>0</v>
      </c>
      <c r="N36" s="158">
        <v>0</v>
      </c>
      <c r="O36" s="158">
        <v>0</v>
      </c>
      <c r="P36" s="158">
        <v>0</v>
      </c>
      <c r="Q36" s="158">
        <v>0</v>
      </c>
      <c r="R36" s="158">
        <v>0</v>
      </c>
      <c r="S36" s="158">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v>121.3043519425966</v>
      </c>
      <c r="BM36" s="158">
        <v>140.94121154359138</v>
      </c>
      <c r="BN36" s="158">
        <v>142.45390049149708</v>
      </c>
      <c r="BO36" s="158">
        <v>147.66422434441074</v>
      </c>
      <c r="BP36" s="158">
        <v>137.72318547129049</v>
      </c>
      <c r="BQ36" s="158">
        <v>124.31828516405596</v>
      </c>
      <c r="BR36" s="158">
        <v>19.040814988588121</v>
      </c>
      <c r="BS36" s="158">
        <v>0</v>
      </c>
      <c r="BT36" s="158">
        <v>0</v>
      </c>
      <c r="BU36" s="158">
        <v>0</v>
      </c>
      <c r="BV36" s="158">
        <v>0</v>
      </c>
      <c r="BW36" s="158">
        <v>0</v>
      </c>
      <c r="BX36" s="158">
        <v>0</v>
      </c>
      <c r="BY36" s="158">
        <v>0</v>
      </c>
      <c r="BZ36" s="158">
        <v>0</v>
      </c>
      <c r="CA36" s="158">
        <v>0</v>
      </c>
      <c r="CB36" s="158">
        <v>0</v>
      </c>
      <c r="CC36" s="158">
        <v>0</v>
      </c>
      <c r="CD36" s="158">
        <v>0</v>
      </c>
      <c r="CE36" s="159">
        <v>0</v>
      </c>
    </row>
    <row r="37" spans="1:83" x14ac:dyDescent="0.35">
      <c r="A37" s="152"/>
      <c r="B37" s="53" t="s">
        <v>252</v>
      </c>
      <c r="C37" s="157" t="s">
        <v>222</v>
      </c>
      <c r="D37" s="158">
        <v>0</v>
      </c>
      <c r="E37" s="158">
        <v>0</v>
      </c>
      <c r="F37" s="158">
        <v>0</v>
      </c>
      <c r="G37" s="158">
        <v>0</v>
      </c>
      <c r="H37" s="158">
        <v>0</v>
      </c>
      <c r="I37" s="158">
        <v>0</v>
      </c>
      <c r="J37" s="158">
        <v>0</v>
      </c>
      <c r="K37" s="158">
        <v>0</v>
      </c>
      <c r="L37" s="158">
        <v>0</v>
      </c>
      <c r="M37" s="158">
        <v>0</v>
      </c>
      <c r="N37" s="158">
        <v>0</v>
      </c>
      <c r="O37" s="158">
        <v>0</v>
      </c>
      <c r="P37" s="158">
        <v>0</v>
      </c>
      <c r="Q37" s="158">
        <v>0</v>
      </c>
      <c r="R37" s="158">
        <v>0</v>
      </c>
      <c r="S37" s="158">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58">
        <v>0</v>
      </c>
      <c r="AM37" s="158">
        <v>0</v>
      </c>
      <c r="AN37" s="158">
        <v>0</v>
      </c>
      <c r="AO37" s="158">
        <v>0</v>
      </c>
      <c r="AP37" s="158">
        <v>0</v>
      </c>
      <c r="AQ37" s="158">
        <v>0</v>
      </c>
      <c r="AR37" s="158">
        <v>0</v>
      </c>
      <c r="AS37" s="158">
        <v>0</v>
      </c>
      <c r="AT37" s="158">
        <v>0</v>
      </c>
      <c r="AU37" s="158">
        <v>0</v>
      </c>
      <c r="AV37" s="158">
        <v>0</v>
      </c>
      <c r="AW37" s="158">
        <v>0</v>
      </c>
      <c r="AX37" s="158">
        <v>0</v>
      </c>
      <c r="AY37" s="158">
        <v>0</v>
      </c>
      <c r="AZ37" s="158">
        <v>0</v>
      </c>
      <c r="BA37" s="158">
        <v>0</v>
      </c>
      <c r="BB37" s="158">
        <v>0</v>
      </c>
      <c r="BC37" s="158">
        <v>0</v>
      </c>
      <c r="BD37" s="158">
        <v>0</v>
      </c>
      <c r="BE37" s="158">
        <v>8.5055251105172314</v>
      </c>
      <c r="BF37" s="158">
        <v>8.9575117142974161</v>
      </c>
      <c r="BG37" s="158">
        <v>7.7106420160328701</v>
      </c>
      <c r="BH37" s="158">
        <v>27.40481651293635</v>
      </c>
      <c r="BI37" s="158">
        <v>55.620155781331647</v>
      </c>
      <c r="BJ37" s="158">
        <v>57.038678279590187</v>
      </c>
      <c r="BK37" s="158">
        <v>64.927104952635602</v>
      </c>
      <c r="BL37" s="158">
        <v>51.579631140960387</v>
      </c>
      <c r="BM37" s="158">
        <v>63.856352816313205</v>
      </c>
      <c r="BN37" s="158">
        <v>78.692950403197401</v>
      </c>
      <c r="BO37" s="158">
        <v>66.677323961774519</v>
      </c>
      <c r="BP37" s="158">
        <v>71.13498026603213</v>
      </c>
      <c r="BQ37" s="158">
        <v>0.76386269109539051</v>
      </c>
      <c r="BR37" s="158">
        <v>0.25436226833718756</v>
      </c>
      <c r="BS37" s="158">
        <v>0.18261240468704498</v>
      </c>
      <c r="BT37" s="158">
        <v>0</v>
      </c>
      <c r="BU37" s="158">
        <v>0</v>
      </c>
      <c r="BV37" s="158">
        <v>0</v>
      </c>
      <c r="BW37" s="158">
        <v>0</v>
      </c>
      <c r="BX37" s="158">
        <v>0</v>
      </c>
      <c r="BY37" s="158">
        <v>0</v>
      </c>
      <c r="BZ37" s="158">
        <v>0</v>
      </c>
      <c r="CA37" s="158">
        <v>0</v>
      </c>
      <c r="CB37" s="158">
        <v>0</v>
      </c>
      <c r="CC37" s="158">
        <v>0</v>
      </c>
      <c r="CD37" s="158">
        <v>0</v>
      </c>
      <c r="CE37" s="159">
        <v>0</v>
      </c>
    </row>
    <row r="38" spans="1:83" x14ac:dyDescent="0.35">
      <c r="A38" s="152"/>
      <c r="B38" s="53" t="s">
        <v>253</v>
      </c>
      <c r="D38" s="158">
        <f t="shared" ref="D38:AI38" si="7">SUM(D39:D40)</f>
        <v>0</v>
      </c>
      <c r="E38" s="158">
        <f t="shared" si="7"/>
        <v>0</v>
      </c>
      <c r="F38" s="158">
        <f t="shared" si="7"/>
        <v>0</v>
      </c>
      <c r="G38" s="158">
        <f t="shared" si="7"/>
        <v>0</v>
      </c>
      <c r="H38" s="158">
        <f t="shared" si="7"/>
        <v>0</v>
      </c>
      <c r="I38" s="158">
        <f t="shared" si="7"/>
        <v>0</v>
      </c>
      <c r="J38" s="158">
        <f t="shared" si="7"/>
        <v>0</v>
      </c>
      <c r="K38" s="158">
        <f t="shared" si="7"/>
        <v>0</v>
      </c>
      <c r="L38" s="158">
        <f t="shared" si="7"/>
        <v>0</v>
      </c>
      <c r="M38" s="158">
        <f t="shared" si="7"/>
        <v>0</v>
      </c>
      <c r="N38" s="158">
        <f t="shared" si="7"/>
        <v>0</v>
      </c>
      <c r="O38" s="158">
        <f t="shared" si="7"/>
        <v>0</v>
      </c>
      <c r="P38" s="158">
        <f t="shared" si="7"/>
        <v>0</v>
      </c>
      <c r="Q38" s="158">
        <f t="shared" si="7"/>
        <v>0</v>
      </c>
      <c r="R38" s="158">
        <f t="shared" si="7"/>
        <v>0</v>
      </c>
      <c r="S38" s="158">
        <f t="shared" si="7"/>
        <v>0</v>
      </c>
      <c r="T38" s="158">
        <f t="shared" si="7"/>
        <v>0</v>
      </c>
      <c r="U38" s="158">
        <f t="shared" si="7"/>
        <v>0</v>
      </c>
      <c r="V38" s="158">
        <f t="shared" si="7"/>
        <v>0</v>
      </c>
      <c r="W38" s="158">
        <f t="shared" si="7"/>
        <v>0</v>
      </c>
      <c r="X38" s="158">
        <f t="shared" si="7"/>
        <v>0</v>
      </c>
      <c r="Y38" s="158">
        <f t="shared" si="7"/>
        <v>0</v>
      </c>
      <c r="Z38" s="158">
        <f t="shared" si="7"/>
        <v>0</v>
      </c>
      <c r="AA38" s="158">
        <f t="shared" si="7"/>
        <v>0</v>
      </c>
      <c r="AB38" s="158">
        <f t="shared" si="7"/>
        <v>0</v>
      </c>
      <c r="AC38" s="158">
        <f t="shared" si="7"/>
        <v>0</v>
      </c>
      <c r="AD38" s="158">
        <f t="shared" si="7"/>
        <v>0</v>
      </c>
      <c r="AE38" s="158">
        <f t="shared" si="7"/>
        <v>0</v>
      </c>
      <c r="AF38" s="158">
        <f t="shared" si="7"/>
        <v>0</v>
      </c>
      <c r="AG38" s="158">
        <f t="shared" si="7"/>
        <v>0</v>
      </c>
      <c r="AH38" s="158">
        <f t="shared" si="7"/>
        <v>0</v>
      </c>
      <c r="AI38" s="158">
        <f t="shared" si="7"/>
        <v>0</v>
      </c>
      <c r="AJ38" s="158">
        <f t="shared" ref="AJ38:BO38" si="8">SUM(AJ39:AJ40)</f>
        <v>0</v>
      </c>
      <c r="AK38" s="158">
        <f t="shared" si="8"/>
        <v>0</v>
      </c>
      <c r="AL38" s="158">
        <f t="shared" si="8"/>
        <v>0</v>
      </c>
      <c r="AM38" s="158">
        <f t="shared" si="8"/>
        <v>0</v>
      </c>
      <c r="AN38" s="158">
        <f t="shared" si="8"/>
        <v>0</v>
      </c>
      <c r="AO38" s="158">
        <f t="shared" si="8"/>
        <v>0</v>
      </c>
      <c r="AP38" s="158">
        <f t="shared" si="8"/>
        <v>0</v>
      </c>
      <c r="AQ38" s="158">
        <f t="shared" si="8"/>
        <v>0</v>
      </c>
      <c r="AR38" s="158">
        <f t="shared" si="8"/>
        <v>0</v>
      </c>
      <c r="AS38" s="158">
        <f t="shared" si="8"/>
        <v>0</v>
      </c>
      <c r="AT38" s="158">
        <f t="shared" si="8"/>
        <v>0</v>
      </c>
      <c r="AU38" s="158">
        <f t="shared" si="8"/>
        <v>0</v>
      </c>
      <c r="AV38" s="158">
        <f t="shared" si="8"/>
        <v>0</v>
      </c>
      <c r="AW38" s="158">
        <f t="shared" si="8"/>
        <v>0</v>
      </c>
      <c r="AX38" s="158">
        <f t="shared" si="8"/>
        <v>0</v>
      </c>
      <c r="AY38" s="158">
        <f t="shared" si="8"/>
        <v>0</v>
      </c>
      <c r="AZ38" s="158">
        <f t="shared" si="8"/>
        <v>3734.4498683223173</v>
      </c>
      <c r="BA38" s="158">
        <f t="shared" si="8"/>
        <v>6707.9231171406554</v>
      </c>
      <c r="BB38" s="158">
        <f t="shared" si="8"/>
        <v>6023.0681364172106</v>
      </c>
      <c r="BC38" s="158">
        <f t="shared" si="8"/>
        <v>5442.2630521114997</v>
      </c>
      <c r="BD38" s="158">
        <f t="shared" si="8"/>
        <v>4759.1021336683898</v>
      </c>
      <c r="BE38" s="158">
        <f t="shared" si="8"/>
        <v>4215.6645861048046</v>
      </c>
      <c r="BF38" s="158">
        <f t="shared" si="8"/>
        <v>4150.7237565715022</v>
      </c>
      <c r="BG38" s="158">
        <f t="shared" si="8"/>
        <v>3951.7005544842159</v>
      </c>
      <c r="BH38" s="158">
        <f t="shared" si="8"/>
        <v>3303.9897249596643</v>
      </c>
      <c r="BI38" s="158">
        <f t="shared" si="8"/>
        <v>3370.9825316017277</v>
      </c>
      <c r="BJ38" s="158">
        <f t="shared" si="8"/>
        <v>3455.1098965720403</v>
      </c>
      <c r="BK38" s="158">
        <f t="shared" si="8"/>
        <v>3101.0011530217002</v>
      </c>
      <c r="BL38" s="158">
        <f t="shared" si="8"/>
        <v>3814.4931236202037</v>
      </c>
      <c r="BM38" s="158">
        <f t="shared" si="8"/>
        <v>6171.6230437563427</v>
      </c>
      <c r="BN38" s="158">
        <f t="shared" si="8"/>
        <v>5797.5219807346311</v>
      </c>
      <c r="BO38" s="158">
        <f t="shared" si="8"/>
        <v>6282.9569561905082</v>
      </c>
      <c r="BP38" s="158">
        <f t="shared" ref="BP38:CE38" si="9">SUM(BP39:BP40)</f>
        <v>6471.1287511209548</v>
      </c>
      <c r="BQ38" s="158">
        <f t="shared" si="9"/>
        <v>5319.3915907412947</v>
      </c>
      <c r="BR38" s="158">
        <f t="shared" si="9"/>
        <v>3717.498994531426</v>
      </c>
      <c r="BS38" s="158">
        <f t="shared" si="9"/>
        <v>2783.8267617481224</v>
      </c>
      <c r="BT38" s="158">
        <f t="shared" si="9"/>
        <v>2211.3415524765778</v>
      </c>
      <c r="BU38" s="158">
        <f t="shared" si="9"/>
        <v>1933.2698972718222</v>
      </c>
      <c r="BV38" s="158">
        <f t="shared" si="9"/>
        <v>1479.8270840935802</v>
      </c>
      <c r="BW38" s="158">
        <f t="shared" si="9"/>
        <v>792.61510935651449</v>
      </c>
      <c r="BX38" s="158">
        <f t="shared" si="9"/>
        <v>1091.881711461361</v>
      </c>
      <c r="BY38" s="158">
        <f t="shared" si="9"/>
        <v>513.95105247922424</v>
      </c>
      <c r="BZ38" s="158">
        <f t="shared" si="9"/>
        <v>284.98611345037011</v>
      </c>
      <c r="CA38" s="158">
        <f t="shared" si="9"/>
        <v>204.64741245762406</v>
      </c>
      <c r="CB38" s="158">
        <f t="shared" si="9"/>
        <v>162.17342942494349</v>
      </c>
      <c r="CC38" s="158">
        <f t="shared" si="9"/>
        <v>77.050444590089256</v>
      </c>
      <c r="CD38" s="158">
        <f t="shared" si="9"/>
        <v>73.147137001049686</v>
      </c>
      <c r="CE38" s="159">
        <f t="shared" si="9"/>
        <v>72.647279452157406</v>
      </c>
    </row>
    <row r="39" spans="1:83" x14ac:dyDescent="0.35">
      <c r="A39" s="152"/>
      <c r="B39" s="74" t="s">
        <v>228</v>
      </c>
      <c r="C39" s="157" t="s">
        <v>225</v>
      </c>
      <c r="D39" s="158">
        <v>0</v>
      </c>
      <c r="E39" s="158">
        <v>0</v>
      </c>
      <c r="F39" s="158">
        <v>0</v>
      </c>
      <c r="G39" s="158">
        <v>0</v>
      </c>
      <c r="H39" s="158">
        <v>0</v>
      </c>
      <c r="I39" s="158">
        <v>0</v>
      </c>
      <c r="J39" s="158">
        <v>0</v>
      </c>
      <c r="K39" s="158">
        <v>0</v>
      </c>
      <c r="L39" s="158">
        <v>0</v>
      </c>
      <c r="M39" s="158">
        <v>0</v>
      </c>
      <c r="N39" s="158">
        <v>0</v>
      </c>
      <c r="O39" s="158">
        <v>0</v>
      </c>
      <c r="P39" s="158">
        <v>0</v>
      </c>
      <c r="Q39" s="158">
        <v>0</v>
      </c>
      <c r="R39" s="158">
        <v>0</v>
      </c>
      <c r="S39" s="158">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58">
        <v>0</v>
      </c>
      <c r="AM39" s="158">
        <v>0</v>
      </c>
      <c r="AN39" s="158">
        <v>0</v>
      </c>
      <c r="AO39" s="158">
        <v>0</v>
      </c>
      <c r="AP39" s="158">
        <v>0</v>
      </c>
      <c r="AQ39" s="158">
        <v>0</v>
      </c>
      <c r="AR39" s="158">
        <v>0</v>
      </c>
      <c r="AS39" s="158">
        <v>0</v>
      </c>
      <c r="AT39" s="158">
        <v>0</v>
      </c>
      <c r="AU39" s="158">
        <v>0</v>
      </c>
      <c r="AV39" s="158">
        <v>0</v>
      </c>
      <c r="AW39" s="158">
        <v>0</v>
      </c>
      <c r="AX39" s="158">
        <v>0</v>
      </c>
      <c r="AY39" s="158">
        <v>0</v>
      </c>
      <c r="AZ39" s="158">
        <v>573.64982355780046</v>
      </c>
      <c r="BA39" s="158">
        <v>818.37548960919366</v>
      </c>
      <c r="BB39" s="158">
        <v>802.88094708763344</v>
      </c>
      <c r="BC39" s="158">
        <v>767.44581983922035</v>
      </c>
      <c r="BD39" s="158">
        <v>738.00741617628819</v>
      </c>
      <c r="BE39" s="158">
        <v>760.04786919997252</v>
      </c>
      <c r="BF39" s="158">
        <v>820.37667734184993</v>
      </c>
      <c r="BG39" s="158">
        <v>783.1927284165231</v>
      </c>
      <c r="BH39" s="158">
        <v>667.30166174206875</v>
      </c>
      <c r="BI39" s="158">
        <v>709.20559716398043</v>
      </c>
      <c r="BJ39" s="158">
        <v>676.81209678064795</v>
      </c>
      <c r="BK39" s="158">
        <v>586.62757116945579</v>
      </c>
      <c r="BL39" s="158">
        <v>971.63975968791851</v>
      </c>
      <c r="BM39" s="158">
        <v>1434.4517828448829</v>
      </c>
      <c r="BN39" s="158">
        <v>1038.283265696615</v>
      </c>
      <c r="BO39" s="158">
        <v>954.89629482429814</v>
      </c>
      <c r="BP39" s="158">
        <v>829.05567931812789</v>
      </c>
      <c r="BQ39" s="158">
        <v>645.86305095967259</v>
      </c>
      <c r="BR39" s="158">
        <v>447.80494311857262</v>
      </c>
      <c r="BS39" s="158">
        <v>372.89735525869878</v>
      </c>
      <c r="BT39" s="158">
        <v>311.59416051338007</v>
      </c>
      <c r="BU39" s="158">
        <v>260.08930342507222</v>
      </c>
      <c r="BV39" s="158">
        <v>176.47454989575209</v>
      </c>
      <c r="BW39" s="158">
        <v>123.00143283824016</v>
      </c>
      <c r="BX39" s="158">
        <v>637.52863076428991</v>
      </c>
      <c r="BY39" s="158">
        <v>199.3491120300373</v>
      </c>
      <c r="BZ39" s="158">
        <v>91.152060242536962</v>
      </c>
      <c r="CA39" s="158">
        <v>69.713979332753055</v>
      </c>
      <c r="CB39" s="158">
        <v>80.681870233058206</v>
      </c>
      <c r="CC39" s="158">
        <v>77.050444590089256</v>
      </c>
      <c r="CD39" s="158">
        <v>73.147137001049686</v>
      </c>
      <c r="CE39" s="159">
        <v>72.647279452157406</v>
      </c>
    </row>
    <row r="40" spans="1:83" x14ac:dyDescent="0.35">
      <c r="A40" s="152"/>
      <c r="B40" s="74" t="s">
        <v>238</v>
      </c>
      <c r="C40" s="157" t="s">
        <v>231</v>
      </c>
      <c r="D40" s="158">
        <v>0</v>
      </c>
      <c r="E40" s="158">
        <v>0</v>
      </c>
      <c r="F40" s="158">
        <v>0</v>
      </c>
      <c r="G40" s="158">
        <v>0</v>
      </c>
      <c r="H40" s="158">
        <v>0</v>
      </c>
      <c r="I40" s="158">
        <v>0</v>
      </c>
      <c r="J40" s="158">
        <v>0</v>
      </c>
      <c r="K40" s="158">
        <v>0</v>
      </c>
      <c r="L40" s="158">
        <v>0</v>
      </c>
      <c r="M40" s="158">
        <v>0</v>
      </c>
      <c r="N40" s="158">
        <v>0</v>
      </c>
      <c r="O40" s="158">
        <v>0</v>
      </c>
      <c r="P40" s="158">
        <v>0</v>
      </c>
      <c r="Q40" s="158">
        <v>0</v>
      </c>
      <c r="R40" s="158">
        <v>0</v>
      </c>
      <c r="S40" s="158">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58">
        <v>0</v>
      </c>
      <c r="AM40" s="158">
        <v>0</v>
      </c>
      <c r="AN40" s="158">
        <v>0</v>
      </c>
      <c r="AO40" s="158">
        <v>0</v>
      </c>
      <c r="AP40" s="158">
        <v>0</v>
      </c>
      <c r="AQ40" s="158">
        <v>0</v>
      </c>
      <c r="AR40" s="158">
        <v>0</v>
      </c>
      <c r="AS40" s="158">
        <v>0</v>
      </c>
      <c r="AT40" s="158">
        <v>0</v>
      </c>
      <c r="AU40" s="158">
        <v>0</v>
      </c>
      <c r="AV40" s="158">
        <v>0</v>
      </c>
      <c r="AW40" s="158">
        <v>0</v>
      </c>
      <c r="AX40" s="158">
        <v>0</v>
      </c>
      <c r="AY40" s="158">
        <v>0</v>
      </c>
      <c r="AZ40" s="158">
        <v>3160.8000447645168</v>
      </c>
      <c r="BA40" s="158">
        <v>5889.5476275314622</v>
      </c>
      <c r="BB40" s="158">
        <v>5220.1871893295774</v>
      </c>
      <c r="BC40" s="158">
        <v>4674.8172322722794</v>
      </c>
      <c r="BD40" s="158">
        <v>4021.0947174921016</v>
      </c>
      <c r="BE40" s="158">
        <v>3455.6167169048317</v>
      </c>
      <c r="BF40" s="158">
        <v>3330.3470792296521</v>
      </c>
      <c r="BG40" s="158">
        <v>3168.5078260676928</v>
      </c>
      <c r="BH40" s="158">
        <v>2636.6880632175953</v>
      </c>
      <c r="BI40" s="158">
        <v>2661.7769344377475</v>
      </c>
      <c r="BJ40" s="158">
        <v>2778.2977997913922</v>
      </c>
      <c r="BK40" s="158">
        <v>2514.3735818522446</v>
      </c>
      <c r="BL40" s="158">
        <v>2842.853363932285</v>
      </c>
      <c r="BM40" s="158">
        <v>4737.1712609114602</v>
      </c>
      <c r="BN40" s="158">
        <v>4759.2387150380164</v>
      </c>
      <c r="BO40" s="158">
        <v>5328.0606613662103</v>
      </c>
      <c r="BP40" s="158">
        <v>5642.0730718028271</v>
      </c>
      <c r="BQ40" s="158">
        <v>4673.5285397816224</v>
      </c>
      <c r="BR40" s="158">
        <v>3269.6940514128532</v>
      </c>
      <c r="BS40" s="158">
        <v>2410.9294064894239</v>
      </c>
      <c r="BT40" s="158">
        <v>1899.747391963198</v>
      </c>
      <c r="BU40" s="158">
        <v>1673.1805938467501</v>
      </c>
      <c r="BV40" s="158">
        <v>1303.3525341978282</v>
      </c>
      <c r="BW40" s="158">
        <v>669.61367651827436</v>
      </c>
      <c r="BX40" s="158">
        <v>454.35308069707099</v>
      </c>
      <c r="BY40" s="158">
        <v>314.60194044918688</v>
      </c>
      <c r="BZ40" s="158">
        <v>193.83405320783314</v>
      </c>
      <c r="CA40" s="158">
        <v>134.93343312487099</v>
      </c>
      <c r="CB40" s="158">
        <v>81.491559191885273</v>
      </c>
      <c r="CC40" s="158">
        <v>0</v>
      </c>
      <c r="CD40" s="158">
        <v>0</v>
      </c>
      <c r="CE40" s="159">
        <v>0</v>
      </c>
    </row>
    <row r="41" spans="1:83" ht="25.5" customHeight="1" x14ac:dyDescent="0.35">
      <c r="A41" s="152"/>
      <c r="B41" s="53" t="s">
        <v>254</v>
      </c>
      <c r="C41" s="157" t="s">
        <v>225</v>
      </c>
      <c r="D41" s="158">
        <v>0</v>
      </c>
      <c r="E41" s="158">
        <v>0</v>
      </c>
      <c r="F41" s="158">
        <v>0</v>
      </c>
      <c r="G41" s="158">
        <v>0</v>
      </c>
      <c r="H41" s="158">
        <v>0</v>
      </c>
      <c r="I41" s="158">
        <v>0</v>
      </c>
      <c r="J41" s="158">
        <v>0</v>
      </c>
      <c r="K41" s="158">
        <v>0</v>
      </c>
      <c r="L41" s="158">
        <v>0</v>
      </c>
      <c r="M41" s="158">
        <v>0</v>
      </c>
      <c r="N41" s="158">
        <v>0</v>
      </c>
      <c r="O41" s="158">
        <v>0</v>
      </c>
      <c r="P41" s="158">
        <v>0</v>
      </c>
      <c r="Q41" s="158">
        <v>0</v>
      </c>
      <c r="R41" s="158">
        <v>0</v>
      </c>
      <c r="S41" s="158">
        <v>0</v>
      </c>
      <c r="T41" s="158">
        <v>0</v>
      </c>
      <c r="U41" s="158">
        <v>0</v>
      </c>
      <c r="V41" s="158">
        <v>0</v>
      </c>
      <c r="W41" s="158">
        <v>0</v>
      </c>
      <c r="X41" s="158">
        <v>0</v>
      </c>
      <c r="Y41" s="158">
        <v>0</v>
      </c>
      <c r="Z41" s="158">
        <v>642.23525651751243</v>
      </c>
      <c r="AA41" s="158">
        <v>626.81007495228323</v>
      </c>
      <c r="AB41" s="158">
        <v>577.72991940676798</v>
      </c>
      <c r="AC41" s="158">
        <v>530.93984841646466</v>
      </c>
      <c r="AD41" s="158">
        <v>493.98996945167346</v>
      </c>
      <c r="AE41" s="158">
        <v>464.34554802551929</v>
      </c>
      <c r="AF41" s="158">
        <v>600.26345457181014</v>
      </c>
      <c r="AG41" s="158">
        <v>598.66830153637852</v>
      </c>
      <c r="AH41" s="158">
        <v>613.24676236907271</v>
      </c>
      <c r="AI41" s="158">
        <v>623.66983669905892</v>
      </c>
      <c r="AJ41" s="158">
        <v>622.97571470326898</v>
      </c>
      <c r="AK41" s="158">
        <v>595.99111596302623</v>
      </c>
      <c r="AL41" s="158">
        <v>532.85577549262803</v>
      </c>
      <c r="AM41" s="158">
        <v>470.11816205092958</v>
      </c>
      <c r="AN41" s="158">
        <v>506.34359684960998</v>
      </c>
      <c r="AO41" s="158">
        <v>486.83566567790956</v>
      </c>
      <c r="AP41" s="158">
        <v>476.9907841876522</v>
      </c>
      <c r="AQ41" s="158">
        <v>135.92780263988013</v>
      </c>
      <c r="AR41" s="158">
        <v>67.184998952341743</v>
      </c>
      <c r="AS41" s="158">
        <v>70.011261486803065</v>
      </c>
      <c r="AT41" s="158">
        <v>71.679578482839389</v>
      </c>
      <c r="AU41" s="158">
        <v>62.02192551778586</v>
      </c>
      <c r="AV41" s="158">
        <v>61.261324416143481</v>
      </c>
      <c r="AW41" s="158">
        <v>62.376791485764485</v>
      </c>
      <c r="AX41" s="158">
        <v>50.190351765283381</v>
      </c>
      <c r="AY41" s="158">
        <v>51.277342814340663</v>
      </c>
      <c r="AZ41" s="158">
        <v>56.423922706784978</v>
      </c>
      <c r="BA41" s="158">
        <v>61.61488361226251</v>
      </c>
      <c r="BB41" s="158">
        <v>64.779810728994377</v>
      </c>
      <c r="BC41" s="158">
        <v>63.981265772456659</v>
      </c>
      <c r="BD41" s="158">
        <v>73.829802618368731</v>
      </c>
      <c r="BE41" s="158">
        <v>90.272641652974897</v>
      </c>
      <c r="BF41" s="158">
        <v>108.72374973992676</v>
      </c>
      <c r="BG41" s="158">
        <v>197.06067041348965</v>
      </c>
      <c r="BH41" s="158">
        <v>224.46170878096319</v>
      </c>
      <c r="BI41" s="158">
        <v>238.65406677093102</v>
      </c>
      <c r="BJ41" s="158">
        <v>248.3774374501516</v>
      </c>
      <c r="BK41" s="158">
        <v>341.28017708698309</v>
      </c>
      <c r="BL41" s="158">
        <v>428.46741018531606</v>
      </c>
      <c r="BM41" s="158">
        <v>453.93347523385717</v>
      </c>
      <c r="BN41" s="158">
        <v>444.84951766736702</v>
      </c>
      <c r="BO41" s="158">
        <v>465.47584668273043</v>
      </c>
      <c r="BP41" s="158">
        <v>495.39476943315407</v>
      </c>
      <c r="BQ41" s="158">
        <v>490.4794365083788</v>
      </c>
      <c r="BR41" s="158">
        <v>505.22868110463787</v>
      </c>
      <c r="BS41" s="158">
        <v>530.57911271937132</v>
      </c>
      <c r="BT41" s="158">
        <v>514.61920309797733</v>
      </c>
      <c r="BU41" s="158">
        <v>495.69978638703213</v>
      </c>
      <c r="BV41" s="158">
        <v>487.2519660279479</v>
      </c>
      <c r="BW41" s="158">
        <v>465.66231930532365</v>
      </c>
      <c r="BX41" s="158">
        <v>400.48777626306344</v>
      </c>
      <c r="BY41" s="158">
        <v>380.00547960696451</v>
      </c>
      <c r="BZ41" s="158">
        <v>388.55787692185226</v>
      </c>
      <c r="CA41" s="158">
        <v>417.86197878075501</v>
      </c>
      <c r="CB41" s="158">
        <v>436.55615449731005</v>
      </c>
      <c r="CC41" s="158">
        <v>433.0622382514286</v>
      </c>
      <c r="CD41" s="158">
        <v>440.6776116382963</v>
      </c>
      <c r="CE41" s="159">
        <v>449.91463245819494</v>
      </c>
    </row>
    <row r="42" spans="1:83" x14ac:dyDescent="0.35">
      <c r="A42" s="152"/>
      <c r="B42" s="53" t="s">
        <v>255</v>
      </c>
      <c r="C42" s="157" t="s">
        <v>225</v>
      </c>
      <c r="D42" s="158">
        <v>0</v>
      </c>
      <c r="E42" s="158">
        <v>0</v>
      </c>
      <c r="F42" s="158">
        <v>0</v>
      </c>
      <c r="G42" s="158">
        <v>0</v>
      </c>
      <c r="H42" s="158">
        <v>0</v>
      </c>
      <c r="I42" s="158">
        <v>0</v>
      </c>
      <c r="J42" s="158">
        <v>0</v>
      </c>
      <c r="K42" s="158">
        <v>0</v>
      </c>
      <c r="L42" s="158">
        <v>0</v>
      </c>
      <c r="M42" s="158">
        <v>0</v>
      </c>
      <c r="N42" s="158">
        <v>0</v>
      </c>
      <c r="O42" s="158">
        <v>0</v>
      </c>
      <c r="P42" s="158">
        <v>0</v>
      </c>
      <c r="Q42" s="158">
        <v>0</v>
      </c>
      <c r="R42" s="158">
        <v>0</v>
      </c>
      <c r="S42" s="158">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93.447125694334886</v>
      </c>
      <c r="AI42" s="158">
        <v>79.829739097479546</v>
      </c>
      <c r="AJ42" s="158">
        <v>66.896721041961769</v>
      </c>
      <c r="AK42" s="158">
        <v>60.353530730433029</v>
      </c>
      <c r="AL42" s="158">
        <v>56.090081630802956</v>
      </c>
      <c r="AM42" s="158">
        <v>56.680913155076617</v>
      </c>
      <c r="AN42" s="158">
        <v>56.609843126043351</v>
      </c>
      <c r="AO42" s="158">
        <v>50.464672661734525</v>
      </c>
      <c r="AP42" s="158">
        <v>39.676727519515715</v>
      </c>
      <c r="AQ42" s="158">
        <v>1.1625086971526419</v>
      </c>
      <c r="AR42" s="158">
        <v>0</v>
      </c>
      <c r="AS42" s="158">
        <v>0</v>
      </c>
      <c r="AT42" s="158">
        <v>0</v>
      </c>
      <c r="AU42" s="158">
        <v>0</v>
      </c>
      <c r="AV42" s="158">
        <v>0</v>
      </c>
      <c r="AW42" s="158">
        <v>0</v>
      </c>
      <c r="AX42" s="158">
        <v>0</v>
      </c>
      <c r="AY42" s="158">
        <v>0</v>
      </c>
      <c r="AZ42" s="158">
        <v>0</v>
      </c>
      <c r="BA42" s="158">
        <v>0</v>
      </c>
      <c r="BB42" s="158">
        <v>0</v>
      </c>
      <c r="BC42" s="158">
        <v>0</v>
      </c>
      <c r="BD42" s="158">
        <v>0</v>
      </c>
      <c r="BE42" s="158">
        <v>0</v>
      </c>
      <c r="BF42" s="158">
        <v>0</v>
      </c>
      <c r="BG42" s="158">
        <v>0</v>
      </c>
      <c r="BH42" s="158">
        <v>0</v>
      </c>
      <c r="BI42" s="158">
        <v>0</v>
      </c>
      <c r="BJ42" s="158">
        <v>0</v>
      </c>
      <c r="BK42" s="158">
        <v>0</v>
      </c>
      <c r="BL42" s="158">
        <v>0</v>
      </c>
      <c r="BM42" s="158">
        <v>0</v>
      </c>
      <c r="BN42" s="158">
        <v>0</v>
      </c>
      <c r="BO42" s="158">
        <v>0</v>
      </c>
      <c r="BP42" s="158">
        <v>0</v>
      </c>
      <c r="BQ42" s="158">
        <v>0</v>
      </c>
      <c r="BR42" s="158">
        <v>0</v>
      </c>
      <c r="BS42" s="158">
        <v>0</v>
      </c>
      <c r="BT42" s="158">
        <v>0</v>
      </c>
      <c r="BU42" s="158">
        <v>0</v>
      </c>
      <c r="BV42" s="158">
        <v>0</v>
      </c>
      <c r="BW42" s="158">
        <v>0</v>
      </c>
      <c r="BX42" s="158">
        <v>0</v>
      </c>
      <c r="BY42" s="158">
        <v>0</v>
      </c>
      <c r="BZ42" s="158">
        <v>0</v>
      </c>
      <c r="CA42" s="158">
        <v>0</v>
      </c>
      <c r="CB42" s="158">
        <v>0</v>
      </c>
      <c r="CC42" s="158">
        <v>0</v>
      </c>
      <c r="CD42" s="158">
        <v>0</v>
      </c>
      <c r="CE42" s="159">
        <v>0</v>
      </c>
    </row>
    <row r="43" spans="1:83" x14ac:dyDescent="0.35">
      <c r="A43" s="152"/>
      <c r="B43" s="53" t="s">
        <v>256</v>
      </c>
      <c r="C43" s="157" t="s">
        <v>222</v>
      </c>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v>7.358307228477643</v>
      </c>
      <c r="BM43" s="158">
        <v>9.2769067873682598</v>
      </c>
      <c r="BN43" s="158">
        <v>11.985447864682765</v>
      </c>
      <c r="BO43" s="158">
        <v>12.1143024191656</v>
      </c>
      <c r="BP43" s="158">
        <v>11.775558716398118</v>
      </c>
      <c r="BQ43" s="158">
        <v>11.30186275947878</v>
      </c>
      <c r="BR43" s="158">
        <v>45.521696619799641</v>
      </c>
      <c r="BS43" s="158">
        <v>52.697429413530848</v>
      </c>
      <c r="BT43" s="158">
        <v>48.673086944478534</v>
      </c>
      <c r="BU43" s="158">
        <v>56.39732182693632</v>
      </c>
      <c r="BV43" s="158">
        <v>46.751663935092026</v>
      </c>
      <c r="BW43" s="158">
        <v>48.734861748970943</v>
      </c>
      <c r="BX43" s="158">
        <v>43.714139811059304</v>
      </c>
      <c r="BY43" s="158">
        <v>43.974158403947023</v>
      </c>
      <c r="BZ43" s="158">
        <v>41.223483928262851</v>
      </c>
      <c r="CA43" s="158">
        <v>41.095349940129225</v>
      </c>
      <c r="CB43" s="158">
        <v>41.138322119053662</v>
      </c>
      <c r="CC43" s="158">
        <v>40.5460203240727</v>
      </c>
      <c r="CD43" s="158">
        <v>39.665213963201666</v>
      </c>
      <c r="CE43" s="159">
        <v>38.719085790600218</v>
      </c>
    </row>
    <row r="44" spans="1:83" x14ac:dyDescent="0.35">
      <c r="A44" s="152"/>
      <c r="B44" s="53" t="s">
        <v>257</v>
      </c>
      <c r="C44" s="157" t="s">
        <v>222</v>
      </c>
      <c r="D44" s="158">
        <v>0</v>
      </c>
      <c r="E44" s="158">
        <v>0</v>
      </c>
      <c r="F44" s="158">
        <v>0</v>
      </c>
      <c r="G44" s="158">
        <v>0</v>
      </c>
      <c r="H44" s="158">
        <v>0</v>
      </c>
      <c r="I44" s="158">
        <v>0</v>
      </c>
      <c r="J44" s="158">
        <v>0</v>
      </c>
      <c r="K44" s="158">
        <v>0</v>
      </c>
      <c r="L44" s="158">
        <v>0</v>
      </c>
      <c r="M44" s="158">
        <v>0</v>
      </c>
      <c r="N44" s="158">
        <v>0</v>
      </c>
      <c r="O44" s="158">
        <v>0</v>
      </c>
      <c r="P44" s="158">
        <v>0</v>
      </c>
      <c r="Q44" s="158">
        <v>0</v>
      </c>
      <c r="R44" s="158">
        <v>0</v>
      </c>
      <c r="S44" s="158">
        <v>0</v>
      </c>
      <c r="T44" s="158">
        <v>0</v>
      </c>
      <c r="U44" s="158">
        <v>0</v>
      </c>
      <c r="V44" s="158">
        <v>0</v>
      </c>
      <c r="W44" s="158">
        <v>0</v>
      </c>
      <c r="X44" s="158">
        <v>0</v>
      </c>
      <c r="Y44" s="158">
        <v>0</v>
      </c>
      <c r="Z44" s="158">
        <v>0</v>
      </c>
      <c r="AA44" s="158">
        <v>0</v>
      </c>
      <c r="AB44" s="158">
        <v>0</v>
      </c>
      <c r="AC44" s="158">
        <v>0</v>
      </c>
      <c r="AD44" s="158">
        <v>0</v>
      </c>
      <c r="AE44" s="158">
        <v>1.688529265547343</v>
      </c>
      <c r="AF44" s="158">
        <v>60.767411450479543</v>
      </c>
      <c r="AG44" s="158">
        <v>128.84383011326406</v>
      </c>
      <c r="AH44" s="158">
        <v>274.50093172710871</v>
      </c>
      <c r="AI44" s="158">
        <v>394.15933679380527</v>
      </c>
      <c r="AJ44" s="158">
        <v>522.63063314032638</v>
      </c>
      <c r="AK44" s="158">
        <v>652.57255102280715</v>
      </c>
      <c r="AL44" s="158">
        <v>827.32870405434358</v>
      </c>
      <c r="AM44" s="158">
        <v>1013.5880940672524</v>
      </c>
      <c r="AN44" s="158">
        <v>1119.6168973817462</v>
      </c>
      <c r="AO44" s="158">
        <v>1252.7112860736452</v>
      </c>
      <c r="AP44" s="158">
        <v>1456.7027103593628</v>
      </c>
      <c r="AQ44" s="158">
        <v>1597.0351622897292</v>
      </c>
      <c r="AR44" s="158">
        <v>1688.6013097310931</v>
      </c>
      <c r="AS44" s="158">
        <v>1777.4784949300033</v>
      </c>
      <c r="AT44" s="158">
        <v>1880.6345204692041</v>
      </c>
      <c r="AU44" s="158">
        <v>2127.870447642254</v>
      </c>
      <c r="AV44" s="158">
        <v>132.83399937369626</v>
      </c>
      <c r="AW44" s="158">
        <v>0</v>
      </c>
      <c r="AX44" s="158">
        <v>0</v>
      </c>
      <c r="AY44" s="158">
        <v>0</v>
      </c>
      <c r="AZ44" s="158">
        <v>0</v>
      </c>
      <c r="BA44" s="158">
        <v>0</v>
      </c>
      <c r="BB44" s="158">
        <v>0</v>
      </c>
      <c r="BC44" s="158">
        <v>0</v>
      </c>
      <c r="BD44" s="158">
        <v>0</v>
      </c>
      <c r="BE44" s="158">
        <v>0</v>
      </c>
      <c r="BF44" s="158">
        <v>0</v>
      </c>
      <c r="BG44" s="158">
        <v>0</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9">
        <v>0</v>
      </c>
    </row>
    <row r="45" spans="1:83" x14ac:dyDescent="0.35">
      <c r="A45" s="152"/>
      <c r="B45" s="53" t="s">
        <v>30</v>
      </c>
      <c r="C45" s="157" t="s">
        <v>222</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v>
      </c>
      <c r="AF45" s="158">
        <v>0</v>
      </c>
      <c r="AG45" s="158">
        <v>0</v>
      </c>
      <c r="AH45" s="158">
        <v>0</v>
      </c>
      <c r="AI45" s="158">
        <v>0</v>
      </c>
      <c r="AJ45" s="158">
        <v>0</v>
      </c>
      <c r="AK45" s="158">
        <v>0</v>
      </c>
      <c r="AL45" s="158">
        <v>0</v>
      </c>
      <c r="AM45" s="158">
        <v>0</v>
      </c>
      <c r="AN45" s="158">
        <v>0</v>
      </c>
      <c r="AO45" s="158">
        <v>0</v>
      </c>
      <c r="AP45" s="158">
        <v>0</v>
      </c>
      <c r="AQ45" s="158">
        <v>0</v>
      </c>
      <c r="AR45" s="158">
        <v>0</v>
      </c>
      <c r="AS45" s="158">
        <v>0</v>
      </c>
      <c r="AT45" s="158">
        <v>0</v>
      </c>
      <c r="AU45" s="158">
        <v>0</v>
      </c>
      <c r="AV45" s="158">
        <v>0</v>
      </c>
      <c r="AW45" s="158">
        <v>0</v>
      </c>
      <c r="AX45" s="158">
        <v>0</v>
      </c>
      <c r="AY45" s="158">
        <v>0</v>
      </c>
      <c r="AZ45" s="158">
        <v>0</v>
      </c>
      <c r="BA45" s="158">
        <v>0</v>
      </c>
      <c r="BB45" s="158">
        <v>0</v>
      </c>
      <c r="BC45" s="158">
        <v>0.94798206577252331</v>
      </c>
      <c r="BD45" s="158">
        <v>70.59016151315906</v>
      </c>
      <c r="BE45" s="158">
        <v>132.67130665063971</v>
      </c>
      <c r="BF45" s="158">
        <v>284.92288804009456</v>
      </c>
      <c r="BG45" s="158">
        <v>215.16943576756034</v>
      </c>
      <c r="BH45" s="158">
        <v>130.83270728358028</v>
      </c>
      <c r="BI45" s="158">
        <v>104.64809316894494</v>
      </c>
      <c r="BJ45" s="158">
        <v>122.37740780751282</v>
      </c>
      <c r="BK45" s="158">
        <v>152.14340481829498</v>
      </c>
      <c r="BL45" s="158">
        <v>149.8572000987279</v>
      </c>
      <c r="BM45" s="158">
        <v>151.66003030989435</v>
      </c>
      <c r="BN45" s="158">
        <v>179.02563359127549</v>
      </c>
      <c r="BO45" s="158">
        <v>59.875076760030879</v>
      </c>
      <c r="BP45" s="158">
        <v>1.744351798847632</v>
      </c>
      <c r="BQ45" s="158">
        <v>1.0659556506008192</v>
      </c>
      <c r="BR45" s="158">
        <v>0.50018468875008892</v>
      </c>
      <c r="BS45" s="158">
        <v>0.11259745030898718</v>
      </c>
      <c r="BT45" s="158">
        <v>3.3011423262113079E-2</v>
      </c>
      <c r="BU45" s="158">
        <v>3.7521940641186788E-2</v>
      </c>
      <c r="BV45" s="158">
        <v>0</v>
      </c>
      <c r="BW45" s="158">
        <v>0</v>
      </c>
      <c r="BX45" s="158">
        <v>0</v>
      </c>
      <c r="BY45" s="158">
        <v>0</v>
      </c>
      <c r="BZ45" s="158">
        <v>0</v>
      </c>
      <c r="CA45" s="158">
        <v>0</v>
      </c>
      <c r="CB45" s="158">
        <v>0</v>
      </c>
      <c r="CC45" s="158">
        <v>0</v>
      </c>
      <c r="CD45" s="158">
        <v>0</v>
      </c>
      <c r="CE45" s="159">
        <v>0</v>
      </c>
    </row>
    <row r="46" spans="1:83" ht="27" customHeight="1" x14ac:dyDescent="0.35">
      <c r="A46" s="152"/>
      <c r="B46" s="53" t="s">
        <v>258</v>
      </c>
      <c r="C46" s="157" t="s">
        <v>222</v>
      </c>
      <c r="D46" s="158">
        <v>0</v>
      </c>
      <c r="E46" s="158">
        <v>0</v>
      </c>
      <c r="F46" s="158">
        <v>0</v>
      </c>
      <c r="G46" s="158">
        <v>0</v>
      </c>
      <c r="H46" s="158">
        <v>0</v>
      </c>
      <c r="I46" s="158">
        <v>0</v>
      </c>
      <c r="J46" s="158">
        <v>0</v>
      </c>
      <c r="K46" s="158">
        <v>0</v>
      </c>
      <c r="L46" s="158">
        <v>0</v>
      </c>
      <c r="M46" s="158">
        <v>0</v>
      </c>
      <c r="N46" s="158">
        <v>0</v>
      </c>
      <c r="O46" s="158">
        <v>0</v>
      </c>
      <c r="P46" s="158">
        <v>0</v>
      </c>
      <c r="Q46" s="158">
        <v>0</v>
      </c>
      <c r="R46" s="158">
        <v>0</v>
      </c>
      <c r="S46" s="158">
        <v>0</v>
      </c>
      <c r="T46" s="158">
        <v>0</v>
      </c>
      <c r="U46" s="158">
        <v>0</v>
      </c>
      <c r="V46" s="158">
        <v>0</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58">
        <v>0</v>
      </c>
      <c r="AM46" s="158">
        <v>0</v>
      </c>
      <c r="AN46" s="158">
        <v>0</v>
      </c>
      <c r="AO46" s="158">
        <v>0</v>
      </c>
      <c r="AP46" s="158">
        <v>0</v>
      </c>
      <c r="AQ46" s="158">
        <v>0</v>
      </c>
      <c r="AR46" s="158">
        <v>0</v>
      </c>
      <c r="AS46" s="158">
        <v>0</v>
      </c>
      <c r="AT46" s="158">
        <v>0</v>
      </c>
      <c r="AU46" s="158">
        <v>0</v>
      </c>
      <c r="AV46" s="158">
        <v>0</v>
      </c>
      <c r="AW46" s="158">
        <v>0</v>
      </c>
      <c r="AX46" s="158">
        <v>0</v>
      </c>
      <c r="AY46" s="158">
        <v>0</v>
      </c>
      <c r="AZ46" s="158">
        <v>0</v>
      </c>
      <c r="BA46" s="158">
        <v>0</v>
      </c>
      <c r="BB46" s="158">
        <v>0</v>
      </c>
      <c r="BC46" s="158">
        <v>0</v>
      </c>
      <c r="BD46" s="158">
        <v>0</v>
      </c>
      <c r="BE46" s="158">
        <v>0</v>
      </c>
      <c r="BF46" s="158">
        <v>0</v>
      </c>
      <c r="BG46" s="158">
        <v>0</v>
      </c>
      <c r="BH46" s="158">
        <v>0</v>
      </c>
      <c r="BI46" s="158">
        <v>0</v>
      </c>
      <c r="BJ46" s="158">
        <v>0</v>
      </c>
      <c r="BK46" s="158">
        <v>0</v>
      </c>
      <c r="BL46" s="158">
        <v>0</v>
      </c>
      <c r="BM46" s="158">
        <v>0</v>
      </c>
      <c r="BN46" s="158">
        <v>0</v>
      </c>
      <c r="BO46" s="158">
        <v>6.5019947905707864</v>
      </c>
      <c r="BP46" s="158">
        <v>22.883153857768399</v>
      </c>
      <c r="BQ46" s="158">
        <v>40.211829189482998</v>
      </c>
      <c r="BR46" s="158">
        <v>37.75271377471288</v>
      </c>
      <c r="BS46" s="158">
        <v>26.660245073876712</v>
      </c>
      <c r="BT46" s="158">
        <v>23.97499744337588</v>
      </c>
      <c r="BU46" s="158">
        <v>16.577026367962478</v>
      </c>
      <c r="BV46" s="158">
        <v>14.488342742893787</v>
      </c>
      <c r="BW46" s="158">
        <v>15.395341655470796</v>
      </c>
      <c r="BX46" s="158">
        <v>11.720638929158538</v>
      </c>
      <c r="BY46" s="158">
        <v>18.953833794872637</v>
      </c>
      <c r="BZ46" s="158">
        <v>5.8528089999999997</v>
      </c>
      <c r="CA46" s="158">
        <v>0</v>
      </c>
      <c r="CB46" s="158">
        <v>0</v>
      </c>
      <c r="CC46" s="158">
        <v>0</v>
      </c>
      <c r="CD46" s="158">
        <v>0</v>
      </c>
      <c r="CE46" s="159">
        <v>0</v>
      </c>
    </row>
    <row r="47" spans="1:83" x14ac:dyDescent="0.35">
      <c r="A47" s="152"/>
      <c r="B47" s="53" t="s">
        <v>259</v>
      </c>
      <c r="C47" s="157" t="s">
        <v>222</v>
      </c>
      <c r="D47" s="158">
        <v>0</v>
      </c>
      <c r="E47" s="158">
        <v>0</v>
      </c>
      <c r="F47" s="158">
        <v>0</v>
      </c>
      <c r="G47" s="158">
        <v>0</v>
      </c>
      <c r="H47" s="158">
        <v>0</v>
      </c>
      <c r="I47" s="158">
        <v>0</v>
      </c>
      <c r="J47" s="158">
        <v>0</v>
      </c>
      <c r="K47" s="158">
        <v>0</v>
      </c>
      <c r="L47" s="158">
        <v>0</v>
      </c>
      <c r="M47" s="158">
        <v>0</v>
      </c>
      <c r="N47" s="158">
        <v>0</v>
      </c>
      <c r="O47" s="158">
        <v>0</v>
      </c>
      <c r="P47" s="158">
        <v>0</v>
      </c>
      <c r="Q47" s="158">
        <v>0</v>
      </c>
      <c r="R47" s="158">
        <v>0</v>
      </c>
      <c r="S47" s="158">
        <v>0</v>
      </c>
      <c r="T47" s="158">
        <v>0</v>
      </c>
      <c r="U47" s="158">
        <v>0</v>
      </c>
      <c r="V47" s="158">
        <v>0</v>
      </c>
      <c r="W47" s="158">
        <v>0</v>
      </c>
      <c r="X47" s="158">
        <v>0</v>
      </c>
      <c r="Y47" s="158">
        <v>0</v>
      </c>
      <c r="Z47" s="158">
        <v>0</v>
      </c>
      <c r="AA47" s="158">
        <v>0</v>
      </c>
      <c r="AB47" s="158">
        <v>0</v>
      </c>
      <c r="AC47" s="158">
        <v>0</v>
      </c>
      <c r="AD47" s="158">
        <v>0</v>
      </c>
      <c r="AE47" s="158">
        <v>0</v>
      </c>
      <c r="AF47" s="158">
        <v>131.90974680713853</v>
      </c>
      <c r="AG47" s="158">
        <v>39.043584882807295</v>
      </c>
      <c r="AH47" s="158">
        <v>128.48979782971045</v>
      </c>
      <c r="AI47" s="158">
        <v>214.54242382447626</v>
      </c>
      <c r="AJ47" s="158">
        <v>255.04374897247925</v>
      </c>
      <c r="AK47" s="158">
        <v>286.67927096955691</v>
      </c>
      <c r="AL47" s="158">
        <v>319.01233927519183</v>
      </c>
      <c r="AM47" s="158">
        <v>356.75633574077636</v>
      </c>
      <c r="AN47" s="158">
        <v>377.39895417362231</v>
      </c>
      <c r="AO47" s="158">
        <v>397.78036098073096</v>
      </c>
      <c r="AP47" s="158">
        <v>419.43969092059473</v>
      </c>
      <c r="AQ47" s="158">
        <v>435.78808171855945</v>
      </c>
      <c r="AR47" s="158">
        <v>447.92416327946989</v>
      </c>
      <c r="AS47" s="158">
        <v>460.74519981535803</v>
      </c>
      <c r="AT47" s="158">
        <v>487.2869939701215</v>
      </c>
      <c r="AU47" s="158">
        <v>498.21850427231681</v>
      </c>
      <c r="AV47" s="158">
        <v>0</v>
      </c>
      <c r="AW47" s="158">
        <v>0</v>
      </c>
      <c r="AX47" s="158">
        <v>0</v>
      </c>
      <c r="AY47" s="158">
        <v>0</v>
      </c>
      <c r="AZ47" s="158">
        <v>0</v>
      </c>
      <c r="BA47" s="158">
        <v>0</v>
      </c>
      <c r="BB47" s="158">
        <v>0</v>
      </c>
      <c r="BC47" s="158">
        <v>0</v>
      </c>
      <c r="BD47" s="158">
        <v>0</v>
      </c>
      <c r="BE47" s="158">
        <v>0</v>
      </c>
      <c r="BF47" s="158">
        <v>0</v>
      </c>
      <c r="BG47" s="158">
        <v>0</v>
      </c>
      <c r="BH47" s="158">
        <v>0</v>
      </c>
      <c r="BI47" s="158">
        <v>0</v>
      </c>
      <c r="BJ47" s="158">
        <v>0</v>
      </c>
      <c r="BK47" s="158">
        <v>0</v>
      </c>
      <c r="BL47" s="158">
        <v>0</v>
      </c>
      <c r="BM47" s="158">
        <v>0</v>
      </c>
      <c r="BN47" s="158">
        <v>0</v>
      </c>
      <c r="BO47" s="158">
        <v>0</v>
      </c>
      <c r="BP47" s="158">
        <v>0</v>
      </c>
      <c r="BQ47" s="158">
        <v>0</v>
      </c>
      <c r="BR47" s="158">
        <v>0</v>
      </c>
      <c r="BS47" s="158">
        <v>0</v>
      </c>
      <c r="BT47" s="158">
        <v>0</v>
      </c>
      <c r="BU47" s="158">
        <v>0</v>
      </c>
      <c r="BV47" s="158">
        <v>0</v>
      </c>
      <c r="BW47" s="158">
        <v>0</v>
      </c>
      <c r="BX47" s="158">
        <v>0</v>
      </c>
      <c r="BY47" s="158">
        <v>0</v>
      </c>
      <c r="BZ47" s="158">
        <v>0</v>
      </c>
      <c r="CA47" s="158">
        <v>0</v>
      </c>
      <c r="CB47" s="158">
        <v>0</v>
      </c>
      <c r="CC47" s="158">
        <v>0</v>
      </c>
      <c r="CD47" s="158">
        <v>0</v>
      </c>
      <c r="CE47" s="159">
        <v>0</v>
      </c>
    </row>
    <row r="48" spans="1:83" x14ac:dyDescent="0.35">
      <c r="A48" s="152"/>
      <c r="B48" s="53" t="s">
        <v>260</v>
      </c>
      <c r="C48" s="157" t="s">
        <v>222</v>
      </c>
      <c r="D48" s="158">
        <v>0</v>
      </c>
      <c r="E48" s="158">
        <v>0</v>
      </c>
      <c r="F48" s="158">
        <v>0</v>
      </c>
      <c r="G48" s="158">
        <v>0</v>
      </c>
      <c r="H48" s="158">
        <v>0</v>
      </c>
      <c r="I48" s="158">
        <v>0</v>
      </c>
      <c r="J48" s="158">
        <v>0</v>
      </c>
      <c r="K48" s="158">
        <v>0</v>
      </c>
      <c r="L48" s="158">
        <v>0</v>
      </c>
      <c r="M48" s="158">
        <v>0</v>
      </c>
      <c r="N48" s="158">
        <v>0</v>
      </c>
      <c r="O48" s="158">
        <v>0</v>
      </c>
      <c r="P48" s="158">
        <v>0</v>
      </c>
      <c r="Q48" s="158">
        <v>0</v>
      </c>
      <c r="R48" s="158">
        <v>0</v>
      </c>
      <c r="S48" s="158">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58">
        <v>0</v>
      </c>
      <c r="AM48" s="158">
        <v>0</v>
      </c>
      <c r="AN48" s="158">
        <v>0</v>
      </c>
      <c r="AO48" s="158">
        <v>0</v>
      </c>
      <c r="AP48" s="158">
        <v>0</v>
      </c>
      <c r="AQ48" s="158">
        <v>0</v>
      </c>
      <c r="AR48" s="158">
        <v>0</v>
      </c>
      <c r="AS48" s="158">
        <v>0</v>
      </c>
      <c r="AT48" s="158">
        <v>0</v>
      </c>
      <c r="AU48" s="158">
        <v>0</v>
      </c>
      <c r="AV48" s="158">
        <v>0</v>
      </c>
      <c r="AW48" s="158">
        <v>0</v>
      </c>
      <c r="AX48" s="158">
        <v>0</v>
      </c>
      <c r="AY48" s="158">
        <v>0</v>
      </c>
      <c r="AZ48" s="158">
        <v>0</v>
      </c>
      <c r="BA48" s="158">
        <v>0</v>
      </c>
      <c r="BB48" s="158">
        <v>0</v>
      </c>
      <c r="BC48" s="158">
        <v>0</v>
      </c>
      <c r="BD48" s="158">
        <v>0</v>
      </c>
      <c r="BE48" s="158">
        <v>0</v>
      </c>
      <c r="BF48" s="158">
        <v>0</v>
      </c>
      <c r="BG48" s="158">
        <v>0</v>
      </c>
      <c r="BH48" s="158">
        <v>0</v>
      </c>
      <c r="BI48" s="158">
        <v>1280.6828434591707</v>
      </c>
      <c r="BJ48" s="158">
        <v>0</v>
      </c>
      <c r="BK48" s="158">
        <v>0</v>
      </c>
      <c r="BL48" s="158">
        <v>0</v>
      </c>
      <c r="BM48" s="158">
        <v>0</v>
      </c>
      <c r="BN48" s="158">
        <v>0</v>
      </c>
      <c r="BO48" s="158">
        <v>0</v>
      </c>
      <c r="BP48" s="158">
        <v>0</v>
      </c>
      <c r="BQ48" s="158">
        <v>0</v>
      </c>
      <c r="BR48" s="158">
        <v>0</v>
      </c>
      <c r="BS48" s="158">
        <v>0</v>
      </c>
      <c r="BT48" s="158">
        <v>0</v>
      </c>
      <c r="BU48" s="158">
        <v>0</v>
      </c>
      <c r="BV48" s="158">
        <v>0</v>
      </c>
      <c r="BW48" s="158">
        <v>0</v>
      </c>
      <c r="BX48" s="158">
        <v>0</v>
      </c>
      <c r="BY48" s="158">
        <v>0</v>
      </c>
      <c r="BZ48" s="158">
        <v>0</v>
      </c>
      <c r="CA48" s="158">
        <v>0</v>
      </c>
      <c r="CB48" s="158">
        <v>0</v>
      </c>
      <c r="CC48" s="158">
        <v>0</v>
      </c>
      <c r="CD48" s="158">
        <v>0</v>
      </c>
      <c r="CE48" s="159">
        <v>0</v>
      </c>
    </row>
    <row r="49" spans="1:83" x14ac:dyDescent="0.35">
      <c r="A49" s="152"/>
      <c r="B49" s="53" t="s">
        <v>261</v>
      </c>
      <c r="C49" s="157" t="s">
        <v>222</v>
      </c>
      <c r="D49" s="158">
        <v>0</v>
      </c>
      <c r="E49" s="158">
        <v>0</v>
      </c>
      <c r="F49" s="158">
        <v>0</v>
      </c>
      <c r="G49" s="158">
        <v>0</v>
      </c>
      <c r="H49" s="158">
        <v>0</v>
      </c>
      <c r="I49" s="158">
        <v>0</v>
      </c>
      <c r="J49" s="158">
        <v>0</v>
      </c>
      <c r="K49" s="158">
        <v>0</v>
      </c>
      <c r="L49" s="158">
        <v>0</v>
      </c>
      <c r="M49" s="158">
        <v>0</v>
      </c>
      <c r="N49" s="158">
        <v>0</v>
      </c>
      <c r="O49" s="158">
        <v>0</v>
      </c>
      <c r="P49" s="158">
        <v>0</v>
      </c>
      <c r="Q49" s="158">
        <v>0</v>
      </c>
      <c r="R49" s="158">
        <v>0</v>
      </c>
      <c r="S49" s="158">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0</v>
      </c>
      <c r="BF49" s="158">
        <v>0</v>
      </c>
      <c r="BG49" s="158">
        <v>0</v>
      </c>
      <c r="BH49" s="158">
        <v>768.1846589694278</v>
      </c>
      <c r="BI49" s="158">
        <v>370.41109683977623</v>
      </c>
      <c r="BJ49" s="158">
        <v>0</v>
      </c>
      <c r="BK49" s="158">
        <v>0</v>
      </c>
      <c r="BL49" s="158">
        <v>0</v>
      </c>
      <c r="BM49" s="158">
        <v>0</v>
      </c>
      <c r="BN49" s="158">
        <v>0</v>
      </c>
      <c r="BO49" s="158">
        <v>0</v>
      </c>
      <c r="BP49" s="158">
        <v>0</v>
      </c>
      <c r="BQ49" s="158">
        <v>0</v>
      </c>
      <c r="BR49" s="158">
        <v>0</v>
      </c>
      <c r="BS49" s="158">
        <v>0</v>
      </c>
      <c r="BT49" s="158">
        <v>0</v>
      </c>
      <c r="BU49" s="158">
        <v>0</v>
      </c>
      <c r="BV49" s="158">
        <v>0</v>
      </c>
      <c r="BW49" s="158">
        <v>0</v>
      </c>
      <c r="BX49" s="158">
        <v>0</v>
      </c>
      <c r="BY49" s="158">
        <v>0</v>
      </c>
      <c r="BZ49" s="158">
        <v>0</v>
      </c>
      <c r="CA49" s="158">
        <v>0</v>
      </c>
      <c r="CB49" s="158">
        <v>0</v>
      </c>
      <c r="CC49" s="158">
        <v>0</v>
      </c>
      <c r="CD49" s="158">
        <v>0</v>
      </c>
      <c r="CE49" s="159">
        <v>0</v>
      </c>
    </row>
    <row r="50" spans="1:83" x14ac:dyDescent="0.35">
      <c r="A50" s="152"/>
      <c r="B50" s="53" t="s">
        <v>262</v>
      </c>
      <c r="C50" s="157" t="s">
        <v>222</v>
      </c>
      <c r="D50" s="158">
        <v>0</v>
      </c>
      <c r="E50" s="158">
        <v>0</v>
      </c>
      <c r="F50" s="158">
        <v>0</v>
      </c>
      <c r="G50" s="158">
        <v>0</v>
      </c>
      <c r="H50" s="158">
        <v>0</v>
      </c>
      <c r="I50" s="158">
        <v>0</v>
      </c>
      <c r="J50" s="158">
        <v>0</v>
      </c>
      <c r="K50" s="158">
        <v>0</v>
      </c>
      <c r="L50" s="158">
        <v>0</v>
      </c>
      <c r="M50" s="158">
        <v>0</v>
      </c>
      <c r="N50" s="158">
        <v>0</v>
      </c>
      <c r="O50" s="158">
        <v>0</v>
      </c>
      <c r="P50" s="158">
        <v>0</v>
      </c>
      <c r="Q50" s="158">
        <v>0</v>
      </c>
      <c r="R50" s="158">
        <v>0</v>
      </c>
      <c r="S50" s="158">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58">
        <v>0</v>
      </c>
      <c r="AM50" s="158">
        <v>0</v>
      </c>
      <c r="AN50" s="158">
        <v>0</v>
      </c>
      <c r="AO50" s="158">
        <v>0</v>
      </c>
      <c r="AP50" s="158">
        <v>0</v>
      </c>
      <c r="AQ50" s="158">
        <v>0</v>
      </c>
      <c r="AR50" s="158">
        <v>0</v>
      </c>
      <c r="AS50" s="158">
        <v>0</v>
      </c>
      <c r="AT50" s="158">
        <v>0</v>
      </c>
      <c r="AU50" s="158">
        <v>0</v>
      </c>
      <c r="AV50" s="158">
        <v>0</v>
      </c>
      <c r="AW50" s="158">
        <v>0</v>
      </c>
      <c r="AX50" s="158">
        <v>0</v>
      </c>
      <c r="AY50" s="158">
        <v>0</v>
      </c>
      <c r="AZ50" s="158">
        <v>0</v>
      </c>
      <c r="BA50" s="158">
        <v>0</v>
      </c>
      <c r="BB50" s="158">
        <v>0</v>
      </c>
      <c r="BC50" s="158">
        <v>0</v>
      </c>
      <c r="BD50" s="158">
        <v>504.44448346833133</v>
      </c>
      <c r="BE50" s="158">
        <v>590.49006366851938</v>
      </c>
      <c r="BF50" s="158">
        <v>592.36627617534054</v>
      </c>
      <c r="BG50" s="158">
        <v>635.95459834057976</v>
      </c>
      <c r="BH50" s="158">
        <v>652.69924843687113</v>
      </c>
      <c r="BI50" s="158">
        <v>671.76386335921757</v>
      </c>
      <c r="BJ50" s="158">
        <v>690.85533658455586</v>
      </c>
      <c r="BK50" s="158">
        <v>705.19838892037615</v>
      </c>
      <c r="BL50" s="158">
        <v>704.54013351254889</v>
      </c>
      <c r="BM50" s="158">
        <v>723.15927924733558</v>
      </c>
      <c r="BN50" s="158">
        <v>749.24543692218958</v>
      </c>
      <c r="BO50" s="158">
        <v>747.72430918367229</v>
      </c>
      <c r="BP50" s="158">
        <v>746.02007113864886</v>
      </c>
      <c r="BQ50" s="158">
        <v>743.57589453779974</v>
      </c>
      <c r="BR50" s="158">
        <v>742.20333634537997</v>
      </c>
      <c r="BS50" s="158">
        <v>748.14423929811505</v>
      </c>
      <c r="BT50" s="158">
        <v>739.93365425020056</v>
      </c>
      <c r="BU50" s="158">
        <v>759.34365012739261</v>
      </c>
      <c r="BV50" s="158">
        <v>533.23241032087492</v>
      </c>
      <c r="BW50" s="158">
        <v>281.01062730788408</v>
      </c>
      <c r="BX50" s="158">
        <v>0</v>
      </c>
      <c r="BY50" s="158">
        <v>0</v>
      </c>
      <c r="BZ50" s="158">
        <v>0</v>
      </c>
      <c r="CA50" s="158">
        <v>0</v>
      </c>
      <c r="CB50" s="158">
        <v>0</v>
      </c>
      <c r="CC50" s="158">
        <v>0</v>
      </c>
      <c r="CD50" s="158">
        <v>0</v>
      </c>
      <c r="CE50" s="159">
        <v>0</v>
      </c>
    </row>
    <row r="51" spans="1:83" ht="27" customHeight="1" x14ac:dyDescent="0.35">
      <c r="A51" s="152"/>
      <c r="B51" s="53" t="s">
        <v>31</v>
      </c>
      <c r="C51" s="157" t="s">
        <v>231</v>
      </c>
      <c r="D51" s="158">
        <v>0</v>
      </c>
      <c r="E51" s="158">
        <v>0</v>
      </c>
      <c r="F51" s="158">
        <v>0</v>
      </c>
      <c r="G51" s="158">
        <v>0</v>
      </c>
      <c r="H51" s="158">
        <v>0</v>
      </c>
      <c r="I51" s="158">
        <v>0</v>
      </c>
      <c r="J51" s="158">
        <v>0</v>
      </c>
      <c r="K51" s="158">
        <v>0</v>
      </c>
      <c r="L51" s="158">
        <v>0</v>
      </c>
      <c r="M51" s="158">
        <v>0</v>
      </c>
      <c r="N51" s="158">
        <v>0</v>
      </c>
      <c r="O51" s="158">
        <v>0</v>
      </c>
      <c r="P51" s="158">
        <v>0</v>
      </c>
      <c r="Q51" s="158">
        <v>0</v>
      </c>
      <c r="R51" s="158">
        <v>0</v>
      </c>
      <c r="S51" s="158">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0</v>
      </c>
      <c r="BA51" s="158">
        <v>0</v>
      </c>
      <c r="BB51" s="158">
        <v>0</v>
      </c>
      <c r="BC51" s="158">
        <v>0</v>
      </c>
      <c r="BD51" s="158">
        <v>0</v>
      </c>
      <c r="BE51" s="158">
        <v>0</v>
      </c>
      <c r="BF51" s="158">
        <v>0</v>
      </c>
      <c r="BG51" s="158">
        <v>3607.2295432769251</v>
      </c>
      <c r="BH51" s="158">
        <v>8948.5171424228593</v>
      </c>
      <c r="BI51" s="158">
        <v>9372.9755511680014</v>
      </c>
      <c r="BJ51" s="158">
        <v>9726.8583717651891</v>
      </c>
      <c r="BK51" s="158">
        <v>10192.09611796681</v>
      </c>
      <c r="BL51" s="158">
        <v>10285.623881033123</v>
      </c>
      <c r="BM51" s="158">
        <v>10710.552246022709</v>
      </c>
      <c r="BN51" s="158">
        <v>10681.623623353922</v>
      </c>
      <c r="BO51" s="158">
        <v>10253.645166772565</v>
      </c>
      <c r="BP51" s="158">
        <v>9401.4805227375837</v>
      </c>
      <c r="BQ51" s="158">
        <v>8634.478014832257</v>
      </c>
      <c r="BR51" s="158">
        <v>7975.9356749801082</v>
      </c>
      <c r="BS51" s="158">
        <v>7314.435891395261</v>
      </c>
      <c r="BT51" s="158">
        <v>6680.1860299158061</v>
      </c>
      <c r="BU51" s="158">
        <v>6225.0803948473686</v>
      </c>
      <c r="BV51" s="158">
        <v>5856.3015434984609</v>
      </c>
      <c r="BW51" s="158">
        <v>5620.1477822392881</v>
      </c>
      <c r="BX51" s="158">
        <v>5292.3051463985166</v>
      </c>
      <c r="BY51" s="158">
        <v>5069.2098261162209</v>
      </c>
      <c r="BZ51" s="158">
        <v>4905.0693921279026</v>
      </c>
      <c r="CA51" s="158">
        <v>5208.9609260748302</v>
      </c>
      <c r="CB51" s="158">
        <v>5051.2948078393083</v>
      </c>
      <c r="CC51" s="158">
        <v>4852.4495184565658</v>
      </c>
      <c r="CD51" s="158">
        <v>4617.0069129228978</v>
      </c>
      <c r="CE51" s="159">
        <v>4338.247223520505</v>
      </c>
    </row>
    <row r="52" spans="1:83" x14ac:dyDescent="0.35">
      <c r="A52" s="152"/>
      <c r="B52" s="167" t="s">
        <v>263</v>
      </c>
      <c r="C52" s="157" t="s">
        <v>222</v>
      </c>
      <c r="D52" s="158">
        <v>0</v>
      </c>
      <c r="E52" s="158">
        <v>0</v>
      </c>
      <c r="F52" s="158">
        <v>0</v>
      </c>
      <c r="G52" s="158">
        <v>0</v>
      </c>
      <c r="H52" s="158">
        <v>0</v>
      </c>
      <c r="I52" s="158">
        <v>0</v>
      </c>
      <c r="J52" s="158">
        <v>0</v>
      </c>
      <c r="K52" s="158">
        <v>0</v>
      </c>
      <c r="L52" s="158">
        <v>0</v>
      </c>
      <c r="M52" s="158">
        <v>0</v>
      </c>
      <c r="N52" s="158">
        <v>0</v>
      </c>
      <c r="O52" s="158">
        <v>0</v>
      </c>
      <c r="P52" s="158">
        <v>0</v>
      </c>
      <c r="Q52" s="158">
        <v>0</v>
      </c>
      <c r="R52" s="158">
        <v>0</v>
      </c>
      <c r="S52" s="158">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0</v>
      </c>
      <c r="BA52" s="158">
        <v>0</v>
      </c>
      <c r="BB52" s="158">
        <v>0</v>
      </c>
      <c r="BC52" s="158">
        <v>0</v>
      </c>
      <c r="BD52" s="158">
        <v>0</v>
      </c>
      <c r="BE52" s="158">
        <v>0</v>
      </c>
      <c r="BF52" s="158">
        <v>0</v>
      </c>
      <c r="BG52" s="158">
        <v>0</v>
      </c>
      <c r="BH52" s="158">
        <v>0</v>
      </c>
      <c r="BI52" s="158">
        <v>0</v>
      </c>
      <c r="BJ52" s="158">
        <v>0</v>
      </c>
      <c r="BK52" s="158">
        <v>0</v>
      </c>
      <c r="BL52" s="158">
        <v>0</v>
      </c>
      <c r="BM52" s="158">
        <v>0</v>
      </c>
      <c r="BN52" s="158">
        <v>0</v>
      </c>
      <c r="BO52" s="158">
        <v>0</v>
      </c>
      <c r="BP52" s="158">
        <v>0</v>
      </c>
      <c r="BQ52" s="158">
        <v>196.85179139221398</v>
      </c>
      <c r="BR52" s="158">
        <v>1897.6461898453315</v>
      </c>
      <c r="BS52" s="158">
        <v>3615.3811229137673</v>
      </c>
      <c r="BT52" s="158">
        <v>6084.5064281063324</v>
      </c>
      <c r="BU52" s="158">
        <v>10017.216983218863</v>
      </c>
      <c r="BV52" s="158">
        <v>12106.438168796489</v>
      </c>
      <c r="BW52" s="158">
        <v>13881.142679854976</v>
      </c>
      <c r="BX52" s="158">
        <v>14285.803674679375</v>
      </c>
      <c r="BY52" s="158">
        <v>15771.757348947067</v>
      </c>
      <c r="BZ52" s="158">
        <v>17560.940488615201</v>
      </c>
      <c r="CA52" s="158">
        <v>20997.887527733179</v>
      </c>
      <c r="CB52" s="158">
        <v>23547.374938117908</v>
      </c>
      <c r="CC52" s="158">
        <v>25207.163676498232</v>
      </c>
      <c r="CD52" s="158">
        <v>26777.292997135071</v>
      </c>
      <c r="CE52" s="159">
        <v>28346.919297876411</v>
      </c>
    </row>
    <row r="53" spans="1:83" x14ac:dyDescent="0.35">
      <c r="A53" s="152"/>
      <c r="B53" s="167" t="s">
        <v>264</v>
      </c>
      <c r="C53" s="157" t="s">
        <v>222</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v>6.4262239278735054</v>
      </c>
      <c r="AY53" s="158">
        <v>7.4133621625335744</v>
      </c>
      <c r="AZ53" s="158">
        <v>9.4105964899505707</v>
      </c>
      <c r="BA53" s="158">
        <v>8.5574791516961071</v>
      </c>
      <c r="BB53" s="158">
        <v>14.046108029955567</v>
      </c>
      <c r="BC53" s="158">
        <v>17.660554780873309</v>
      </c>
      <c r="BD53" s="158">
        <v>19.604077816984361</v>
      </c>
      <c r="BE53" s="158">
        <v>23.29691479974764</v>
      </c>
      <c r="BF53" s="158">
        <v>31.176023988650748</v>
      </c>
      <c r="BG53" s="158">
        <v>29.864103675649329</v>
      </c>
      <c r="BH53" s="158">
        <v>30.939024681718056</v>
      </c>
      <c r="BI53" s="158">
        <v>67.877506221622326</v>
      </c>
      <c r="BJ53" s="158">
        <v>46.265479081787632</v>
      </c>
      <c r="BK53" s="158">
        <v>37.962044119391365</v>
      </c>
      <c r="BL53" s="158">
        <v>42.130283265110755</v>
      </c>
      <c r="BM53" s="158">
        <v>46.389203482106993</v>
      </c>
      <c r="BN53" s="158">
        <v>49.530727255603146</v>
      </c>
      <c r="BO53" s="158">
        <v>47.998295196321777</v>
      </c>
      <c r="BP53" s="158">
        <v>52.596981547982161</v>
      </c>
      <c r="BQ53" s="158">
        <v>55.742493061907268</v>
      </c>
      <c r="BR53" s="158">
        <v>54.324154334214541</v>
      </c>
      <c r="BS53" s="158">
        <v>55.415855680183185</v>
      </c>
      <c r="BT53" s="158">
        <v>49.701157650236055</v>
      </c>
      <c r="BU53" s="158">
        <v>47.651929515301973</v>
      </c>
      <c r="BV53" s="158">
        <v>51.036382879274257</v>
      </c>
      <c r="BW53" s="158">
        <v>46.398150590080363</v>
      </c>
      <c r="BX53" s="158">
        <v>36.019124931093295</v>
      </c>
      <c r="BY53" s="158">
        <v>38.263655665750811</v>
      </c>
      <c r="BZ53" s="158">
        <v>36.531662716255141</v>
      </c>
      <c r="CA53" s="158">
        <v>36.868560622616108</v>
      </c>
      <c r="CB53" s="158">
        <v>37.043334975383054</v>
      </c>
      <c r="CC53" s="158">
        <v>35.850161263848243</v>
      </c>
      <c r="CD53" s="158">
        <v>34.367645576324925</v>
      </c>
      <c r="CE53" s="159">
        <v>32.781965525219562</v>
      </c>
    </row>
    <row r="54" spans="1:83" x14ac:dyDescent="0.35">
      <c r="A54" s="152"/>
      <c r="B54" s="53" t="s">
        <v>265</v>
      </c>
      <c r="C54" s="157" t="s">
        <v>222</v>
      </c>
      <c r="D54" s="158">
        <v>0</v>
      </c>
      <c r="E54" s="158">
        <v>0</v>
      </c>
      <c r="F54" s="158">
        <v>0</v>
      </c>
      <c r="G54" s="158">
        <v>0</v>
      </c>
      <c r="H54" s="158">
        <v>0</v>
      </c>
      <c r="I54" s="158">
        <v>0</v>
      </c>
      <c r="J54" s="158">
        <v>0</v>
      </c>
      <c r="K54" s="158">
        <v>0</v>
      </c>
      <c r="L54" s="158">
        <v>0</v>
      </c>
      <c r="M54" s="158">
        <v>0</v>
      </c>
      <c r="N54" s="158">
        <v>0</v>
      </c>
      <c r="O54" s="158">
        <v>0</v>
      </c>
      <c r="P54" s="158">
        <v>0</v>
      </c>
      <c r="Q54" s="158">
        <v>0</v>
      </c>
      <c r="R54" s="158">
        <v>0</v>
      </c>
      <c r="S54" s="158">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58">
        <v>0</v>
      </c>
      <c r="AM54" s="158">
        <v>0</v>
      </c>
      <c r="AN54" s="158">
        <v>0</v>
      </c>
      <c r="AO54" s="158">
        <v>0</v>
      </c>
      <c r="AP54" s="158">
        <v>0</v>
      </c>
      <c r="AQ54" s="158">
        <v>0</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73.549538985534525</v>
      </c>
      <c r="BM54" s="158">
        <v>83.108282882277649</v>
      </c>
      <c r="BN54" s="158">
        <v>80.216751982157007</v>
      </c>
      <c r="BO54" s="158">
        <v>49.70798696067709</v>
      </c>
      <c r="BP54" s="158">
        <v>34.896709836931016</v>
      </c>
      <c r="BQ54" s="158">
        <v>30.9193225962618</v>
      </c>
      <c r="BR54" s="158">
        <v>4.971909353694036</v>
      </c>
      <c r="BS54" s="158">
        <v>0</v>
      </c>
      <c r="BT54" s="158">
        <v>0</v>
      </c>
      <c r="BU54" s="158">
        <v>0</v>
      </c>
      <c r="BV54" s="158">
        <v>0</v>
      </c>
      <c r="BW54" s="158">
        <v>0</v>
      </c>
      <c r="BX54" s="158">
        <v>0</v>
      </c>
      <c r="BY54" s="158">
        <v>0</v>
      </c>
      <c r="BZ54" s="158">
        <v>0</v>
      </c>
      <c r="CA54" s="158">
        <v>0</v>
      </c>
      <c r="CB54" s="158">
        <v>0</v>
      </c>
      <c r="CC54" s="158">
        <v>0</v>
      </c>
      <c r="CD54" s="158">
        <v>0</v>
      </c>
      <c r="CE54" s="159">
        <v>0</v>
      </c>
    </row>
    <row r="55" spans="1:83" x14ac:dyDescent="0.35">
      <c r="A55" s="152"/>
      <c r="B55" s="53" t="s">
        <v>266</v>
      </c>
      <c r="C55" s="157" t="s">
        <v>225</v>
      </c>
      <c r="D55" s="158">
        <v>0</v>
      </c>
      <c r="E55" s="158">
        <v>0</v>
      </c>
      <c r="F55" s="158">
        <v>0</v>
      </c>
      <c r="G55" s="158">
        <v>0</v>
      </c>
      <c r="H55" s="158">
        <v>0</v>
      </c>
      <c r="I55" s="158">
        <v>0</v>
      </c>
      <c r="J55" s="158">
        <v>0</v>
      </c>
      <c r="K55" s="158">
        <v>0</v>
      </c>
      <c r="L55" s="158">
        <v>0</v>
      </c>
      <c r="M55" s="158">
        <v>0</v>
      </c>
      <c r="N55" s="158">
        <v>0</v>
      </c>
      <c r="O55" s="158">
        <v>0</v>
      </c>
      <c r="P55" s="158">
        <v>0</v>
      </c>
      <c r="Q55" s="158">
        <v>0</v>
      </c>
      <c r="R55" s="158">
        <v>0</v>
      </c>
      <c r="S55" s="158">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58">
        <v>0</v>
      </c>
      <c r="AM55" s="158">
        <v>0</v>
      </c>
      <c r="AN55" s="158">
        <v>0</v>
      </c>
      <c r="AO55" s="158">
        <v>0</v>
      </c>
      <c r="AP55" s="158">
        <v>0</v>
      </c>
      <c r="AQ55" s="158">
        <v>252.56171093508172</v>
      </c>
      <c r="AR55" s="158">
        <v>7.9111773980353286</v>
      </c>
      <c r="AS55" s="158">
        <v>0</v>
      </c>
      <c r="AT55" s="158">
        <v>0</v>
      </c>
      <c r="AU55" s="158">
        <v>0</v>
      </c>
      <c r="AV55" s="158">
        <v>0</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0</v>
      </c>
      <c r="BM55" s="158">
        <v>0</v>
      </c>
      <c r="BN55" s="158">
        <v>0</v>
      </c>
      <c r="BO55" s="158">
        <v>0</v>
      </c>
      <c r="BP55" s="158">
        <v>0</v>
      </c>
      <c r="BQ55" s="158">
        <v>0</v>
      </c>
      <c r="BR55" s="158">
        <v>0</v>
      </c>
      <c r="BS55" s="158">
        <v>0</v>
      </c>
      <c r="BT55" s="158">
        <v>0</v>
      </c>
      <c r="BU55" s="158">
        <v>0</v>
      </c>
      <c r="BV55" s="158">
        <v>0</v>
      </c>
      <c r="BW55" s="158">
        <v>0</v>
      </c>
      <c r="BX55" s="158">
        <v>0</v>
      </c>
      <c r="BY55" s="158">
        <v>0</v>
      </c>
      <c r="BZ55" s="158">
        <v>0</v>
      </c>
      <c r="CA55" s="158">
        <v>0</v>
      </c>
      <c r="CB55" s="158">
        <v>0</v>
      </c>
      <c r="CC55" s="158">
        <v>0</v>
      </c>
      <c r="CD55" s="158">
        <v>0</v>
      </c>
      <c r="CE55" s="159">
        <v>0</v>
      </c>
    </row>
    <row r="56" spans="1:83" ht="27" customHeight="1" x14ac:dyDescent="0.35">
      <c r="A56" s="152"/>
      <c r="B56" s="53" t="s">
        <v>267</v>
      </c>
      <c r="C56" s="157" t="s">
        <v>222</v>
      </c>
      <c r="D56" s="158">
        <v>0</v>
      </c>
      <c r="E56" s="158">
        <v>0</v>
      </c>
      <c r="F56" s="158">
        <v>0</v>
      </c>
      <c r="G56" s="158">
        <v>0</v>
      </c>
      <c r="H56" s="158">
        <v>0</v>
      </c>
      <c r="I56" s="158">
        <v>0</v>
      </c>
      <c r="J56" s="158">
        <v>0</v>
      </c>
      <c r="K56" s="158">
        <v>0</v>
      </c>
      <c r="L56" s="158">
        <v>0</v>
      </c>
      <c r="M56" s="158">
        <v>0</v>
      </c>
      <c r="N56" s="158">
        <v>0</v>
      </c>
      <c r="O56" s="158">
        <v>0</v>
      </c>
      <c r="P56" s="158">
        <v>0</v>
      </c>
      <c r="Q56" s="158">
        <v>0</v>
      </c>
      <c r="R56" s="158">
        <v>0</v>
      </c>
      <c r="S56" s="158">
        <v>0</v>
      </c>
      <c r="T56" s="158">
        <v>0</v>
      </c>
      <c r="U56" s="158">
        <v>0</v>
      </c>
      <c r="V56" s="158">
        <v>0</v>
      </c>
      <c r="W56" s="158">
        <v>0</v>
      </c>
      <c r="X56" s="158">
        <v>0</v>
      </c>
      <c r="Y56" s="158">
        <v>0</v>
      </c>
      <c r="Z56" s="158">
        <v>0</v>
      </c>
      <c r="AA56" s="158">
        <v>0</v>
      </c>
      <c r="AB56" s="158">
        <v>0</v>
      </c>
      <c r="AC56" s="158">
        <v>0</v>
      </c>
      <c r="AD56" s="158">
        <v>0</v>
      </c>
      <c r="AE56" s="158">
        <v>97.934697401745893</v>
      </c>
      <c r="AF56" s="158">
        <v>251.22137172820203</v>
      </c>
      <c r="AG56" s="158">
        <v>289.57325454748741</v>
      </c>
      <c r="AH56" s="158">
        <v>402.99072955681919</v>
      </c>
      <c r="AI56" s="158">
        <v>424.09548895536005</v>
      </c>
      <c r="AJ56" s="158">
        <v>451.55286703324197</v>
      </c>
      <c r="AK56" s="158">
        <v>490.37243718476839</v>
      </c>
      <c r="AL56" s="158">
        <v>539.86703569647841</v>
      </c>
      <c r="AM56" s="158">
        <v>606.81918789552617</v>
      </c>
      <c r="AN56" s="158">
        <v>742.21794320812387</v>
      </c>
      <c r="AO56" s="158">
        <v>789.62370164831668</v>
      </c>
      <c r="AP56" s="158">
        <v>807.70481021871274</v>
      </c>
      <c r="AQ56" s="158">
        <v>790.63984363720124</v>
      </c>
      <c r="AR56" s="158">
        <v>790.67767430983668</v>
      </c>
      <c r="AS56" s="158">
        <v>799.21727562324531</v>
      </c>
      <c r="AT56" s="158">
        <v>912.86971987451636</v>
      </c>
      <c r="AU56" s="158">
        <v>1194.7281248112688</v>
      </c>
      <c r="AV56" s="158">
        <v>1244.8981802742758</v>
      </c>
      <c r="AW56" s="158">
        <v>1329.2664384138645</v>
      </c>
      <c r="AX56" s="158">
        <v>1441.6713819098343</v>
      </c>
      <c r="AY56" s="158">
        <v>1473.1430953180957</v>
      </c>
      <c r="AZ56" s="158">
        <v>1561.7331438739311</v>
      </c>
      <c r="BA56" s="158">
        <v>1720.8441053295785</v>
      </c>
      <c r="BB56" s="158">
        <v>1666.2584903646325</v>
      </c>
      <c r="BC56" s="158">
        <v>1682.3571885024307</v>
      </c>
      <c r="BD56" s="158">
        <v>1674.6533771827098</v>
      </c>
      <c r="BE56" s="158">
        <v>1682.1119694020992</v>
      </c>
      <c r="BF56" s="158">
        <v>1514.7644868255522</v>
      </c>
      <c r="BG56" s="158">
        <v>1445.3699312679084</v>
      </c>
      <c r="BH56" s="158">
        <v>1376.4666723952307</v>
      </c>
      <c r="BI56" s="158">
        <v>1312.994190535602</v>
      </c>
      <c r="BJ56" s="158">
        <v>1279.4894737985364</v>
      </c>
      <c r="BK56" s="158">
        <v>1242.802981592286</v>
      </c>
      <c r="BL56" s="158">
        <v>1184.915058260096</v>
      </c>
      <c r="BM56" s="158">
        <v>1194.4618468567232</v>
      </c>
      <c r="BN56" s="158">
        <v>1151.167755340949</v>
      </c>
      <c r="BO56" s="158">
        <v>1121.469572845167</v>
      </c>
      <c r="BP56" s="158">
        <v>1110.1027599016279</v>
      </c>
      <c r="BQ56" s="158">
        <v>1054.2179178813053</v>
      </c>
      <c r="BR56" s="158">
        <v>891.66269837894163</v>
      </c>
      <c r="BS56" s="158">
        <v>565.05541012717958</v>
      </c>
      <c r="BT56" s="158">
        <v>276.24622649336959</v>
      </c>
      <c r="BU56" s="158">
        <v>138.68873596273593</v>
      </c>
      <c r="BV56" s="158">
        <v>110.70178375094</v>
      </c>
      <c r="BW56" s="158">
        <v>98.848584927352164</v>
      </c>
      <c r="BX56" s="158">
        <v>75.193899897332855</v>
      </c>
      <c r="BY56" s="158">
        <v>65.425088562836237</v>
      </c>
      <c r="BZ56" s="158">
        <v>57.307114027346131</v>
      </c>
      <c r="CA56" s="158">
        <v>54.106480453575884</v>
      </c>
      <c r="CB56" s="158">
        <v>47.135177398909541</v>
      </c>
      <c r="CC56" s="158">
        <v>40.688360186825655</v>
      </c>
      <c r="CD56" s="158">
        <v>33.741225841811627</v>
      </c>
      <c r="CE56" s="159">
        <v>26.854829608065838</v>
      </c>
    </row>
    <row r="57" spans="1:83" x14ac:dyDescent="0.35">
      <c r="A57" s="152"/>
      <c r="B57" s="53" t="s">
        <v>268</v>
      </c>
      <c r="C57" s="157" t="s">
        <v>225</v>
      </c>
      <c r="D57" s="158">
        <v>1745.2987756035882</v>
      </c>
      <c r="E57" s="158">
        <v>2562.2791507352672</v>
      </c>
      <c r="F57" s="158">
        <v>2618.0949505185527</v>
      </c>
      <c r="G57" s="158">
        <v>2251.1071511664454</v>
      </c>
      <c r="H57" s="158">
        <v>2581.8385335653074</v>
      </c>
      <c r="I57" s="158">
        <v>2711.1699628904712</v>
      </c>
      <c r="J57" s="158">
        <v>2644.428558621436</v>
      </c>
      <c r="K57" s="158">
        <v>2997.0992767261605</v>
      </c>
      <c r="L57" s="158">
        <v>2736.2242207999248</v>
      </c>
      <c r="M57" s="158">
        <v>3013.1377036372187</v>
      </c>
      <c r="N57" s="158">
        <v>3525.1502141188498</v>
      </c>
      <c r="O57" s="158">
        <v>3429.6598755622522</v>
      </c>
      <c r="P57" s="158">
        <v>3474.2092596002058</v>
      </c>
      <c r="Q57" s="158">
        <v>3837.3470684074728</v>
      </c>
      <c r="R57" s="158">
        <v>3885.3728217869316</v>
      </c>
      <c r="S57" s="158">
        <v>4529.4698088560626</v>
      </c>
      <c r="T57" s="158">
        <v>4539.5519123128233</v>
      </c>
      <c r="U57" s="158">
        <v>5328.5243846998592</v>
      </c>
      <c r="V57" s="158">
        <v>5339.2289131383232</v>
      </c>
      <c r="W57" s="158">
        <v>6410.7630313709979</v>
      </c>
      <c r="X57" s="158">
        <v>6571.6289398551644</v>
      </c>
      <c r="Y57" s="158">
        <v>6750.8370080227523</v>
      </c>
      <c r="Z57" s="158">
        <v>6000.0828840148597</v>
      </c>
      <c r="AA57" s="158">
        <v>4815.9907425500433</v>
      </c>
      <c r="AB57" s="158">
        <v>3997.3408233239711</v>
      </c>
      <c r="AC57" s="158">
        <v>3871.6639403527092</v>
      </c>
      <c r="AD57" s="158">
        <v>3629.4599202351465</v>
      </c>
      <c r="AE57" s="158">
        <v>3589.4417421152307</v>
      </c>
      <c r="AF57" s="158">
        <v>3676.7396404711981</v>
      </c>
      <c r="AG57" s="158">
        <v>3809.1897501288863</v>
      </c>
      <c r="AH57" s="158">
        <v>4064.9499677035674</v>
      </c>
      <c r="AI57" s="158">
        <v>3268.029944303069</v>
      </c>
      <c r="AJ57" s="158">
        <v>2734.4034725901874</v>
      </c>
      <c r="AK57" s="158">
        <v>2565.0250560434038</v>
      </c>
      <c r="AL57" s="158">
        <v>1942.1190764665523</v>
      </c>
      <c r="AM57" s="158">
        <v>883.55541094678256</v>
      </c>
      <c r="AN57" s="158">
        <v>877.45256845367192</v>
      </c>
      <c r="AO57" s="158">
        <v>819.30880321404288</v>
      </c>
      <c r="AP57" s="158">
        <v>507.29530185666522</v>
      </c>
      <c r="AQ57" s="158">
        <v>516.9708319335416</v>
      </c>
      <c r="AR57" s="158">
        <v>479.97143278345817</v>
      </c>
      <c r="AS57" s="158">
        <v>470.51152709656833</v>
      </c>
      <c r="AT57" s="158">
        <v>460.52931499213713</v>
      </c>
      <c r="AU57" s="158">
        <v>548.08377410166543</v>
      </c>
      <c r="AV57" s="158">
        <v>707.90863769765804</v>
      </c>
      <c r="AW57" s="158">
        <v>689.92511794860718</v>
      </c>
      <c r="AX57" s="158">
        <v>635.44703138683224</v>
      </c>
      <c r="AY57" s="158">
        <v>21.547365401550863</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0</v>
      </c>
      <c r="BP57" s="158">
        <v>0</v>
      </c>
      <c r="BQ57" s="158">
        <v>0</v>
      </c>
      <c r="BR57" s="158">
        <v>0</v>
      </c>
      <c r="BS57" s="158">
        <v>0</v>
      </c>
      <c r="BT57" s="158">
        <v>0</v>
      </c>
      <c r="BU57" s="158">
        <v>0</v>
      </c>
      <c r="BV57" s="158">
        <v>0</v>
      </c>
      <c r="BW57" s="158">
        <v>0</v>
      </c>
      <c r="BX57" s="158">
        <v>0</v>
      </c>
      <c r="BY57" s="158">
        <v>0</v>
      </c>
      <c r="BZ57" s="158">
        <v>0</v>
      </c>
      <c r="CA57" s="158">
        <v>0</v>
      </c>
      <c r="CB57" s="158">
        <v>0</v>
      </c>
      <c r="CC57" s="158">
        <v>0</v>
      </c>
      <c r="CD57" s="158">
        <v>0</v>
      </c>
      <c r="CE57" s="159">
        <v>0</v>
      </c>
    </row>
    <row r="58" spans="1:83" x14ac:dyDescent="0.35">
      <c r="A58" s="152"/>
      <c r="B58" s="53" t="s">
        <v>269</v>
      </c>
      <c r="C58" s="157" t="s">
        <v>231</v>
      </c>
      <c r="D58" s="158">
        <v>0</v>
      </c>
      <c r="E58" s="158">
        <v>0</v>
      </c>
      <c r="F58" s="158">
        <v>0</v>
      </c>
      <c r="G58" s="158">
        <v>0</v>
      </c>
      <c r="H58" s="158">
        <v>0</v>
      </c>
      <c r="I58" s="158">
        <v>0</v>
      </c>
      <c r="J58" s="158">
        <v>0</v>
      </c>
      <c r="K58" s="158">
        <v>0</v>
      </c>
      <c r="L58" s="158">
        <v>0</v>
      </c>
      <c r="M58" s="158">
        <v>0</v>
      </c>
      <c r="N58" s="158">
        <v>0</v>
      </c>
      <c r="O58" s="158">
        <v>0</v>
      </c>
      <c r="P58" s="158">
        <v>0</v>
      </c>
      <c r="Q58" s="158">
        <v>0</v>
      </c>
      <c r="R58" s="158">
        <v>0</v>
      </c>
      <c r="S58" s="158">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58">
        <v>0</v>
      </c>
      <c r="AM58" s="158">
        <v>0</v>
      </c>
      <c r="AN58" s="158">
        <v>0</v>
      </c>
      <c r="AO58" s="158">
        <v>0</v>
      </c>
      <c r="AP58" s="158">
        <v>0</v>
      </c>
      <c r="AQ58" s="158">
        <v>0</v>
      </c>
      <c r="AR58" s="158">
        <v>295.04391054619742</v>
      </c>
      <c r="AS58" s="158">
        <v>214.82224152141887</v>
      </c>
      <c r="AT58" s="158">
        <v>209.51345678631802</v>
      </c>
      <c r="AU58" s="158">
        <v>253.82679918215564</v>
      </c>
      <c r="AV58" s="158">
        <v>247.82247770477241</v>
      </c>
      <c r="AW58" s="158">
        <v>264.06742124047747</v>
      </c>
      <c r="AX58" s="158">
        <v>249.94237508535952</v>
      </c>
      <c r="AY58" s="158">
        <v>247.04952239769798</v>
      </c>
      <c r="AZ58" s="158">
        <v>231.91137429109588</v>
      </c>
      <c r="BA58" s="158">
        <v>221.45040069305637</v>
      </c>
      <c r="BB58" s="158">
        <v>241.30073183708694</v>
      </c>
      <c r="BC58" s="158">
        <v>216.4174507190952</v>
      </c>
      <c r="BD58" s="158">
        <v>208.41525990859745</v>
      </c>
      <c r="BE58" s="158">
        <v>220.04021590837806</v>
      </c>
      <c r="BF58" s="158">
        <v>214.37763025789209</v>
      </c>
      <c r="BG58" s="158">
        <v>239.13517314542472</v>
      </c>
      <c r="BH58" s="158">
        <v>241.01850440679902</v>
      </c>
      <c r="BI58" s="158">
        <v>278.17554990760789</v>
      </c>
      <c r="BJ58" s="158">
        <v>385.86570793661355</v>
      </c>
      <c r="BK58" s="158">
        <v>324.50353748704219</v>
      </c>
      <c r="BL58" s="158">
        <v>290.48375821144145</v>
      </c>
      <c r="BM58" s="158">
        <v>355.75241558358812</v>
      </c>
      <c r="BN58" s="158">
        <v>354.17226676767302</v>
      </c>
      <c r="BO58" s="158">
        <v>161.3173842304634</v>
      </c>
      <c r="BP58" s="158">
        <v>121.26496812378763</v>
      </c>
      <c r="BQ58" s="158">
        <v>10.76991657566662</v>
      </c>
      <c r="BR58" s="158">
        <v>0</v>
      </c>
      <c r="BS58" s="158">
        <v>0</v>
      </c>
      <c r="BT58" s="158">
        <v>0</v>
      </c>
      <c r="BU58" s="158">
        <v>0</v>
      </c>
      <c r="BV58" s="158">
        <v>0</v>
      </c>
      <c r="BW58" s="158">
        <v>0</v>
      </c>
      <c r="BX58" s="158">
        <v>0</v>
      </c>
      <c r="BY58" s="158">
        <v>0</v>
      </c>
      <c r="BZ58" s="158">
        <v>0</v>
      </c>
      <c r="CA58" s="158">
        <v>0</v>
      </c>
      <c r="CB58" s="158">
        <v>0</v>
      </c>
      <c r="CC58" s="158">
        <v>0</v>
      </c>
      <c r="CD58" s="158">
        <v>0</v>
      </c>
      <c r="CE58" s="159">
        <v>0</v>
      </c>
    </row>
    <row r="59" spans="1:83" x14ac:dyDescent="0.35">
      <c r="A59" s="152"/>
      <c r="B59" s="53" t="s">
        <v>270</v>
      </c>
      <c r="C59" s="157" t="s">
        <v>222</v>
      </c>
      <c r="D59" s="158">
        <v>0</v>
      </c>
      <c r="E59" s="158">
        <v>0</v>
      </c>
      <c r="F59" s="158">
        <v>0</v>
      </c>
      <c r="G59" s="158">
        <v>0</v>
      </c>
      <c r="H59" s="158">
        <v>0</v>
      </c>
      <c r="I59" s="158">
        <v>0</v>
      </c>
      <c r="J59" s="158">
        <v>0</v>
      </c>
      <c r="K59" s="158">
        <v>0</v>
      </c>
      <c r="L59" s="158">
        <v>0</v>
      </c>
      <c r="M59" s="158">
        <v>0</v>
      </c>
      <c r="N59" s="158">
        <v>0</v>
      </c>
      <c r="O59" s="158">
        <v>0</v>
      </c>
      <c r="P59" s="158">
        <v>0</v>
      </c>
      <c r="Q59" s="158">
        <v>0</v>
      </c>
      <c r="R59" s="158">
        <v>0</v>
      </c>
      <c r="S59" s="158">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58">
        <v>0</v>
      </c>
      <c r="AM59" s="158">
        <v>0</v>
      </c>
      <c r="AN59" s="158">
        <v>0</v>
      </c>
      <c r="AO59" s="158">
        <v>0</v>
      </c>
      <c r="AP59" s="158">
        <v>2.8340519656796941</v>
      </c>
      <c r="AQ59" s="158">
        <v>1.8267993812398662</v>
      </c>
      <c r="AR59" s="158">
        <v>1.7777645796470032</v>
      </c>
      <c r="AS59" s="158">
        <v>0.11549582877495639</v>
      </c>
      <c r="AT59" s="158">
        <v>9.3684879050792591E-2</v>
      </c>
      <c r="AU59" s="158">
        <v>2.1100800481479922</v>
      </c>
      <c r="AV59" s="158">
        <v>2.0770506182997219</v>
      </c>
      <c r="AW59" s="158">
        <v>3.8219961328550234</v>
      </c>
      <c r="AX59" s="158">
        <v>3.5337725446593966</v>
      </c>
      <c r="AY59" s="158">
        <v>5.3455422333680769</v>
      </c>
      <c r="AZ59" s="158">
        <v>4.4725333995844219</v>
      </c>
      <c r="BA59" s="158">
        <v>5.45804186683577</v>
      </c>
      <c r="BB59" s="158">
        <v>7.4050515400538721</v>
      </c>
      <c r="BC59" s="158">
        <v>11.160106329861717</v>
      </c>
      <c r="BD59" s="158">
        <v>3.2462458781050905</v>
      </c>
      <c r="BE59" s="158">
        <v>14.069630276023938</v>
      </c>
      <c r="BF59" s="158">
        <v>11.331734755646597</v>
      </c>
      <c r="BG59" s="158">
        <v>9.1211319818814989</v>
      </c>
      <c r="BH59" s="158">
        <v>11.565926662856429</v>
      </c>
      <c r="BI59" s="158">
        <v>11.857925256388107</v>
      </c>
      <c r="BJ59" s="158">
        <v>13.600663027287677</v>
      </c>
      <c r="BK59" s="158">
        <v>16.603552204769514</v>
      </c>
      <c r="BL59" s="158">
        <v>21.495731346653308</v>
      </c>
      <c r="BM59" s="158">
        <v>21.211936406132164</v>
      </c>
      <c r="BN59" s="158">
        <v>20.863916522961635</v>
      </c>
      <c r="BO59" s="158">
        <v>20.500450601476572</v>
      </c>
      <c r="BP59" s="158">
        <v>20.151371523496906</v>
      </c>
      <c r="BQ59" s="158">
        <v>19.740988540360746</v>
      </c>
      <c r="BR59" s="158">
        <v>19.526032099048265</v>
      </c>
      <c r="BS59" s="158">
        <v>15.847866486088401</v>
      </c>
      <c r="BT59" s="158">
        <v>0</v>
      </c>
      <c r="BU59" s="158">
        <v>0</v>
      </c>
      <c r="BV59" s="158">
        <v>0</v>
      </c>
      <c r="BW59" s="158">
        <v>0</v>
      </c>
      <c r="BX59" s="158">
        <v>0</v>
      </c>
      <c r="BY59" s="158">
        <v>0</v>
      </c>
      <c r="BZ59" s="158">
        <v>0</v>
      </c>
      <c r="CA59" s="158">
        <v>0</v>
      </c>
      <c r="CB59" s="158">
        <v>0</v>
      </c>
      <c r="CC59" s="158">
        <v>0</v>
      </c>
      <c r="CD59" s="158">
        <v>0</v>
      </c>
      <c r="CE59" s="159">
        <v>0</v>
      </c>
    </row>
    <row r="60" spans="1:83" x14ac:dyDescent="0.35">
      <c r="A60" s="152"/>
      <c r="B60" s="53" t="s">
        <v>33</v>
      </c>
      <c r="D60" s="158">
        <f t="shared" ref="D60:AI60" si="10">SUM(D61:D62)</f>
        <v>7077.4874486545505</v>
      </c>
      <c r="E60" s="158">
        <f t="shared" si="10"/>
        <v>9736.6607727940154</v>
      </c>
      <c r="F60" s="158">
        <f t="shared" si="10"/>
        <v>9487.7318469229194</v>
      </c>
      <c r="G60" s="158">
        <f t="shared" si="10"/>
        <v>9786.8039178673898</v>
      </c>
      <c r="H60" s="158">
        <f t="shared" si="10"/>
        <v>10284.975471462809</v>
      </c>
      <c r="I60" s="158">
        <f t="shared" si="10"/>
        <v>10669.044577169687</v>
      </c>
      <c r="J60" s="158">
        <f t="shared" si="10"/>
        <v>10893.793861019194</v>
      </c>
      <c r="K60" s="158">
        <f t="shared" si="10"/>
        <v>13014.512421526751</v>
      </c>
      <c r="L60" s="158">
        <f t="shared" si="10"/>
        <v>12673.783128193239</v>
      </c>
      <c r="M60" s="158">
        <f t="shared" si="10"/>
        <v>13039.79970308351</v>
      </c>
      <c r="N60" s="158">
        <f t="shared" si="10"/>
        <v>16302.829529565377</v>
      </c>
      <c r="O60" s="158">
        <f t="shared" si="10"/>
        <v>17253.34255929862</v>
      </c>
      <c r="P60" s="158">
        <f t="shared" si="10"/>
        <v>17419.942576469475</v>
      </c>
      <c r="Q60" s="158">
        <f t="shared" si="10"/>
        <v>19457.285685152769</v>
      </c>
      <c r="R60" s="158">
        <f t="shared" si="10"/>
        <v>19417.240894515373</v>
      </c>
      <c r="S60" s="158">
        <f t="shared" si="10"/>
        <v>22689.945939034442</v>
      </c>
      <c r="T60" s="158">
        <f t="shared" si="10"/>
        <v>22928.239549147944</v>
      </c>
      <c r="U60" s="158">
        <f t="shared" si="10"/>
        <v>26541.840979402357</v>
      </c>
      <c r="V60" s="158">
        <f t="shared" si="10"/>
        <v>25933.397578100423</v>
      </c>
      <c r="W60" s="158">
        <f t="shared" si="10"/>
        <v>27489.447176327914</v>
      </c>
      <c r="X60" s="158">
        <f t="shared" si="10"/>
        <v>29110.203624794707</v>
      </c>
      <c r="Y60" s="158">
        <f t="shared" si="10"/>
        <v>28698.554294100381</v>
      </c>
      <c r="Z60" s="158">
        <f t="shared" si="10"/>
        <v>28662.959498376578</v>
      </c>
      <c r="AA60" s="158">
        <f t="shared" si="10"/>
        <v>30865.918976578861</v>
      </c>
      <c r="AB60" s="158">
        <f t="shared" si="10"/>
        <v>32952.614165020314</v>
      </c>
      <c r="AC60" s="158">
        <f t="shared" si="10"/>
        <v>35140.633110192583</v>
      </c>
      <c r="AD60" s="158">
        <f t="shared" si="10"/>
        <v>37932.123398959353</v>
      </c>
      <c r="AE60" s="158">
        <f t="shared" si="10"/>
        <v>40734.924266696871</v>
      </c>
      <c r="AF60" s="158">
        <f t="shared" si="10"/>
        <v>42145.164104880765</v>
      </c>
      <c r="AG60" s="158">
        <f t="shared" si="10"/>
        <v>43126.893135134225</v>
      </c>
      <c r="AH60" s="158">
        <f t="shared" si="10"/>
        <v>44323.139805894214</v>
      </c>
      <c r="AI60" s="158">
        <f t="shared" si="10"/>
        <v>44165.803155680558</v>
      </c>
      <c r="AJ60" s="158">
        <f t="shared" ref="AJ60:BO60" si="11">SUM(AJ61:AJ62)</f>
        <v>44168.560067955259</v>
      </c>
      <c r="AK60" s="158">
        <f t="shared" si="11"/>
        <v>45887.54383348237</v>
      </c>
      <c r="AL60" s="158">
        <f t="shared" si="11"/>
        <v>47638.007455061335</v>
      </c>
      <c r="AM60" s="158">
        <f t="shared" si="11"/>
        <v>48858.947139676042</v>
      </c>
      <c r="AN60" s="158">
        <f t="shared" si="11"/>
        <v>48140.381596130304</v>
      </c>
      <c r="AO60" s="158">
        <f t="shared" si="11"/>
        <v>49351.481353019793</v>
      </c>
      <c r="AP60" s="158">
        <f t="shared" si="11"/>
        <v>50492.753646089877</v>
      </c>
      <c r="AQ60" s="158">
        <f t="shared" si="11"/>
        <v>50050.941413679866</v>
      </c>
      <c r="AR60" s="158">
        <f t="shared" si="11"/>
        <v>48191.472199766584</v>
      </c>
      <c r="AS60" s="158">
        <f t="shared" si="11"/>
        <v>47889.042608587086</v>
      </c>
      <c r="AT60" s="158">
        <f t="shared" si="11"/>
        <v>48407.111145257717</v>
      </c>
      <c r="AU60" s="158">
        <f t="shared" si="11"/>
        <v>51256.838158300998</v>
      </c>
      <c r="AV60" s="158">
        <f t="shared" si="11"/>
        <v>52006.953428562927</v>
      </c>
      <c r="AW60" s="158">
        <f t="shared" si="11"/>
        <v>53340.246801163754</v>
      </c>
      <c r="AX60" s="158">
        <f t="shared" si="11"/>
        <v>53498.278880410508</v>
      </c>
      <c r="AY60" s="158">
        <f t="shared" si="11"/>
        <v>53865.439967451748</v>
      </c>
      <c r="AZ60" s="158">
        <f t="shared" si="11"/>
        <v>55215.762811427834</v>
      </c>
      <c r="BA60" s="158">
        <f t="shared" si="11"/>
        <v>57864.202695563814</v>
      </c>
      <c r="BB60" s="158">
        <f t="shared" si="11"/>
        <v>60275.309750922766</v>
      </c>
      <c r="BC60" s="158">
        <f t="shared" si="11"/>
        <v>63202.880540525111</v>
      </c>
      <c r="BD60" s="158">
        <f t="shared" si="11"/>
        <v>63975.811697028155</v>
      </c>
      <c r="BE60" s="158">
        <f t="shared" si="11"/>
        <v>67826.754449630564</v>
      </c>
      <c r="BF60" s="158">
        <f t="shared" si="11"/>
        <v>70178.392783327188</v>
      </c>
      <c r="BG60" s="158">
        <f t="shared" si="11"/>
        <v>71811.508054683407</v>
      </c>
      <c r="BH60" s="158">
        <f t="shared" si="11"/>
        <v>73142.166339901538</v>
      </c>
      <c r="BI60" s="158">
        <f t="shared" si="11"/>
        <v>75001.687457140884</v>
      </c>
      <c r="BJ60" s="158">
        <f t="shared" si="11"/>
        <v>75995.271979829879</v>
      </c>
      <c r="BK60" s="158">
        <f t="shared" si="11"/>
        <v>79678.432513713618</v>
      </c>
      <c r="BL60" s="158">
        <f t="shared" si="11"/>
        <v>82228.647174372614</v>
      </c>
      <c r="BM60" s="158">
        <f t="shared" si="11"/>
        <v>88141.411473079337</v>
      </c>
      <c r="BN60" s="158">
        <f t="shared" si="11"/>
        <v>90504.549913125156</v>
      </c>
      <c r="BO60" s="158">
        <f t="shared" si="11"/>
        <v>94423.579587586384</v>
      </c>
      <c r="BP60" s="158">
        <f t="shared" ref="BP60:CE60" si="12">SUM(BP61:BP62)</f>
        <v>99898.188686851208</v>
      </c>
      <c r="BQ60" s="158">
        <f t="shared" si="12"/>
        <v>101911.81071530668</v>
      </c>
      <c r="BR60" s="158">
        <f t="shared" si="12"/>
        <v>104932.52947935552</v>
      </c>
      <c r="BS60" s="158">
        <f t="shared" si="12"/>
        <v>107535.30241989222</v>
      </c>
      <c r="BT60" s="158">
        <f t="shared" si="12"/>
        <v>107980.60847963362</v>
      </c>
      <c r="BU60" s="158">
        <f t="shared" si="12"/>
        <v>108784.20520674494</v>
      </c>
      <c r="BV60" s="158">
        <f t="shared" si="12"/>
        <v>110227.99176524105</v>
      </c>
      <c r="BW60" s="158">
        <f t="shared" si="12"/>
        <v>109715.17786764519</v>
      </c>
      <c r="BX60" s="158">
        <f t="shared" si="12"/>
        <v>106486.188149769</v>
      </c>
      <c r="BY60" s="158">
        <f t="shared" si="12"/>
        <v>109259.53220259394</v>
      </c>
      <c r="BZ60" s="158">
        <f t="shared" si="12"/>
        <v>109729.60701296672</v>
      </c>
      <c r="CA60" s="158">
        <f t="shared" si="12"/>
        <v>120802.08277333953</v>
      </c>
      <c r="CB60" s="158">
        <f t="shared" si="12"/>
        <v>129965.0984057257</v>
      </c>
      <c r="CC60" s="158">
        <f t="shared" si="12"/>
        <v>134596.1537916903</v>
      </c>
      <c r="CD60" s="158">
        <f t="shared" si="12"/>
        <v>136762.97004545771</v>
      </c>
      <c r="CE60" s="159">
        <f t="shared" si="12"/>
        <v>136987.58864074669</v>
      </c>
    </row>
    <row r="61" spans="1:83" x14ac:dyDescent="0.35">
      <c r="A61" s="152"/>
      <c r="B61" s="74" t="s">
        <v>228</v>
      </c>
      <c r="C61" s="157" t="s">
        <v>225</v>
      </c>
      <c r="D61" s="158">
        <v>7077.4874486545505</v>
      </c>
      <c r="E61" s="158">
        <v>9736.6607727940154</v>
      </c>
      <c r="F61" s="158">
        <v>9487.7318469229194</v>
      </c>
      <c r="G61" s="158">
        <v>9786.8039178673898</v>
      </c>
      <c r="H61" s="158">
        <v>10284.975471462809</v>
      </c>
      <c r="I61" s="158">
        <v>10669.044577169687</v>
      </c>
      <c r="J61" s="158">
        <v>10893.793861019194</v>
      </c>
      <c r="K61" s="158">
        <v>13014.512421526751</v>
      </c>
      <c r="L61" s="158">
        <v>12673.783128193239</v>
      </c>
      <c r="M61" s="158">
        <v>13039.79970308351</v>
      </c>
      <c r="N61" s="158">
        <v>16302.829529565377</v>
      </c>
      <c r="O61" s="158">
        <v>17253.34255929862</v>
      </c>
      <c r="P61" s="158">
        <v>17419.942576469475</v>
      </c>
      <c r="Q61" s="158">
        <v>19457.285685152769</v>
      </c>
      <c r="R61" s="158">
        <v>19417.240894515373</v>
      </c>
      <c r="S61" s="158">
        <v>22689.945939034442</v>
      </c>
      <c r="T61" s="158">
        <v>22928.239549147944</v>
      </c>
      <c r="U61" s="158">
        <v>26541.840979402357</v>
      </c>
      <c r="V61" s="158">
        <v>25933.397578100423</v>
      </c>
      <c r="W61" s="158">
        <v>27489.447176327914</v>
      </c>
      <c r="X61" s="158">
        <v>29110.203624794707</v>
      </c>
      <c r="Y61" s="158">
        <v>28698.554294100381</v>
      </c>
      <c r="Z61" s="158">
        <v>28544.145975920837</v>
      </c>
      <c r="AA61" s="158">
        <v>30524.158245235831</v>
      </c>
      <c r="AB61" s="158">
        <v>32581.216359687394</v>
      </c>
      <c r="AC61" s="158">
        <v>34789.201496240734</v>
      </c>
      <c r="AD61" s="158">
        <v>37610.504397571669</v>
      </c>
      <c r="AE61" s="158">
        <v>40448.718556186599</v>
      </c>
      <c r="AF61" s="158">
        <v>41879.862479279887</v>
      </c>
      <c r="AG61" s="158">
        <v>42893.282352252092</v>
      </c>
      <c r="AH61" s="158">
        <v>44107.043327726067</v>
      </c>
      <c r="AI61" s="158">
        <v>43986.186242711228</v>
      </c>
      <c r="AJ61" s="158">
        <v>44009.680355480603</v>
      </c>
      <c r="AK61" s="158">
        <v>45740.432102326937</v>
      </c>
      <c r="AL61" s="158">
        <v>47497.782250984324</v>
      </c>
      <c r="AM61" s="158">
        <v>48722.246113831447</v>
      </c>
      <c r="AN61" s="158">
        <v>48017.726936023879</v>
      </c>
      <c r="AO61" s="158">
        <v>49229.772436600317</v>
      </c>
      <c r="AP61" s="158">
        <v>50387.893723359732</v>
      </c>
      <c r="AQ61" s="158">
        <v>49951.421026274314</v>
      </c>
      <c r="AR61" s="158">
        <v>48101.141256069102</v>
      </c>
      <c r="AS61" s="158">
        <v>47809.181862822355</v>
      </c>
      <c r="AT61" s="158">
        <v>48330.823974087019</v>
      </c>
      <c r="AU61" s="158">
        <v>51185.019289425763</v>
      </c>
      <c r="AV61" s="158">
        <v>51937.792310503028</v>
      </c>
      <c r="AW61" s="158">
        <v>53271.885618106964</v>
      </c>
      <c r="AX61" s="158">
        <v>53433.782419490199</v>
      </c>
      <c r="AY61" s="158">
        <v>53801.201884348375</v>
      </c>
      <c r="AZ61" s="158">
        <v>55164.511440840848</v>
      </c>
      <c r="BA61" s="158">
        <v>57813.82090316739</v>
      </c>
      <c r="BB61" s="158">
        <v>60226.586069321769</v>
      </c>
      <c r="BC61" s="158">
        <v>63156.606643462699</v>
      </c>
      <c r="BD61" s="158">
        <v>63930.332882063434</v>
      </c>
      <c r="BE61" s="158">
        <v>67780.479212942897</v>
      </c>
      <c r="BF61" s="158">
        <v>70132.746971155051</v>
      </c>
      <c r="BG61" s="158">
        <v>71765.650976229386</v>
      </c>
      <c r="BH61" s="158">
        <v>73096.773412489594</v>
      </c>
      <c r="BI61" s="158">
        <v>74957.16881164955</v>
      </c>
      <c r="BJ61" s="158">
        <v>75946.996707915954</v>
      </c>
      <c r="BK61" s="158">
        <v>79623.655651046429</v>
      </c>
      <c r="BL61" s="158">
        <v>82168.542536718916</v>
      </c>
      <c r="BM61" s="158">
        <v>88078.586657122301</v>
      </c>
      <c r="BN61" s="158">
        <v>90429.255637612558</v>
      </c>
      <c r="BO61" s="158">
        <v>94343.907315594945</v>
      </c>
      <c r="BP61" s="158">
        <v>99804.279534559013</v>
      </c>
      <c r="BQ61" s="158">
        <v>101794.51877737611</v>
      </c>
      <c r="BR61" s="158">
        <v>104825.65960772883</v>
      </c>
      <c r="BS61" s="158">
        <v>107423.52258645355</v>
      </c>
      <c r="BT61" s="158">
        <v>107863.55248803316</v>
      </c>
      <c r="BU61" s="158">
        <v>108662.87103061614</v>
      </c>
      <c r="BV61" s="158">
        <v>110099.09985254498</v>
      </c>
      <c r="BW61" s="158">
        <v>109583.40137616314</v>
      </c>
      <c r="BX61" s="158">
        <v>106199.080855352</v>
      </c>
      <c r="BY61" s="158">
        <v>109093.42007849617</v>
      </c>
      <c r="BZ61" s="158">
        <v>109563.18788127086</v>
      </c>
      <c r="CA61" s="158">
        <v>120616.70536471922</v>
      </c>
      <c r="CB61" s="158">
        <v>129778.54048212551</v>
      </c>
      <c r="CC61" s="158">
        <v>134409.62804767725</v>
      </c>
      <c r="CD61" s="158">
        <v>136575.27399803911</v>
      </c>
      <c r="CE61" s="159">
        <v>136798.84081778297</v>
      </c>
    </row>
    <row r="62" spans="1:83" x14ac:dyDescent="0.35">
      <c r="A62" s="152"/>
      <c r="B62" s="74" t="s">
        <v>229</v>
      </c>
      <c r="C62" s="157" t="s">
        <v>222</v>
      </c>
      <c r="D62" s="158">
        <v>0</v>
      </c>
      <c r="E62" s="158">
        <v>0</v>
      </c>
      <c r="F62" s="158">
        <v>0</v>
      </c>
      <c r="G62" s="158">
        <v>0</v>
      </c>
      <c r="H62" s="158">
        <v>0</v>
      </c>
      <c r="I62" s="158">
        <v>0</v>
      </c>
      <c r="J62" s="158">
        <v>0</v>
      </c>
      <c r="K62" s="158">
        <v>0</v>
      </c>
      <c r="L62" s="158">
        <v>0</v>
      </c>
      <c r="M62" s="158">
        <v>0</v>
      </c>
      <c r="N62" s="158">
        <v>0</v>
      </c>
      <c r="O62" s="158">
        <v>0</v>
      </c>
      <c r="P62" s="158">
        <v>0</v>
      </c>
      <c r="Q62" s="158">
        <v>0</v>
      </c>
      <c r="R62" s="158">
        <v>0</v>
      </c>
      <c r="S62" s="158">
        <v>0</v>
      </c>
      <c r="T62" s="158">
        <v>0</v>
      </c>
      <c r="U62" s="158">
        <v>0</v>
      </c>
      <c r="V62" s="158">
        <v>0</v>
      </c>
      <c r="W62" s="158">
        <v>0</v>
      </c>
      <c r="X62" s="158">
        <v>0</v>
      </c>
      <c r="Y62" s="158">
        <v>0</v>
      </c>
      <c r="Z62" s="158">
        <v>118.8135224557398</v>
      </c>
      <c r="AA62" s="158">
        <v>341.76073134303061</v>
      </c>
      <c r="AB62" s="158">
        <v>371.3978053329223</v>
      </c>
      <c r="AC62" s="158">
        <v>351.43161395185047</v>
      </c>
      <c r="AD62" s="158">
        <v>321.61900138768533</v>
      </c>
      <c r="AE62" s="158">
        <v>286.20571051027463</v>
      </c>
      <c r="AF62" s="158">
        <v>265.3016256008741</v>
      </c>
      <c r="AG62" s="158">
        <v>233.61078288213028</v>
      </c>
      <c r="AH62" s="158">
        <v>216.09647816814942</v>
      </c>
      <c r="AI62" s="158">
        <v>179.61691296932898</v>
      </c>
      <c r="AJ62" s="158">
        <v>158.87971247465921</v>
      </c>
      <c r="AK62" s="158">
        <v>147.1117311554305</v>
      </c>
      <c r="AL62" s="158">
        <v>140.22520407700739</v>
      </c>
      <c r="AM62" s="158">
        <v>136.70102584459656</v>
      </c>
      <c r="AN62" s="158">
        <v>122.65466010642726</v>
      </c>
      <c r="AO62" s="158">
        <v>121.70891641947739</v>
      </c>
      <c r="AP62" s="158">
        <v>104.85992273014868</v>
      </c>
      <c r="AQ62" s="158">
        <v>99.520387405551304</v>
      </c>
      <c r="AR62" s="158">
        <v>90.330943697478602</v>
      </c>
      <c r="AS62" s="158">
        <v>79.860745764731348</v>
      </c>
      <c r="AT62" s="158">
        <v>76.2871711707011</v>
      </c>
      <c r="AU62" s="158">
        <v>71.818868875236518</v>
      </c>
      <c r="AV62" s="158">
        <v>69.161118059901412</v>
      </c>
      <c r="AW62" s="158">
        <v>68.361183056792669</v>
      </c>
      <c r="AX62" s="158">
        <v>64.496460920306376</v>
      </c>
      <c r="AY62" s="158">
        <v>64.238083103373512</v>
      </c>
      <c r="AZ62" s="158">
        <v>51.251370586988038</v>
      </c>
      <c r="BA62" s="158">
        <v>50.38179239642627</v>
      </c>
      <c r="BB62" s="158">
        <v>48.723681600994617</v>
      </c>
      <c r="BC62" s="158">
        <v>46.273897062409397</v>
      </c>
      <c r="BD62" s="158">
        <v>45.47881496472457</v>
      </c>
      <c r="BE62" s="158">
        <v>46.275236687664204</v>
      </c>
      <c r="BF62" s="158">
        <v>45.645812172132473</v>
      </c>
      <c r="BG62" s="158">
        <v>45.85707845401479</v>
      </c>
      <c r="BH62" s="158">
        <v>45.392927411938921</v>
      </c>
      <c r="BI62" s="158">
        <v>44.518645491337196</v>
      </c>
      <c r="BJ62" s="158">
        <v>48.275271913921067</v>
      </c>
      <c r="BK62" s="158">
        <v>54.776862667191907</v>
      </c>
      <c r="BL62" s="158">
        <v>60.104637653700379</v>
      </c>
      <c r="BM62" s="158">
        <v>62.824815957031213</v>
      </c>
      <c r="BN62" s="158">
        <v>75.294275512603363</v>
      </c>
      <c r="BO62" s="158">
        <v>79.672271991446635</v>
      </c>
      <c r="BP62" s="158">
        <v>93.909152292195429</v>
      </c>
      <c r="BQ62" s="158">
        <v>117.29193793057281</v>
      </c>
      <c r="BR62" s="158">
        <v>106.86987162669153</v>
      </c>
      <c r="BS62" s="158">
        <v>111.77983343867305</v>
      </c>
      <c r="BT62" s="158">
        <v>117.05599160046076</v>
      </c>
      <c r="BU62" s="158">
        <v>121.33417612880835</v>
      </c>
      <c r="BV62" s="158">
        <v>128.89191269606192</v>
      </c>
      <c r="BW62" s="158">
        <v>131.7764914820641</v>
      </c>
      <c r="BX62" s="158">
        <v>287.10729441700363</v>
      </c>
      <c r="BY62" s="158">
        <v>166.1121240977636</v>
      </c>
      <c r="BZ62" s="158">
        <v>166.41913169585456</v>
      </c>
      <c r="CA62" s="158">
        <v>185.37740862030665</v>
      </c>
      <c r="CB62" s="158">
        <v>186.5579236001922</v>
      </c>
      <c r="CC62" s="158">
        <v>186.52574401304324</v>
      </c>
      <c r="CD62" s="158">
        <v>187.69604741860439</v>
      </c>
      <c r="CE62" s="159">
        <v>188.74782296371851</v>
      </c>
    </row>
    <row r="63" spans="1:83" ht="25.5" customHeight="1" x14ac:dyDescent="0.35">
      <c r="A63" s="152"/>
      <c r="B63" s="53" t="s">
        <v>271</v>
      </c>
      <c r="C63" s="157" t="s">
        <v>225</v>
      </c>
      <c r="D63" s="158">
        <v>0</v>
      </c>
      <c r="E63" s="158">
        <v>0</v>
      </c>
      <c r="F63" s="158">
        <v>0</v>
      </c>
      <c r="G63" s="158">
        <v>0</v>
      </c>
      <c r="H63" s="158">
        <v>0</v>
      </c>
      <c r="I63" s="158">
        <v>0</v>
      </c>
      <c r="J63" s="158">
        <v>0</v>
      </c>
      <c r="K63" s="158">
        <v>0</v>
      </c>
      <c r="L63" s="158">
        <v>0</v>
      </c>
      <c r="M63" s="158">
        <v>0</v>
      </c>
      <c r="N63" s="158">
        <v>0</v>
      </c>
      <c r="O63" s="158">
        <v>0</v>
      </c>
      <c r="P63" s="158">
        <v>0</v>
      </c>
      <c r="Q63" s="158">
        <v>0</v>
      </c>
      <c r="R63" s="158">
        <v>0</v>
      </c>
      <c r="S63" s="158">
        <v>0</v>
      </c>
      <c r="T63" s="158">
        <v>0</v>
      </c>
      <c r="U63" s="158">
        <v>0</v>
      </c>
      <c r="V63" s="158">
        <v>0</v>
      </c>
      <c r="W63" s="158">
        <v>0</v>
      </c>
      <c r="X63" s="158">
        <v>0</v>
      </c>
      <c r="Y63" s="158">
        <v>0</v>
      </c>
      <c r="Z63" s="158">
        <v>0</v>
      </c>
      <c r="AA63" s="158">
        <v>0</v>
      </c>
      <c r="AB63" s="158">
        <v>0</v>
      </c>
      <c r="AC63" s="158">
        <v>0</v>
      </c>
      <c r="AD63" s="158">
        <v>0</v>
      </c>
      <c r="AE63" s="158">
        <v>0</v>
      </c>
      <c r="AF63" s="158">
        <v>0</v>
      </c>
      <c r="AG63" s="158">
        <v>0</v>
      </c>
      <c r="AH63" s="158">
        <v>0</v>
      </c>
      <c r="AI63" s="158">
        <v>0</v>
      </c>
      <c r="AJ63" s="158">
        <v>0</v>
      </c>
      <c r="AK63" s="158">
        <v>0</v>
      </c>
      <c r="AL63" s="158">
        <v>0</v>
      </c>
      <c r="AM63" s="158">
        <v>0</v>
      </c>
      <c r="AN63" s="158">
        <v>0</v>
      </c>
      <c r="AO63" s="158">
        <v>0</v>
      </c>
      <c r="AP63" s="158">
        <v>0</v>
      </c>
      <c r="AQ63" s="158">
        <v>0</v>
      </c>
      <c r="AR63" s="158">
        <v>0</v>
      </c>
      <c r="AS63" s="158">
        <v>0</v>
      </c>
      <c r="AT63" s="158">
        <v>0</v>
      </c>
      <c r="AU63" s="158">
        <v>0</v>
      </c>
      <c r="AV63" s="158">
        <v>0</v>
      </c>
      <c r="AW63" s="158">
        <v>0</v>
      </c>
      <c r="AX63" s="158">
        <v>0</v>
      </c>
      <c r="AY63" s="158">
        <v>0</v>
      </c>
      <c r="AZ63" s="158">
        <v>0</v>
      </c>
      <c r="BA63" s="158">
        <v>0</v>
      </c>
      <c r="BB63" s="158">
        <v>0</v>
      </c>
      <c r="BC63" s="158">
        <v>0</v>
      </c>
      <c r="BD63" s="158">
        <v>0</v>
      </c>
      <c r="BE63" s="158">
        <v>0</v>
      </c>
      <c r="BF63" s="158">
        <v>0</v>
      </c>
      <c r="BG63" s="158">
        <v>0</v>
      </c>
      <c r="BH63" s="158">
        <v>0</v>
      </c>
      <c r="BI63" s="158">
        <v>0</v>
      </c>
      <c r="BJ63" s="158">
        <v>0</v>
      </c>
      <c r="BK63" s="158">
        <v>0</v>
      </c>
      <c r="BL63" s="158">
        <v>13.138969079759041</v>
      </c>
      <c r="BM63" s="158">
        <v>0.33129359045949824</v>
      </c>
      <c r="BN63" s="158">
        <v>-2.298055064323441</v>
      </c>
      <c r="BO63" s="158">
        <v>6.5740083801298592</v>
      </c>
      <c r="BP63" s="158">
        <v>2.5550728682683994</v>
      </c>
      <c r="BQ63" s="158">
        <v>3.1215180162782601</v>
      </c>
      <c r="BR63" s="158">
        <v>2.1851826452204808</v>
      </c>
      <c r="BS63" s="158">
        <v>3.3090635672683169</v>
      </c>
      <c r="BT63" s="158">
        <v>2.2926729275247038</v>
      </c>
      <c r="BU63" s="158">
        <v>3.7857856663910225</v>
      </c>
      <c r="BV63" s="158">
        <v>3.2693367683518155</v>
      </c>
      <c r="BW63" s="158">
        <v>3.6665655691668175</v>
      </c>
      <c r="BX63" s="158">
        <v>1.8082048141016558</v>
      </c>
      <c r="BY63" s="158">
        <v>1.3226448595513991</v>
      </c>
      <c r="BZ63" s="158">
        <v>1.7439871344914766</v>
      </c>
      <c r="CA63" s="158">
        <v>1.6893775082634999</v>
      </c>
      <c r="CB63" s="158">
        <v>1.6674445770734756</v>
      </c>
      <c r="CC63" s="158">
        <v>1.6586217636321927</v>
      </c>
      <c r="CD63" s="158">
        <v>1.638698998566599</v>
      </c>
      <c r="CE63" s="159">
        <v>1.6097748556907099</v>
      </c>
    </row>
    <row r="64" spans="1:83" x14ac:dyDescent="0.35">
      <c r="A64" s="152"/>
      <c r="B64" s="53" t="s">
        <v>272</v>
      </c>
      <c r="C64" s="157" t="s">
        <v>225</v>
      </c>
      <c r="D64" s="158">
        <v>0</v>
      </c>
      <c r="E64" s="158">
        <v>0</v>
      </c>
      <c r="F64" s="158">
        <v>0</v>
      </c>
      <c r="G64" s="158">
        <v>0</v>
      </c>
      <c r="H64" s="158">
        <v>0</v>
      </c>
      <c r="I64" s="158">
        <v>0</v>
      </c>
      <c r="J64" s="158">
        <v>0</v>
      </c>
      <c r="K64" s="158">
        <v>0</v>
      </c>
      <c r="L64" s="158">
        <v>0</v>
      </c>
      <c r="M64" s="158">
        <v>0</v>
      </c>
      <c r="N64" s="158">
        <v>0</v>
      </c>
      <c r="O64" s="158">
        <v>0</v>
      </c>
      <c r="P64" s="158">
        <v>0</v>
      </c>
      <c r="Q64" s="158">
        <v>0</v>
      </c>
      <c r="R64" s="158">
        <v>0</v>
      </c>
      <c r="S64" s="158">
        <v>0</v>
      </c>
      <c r="T64" s="158">
        <v>0</v>
      </c>
      <c r="U64" s="158">
        <v>0</v>
      </c>
      <c r="V64" s="158">
        <v>0</v>
      </c>
      <c r="W64" s="158">
        <v>0</v>
      </c>
      <c r="X64" s="158">
        <v>0</v>
      </c>
      <c r="Y64" s="158">
        <v>0</v>
      </c>
      <c r="Z64" s="158">
        <v>0</v>
      </c>
      <c r="AA64" s="158">
        <v>0</v>
      </c>
      <c r="AB64" s="158">
        <v>0</v>
      </c>
      <c r="AC64" s="158">
        <v>0</v>
      </c>
      <c r="AD64" s="158">
        <v>0</v>
      </c>
      <c r="AE64" s="158">
        <v>0</v>
      </c>
      <c r="AF64" s="158">
        <v>0</v>
      </c>
      <c r="AG64" s="158">
        <v>0</v>
      </c>
      <c r="AH64" s="158">
        <v>0</v>
      </c>
      <c r="AI64" s="158">
        <v>0</v>
      </c>
      <c r="AJ64" s="158">
        <v>0</v>
      </c>
      <c r="AK64" s="158">
        <v>0</v>
      </c>
      <c r="AL64" s="158">
        <v>0</v>
      </c>
      <c r="AM64" s="158">
        <v>0</v>
      </c>
      <c r="AN64" s="158">
        <v>0</v>
      </c>
      <c r="AO64" s="158">
        <v>0</v>
      </c>
      <c r="AP64" s="158">
        <v>0</v>
      </c>
      <c r="AQ64" s="158">
        <v>516.96815334207349</v>
      </c>
      <c r="AR64" s="158">
        <v>625.09303081821486</v>
      </c>
      <c r="AS64" s="158">
        <v>660.63614059275051</v>
      </c>
      <c r="AT64" s="158">
        <v>668.56936413520179</v>
      </c>
      <c r="AU64" s="158">
        <v>817.58087335648702</v>
      </c>
      <c r="AV64" s="158">
        <v>844.04491417797681</v>
      </c>
      <c r="AW64" s="158">
        <v>786.32561388115232</v>
      </c>
      <c r="AX64" s="158">
        <v>892.27292027170449</v>
      </c>
      <c r="AY64" s="158">
        <v>941.44030666942638</v>
      </c>
      <c r="AZ64" s="158">
        <v>587.60192080893262</v>
      </c>
      <c r="BA64" s="158">
        <v>864.87910894935499</v>
      </c>
      <c r="BB64" s="158">
        <v>936.21250609277354</v>
      </c>
      <c r="BC64" s="158">
        <v>1061.673036623549</v>
      </c>
      <c r="BD64" s="158">
        <v>1069.9732090600705</v>
      </c>
      <c r="BE64" s="158">
        <v>1028.9162662880199</v>
      </c>
      <c r="BF64" s="158">
        <v>1144.8092557342582</v>
      </c>
      <c r="BG64" s="158">
        <v>1598.1668530975708</v>
      </c>
      <c r="BH64" s="158">
        <v>1935.1532369159436</v>
      </c>
      <c r="BI64" s="158">
        <v>1726.4073627177515</v>
      </c>
      <c r="BJ64" s="158">
        <v>1859.334423948726</v>
      </c>
      <c r="BK64" s="158">
        <v>2245.6102428776112</v>
      </c>
      <c r="BL64" s="158">
        <v>2602.9068721578215</v>
      </c>
      <c r="BM64" s="158">
        <v>2669.7075841499436</v>
      </c>
      <c r="BN64" s="158">
        <v>2766.2243814005787</v>
      </c>
      <c r="BO64" s="158">
        <v>2794.9533901523073</v>
      </c>
      <c r="BP64" s="158">
        <v>2809.5258677586735</v>
      </c>
      <c r="BQ64" s="158">
        <v>2741.8346195138979</v>
      </c>
      <c r="BR64" s="158">
        <v>2741.0881248578462</v>
      </c>
      <c r="BS64" s="158">
        <v>2828.9308015164011</v>
      </c>
      <c r="BT64" s="158">
        <v>2702.4543591540123</v>
      </c>
      <c r="BU64" s="158">
        <v>2674.3622796684253</v>
      </c>
      <c r="BV64" s="158">
        <v>2741.3614940855232</v>
      </c>
      <c r="BW64" s="158">
        <v>2808.4709855997762</v>
      </c>
      <c r="BX64" s="158">
        <v>2609.0725399214821</v>
      </c>
      <c r="BY64" s="158">
        <v>2732.6348152688292</v>
      </c>
      <c r="BZ64" s="158">
        <v>2626.3504576196915</v>
      </c>
      <c r="CA64" s="158">
        <v>2729.1787921800342</v>
      </c>
      <c r="CB64" s="158">
        <v>2823.7449494271923</v>
      </c>
      <c r="CC64" s="158">
        <v>2835.054635049808</v>
      </c>
      <c r="CD64" s="158">
        <v>2835.9832176180576</v>
      </c>
      <c r="CE64" s="159">
        <v>2867.5613593476219</v>
      </c>
    </row>
    <row r="65" spans="1:83" x14ac:dyDescent="0.35">
      <c r="A65" s="152"/>
      <c r="B65" s="53" t="s">
        <v>273</v>
      </c>
      <c r="C65" s="157" t="s">
        <v>225</v>
      </c>
      <c r="D65" s="158">
        <v>0</v>
      </c>
      <c r="E65" s="158">
        <v>0</v>
      </c>
      <c r="F65" s="158">
        <v>0</v>
      </c>
      <c r="G65" s="158">
        <v>0</v>
      </c>
      <c r="H65" s="158">
        <v>0</v>
      </c>
      <c r="I65" s="158">
        <v>0</v>
      </c>
      <c r="J65" s="158">
        <v>0</v>
      </c>
      <c r="K65" s="158">
        <v>0</v>
      </c>
      <c r="L65" s="158">
        <v>0</v>
      </c>
      <c r="M65" s="158">
        <v>0</v>
      </c>
      <c r="N65" s="158">
        <v>0</v>
      </c>
      <c r="O65" s="158">
        <v>0</v>
      </c>
      <c r="P65" s="158">
        <v>0</v>
      </c>
      <c r="Q65" s="158">
        <v>0</v>
      </c>
      <c r="R65" s="158">
        <v>0</v>
      </c>
      <c r="S65" s="158">
        <v>0</v>
      </c>
      <c r="T65" s="158">
        <v>0</v>
      </c>
      <c r="U65" s="158">
        <v>0</v>
      </c>
      <c r="V65" s="158">
        <v>0</v>
      </c>
      <c r="W65" s="158">
        <v>0</v>
      </c>
      <c r="X65" s="158">
        <v>0</v>
      </c>
      <c r="Y65" s="158">
        <v>0</v>
      </c>
      <c r="Z65" s="158">
        <v>0</v>
      </c>
      <c r="AA65" s="158">
        <v>0</v>
      </c>
      <c r="AB65" s="158">
        <v>0</v>
      </c>
      <c r="AC65" s="158">
        <v>0</v>
      </c>
      <c r="AD65" s="158">
        <v>0</v>
      </c>
      <c r="AE65" s="158">
        <v>0</v>
      </c>
      <c r="AF65" s="158">
        <v>0</v>
      </c>
      <c r="AG65" s="158">
        <v>0</v>
      </c>
      <c r="AH65" s="158">
        <v>0</v>
      </c>
      <c r="AI65" s="158">
        <v>0</v>
      </c>
      <c r="AJ65" s="158">
        <v>0</v>
      </c>
      <c r="AK65" s="158">
        <v>0</v>
      </c>
      <c r="AL65" s="158">
        <v>0</v>
      </c>
      <c r="AM65" s="158">
        <v>1667.0856810316652</v>
      </c>
      <c r="AN65" s="158">
        <v>1597.6555726683346</v>
      </c>
      <c r="AO65" s="158">
        <v>1617.8380353320774</v>
      </c>
      <c r="AP65" s="158">
        <v>2145.3773380195285</v>
      </c>
      <c r="AQ65" s="158">
        <v>2250.016833198662</v>
      </c>
      <c r="AR65" s="158">
        <v>2245.3341666990277</v>
      </c>
      <c r="AS65" s="158">
        <v>2192.110830148672</v>
      </c>
      <c r="AT65" s="158">
        <v>2003.5788906089963</v>
      </c>
      <c r="AU65" s="158">
        <v>1565.0261325770009</v>
      </c>
      <c r="AV65" s="158">
        <v>1338.0251174065622</v>
      </c>
      <c r="AW65" s="158">
        <v>1245.6456239126908</v>
      </c>
      <c r="AX65" s="158">
        <v>148.71215337861742</v>
      </c>
      <c r="AY65" s="158">
        <v>65.180780339691353</v>
      </c>
      <c r="AZ65" s="158">
        <v>168.28036229739382</v>
      </c>
      <c r="BA65" s="158">
        <v>44.794535523273368</v>
      </c>
      <c r="BB65" s="158">
        <v>45.710194691690567</v>
      </c>
      <c r="BC65" s="158">
        <v>110.34711876717203</v>
      </c>
      <c r="BD65" s="158">
        <v>110.62994599849495</v>
      </c>
      <c r="BE65" s="158">
        <v>111.63805071822122</v>
      </c>
      <c r="BF65" s="158">
        <v>110.72325975645754</v>
      </c>
      <c r="BG65" s="158">
        <v>123.1107396358411</v>
      </c>
      <c r="BH65" s="158">
        <v>64.446656278712766</v>
      </c>
      <c r="BI65" s="158">
        <v>59.800115069115904</v>
      </c>
      <c r="BJ65" s="158">
        <v>63.726555209073865</v>
      </c>
      <c r="BK65" s="158">
        <v>60.144710453809594</v>
      </c>
      <c r="BL65" s="158">
        <v>61.691647496899733</v>
      </c>
      <c r="BM65" s="158">
        <v>61.688879035647851</v>
      </c>
      <c r="BN65" s="158">
        <v>57.561091050455424</v>
      </c>
      <c r="BO65" s="158">
        <v>60.333186190996138</v>
      </c>
      <c r="BP65" s="158">
        <v>70.096080832090607</v>
      </c>
      <c r="BQ65" s="158">
        <v>61.311149810239215</v>
      </c>
      <c r="BR65" s="158">
        <v>6.0643542585350581</v>
      </c>
      <c r="BS65" s="158">
        <v>0</v>
      </c>
      <c r="BT65" s="158">
        <v>0</v>
      </c>
      <c r="BU65" s="158">
        <v>0</v>
      </c>
      <c r="BV65" s="158">
        <v>0</v>
      </c>
      <c r="BW65" s="158">
        <v>0</v>
      </c>
      <c r="BX65" s="158">
        <v>52.181450798429637</v>
      </c>
      <c r="BY65" s="158">
        <v>69.207174907038663</v>
      </c>
      <c r="BZ65" s="158">
        <v>0</v>
      </c>
      <c r="CA65" s="158">
        <v>0</v>
      </c>
      <c r="CB65" s="158">
        <v>0</v>
      </c>
      <c r="CC65" s="158">
        <v>0</v>
      </c>
      <c r="CD65" s="158">
        <v>0</v>
      </c>
      <c r="CE65" s="159">
        <v>0</v>
      </c>
    </row>
    <row r="66" spans="1:83" x14ac:dyDescent="0.35">
      <c r="A66" s="152"/>
      <c r="B66" s="53" t="s">
        <v>274</v>
      </c>
      <c r="C66" s="157" t="s">
        <v>231</v>
      </c>
      <c r="D66" s="158">
        <v>0</v>
      </c>
      <c r="E66" s="158">
        <v>0</v>
      </c>
      <c r="F66" s="158">
        <v>0</v>
      </c>
      <c r="G66" s="158">
        <v>0</v>
      </c>
      <c r="H66" s="158">
        <v>0</v>
      </c>
      <c r="I66" s="158">
        <v>0</v>
      </c>
      <c r="J66" s="158">
        <v>0</v>
      </c>
      <c r="K66" s="158">
        <v>0</v>
      </c>
      <c r="L66" s="158">
        <v>0</v>
      </c>
      <c r="M66" s="158">
        <v>0</v>
      </c>
      <c r="N66" s="158">
        <v>0</v>
      </c>
      <c r="O66" s="158">
        <v>0</v>
      </c>
      <c r="P66" s="158">
        <v>0</v>
      </c>
      <c r="Q66" s="158">
        <v>0</v>
      </c>
      <c r="R66" s="158">
        <v>0</v>
      </c>
      <c r="S66" s="158">
        <v>0</v>
      </c>
      <c r="T66" s="158">
        <v>0</v>
      </c>
      <c r="U66" s="158">
        <v>0</v>
      </c>
      <c r="V66" s="158">
        <v>0</v>
      </c>
      <c r="W66" s="158">
        <v>0</v>
      </c>
      <c r="X66" s="158">
        <v>0</v>
      </c>
      <c r="Y66" s="158">
        <v>0</v>
      </c>
      <c r="Z66" s="158">
        <v>0</v>
      </c>
      <c r="AA66" s="158">
        <v>0</v>
      </c>
      <c r="AB66" s="158">
        <v>0</v>
      </c>
      <c r="AC66" s="158">
        <v>0</v>
      </c>
      <c r="AD66" s="158">
        <v>0</v>
      </c>
      <c r="AE66" s="158">
        <v>0</v>
      </c>
      <c r="AF66" s="158">
        <v>0</v>
      </c>
      <c r="AG66" s="158">
        <v>0</v>
      </c>
      <c r="AH66" s="158">
        <v>0</v>
      </c>
      <c r="AI66" s="158">
        <v>0</v>
      </c>
      <c r="AJ66" s="158">
        <v>0</v>
      </c>
      <c r="AK66" s="158">
        <v>0</v>
      </c>
      <c r="AL66" s="158">
        <v>0</v>
      </c>
      <c r="AM66" s="158">
        <v>0</v>
      </c>
      <c r="AN66" s="158">
        <v>0</v>
      </c>
      <c r="AO66" s="158">
        <v>0</v>
      </c>
      <c r="AP66" s="158">
        <v>0</v>
      </c>
      <c r="AQ66" s="158">
        <v>0</v>
      </c>
      <c r="AR66" s="158">
        <v>0</v>
      </c>
      <c r="AS66" s="158">
        <v>0</v>
      </c>
      <c r="AT66" s="158">
        <v>0</v>
      </c>
      <c r="AU66" s="158">
        <v>0</v>
      </c>
      <c r="AV66" s="158">
        <v>0</v>
      </c>
      <c r="AW66" s="158">
        <v>0</v>
      </c>
      <c r="AX66" s="158">
        <v>0</v>
      </c>
      <c r="AY66" s="158">
        <v>0</v>
      </c>
      <c r="AZ66" s="158">
        <v>0</v>
      </c>
      <c r="BA66" s="158">
        <v>0</v>
      </c>
      <c r="BB66" s="158">
        <v>0</v>
      </c>
      <c r="BC66" s="158">
        <v>0</v>
      </c>
      <c r="BD66" s="158">
        <v>0</v>
      </c>
      <c r="BE66" s="158">
        <v>0</v>
      </c>
      <c r="BF66" s="158">
        <v>0</v>
      </c>
      <c r="BG66" s="158">
        <v>0</v>
      </c>
      <c r="BH66" s="158">
        <v>0</v>
      </c>
      <c r="BI66" s="158">
        <v>0</v>
      </c>
      <c r="BJ66" s="158">
        <v>0</v>
      </c>
      <c r="BK66" s="158">
        <v>0</v>
      </c>
      <c r="BL66" s="158">
        <v>0</v>
      </c>
      <c r="BM66" s="158">
        <v>0</v>
      </c>
      <c r="BN66" s="158">
        <v>0</v>
      </c>
      <c r="BO66" s="158">
        <v>0</v>
      </c>
      <c r="BP66" s="158">
        <v>0</v>
      </c>
      <c r="BQ66" s="158">
        <v>0</v>
      </c>
      <c r="BR66" s="158">
        <v>0</v>
      </c>
      <c r="BS66" s="158">
        <v>0</v>
      </c>
      <c r="BT66" s="158">
        <v>0</v>
      </c>
      <c r="BU66" s="158">
        <v>0</v>
      </c>
      <c r="BV66" s="158">
        <v>7.2061979071498401</v>
      </c>
      <c r="BW66" s="158">
        <v>8.0629856617218891</v>
      </c>
      <c r="BX66" s="158">
        <v>0.23485738491950189</v>
      </c>
      <c r="BY66" s="158">
        <v>3.8469493532827728</v>
      </c>
      <c r="BZ66" s="158">
        <v>0</v>
      </c>
      <c r="CA66" s="158">
        <v>0</v>
      </c>
      <c r="CB66" s="158">
        <v>0</v>
      </c>
      <c r="CC66" s="158">
        <v>0</v>
      </c>
      <c r="CD66" s="158">
        <v>0</v>
      </c>
      <c r="CE66" s="159">
        <v>0</v>
      </c>
    </row>
    <row r="67" spans="1:83" x14ac:dyDescent="0.35">
      <c r="A67" s="152"/>
      <c r="B67" s="53" t="s">
        <v>275</v>
      </c>
      <c r="C67" s="157" t="s">
        <v>231</v>
      </c>
      <c r="D67" s="158">
        <v>0</v>
      </c>
      <c r="E67" s="158">
        <v>0</v>
      </c>
      <c r="F67" s="158">
        <v>0</v>
      </c>
      <c r="G67" s="158">
        <v>0</v>
      </c>
      <c r="H67" s="158">
        <v>0</v>
      </c>
      <c r="I67" s="158">
        <v>0</v>
      </c>
      <c r="J67" s="158">
        <v>0</v>
      </c>
      <c r="K67" s="158">
        <v>0</v>
      </c>
      <c r="L67" s="158">
        <v>0</v>
      </c>
      <c r="M67" s="158">
        <v>0</v>
      </c>
      <c r="N67" s="158">
        <v>0</v>
      </c>
      <c r="O67" s="158">
        <v>0</v>
      </c>
      <c r="P67" s="158">
        <v>0</v>
      </c>
      <c r="Q67" s="158">
        <v>0</v>
      </c>
      <c r="R67" s="158">
        <v>0</v>
      </c>
      <c r="S67" s="158">
        <v>0</v>
      </c>
      <c r="T67" s="158">
        <v>0</v>
      </c>
      <c r="U67" s="158">
        <v>0</v>
      </c>
      <c r="V67" s="158">
        <v>0</v>
      </c>
      <c r="W67" s="158">
        <v>0</v>
      </c>
      <c r="X67" s="158">
        <v>0</v>
      </c>
      <c r="Y67" s="158">
        <v>0</v>
      </c>
      <c r="Z67" s="158">
        <v>0</v>
      </c>
      <c r="AA67" s="158">
        <v>0</v>
      </c>
      <c r="AB67" s="158">
        <v>0</v>
      </c>
      <c r="AC67" s="158">
        <v>0</v>
      </c>
      <c r="AD67" s="158">
        <v>0</v>
      </c>
      <c r="AE67" s="158">
        <v>0</v>
      </c>
      <c r="AF67" s="158">
        <v>0</v>
      </c>
      <c r="AG67" s="158">
        <v>0</v>
      </c>
      <c r="AH67" s="158">
        <v>0</v>
      </c>
      <c r="AI67" s="158">
        <v>0</v>
      </c>
      <c r="AJ67" s="158">
        <v>0</v>
      </c>
      <c r="AK67" s="158">
        <v>0</v>
      </c>
      <c r="AL67" s="158">
        <v>0</v>
      </c>
      <c r="AM67" s="158">
        <v>0</v>
      </c>
      <c r="AN67" s="158">
        <v>0</v>
      </c>
      <c r="AO67" s="158">
        <v>0</v>
      </c>
      <c r="AP67" s="158">
        <v>0</v>
      </c>
      <c r="AQ67" s="158">
        <v>37.500280553311029</v>
      </c>
      <c r="AR67" s="158">
        <v>37.505581849092891</v>
      </c>
      <c r="AS67" s="158">
        <v>34.648748632486914</v>
      </c>
      <c r="AT67" s="158">
        <v>40.454834135569534</v>
      </c>
      <c r="AU67" s="158">
        <v>45.483947704523388</v>
      </c>
      <c r="AV67" s="158">
        <v>43.905893968852546</v>
      </c>
      <c r="AW67" s="158">
        <v>44.31209463032657</v>
      </c>
      <c r="AX67" s="158">
        <v>41.702605611198791</v>
      </c>
      <c r="AY67" s="158">
        <v>39.322146244046863</v>
      </c>
      <c r="AZ67" s="158">
        <v>37.942393982750502</v>
      </c>
      <c r="BA67" s="158">
        <v>34.446997817397218</v>
      </c>
      <c r="BB67" s="158">
        <v>31.111712883303614</v>
      </c>
      <c r="BC67" s="158">
        <v>29.143342836826907</v>
      </c>
      <c r="BD67" s="158">
        <v>73.283257661271676</v>
      </c>
      <c r="BE67" s="158">
        <v>98.694508605963691</v>
      </c>
      <c r="BF67" s="158">
        <v>175.00285732764215</v>
      </c>
      <c r="BG67" s="158">
        <v>186.13779852512056</v>
      </c>
      <c r="BH67" s="158">
        <v>179.1122453930262</v>
      </c>
      <c r="BI67" s="158">
        <v>175.86776280009408</v>
      </c>
      <c r="BJ67" s="158">
        <v>170.09467272704603</v>
      </c>
      <c r="BK67" s="158">
        <v>170.26336486215794</v>
      </c>
      <c r="BL67" s="158">
        <v>177.97279132063727</v>
      </c>
      <c r="BM67" s="158">
        <v>182.90018524611</v>
      </c>
      <c r="BN67" s="158">
        <v>169.6413495248085</v>
      </c>
      <c r="BO67" s="158">
        <v>58.62752695703049</v>
      </c>
      <c r="BP67" s="158">
        <v>48.864478634342021</v>
      </c>
      <c r="BQ67" s="158">
        <v>45.513718950132976</v>
      </c>
      <c r="BR67" s="158">
        <v>41.058104071985753</v>
      </c>
      <c r="BS67" s="158">
        <v>36.235823971444027</v>
      </c>
      <c r="BT67" s="158">
        <v>32.882219532324214</v>
      </c>
      <c r="BU67" s="158">
        <v>29.705600794200759</v>
      </c>
      <c r="BV67" s="158">
        <v>28.29208115529411</v>
      </c>
      <c r="BW67" s="158">
        <v>28.783218456212179</v>
      </c>
      <c r="BX67" s="158">
        <v>29.122830393431762</v>
      </c>
      <c r="BY67" s="158">
        <v>26.900868512716514</v>
      </c>
      <c r="BZ67" s="158">
        <v>24.558356167488114</v>
      </c>
      <c r="CA67" s="158">
        <v>27.003252175566498</v>
      </c>
      <c r="CB67" s="158">
        <v>26.992123086303351</v>
      </c>
      <c r="CC67" s="158">
        <v>27.309892416323272</v>
      </c>
      <c r="CD67" s="158">
        <v>26.183126413436437</v>
      </c>
      <c r="CE67" s="159">
        <v>23.60496008622653</v>
      </c>
    </row>
    <row r="68" spans="1:83" x14ac:dyDescent="0.35">
      <c r="A68" s="152"/>
      <c r="B68" s="53" t="s">
        <v>276</v>
      </c>
      <c r="C68" s="157" t="s">
        <v>225</v>
      </c>
      <c r="D68" s="158">
        <v>609.8515261879204</v>
      </c>
      <c r="E68" s="158">
        <v>751.080300673544</v>
      </c>
      <c r="F68" s="158">
        <v>648.79904021596792</v>
      </c>
      <c r="G68" s="158">
        <v>526.32521069926372</v>
      </c>
      <c r="H68" s="158">
        <v>873.65243307512935</v>
      </c>
      <c r="I68" s="158">
        <v>708.92783481941649</v>
      </c>
      <c r="J68" s="158">
        <v>491.33169669060993</v>
      </c>
      <c r="K68" s="158">
        <v>472.43432374097108</v>
      </c>
      <c r="L68" s="158">
        <v>591.38662062790502</v>
      </c>
      <c r="M68" s="158">
        <v>687.01703476108923</v>
      </c>
      <c r="N68" s="158">
        <v>1304.4376073218814</v>
      </c>
      <c r="O68" s="158">
        <v>1100.3273260800795</v>
      </c>
      <c r="P68" s="158">
        <v>777.19347881426825</v>
      </c>
      <c r="Q68" s="158">
        <v>901.00710597148282</v>
      </c>
      <c r="R68" s="158">
        <v>1551.743325109951</v>
      </c>
      <c r="S68" s="158">
        <v>1528.7552228427462</v>
      </c>
      <c r="T68" s="158">
        <v>1014.5638669131198</v>
      </c>
      <c r="U68" s="158">
        <v>1054.9834999083828</v>
      </c>
      <c r="V68" s="158">
        <v>1596.8740408660453</v>
      </c>
      <c r="W68" s="158">
        <v>2416.1965342764029</v>
      </c>
      <c r="X68" s="158">
        <v>2325.7228710796262</v>
      </c>
      <c r="Y68" s="158">
        <v>2242.0469916898137</v>
      </c>
      <c r="Z68" s="158">
        <v>2414.8045645058469</v>
      </c>
      <c r="AA68" s="158">
        <v>3572.8174272280148</v>
      </c>
      <c r="AB68" s="158">
        <v>2876.2696701894092</v>
      </c>
      <c r="AC68" s="158">
        <v>2200.7456716862462</v>
      </c>
      <c r="AD68" s="158">
        <v>2250.5131965730052</v>
      </c>
      <c r="AE68" s="158">
        <v>3836.2118516286469</v>
      </c>
      <c r="AF68" s="158">
        <v>4141.4176609091091</v>
      </c>
      <c r="AG68" s="158">
        <v>4091.9368845860299</v>
      </c>
      <c r="AH68" s="158">
        <v>3691.1614649262278</v>
      </c>
      <c r="AI68" s="158">
        <v>3258.0512269158839</v>
      </c>
      <c r="AJ68" s="158">
        <v>5351.7376833569415</v>
      </c>
      <c r="AK68" s="158">
        <v>6420.1068314498134</v>
      </c>
      <c r="AL68" s="158">
        <v>5258.4451528877771</v>
      </c>
      <c r="AM68" s="158">
        <v>4991.2545290088055</v>
      </c>
      <c r="AN68" s="158">
        <v>4962.796247383134</v>
      </c>
      <c r="AO68" s="158">
        <v>4716.9626387938915</v>
      </c>
      <c r="AP68" s="158">
        <v>4914.246108488589</v>
      </c>
      <c r="AQ68" s="158">
        <v>3931.9794165757685</v>
      </c>
      <c r="AR68" s="158">
        <v>2767.2743455716209</v>
      </c>
      <c r="AS68" s="158">
        <v>1694.1159156368151</v>
      </c>
      <c r="AT68" s="158">
        <v>1852.0648907623054</v>
      </c>
      <c r="AU68" s="158">
        <v>3213.844285299594</v>
      </c>
      <c r="AV68" s="158">
        <v>3423.1622305292149</v>
      </c>
      <c r="AW68" s="158">
        <v>3122.1738973240085</v>
      </c>
      <c r="AX68" s="158">
        <v>2415.6114401113236</v>
      </c>
      <c r="AY68" s="158">
        <v>1978.4557481912152</v>
      </c>
      <c r="AZ68" s="158">
        <v>1012.6098382841682</v>
      </c>
      <c r="BA68" s="158">
        <v>0</v>
      </c>
      <c r="BB68" s="158">
        <v>0</v>
      </c>
      <c r="BC68" s="158">
        <v>0</v>
      </c>
      <c r="BD68" s="158">
        <v>0</v>
      </c>
      <c r="BE68" s="158">
        <v>0</v>
      </c>
      <c r="BF68" s="158">
        <v>0</v>
      </c>
      <c r="BG68" s="158">
        <v>0</v>
      </c>
      <c r="BH68" s="158">
        <v>0</v>
      </c>
      <c r="BI68" s="158">
        <v>0</v>
      </c>
      <c r="BJ68" s="158">
        <v>0</v>
      </c>
      <c r="BK68" s="158">
        <v>0</v>
      </c>
      <c r="BL68" s="158">
        <v>0</v>
      </c>
      <c r="BM68" s="158">
        <v>0</v>
      </c>
      <c r="BN68" s="158">
        <v>0</v>
      </c>
      <c r="BO68" s="158">
        <v>0</v>
      </c>
      <c r="BP68" s="158">
        <v>0</v>
      </c>
      <c r="BQ68" s="158">
        <v>0</v>
      </c>
      <c r="BR68" s="158">
        <v>0</v>
      </c>
      <c r="BS68" s="158">
        <v>0</v>
      </c>
      <c r="BT68" s="158">
        <v>0</v>
      </c>
      <c r="BU68" s="158">
        <v>0</v>
      </c>
      <c r="BV68" s="158">
        <v>0</v>
      </c>
      <c r="BW68" s="158">
        <v>0</v>
      </c>
      <c r="BX68" s="158">
        <v>0</v>
      </c>
      <c r="BY68" s="158">
        <v>0</v>
      </c>
      <c r="BZ68" s="158">
        <v>0</v>
      </c>
      <c r="CA68" s="158">
        <v>0</v>
      </c>
      <c r="CB68" s="158">
        <v>0</v>
      </c>
      <c r="CC68" s="158">
        <v>0</v>
      </c>
      <c r="CD68" s="158">
        <v>0</v>
      </c>
      <c r="CE68" s="159">
        <v>0</v>
      </c>
    </row>
    <row r="69" spans="1:83" x14ac:dyDescent="0.35">
      <c r="A69" s="152"/>
      <c r="B69" s="167" t="s">
        <v>277</v>
      </c>
      <c r="C69" s="157"/>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f t="shared" ref="BQ69:CE69" si="13">SUM(BQ70:BQ71)</f>
        <v>7.1825639966638235</v>
      </c>
      <c r="BR69" s="158">
        <f t="shared" si="13"/>
        <v>68.103098121967562</v>
      </c>
      <c r="BS69" s="158">
        <f t="shared" si="13"/>
        <v>590.67352739122884</v>
      </c>
      <c r="BT69" s="158">
        <f t="shared" si="13"/>
        <v>1869.7432446074756</v>
      </c>
      <c r="BU69" s="158">
        <f t="shared" si="13"/>
        <v>3853.2882501680078</v>
      </c>
      <c r="BV69" s="158">
        <f t="shared" si="13"/>
        <v>9268.7468375675599</v>
      </c>
      <c r="BW69" s="158">
        <f t="shared" si="13"/>
        <v>20420.278341922316</v>
      </c>
      <c r="BX69" s="158">
        <f t="shared" si="13"/>
        <v>39992.22792434373</v>
      </c>
      <c r="BY69" s="158">
        <f t="shared" si="13"/>
        <v>43052.086561685639</v>
      </c>
      <c r="BZ69" s="158">
        <f t="shared" si="13"/>
        <v>42708.877150385073</v>
      </c>
      <c r="CA69" s="158">
        <f t="shared" si="13"/>
        <v>48320.565731569222</v>
      </c>
      <c r="CB69" s="158">
        <f t="shared" si="13"/>
        <v>57840.377878141939</v>
      </c>
      <c r="CC69" s="158">
        <f t="shared" si="13"/>
        <v>63157.26617538424</v>
      </c>
      <c r="CD69" s="158">
        <f t="shared" si="13"/>
        <v>65332.228925968928</v>
      </c>
      <c r="CE69" s="159">
        <f t="shared" si="13"/>
        <v>66620.824002408306</v>
      </c>
    </row>
    <row r="70" spans="1:83" x14ac:dyDescent="0.35">
      <c r="A70" s="152"/>
      <c r="B70" s="169" t="s">
        <v>278</v>
      </c>
      <c r="C70" s="157" t="s">
        <v>231</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v>0.96101927021293732</v>
      </c>
      <c r="BR70" s="158">
        <v>6.6821385697012508</v>
      </c>
      <c r="BS70" s="158">
        <v>40.639210153105807</v>
      </c>
      <c r="BT70" s="158">
        <v>816.39068149280888</v>
      </c>
      <c r="BU70" s="158">
        <v>2315.8291928491876</v>
      </c>
      <c r="BV70" s="158">
        <v>7030.1095390234932</v>
      </c>
      <c r="BW70" s="158">
        <v>12923.192899463913</v>
      </c>
      <c r="BX70" s="158">
        <v>22668.660869445604</v>
      </c>
      <c r="BY70" s="158">
        <v>29293.706244188365</v>
      </c>
      <c r="BZ70" s="158">
        <v>32244.504635802252</v>
      </c>
      <c r="CA70" s="158">
        <v>35201.769064617183</v>
      </c>
      <c r="CB70" s="158">
        <v>41517.172918247183</v>
      </c>
      <c r="CC70" s="158">
        <v>44944.583723576077</v>
      </c>
      <c r="CD70" s="158">
        <v>46764.117672557571</v>
      </c>
      <c r="CE70" s="159">
        <v>48553.677722066299</v>
      </c>
    </row>
    <row r="71" spans="1:83" x14ac:dyDescent="0.35">
      <c r="A71" s="152"/>
      <c r="B71" s="169" t="s">
        <v>279</v>
      </c>
      <c r="C71" s="157" t="s">
        <v>231</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6.2215447264508859</v>
      </c>
      <c r="BR71" s="158">
        <v>61.420959552266311</v>
      </c>
      <c r="BS71" s="158">
        <v>550.03431723812298</v>
      </c>
      <c r="BT71" s="158">
        <v>1053.3525631146667</v>
      </c>
      <c r="BU71" s="158">
        <v>1537.4590573188204</v>
      </c>
      <c r="BV71" s="158">
        <v>2238.6372985440657</v>
      </c>
      <c r="BW71" s="158">
        <v>7497.0854424584031</v>
      </c>
      <c r="BX71" s="158">
        <v>17323.567054898125</v>
      </c>
      <c r="BY71" s="158">
        <v>13758.380317497273</v>
      </c>
      <c r="BZ71" s="158">
        <v>10464.372514582823</v>
      </c>
      <c r="CA71" s="158">
        <v>13118.796666952037</v>
      </c>
      <c r="CB71" s="158">
        <v>16323.204959894752</v>
      </c>
      <c r="CC71" s="158">
        <v>18212.682451808167</v>
      </c>
      <c r="CD71" s="158">
        <v>18568.11125341136</v>
      </c>
      <c r="CE71" s="159">
        <v>18067.146280342004</v>
      </c>
    </row>
    <row r="72" spans="1:83" x14ac:dyDescent="0.35">
      <c r="A72" s="152"/>
      <c r="B72" s="53" t="s">
        <v>280</v>
      </c>
      <c r="C72" s="157" t="s">
        <v>222</v>
      </c>
      <c r="D72" s="158">
        <v>0</v>
      </c>
      <c r="E72" s="158">
        <v>0</v>
      </c>
      <c r="F72" s="158">
        <v>0</v>
      </c>
      <c r="G72" s="158">
        <v>0</v>
      </c>
      <c r="H72" s="158">
        <v>0</v>
      </c>
      <c r="I72" s="158">
        <v>0</v>
      </c>
      <c r="J72" s="158">
        <v>0</v>
      </c>
      <c r="K72" s="158">
        <v>0</v>
      </c>
      <c r="L72" s="158">
        <v>0</v>
      </c>
      <c r="M72" s="158">
        <v>0</v>
      </c>
      <c r="N72" s="158">
        <v>0</v>
      </c>
      <c r="O72" s="158">
        <v>0</v>
      </c>
      <c r="P72" s="158">
        <v>0</v>
      </c>
      <c r="Q72" s="158">
        <v>0</v>
      </c>
      <c r="R72" s="158">
        <v>0</v>
      </c>
      <c r="S72" s="158">
        <v>0</v>
      </c>
      <c r="T72" s="158">
        <v>0</v>
      </c>
      <c r="U72" s="158">
        <v>0</v>
      </c>
      <c r="V72" s="158">
        <v>0</v>
      </c>
      <c r="W72" s="158">
        <v>0</v>
      </c>
      <c r="X72" s="158">
        <v>0</v>
      </c>
      <c r="Y72" s="158">
        <v>0</v>
      </c>
      <c r="Z72" s="158">
        <v>0</v>
      </c>
      <c r="AA72" s="158">
        <v>0</v>
      </c>
      <c r="AB72" s="158">
        <v>0</v>
      </c>
      <c r="AC72" s="158">
        <v>0</v>
      </c>
      <c r="AD72" s="158">
        <v>0</v>
      </c>
      <c r="AE72" s="158">
        <v>0</v>
      </c>
      <c r="AF72" s="158">
        <v>0</v>
      </c>
      <c r="AG72" s="158">
        <v>0</v>
      </c>
      <c r="AH72" s="158">
        <v>0</v>
      </c>
      <c r="AI72" s="158">
        <v>0</v>
      </c>
      <c r="AJ72" s="158">
        <v>0</v>
      </c>
      <c r="AK72" s="158">
        <v>0</v>
      </c>
      <c r="AL72" s="158">
        <v>0</v>
      </c>
      <c r="AM72" s="158">
        <v>0</v>
      </c>
      <c r="AN72" s="158">
        <v>0</v>
      </c>
      <c r="AO72" s="158">
        <v>0</v>
      </c>
      <c r="AP72" s="158">
        <v>0</v>
      </c>
      <c r="AQ72" s="158">
        <v>0</v>
      </c>
      <c r="AR72" s="158">
        <v>0</v>
      </c>
      <c r="AS72" s="158">
        <v>0</v>
      </c>
      <c r="AT72" s="158">
        <v>0</v>
      </c>
      <c r="AU72" s="158">
        <v>0</v>
      </c>
      <c r="AV72" s="158">
        <v>0</v>
      </c>
      <c r="AW72" s="158">
        <v>4.9145350867572019E-2</v>
      </c>
      <c r="AX72" s="158">
        <v>3.1601332592956201E-2</v>
      </c>
      <c r="AY72" s="158">
        <v>0</v>
      </c>
      <c r="AZ72" s="158">
        <v>1.5517656359390824E-2</v>
      </c>
      <c r="BA72" s="158">
        <v>2.0674401010741555E-2</v>
      </c>
      <c r="BB72" s="158">
        <v>0</v>
      </c>
      <c r="BC72" s="158">
        <v>0.10031556251561094</v>
      </c>
      <c r="BD72" s="158">
        <v>100.28356925779988</v>
      </c>
      <c r="BE72" s="158">
        <v>10.556267563928035</v>
      </c>
      <c r="BF72" s="158">
        <v>0.89844016488096967</v>
      </c>
      <c r="BG72" s="158">
        <v>0.73809058529530314</v>
      </c>
      <c r="BH72" s="158">
        <v>0.64296780333878556</v>
      </c>
      <c r="BI72" s="158">
        <v>0.72926969596482816</v>
      </c>
      <c r="BJ72" s="158">
        <v>0.55088066614066078</v>
      </c>
      <c r="BK72" s="158">
        <v>0.27669128366903328</v>
      </c>
      <c r="BL72" s="158">
        <v>0</v>
      </c>
      <c r="BM72" s="158">
        <v>0.38407800365410599</v>
      </c>
      <c r="BN72" s="158">
        <v>0.11858165042660918</v>
      </c>
      <c r="BO72" s="158">
        <v>0</v>
      </c>
      <c r="BP72" s="158">
        <v>0</v>
      </c>
      <c r="BQ72" s="158">
        <v>2.5885567449885401E-4</v>
      </c>
      <c r="BR72" s="158">
        <v>0.12128708517070114</v>
      </c>
      <c r="BS72" s="158">
        <v>0.28878919283876492</v>
      </c>
      <c r="BT72" s="158">
        <v>0.28297951404754057</v>
      </c>
      <c r="BU72" s="158">
        <v>0.41750668719888684</v>
      </c>
      <c r="BV72" s="158">
        <v>0.22787709842772425</v>
      </c>
      <c r="BW72" s="158">
        <v>0.33315195558716204</v>
      </c>
      <c r="BX72" s="158">
        <v>0.25047096383246226</v>
      </c>
      <c r="BY72" s="158">
        <v>1.3946294337327489</v>
      </c>
      <c r="BZ72" s="158">
        <v>0</v>
      </c>
      <c r="CA72" s="158">
        <v>0</v>
      </c>
      <c r="CB72" s="158">
        <v>0</v>
      </c>
      <c r="CC72" s="158">
        <v>0</v>
      </c>
      <c r="CD72" s="158">
        <v>0</v>
      </c>
      <c r="CE72" s="159">
        <v>0</v>
      </c>
    </row>
    <row r="73" spans="1:83" ht="26.25" customHeight="1" x14ac:dyDescent="0.35">
      <c r="A73" s="152"/>
      <c r="B73" s="53" t="s">
        <v>281</v>
      </c>
      <c r="C73" s="157" t="s">
        <v>222</v>
      </c>
      <c r="D73" s="158">
        <v>3450.4757402737605</v>
      </c>
      <c r="E73" s="158">
        <v>3278.1525623147386</v>
      </c>
      <c r="F73" s="158">
        <v>3102.7859982093055</v>
      </c>
      <c r="G73" s="158">
        <v>2823.663630373077</v>
      </c>
      <c r="H73" s="158">
        <v>2829.5907160791498</v>
      </c>
      <c r="I73" s="158">
        <v>2640.915853133592</v>
      </c>
      <c r="J73" s="158">
        <v>2713.2775861831774</v>
      </c>
      <c r="K73" s="158">
        <v>2660.076064885468</v>
      </c>
      <c r="L73" s="158">
        <v>2518.3449395159596</v>
      </c>
      <c r="M73" s="158">
        <v>2455.9506596971223</v>
      </c>
      <c r="N73" s="158">
        <v>2653.7647679321681</v>
      </c>
      <c r="O73" s="158">
        <v>2605.0709008864887</v>
      </c>
      <c r="P73" s="158">
        <v>2465.4018301459237</v>
      </c>
      <c r="Q73" s="158">
        <v>2571.4693162161329</v>
      </c>
      <c r="R73" s="158">
        <v>2451.5138733132408</v>
      </c>
      <c r="S73" s="158">
        <v>2600.7770741550744</v>
      </c>
      <c r="T73" s="158">
        <v>2494.6069244367136</v>
      </c>
      <c r="U73" s="158">
        <v>2592.4289662382821</v>
      </c>
      <c r="V73" s="158">
        <v>2414.6856505560636</v>
      </c>
      <c r="W73" s="158">
        <v>2398.3281950746878</v>
      </c>
      <c r="X73" s="158">
        <v>2352.1301056255425</v>
      </c>
      <c r="Y73" s="158">
        <v>2197.9469328446171</v>
      </c>
      <c r="Z73" s="158">
        <v>2055.1528208560399</v>
      </c>
      <c r="AA73" s="158">
        <v>2040.1175534756455</v>
      </c>
      <c r="AB73" s="158">
        <v>2059.19449845698</v>
      </c>
      <c r="AC73" s="158">
        <v>2073.1936938166718</v>
      </c>
      <c r="AD73" s="158">
        <v>2143.0756334297071</v>
      </c>
      <c r="AE73" s="158">
        <v>2179.0470171888464</v>
      </c>
      <c r="AF73" s="158">
        <v>2096.475695041544</v>
      </c>
      <c r="AG73" s="158">
        <v>2014.6489799528565</v>
      </c>
      <c r="AH73" s="158">
        <v>1985.7514210046163</v>
      </c>
      <c r="AI73" s="158">
        <v>1871.0095100971769</v>
      </c>
      <c r="AJ73" s="158">
        <v>1772.7631076119869</v>
      </c>
      <c r="AK73" s="158">
        <v>1806.833826242339</v>
      </c>
      <c r="AL73" s="158">
        <v>1766.8375713702931</v>
      </c>
      <c r="AM73" s="158">
        <v>1747.1057937211851</v>
      </c>
      <c r="AN73" s="158">
        <v>1710.8752589204212</v>
      </c>
      <c r="AO73" s="158">
        <v>1724.7044009686917</v>
      </c>
      <c r="AP73" s="158">
        <v>1672.0906597510195</v>
      </c>
      <c r="AQ73" s="158">
        <v>1604.4762893880934</v>
      </c>
      <c r="AR73" s="158">
        <v>1526.0871232068503</v>
      </c>
      <c r="AS73" s="158">
        <v>1480.314657241767</v>
      </c>
      <c r="AT73" s="158">
        <v>1749.277068667086</v>
      </c>
      <c r="AU73" s="158">
        <v>1937.0053912073065</v>
      </c>
      <c r="AV73" s="158">
        <v>2251.7348538674178</v>
      </c>
      <c r="AW73" s="158">
        <v>2431.3868455294164</v>
      </c>
      <c r="AX73" s="158">
        <v>2131.8760870725905</v>
      </c>
      <c r="AY73" s="158">
        <v>2258.7438773345889</v>
      </c>
      <c r="AZ73" s="158">
        <v>2330.1261063740062</v>
      </c>
      <c r="BA73" s="158">
        <v>2219.3624911680881</v>
      </c>
      <c r="BB73" s="158">
        <v>2139.1626208834732</v>
      </c>
      <c r="BC73" s="158">
        <v>2099.1415999381229</v>
      </c>
      <c r="BD73" s="158">
        <v>2304.860992546196</v>
      </c>
      <c r="BE73" s="158">
        <v>2003.0131418718533</v>
      </c>
      <c r="BF73" s="158">
        <v>0</v>
      </c>
      <c r="BG73" s="158">
        <v>0</v>
      </c>
      <c r="BH73" s="158">
        <v>0</v>
      </c>
      <c r="BI73" s="158">
        <v>0</v>
      </c>
      <c r="BJ73" s="158">
        <v>0</v>
      </c>
      <c r="BK73" s="158">
        <v>0</v>
      </c>
      <c r="BL73" s="158">
        <v>0</v>
      </c>
      <c r="BM73" s="158">
        <v>0</v>
      </c>
      <c r="BN73" s="158">
        <v>0</v>
      </c>
      <c r="BO73" s="158">
        <v>0</v>
      </c>
      <c r="BP73" s="158">
        <v>0</v>
      </c>
      <c r="BQ73" s="158">
        <v>0</v>
      </c>
      <c r="BR73" s="158">
        <v>0</v>
      </c>
      <c r="BS73" s="158">
        <v>0</v>
      </c>
      <c r="BT73" s="158">
        <v>0</v>
      </c>
      <c r="BU73" s="158">
        <v>0</v>
      </c>
      <c r="BV73" s="158">
        <v>0</v>
      </c>
      <c r="BW73" s="158">
        <v>0</v>
      </c>
      <c r="BX73" s="158">
        <v>0</v>
      </c>
      <c r="BY73" s="158">
        <v>0</v>
      </c>
      <c r="BZ73" s="158">
        <v>0</v>
      </c>
      <c r="CA73" s="158">
        <v>0</v>
      </c>
      <c r="CB73" s="158">
        <v>0</v>
      </c>
      <c r="CC73" s="158">
        <v>0</v>
      </c>
      <c r="CD73" s="158">
        <v>0</v>
      </c>
      <c r="CE73" s="159">
        <v>0</v>
      </c>
    </row>
    <row r="74" spans="1:83" x14ac:dyDescent="0.35">
      <c r="A74" s="152"/>
      <c r="B74" s="53" t="s">
        <v>282</v>
      </c>
      <c r="C74" s="157" t="s">
        <v>222</v>
      </c>
      <c r="D74" s="158">
        <v>0</v>
      </c>
      <c r="E74" s="158">
        <v>0</v>
      </c>
      <c r="F74" s="158">
        <v>0</v>
      </c>
      <c r="G74" s="158">
        <v>0</v>
      </c>
      <c r="H74" s="158">
        <v>0</v>
      </c>
      <c r="I74" s="158">
        <v>0</v>
      </c>
      <c r="J74" s="158">
        <v>0</v>
      </c>
      <c r="K74" s="158">
        <v>0</v>
      </c>
      <c r="L74" s="158">
        <v>0</v>
      </c>
      <c r="M74" s="158">
        <v>0</v>
      </c>
      <c r="N74" s="158">
        <v>0</v>
      </c>
      <c r="O74" s="158">
        <v>0</v>
      </c>
      <c r="P74" s="158">
        <v>0</v>
      </c>
      <c r="Q74" s="158">
        <v>0</v>
      </c>
      <c r="R74" s="158">
        <v>0</v>
      </c>
      <c r="S74" s="158">
        <v>0</v>
      </c>
      <c r="T74" s="158">
        <v>0</v>
      </c>
      <c r="U74" s="158">
        <v>0</v>
      </c>
      <c r="V74" s="158">
        <v>0</v>
      </c>
      <c r="W74" s="158">
        <v>0</v>
      </c>
      <c r="X74" s="158">
        <v>0</v>
      </c>
      <c r="Y74" s="158">
        <v>0</v>
      </c>
      <c r="Z74" s="158">
        <v>0</v>
      </c>
      <c r="AA74" s="158">
        <v>0</v>
      </c>
      <c r="AB74" s="158">
        <v>0</v>
      </c>
      <c r="AC74" s="158">
        <v>0</v>
      </c>
      <c r="AD74" s="158">
        <v>0</v>
      </c>
      <c r="AE74" s="158">
        <v>0</v>
      </c>
      <c r="AF74" s="158">
        <v>0</v>
      </c>
      <c r="AG74" s="158">
        <v>0</v>
      </c>
      <c r="AH74" s="158">
        <v>0</v>
      </c>
      <c r="AI74" s="158">
        <v>0</v>
      </c>
      <c r="AJ74" s="158">
        <v>0</v>
      </c>
      <c r="AK74" s="158">
        <v>0</v>
      </c>
      <c r="AL74" s="158">
        <v>0</v>
      </c>
      <c r="AM74" s="158">
        <v>0</v>
      </c>
      <c r="AN74" s="158">
        <v>0</v>
      </c>
      <c r="AO74" s="158">
        <v>0</v>
      </c>
      <c r="AP74" s="158">
        <v>0</v>
      </c>
      <c r="AQ74" s="158">
        <v>0</v>
      </c>
      <c r="AR74" s="158">
        <v>0</v>
      </c>
      <c r="AS74" s="158">
        <v>0</v>
      </c>
      <c r="AT74" s="158">
        <v>0</v>
      </c>
      <c r="AU74" s="158">
        <v>0</v>
      </c>
      <c r="AV74" s="158">
        <v>0</v>
      </c>
      <c r="AW74" s="158">
        <v>0</v>
      </c>
      <c r="AX74" s="158">
        <v>0</v>
      </c>
      <c r="AY74" s="158">
        <v>0</v>
      </c>
      <c r="AZ74" s="158">
        <v>0</v>
      </c>
      <c r="BA74" s="158">
        <v>328.44731739064747</v>
      </c>
      <c r="BB74" s="158">
        <v>329.15064712399499</v>
      </c>
      <c r="BC74" s="158">
        <v>1269.7877026184356</v>
      </c>
      <c r="BD74" s="158">
        <v>2888.3794683118695</v>
      </c>
      <c r="BE74" s="158">
        <v>2719.0547453502322</v>
      </c>
      <c r="BF74" s="158">
        <v>2697.5919032287702</v>
      </c>
      <c r="BG74" s="158">
        <v>2957.9150059191247</v>
      </c>
      <c r="BH74" s="158">
        <v>2941.0756158597492</v>
      </c>
      <c r="BI74" s="158">
        <v>2890.4560643384207</v>
      </c>
      <c r="BJ74" s="158">
        <v>2853.5660990456363</v>
      </c>
      <c r="BK74" s="158">
        <v>2864.1038849737192</v>
      </c>
      <c r="BL74" s="158">
        <v>3606.0213635471246</v>
      </c>
      <c r="BM74" s="158">
        <v>3603.3674581967985</v>
      </c>
      <c r="BN74" s="158">
        <v>3576.2176871364527</v>
      </c>
      <c r="BO74" s="158">
        <v>2736.8498889319867</v>
      </c>
      <c r="BP74" s="158">
        <v>2683.7911777013774</v>
      </c>
      <c r="BQ74" s="158">
        <v>2624.2165347147088</v>
      </c>
      <c r="BR74" s="158">
        <v>2567.5335832036835</v>
      </c>
      <c r="BS74" s="158">
        <v>2494.6126544181434</v>
      </c>
      <c r="BT74" s="158">
        <v>2415.7236387903372</v>
      </c>
      <c r="BU74" s="158">
        <v>2345.6067224435737</v>
      </c>
      <c r="BV74" s="158">
        <v>2273.5102101192088</v>
      </c>
      <c r="BW74" s="158">
        <v>2191.642455014136</v>
      </c>
      <c r="BX74" s="158">
        <v>2043.0779264439202</v>
      </c>
      <c r="BY74" s="158">
        <v>2066.9825467994401</v>
      </c>
      <c r="BZ74" s="158">
        <v>2001.5419622837126</v>
      </c>
      <c r="CA74" s="158">
        <v>1974.665479967304</v>
      </c>
      <c r="CB74" s="158">
        <v>1988.1919636775046</v>
      </c>
      <c r="CC74" s="158">
        <v>2016.5525161040605</v>
      </c>
      <c r="CD74" s="158">
        <v>2009.7424537325846</v>
      </c>
      <c r="CE74" s="159">
        <v>1967.8539813497937</v>
      </c>
    </row>
    <row r="75" spans="1:83" x14ac:dyDescent="0.35">
      <c r="A75" s="152"/>
      <c r="B75" s="53" t="s">
        <v>283</v>
      </c>
      <c r="C75" s="157" t="s">
        <v>231</v>
      </c>
      <c r="D75" s="158">
        <v>0</v>
      </c>
      <c r="E75" s="158">
        <v>0</v>
      </c>
      <c r="F75" s="158">
        <v>0</v>
      </c>
      <c r="G75" s="158">
        <v>0</v>
      </c>
      <c r="H75" s="158">
        <v>0</v>
      </c>
      <c r="I75" s="158">
        <v>0</v>
      </c>
      <c r="J75" s="158">
        <v>0</v>
      </c>
      <c r="K75" s="158">
        <v>0</v>
      </c>
      <c r="L75" s="158">
        <v>0</v>
      </c>
      <c r="M75" s="158">
        <v>0</v>
      </c>
      <c r="N75" s="158">
        <v>0</v>
      </c>
      <c r="O75" s="158">
        <v>0</v>
      </c>
      <c r="P75" s="158">
        <v>0</v>
      </c>
      <c r="Q75" s="158">
        <v>0</v>
      </c>
      <c r="R75" s="158">
        <v>0</v>
      </c>
      <c r="S75" s="158">
        <v>0</v>
      </c>
      <c r="T75" s="158">
        <v>0</v>
      </c>
      <c r="U75" s="158">
        <v>0</v>
      </c>
      <c r="V75" s="158">
        <v>0</v>
      </c>
      <c r="W75" s="158">
        <v>0</v>
      </c>
      <c r="X75" s="158">
        <v>0</v>
      </c>
      <c r="Y75" s="158">
        <v>0</v>
      </c>
      <c r="Z75" s="158">
        <v>0</v>
      </c>
      <c r="AA75" s="158">
        <v>0</v>
      </c>
      <c r="AB75" s="158">
        <v>0</v>
      </c>
      <c r="AC75" s="158">
        <v>0</v>
      </c>
      <c r="AD75" s="158">
        <v>0</v>
      </c>
      <c r="AE75" s="158">
        <v>0</v>
      </c>
      <c r="AF75" s="158">
        <v>0</v>
      </c>
      <c r="AG75" s="158">
        <v>0</v>
      </c>
      <c r="AH75" s="158">
        <v>0</v>
      </c>
      <c r="AI75" s="158">
        <v>0</v>
      </c>
      <c r="AJ75" s="158">
        <v>0</v>
      </c>
      <c r="AK75" s="158">
        <v>0</v>
      </c>
      <c r="AL75" s="158">
        <v>0</v>
      </c>
      <c r="AM75" s="158">
        <v>0</v>
      </c>
      <c r="AN75" s="158">
        <v>0</v>
      </c>
      <c r="AO75" s="158">
        <v>0</v>
      </c>
      <c r="AP75" s="158">
        <v>0</v>
      </c>
      <c r="AQ75" s="158">
        <v>0</v>
      </c>
      <c r="AR75" s="158">
        <v>84.687603815251748</v>
      </c>
      <c r="AS75" s="158">
        <v>59.163893248259157</v>
      </c>
      <c r="AT75" s="158">
        <v>22.84846447941035</v>
      </c>
      <c r="AU75" s="158">
        <v>8.5385100523823318</v>
      </c>
      <c r="AV75" s="158">
        <v>4.3194095723255455</v>
      </c>
      <c r="AW75" s="158">
        <v>2.4591577491811996</v>
      </c>
      <c r="AX75" s="158">
        <v>1.5651954143099482</v>
      </c>
      <c r="AY75" s="158">
        <v>2.8478434605716392</v>
      </c>
      <c r="AZ75" s="158">
        <v>0</v>
      </c>
      <c r="BA75" s="158">
        <v>0.38764501895140413</v>
      </c>
      <c r="BB75" s="158">
        <v>0.90743201313874622</v>
      </c>
      <c r="BC75" s="158">
        <v>0.3628079510981263</v>
      </c>
      <c r="BD75" s="158">
        <v>7.265250184975787E-2</v>
      </c>
      <c r="BE75" s="158">
        <v>0.5533364252990095</v>
      </c>
      <c r="BF75" s="158">
        <v>0.54096221195297822</v>
      </c>
      <c r="BG75" s="158">
        <v>0.19610356554917052</v>
      </c>
      <c r="BH75" s="158">
        <v>0.13039207200576769</v>
      </c>
      <c r="BI75" s="158">
        <v>0</v>
      </c>
      <c r="BJ75" s="158">
        <v>0</v>
      </c>
      <c r="BK75" s="158">
        <v>0</v>
      </c>
      <c r="BL75" s="158">
        <v>0</v>
      </c>
      <c r="BM75" s="158">
        <v>0</v>
      </c>
      <c r="BN75" s="158">
        <v>0</v>
      </c>
      <c r="BO75" s="158">
        <v>0</v>
      </c>
      <c r="BP75" s="158">
        <v>0</v>
      </c>
      <c r="BQ75" s="158">
        <v>0</v>
      </c>
      <c r="BR75" s="158">
        <v>0</v>
      </c>
      <c r="BS75" s="158">
        <v>0</v>
      </c>
      <c r="BT75" s="158">
        <v>0</v>
      </c>
      <c r="BU75" s="158">
        <v>0</v>
      </c>
      <c r="BV75" s="158">
        <v>0</v>
      </c>
      <c r="BW75" s="158">
        <v>0</v>
      </c>
      <c r="BX75" s="158">
        <v>0</v>
      </c>
      <c r="BY75" s="158">
        <v>0</v>
      </c>
      <c r="BZ75" s="158">
        <v>0</v>
      </c>
      <c r="CA75" s="158">
        <v>0</v>
      </c>
      <c r="CB75" s="158">
        <v>0</v>
      </c>
      <c r="CC75" s="158">
        <v>0</v>
      </c>
      <c r="CD75" s="158">
        <v>0</v>
      </c>
      <c r="CE75" s="159">
        <v>0</v>
      </c>
    </row>
    <row r="76" spans="1:83" x14ac:dyDescent="0.35">
      <c r="A76" s="152"/>
      <c r="B76" s="53" t="s">
        <v>284</v>
      </c>
      <c r="C76" s="157" t="s">
        <v>222</v>
      </c>
      <c r="D76" s="158">
        <v>485.4739122943314</v>
      </c>
      <c r="E76" s="158">
        <v>899.73161018184953</v>
      </c>
      <c r="F76" s="158">
        <v>1026.6290695182081</v>
      </c>
      <c r="G76" s="158">
        <v>985.08164434929756</v>
      </c>
      <c r="H76" s="158">
        <v>1079.0259527905516</v>
      </c>
      <c r="I76" s="158">
        <v>1229.4469207453844</v>
      </c>
      <c r="J76" s="158">
        <v>1308.1315236730889</v>
      </c>
      <c r="K76" s="158">
        <v>1495.5405025430741</v>
      </c>
      <c r="L76" s="158">
        <v>1499.6885594870321</v>
      </c>
      <c r="M76" s="158">
        <v>1509.2736432940465</v>
      </c>
      <c r="N76" s="158">
        <v>1874.798990280437</v>
      </c>
      <c r="O76" s="158">
        <v>1951.1770961276825</v>
      </c>
      <c r="P76" s="158">
        <v>1953.2776503974492</v>
      </c>
      <c r="Q76" s="158">
        <v>2223.9734626734121</v>
      </c>
      <c r="R76" s="158">
        <v>2206.1219056214345</v>
      </c>
      <c r="S76" s="158">
        <v>2596.0440858490597</v>
      </c>
      <c r="T76" s="158">
        <v>2639.2218186069576</v>
      </c>
      <c r="U76" s="158">
        <v>2954.8115099059987</v>
      </c>
      <c r="V76" s="158">
        <v>2828.6900315213343</v>
      </c>
      <c r="W76" s="158">
        <v>2892.6855796554796</v>
      </c>
      <c r="X76" s="158">
        <v>2876.5023344658803</v>
      </c>
      <c r="Y76" s="158">
        <v>2802.9997402007198</v>
      </c>
      <c r="Z76" s="158">
        <v>0</v>
      </c>
      <c r="AA76" s="158">
        <v>0</v>
      </c>
      <c r="AB76" s="158">
        <v>0</v>
      </c>
      <c r="AC76" s="158">
        <v>0</v>
      </c>
      <c r="AD76" s="158">
        <v>0</v>
      </c>
      <c r="AE76" s="158">
        <v>0</v>
      </c>
      <c r="AF76" s="158">
        <v>0</v>
      </c>
      <c r="AG76" s="158">
        <v>0</v>
      </c>
      <c r="AH76" s="158">
        <v>0</v>
      </c>
      <c r="AI76" s="158">
        <v>0.2993615216155483</v>
      </c>
      <c r="AJ76" s="158">
        <v>0.25086270390735665</v>
      </c>
      <c r="AK76" s="158">
        <v>0.22632574023912386</v>
      </c>
      <c r="AL76" s="158">
        <v>0.21033780611551106</v>
      </c>
      <c r="AM76" s="158">
        <v>0.20005028172379982</v>
      </c>
      <c r="AN76" s="158">
        <v>0.18869947708681115</v>
      </c>
      <c r="AO76" s="158">
        <v>0.17811060939435713</v>
      </c>
      <c r="AP76" s="158">
        <v>0.17004311794078164</v>
      </c>
      <c r="AQ76" s="158">
        <v>0.1607154880856187</v>
      </c>
      <c r="AR76" s="158">
        <v>0.15002232739637156</v>
      </c>
      <c r="AS76" s="158">
        <v>0.13859499452994767</v>
      </c>
      <c r="AT76" s="158">
        <v>2.1292017966089229E-2</v>
      </c>
      <c r="AU76" s="158">
        <v>0</v>
      </c>
      <c r="AV76" s="158">
        <v>4.8600650703514576</v>
      </c>
      <c r="AW76" s="158">
        <v>0</v>
      </c>
      <c r="AX76" s="158">
        <v>0</v>
      </c>
      <c r="AY76" s="158">
        <v>-1.2210175227261744E-4</v>
      </c>
      <c r="AZ76" s="158">
        <v>0</v>
      </c>
      <c r="BA76" s="158">
        <v>1.1112645601398843</v>
      </c>
      <c r="BB76" s="158">
        <v>0.14559543499554028</v>
      </c>
      <c r="BC76" s="158">
        <v>1.5650899678751284</v>
      </c>
      <c r="BD76" s="158">
        <v>0.39407035209958213</v>
      </c>
      <c r="BE76" s="158">
        <v>0.28642440751661929</v>
      </c>
      <c r="BF76" s="158">
        <v>0.31318864902540855</v>
      </c>
      <c r="BG76" s="158">
        <v>0.2343082460123011</v>
      </c>
      <c r="BH76" s="158">
        <v>0</v>
      </c>
      <c r="BI76" s="158">
        <v>0</v>
      </c>
      <c r="BJ76" s="158">
        <v>-0.21048017336697603</v>
      </c>
      <c r="BK76" s="158">
        <v>0</v>
      </c>
      <c r="BL76" s="158">
        <v>0</v>
      </c>
      <c r="BM76" s="158">
        <v>0</v>
      </c>
      <c r="BN76" s="158">
        <v>0</v>
      </c>
      <c r="BO76" s="158">
        <v>0</v>
      </c>
      <c r="BP76" s="158">
        <v>0</v>
      </c>
      <c r="BQ76" s="158">
        <v>0</v>
      </c>
      <c r="BR76" s="158">
        <v>0</v>
      </c>
      <c r="BS76" s="158">
        <v>0</v>
      </c>
      <c r="BT76" s="158">
        <v>0</v>
      </c>
      <c r="BU76" s="158">
        <v>0</v>
      </c>
      <c r="BV76" s="158">
        <v>0</v>
      </c>
      <c r="BW76" s="158">
        <v>0</v>
      </c>
      <c r="BX76" s="158">
        <v>0</v>
      </c>
      <c r="BY76" s="158">
        <v>0</v>
      </c>
      <c r="BZ76" s="158">
        <v>0</v>
      </c>
      <c r="CA76" s="158">
        <v>0</v>
      </c>
      <c r="CB76" s="158">
        <v>0</v>
      </c>
      <c r="CC76" s="158">
        <v>0</v>
      </c>
      <c r="CD76" s="158">
        <v>0</v>
      </c>
      <c r="CE76" s="159">
        <v>0</v>
      </c>
    </row>
    <row r="77" spans="1:83" s="109" customFormat="1" ht="25.5" customHeight="1" x14ac:dyDescent="0.35">
      <c r="A77" s="170"/>
      <c r="B77" s="109" t="s">
        <v>285</v>
      </c>
      <c r="C77" s="171"/>
      <c r="D77" s="57">
        <v>18909.409492918876</v>
      </c>
      <c r="E77" s="57">
        <v>23385.19811159607</v>
      </c>
      <c r="F77" s="57">
        <v>23299.518473638138</v>
      </c>
      <c r="G77" s="57">
        <v>22834.690391216031</v>
      </c>
      <c r="H77" s="57">
        <v>25270.722616411946</v>
      </c>
      <c r="I77" s="57">
        <v>26080.241562928717</v>
      </c>
      <c r="J77" s="57">
        <v>26262.774513551587</v>
      </c>
      <c r="K77" s="57">
        <v>28355.086831918285</v>
      </c>
      <c r="L77" s="57">
        <v>27752.727153676999</v>
      </c>
      <c r="M77" s="57">
        <v>28430.063198322085</v>
      </c>
      <c r="N77" s="57">
        <v>33984.032401280594</v>
      </c>
      <c r="O77" s="57">
        <v>35462.578070132207</v>
      </c>
      <c r="P77" s="57">
        <v>35766.340955499014</v>
      </c>
      <c r="Q77" s="57">
        <v>38549.700724085669</v>
      </c>
      <c r="R77" s="57">
        <v>39594.715728154384</v>
      </c>
      <c r="S77" s="57">
        <v>44740.938456756907</v>
      </c>
      <c r="T77" s="57">
        <v>44335.763101786913</v>
      </c>
      <c r="U77" s="57">
        <v>49798.652036325773</v>
      </c>
      <c r="V77" s="57">
        <v>50098.608957694007</v>
      </c>
      <c r="W77" s="57">
        <v>55383.910041228039</v>
      </c>
      <c r="X77" s="57">
        <v>59835.021018968291</v>
      </c>
      <c r="Y77" s="57">
        <v>59836.723843517058</v>
      </c>
      <c r="Z77" s="57">
        <v>58387.212758148351</v>
      </c>
      <c r="AA77" s="57">
        <v>63125.744167456374</v>
      </c>
      <c r="AB77" s="57">
        <v>67370.186339964945</v>
      </c>
      <c r="AC77" s="57">
        <v>69591.031776018805</v>
      </c>
      <c r="AD77" s="57">
        <v>72540.083189229568</v>
      </c>
      <c r="AE77" s="57">
        <v>78833.877054301469</v>
      </c>
      <c r="AF77" s="57">
        <v>82363.526984545606</v>
      </c>
      <c r="AG77" s="57">
        <v>86983.380726445175</v>
      </c>
      <c r="AH77" s="57">
        <v>92705.389134136101</v>
      </c>
      <c r="AI77" s="57">
        <v>93685.487551107464</v>
      </c>
      <c r="AJ77" s="57">
        <v>94734.369948252031</v>
      </c>
      <c r="AK77" s="57">
        <v>104480.67523537879</v>
      </c>
      <c r="AL77" s="57">
        <v>110876.27920149587</v>
      </c>
      <c r="AM77" s="57">
        <v>117803.14261470331</v>
      </c>
      <c r="AN77" s="57">
        <v>120299.25033360398</v>
      </c>
      <c r="AO77" s="57">
        <v>123988.91033033455</v>
      </c>
      <c r="AP77" s="57">
        <v>127298.97694862822</v>
      </c>
      <c r="AQ77" s="57">
        <v>125092.21443202546</v>
      </c>
      <c r="AR77" s="57">
        <v>118311.98431118413</v>
      </c>
      <c r="AS77" s="57">
        <v>116221.71885996027</v>
      </c>
      <c r="AT77" s="57">
        <v>120254.76182495212</v>
      </c>
      <c r="AU77" s="57">
        <v>132862.68004923442</v>
      </c>
      <c r="AV77" s="57">
        <v>146360.98989537603</v>
      </c>
      <c r="AW77" s="57">
        <v>155823.96560533176</v>
      </c>
      <c r="AX77" s="57">
        <v>157751.37478558667</v>
      </c>
      <c r="AY77" s="57">
        <v>159290.36961345654</v>
      </c>
      <c r="AZ77" s="57">
        <v>159000.71716629941</v>
      </c>
      <c r="BA77" s="57">
        <v>160825.1209866509</v>
      </c>
      <c r="BB77" s="57">
        <v>161789.23227565154</v>
      </c>
      <c r="BC77" s="57">
        <v>165601.90908289317</v>
      </c>
      <c r="BD77" s="57">
        <v>167387.79898085498</v>
      </c>
      <c r="BE77" s="57">
        <v>172645.57889596865</v>
      </c>
      <c r="BF77" s="57">
        <v>174471.8585957305</v>
      </c>
      <c r="BG77" s="57">
        <v>163353.68809952936</v>
      </c>
      <c r="BH77" s="57">
        <v>166501.01365525197</v>
      </c>
      <c r="BI77" s="57">
        <v>168903.23654258152</v>
      </c>
      <c r="BJ77" s="57">
        <v>168824.24356448086</v>
      </c>
      <c r="BK77" s="57">
        <v>174650.58996702181</v>
      </c>
      <c r="BL77" s="57">
        <v>181265.66439120064</v>
      </c>
      <c r="BM77" s="57">
        <v>195008.86646565594</v>
      </c>
      <c r="BN77" s="57">
        <v>198752.63742105768</v>
      </c>
      <c r="BO77" s="57">
        <v>202420.89236478633</v>
      </c>
      <c r="BP77" s="57">
        <v>208476.6079510375</v>
      </c>
      <c r="BQ77" s="57">
        <v>201262.66087678645</v>
      </c>
      <c r="BR77" s="57">
        <v>204110.66875022624</v>
      </c>
      <c r="BS77" s="57">
        <v>206724.33627352977</v>
      </c>
      <c r="BT77" s="57">
        <v>204956.61107018459</v>
      </c>
      <c r="BU77" s="57">
        <v>206483.43347379554</v>
      </c>
      <c r="BV77" s="57">
        <v>209337.7920783982</v>
      </c>
      <c r="BW77" s="57">
        <v>213709.92390713803</v>
      </c>
      <c r="BX77" s="57">
        <v>222522.25179828989</v>
      </c>
      <c r="BY77" s="57">
        <v>226495.68021346614</v>
      </c>
      <c r="BZ77" s="57">
        <v>224428.54488854529</v>
      </c>
      <c r="CA77" s="57">
        <v>245665.06556215143</v>
      </c>
      <c r="CB77" s="57">
        <v>267428.07810843905</v>
      </c>
      <c r="CC77" s="57">
        <v>276507.30682624469</v>
      </c>
      <c r="CD77" s="57">
        <v>279840.69988504815</v>
      </c>
      <c r="CE77" s="58">
        <v>281330.46791973035</v>
      </c>
    </row>
    <row r="78" spans="1:83" ht="26.25" customHeight="1" x14ac:dyDescent="0.35">
      <c r="A78" s="152"/>
      <c r="B78" s="167" t="s">
        <v>286</v>
      </c>
      <c r="D78" s="62">
        <v>10062.550182100687</v>
      </c>
      <c r="E78" s="62">
        <v>13883.249932762539</v>
      </c>
      <c r="F78" s="62">
        <v>13582.79873016841</v>
      </c>
      <c r="G78" s="62">
        <v>13417.736621407581</v>
      </c>
      <c r="H78" s="62">
        <v>14653.237636838456</v>
      </c>
      <c r="I78" s="62">
        <v>15063.119805599943</v>
      </c>
      <c r="J78" s="62">
        <v>15030.994517229297</v>
      </c>
      <c r="K78" s="62">
        <v>17558.307509736092</v>
      </c>
      <c r="L78" s="62">
        <v>17082.301572873985</v>
      </c>
      <c r="M78" s="62">
        <v>17924.653107723378</v>
      </c>
      <c r="N78" s="62">
        <v>22650.740476937448</v>
      </c>
      <c r="O78" s="62">
        <v>23398.368676309088</v>
      </c>
      <c r="P78" s="62">
        <v>23356.980177875161</v>
      </c>
      <c r="Q78" s="62">
        <v>26181.330451204412</v>
      </c>
      <c r="R78" s="62">
        <v>26875.232069462421</v>
      </c>
      <c r="S78" s="62">
        <v>31091.000182210519</v>
      </c>
      <c r="T78" s="62">
        <v>30922.731667496759</v>
      </c>
      <c r="U78" s="62">
        <v>35841.563416602876</v>
      </c>
      <c r="V78" s="62">
        <v>35745.097463932536</v>
      </c>
      <c r="W78" s="62">
        <v>39254.755855146293</v>
      </c>
      <c r="X78" s="62">
        <v>40912.35123578029</v>
      </c>
      <c r="Y78" s="62">
        <v>40549.122106981718</v>
      </c>
      <c r="Z78" s="62">
        <v>40486.510570863982</v>
      </c>
      <c r="AA78" s="62">
        <v>44034.90017033826</v>
      </c>
      <c r="AB78" s="62">
        <v>45947.410709391115</v>
      </c>
      <c r="AC78" s="62">
        <v>48702.34116831961</v>
      </c>
      <c r="AD78" s="62">
        <v>51693.706478368957</v>
      </c>
      <c r="AE78" s="62">
        <v>55586.206126245648</v>
      </c>
      <c r="AF78" s="62">
        <v>57812.751692558573</v>
      </c>
      <c r="AG78" s="62">
        <v>59101.05530880305</v>
      </c>
      <c r="AH78" s="62">
        <v>61091.058422671427</v>
      </c>
      <c r="AI78" s="62">
        <v>59557.974725413333</v>
      </c>
      <c r="AJ78" s="62">
        <v>60746.403751166414</v>
      </c>
      <c r="AK78" s="62">
        <v>63608.849294205764</v>
      </c>
      <c r="AL78" s="62">
        <v>63837.524156057611</v>
      </c>
      <c r="AM78" s="62">
        <v>66009.924626129825</v>
      </c>
      <c r="AN78" s="62">
        <v>65613.953174369017</v>
      </c>
      <c r="AO78" s="62">
        <v>66637.115994742155</v>
      </c>
      <c r="AP78" s="62">
        <v>68747.293294567819</v>
      </c>
      <c r="AQ78" s="62">
        <v>68053.596633840643</v>
      </c>
      <c r="AR78" s="62">
        <v>65095.202933943016</v>
      </c>
      <c r="AS78" s="62">
        <v>63989.466048803974</v>
      </c>
      <c r="AT78" s="62">
        <v>64957.999274407324</v>
      </c>
      <c r="AU78" s="62">
        <v>70640.818999466777</v>
      </c>
      <c r="AV78" s="62">
        <v>72580.661010280193</v>
      </c>
      <c r="AW78" s="62">
        <v>74736.45973676932</v>
      </c>
      <c r="AX78" s="62">
        <v>74029.973243772416</v>
      </c>
      <c r="AY78" s="62">
        <v>73084.67358823368</v>
      </c>
      <c r="AZ78" s="62">
        <v>72689.300786221123</v>
      </c>
      <c r="BA78" s="62">
        <v>74289.51122150672</v>
      </c>
      <c r="BB78" s="62">
        <v>76214.485113378396</v>
      </c>
      <c r="BC78" s="62">
        <v>78387.112222179727</v>
      </c>
      <c r="BD78" s="62">
        <v>78921.70439749895</v>
      </c>
      <c r="BE78" s="62">
        <v>82666.513934851857</v>
      </c>
      <c r="BF78" s="62">
        <v>84919.249481959763</v>
      </c>
      <c r="BG78" s="62">
        <v>86593.370435550314</v>
      </c>
      <c r="BH78" s="62">
        <v>87540.349690111383</v>
      </c>
      <c r="BI78" s="62">
        <v>88846.646571597332</v>
      </c>
      <c r="BJ78" s="62">
        <v>89400.166036705268</v>
      </c>
      <c r="BK78" s="62">
        <v>93261.534139586875</v>
      </c>
      <c r="BL78" s="62">
        <v>97032.009741390822</v>
      </c>
      <c r="BM78" s="62">
        <v>102528.16760869649</v>
      </c>
      <c r="BN78" s="62">
        <v>104125.53313010183</v>
      </c>
      <c r="BO78" s="62">
        <v>107605.04932456717</v>
      </c>
      <c r="BP78" s="62">
        <v>111892.46626638918</v>
      </c>
      <c r="BQ78" s="62">
        <v>112396.05208745073</v>
      </c>
      <c r="BR78" s="62">
        <v>114641.7573857411</v>
      </c>
      <c r="BS78" s="62">
        <v>117434.48624371276</v>
      </c>
      <c r="BT78" s="62">
        <v>117744.64628844358</v>
      </c>
      <c r="BU78" s="62">
        <v>118300.09407634038</v>
      </c>
      <c r="BV78" s="62">
        <v>119377.36938049315</v>
      </c>
      <c r="BW78" s="62">
        <v>118700.14652260003</v>
      </c>
      <c r="BX78" s="62">
        <v>115319.27305967106</v>
      </c>
      <c r="BY78" s="62">
        <v>117739.79769935757</v>
      </c>
      <c r="BZ78" s="62">
        <v>117812.58414119459</v>
      </c>
      <c r="CA78" s="62">
        <v>129132.77234019723</v>
      </c>
      <c r="CB78" s="62">
        <v>138423.5756535439</v>
      </c>
      <c r="CC78" s="62">
        <v>142756.65040995175</v>
      </c>
      <c r="CD78" s="62">
        <v>144655.10560652538</v>
      </c>
      <c r="CE78" s="63">
        <v>144896.75996839031</v>
      </c>
    </row>
    <row r="79" spans="1:83" x14ac:dyDescent="0.35">
      <c r="A79" s="152"/>
      <c r="B79" s="167" t="s">
        <v>287</v>
      </c>
      <c r="D79" s="62">
        <v>2507.6131833384889</v>
      </c>
      <c r="E79" s="62">
        <v>2941.7311776380475</v>
      </c>
      <c r="F79" s="62">
        <v>3224.9128763676053</v>
      </c>
      <c r="G79" s="62">
        <v>3364.2138467669151</v>
      </c>
      <c r="H79" s="62">
        <v>3866.2380060712808</v>
      </c>
      <c r="I79" s="62">
        <v>3841.622456251162</v>
      </c>
      <c r="J79" s="62">
        <v>3924.394571019267</v>
      </c>
      <c r="K79" s="62">
        <v>3433.4239706270573</v>
      </c>
      <c r="L79" s="62">
        <v>3432.3060804863585</v>
      </c>
      <c r="M79" s="62">
        <v>3234.9306046230818</v>
      </c>
      <c r="N79" s="62">
        <v>3480.2606608304454</v>
      </c>
      <c r="O79" s="62">
        <v>4162.3360664365773</v>
      </c>
      <c r="P79" s="62">
        <v>4619.4115710980514</v>
      </c>
      <c r="Q79" s="62">
        <v>4246.895752939965</v>
      </c>
      <c r="R79" s="62">
        <v>4806.7956024336163</v>
      </c>
      <c r="S79" s="62">
        <v>5144.7582886379723</v>
      </c>
      <c r="T79" s="62">
        <v>5045.7040419086788</v>
      </c>
      <c r="U79" s="62">
        <v>5272.7732241355952</v>
      </c>
      <c r="V79" s="62">
        <v>6067.3055831117308</v>
      </c>
      <c r="W79" s="62">
        <v>7657.5760334462502</v>
      </c>
      <c r="X79" s="62">
        <v>8090.0449262453503</v>
      </c>
      <c r="Y79" s="62">
        <v>8303.159079373685</v>
      </c>
      <c r="Z79" s="62">
        <v>9052.3059406143366</v>
      </c>
      <c r="AA79" s="62">
        <v>10239.390295827656</v>
      </c>
      <c r="AB79" s="62">
        <v>11627.502401774784</v>
      </c>
      <c r="AC79" s="62">
        <v>12316.540340765752</v>
      </c>
      <c r="AD79" s="62">
        <v>12698.695342372594</v>
      </c>
      <c r="AE79" s="62">
        <v>13939.653351726089</v>
      </c>
      <c r="AF79" s="62">
        <v>15428.252914482118</v>
      </c>
      <c r="AG79" s="62">
        <v>16328.677924404725</v>
      </c>
      <c r="AH79" s="62">
        <v>15722.478898071844</v>
      </c>
      <c r="AI79" s="62">
        <v>14668.714559161866</v>
      </c>
      <c r="AJ79" s="62">
        <v>16013.4025994196</v>
      </c>
      <c r="AK79" s="62">
        <v>22094.107366926804</v>
      </c>
      <c r="AL79" s="62">
        <v>27754.073516941688</v>
      </c>
      <c r="AM79" s="62">
        <v>31504.585200136411</v>
      </c>
      <c r="AN79" s="62">
        <v>33912.441023784748</v>
      </c>
      <c r="AO79" s="62">
        <v>36310.816235196275</v>
      </c>
      <c r="AP79" s="62">
        <v>37341.468699795645</v>
      </c>
      <c r="AQ79" s="62">
        <v>35897.652492035922</v>
      </c>
      <c r="AR79" s="62">
        <v>33134.915150196859</v>
      </c>
      <c r="AS79" s="62">
        <v>32801.444780466016</v>
      </c>
      <c r="AT79" s="62">
        <v>35765.984719543841</v>
      </c>
      <c r="AU79" s="62">
        <v>40669.494282417691</v>
      </c>
      <c r="AV79" s="62">
        <v>49643.991347203199</v>
      </c>
      <c r="AW79" s="62">
        <v>54494.534998225237</v>
      </c>
      <c r="AX79" s="62">
        <v>56397.606739621464</v>
      </c>
      <c r="AY79" s="62">
        <v>57256.186583893745</v>
      </c>
      <c r="AZ79" s="62">
        <v>55928.076269052406</v>
      </c>
      <c r="BA79" s="62">
        <v>54512.216830994344</v>
      </c>
      <c r="BB79" s="62">
        <v>52842.616807501734</v>
      </c>
      <c r="BC79" s="62">
        <v>51372.576207248283</v>
      </c>
      <c r="BD79" s="62">
        <v>48985.241759647695</v>
      </c>
      <c r="BE79" s="62">
        <v>50023.694602259486</v>
      </c>
      <c r="BF79" s="62">
        <v>51083.526252857904</v>
      </c>
      <c r="BG79" s="62">
        <v>51501.195296895894</v>
      </c>
      <c r="BH79" s="62">
        <v>52498.580500656877</v>
      </c>
      <c r="BI79" s="62">
        <v>52094.332813928435</v>
      </c>
      <c r="BJ79" s="62">
        <v>52641.30185901704</v>
      </c>
      <c r="BK79" s="62">
        <v>53534.342885389924</v>
      </c>
      <c r="BL79" s="62">
        <v>54699.742137413588</v>
      </c>
      <c r="BM79" s="62">
        <v>61526.032274345867</v>
      </c>
      <c r="BN79" s="62">
        <v>63198.010306377284</v>
      </c>
      <c r="BO79" s="62">
        <v>63593.827887368701</v>
      </c>
      <c r="BP79" s="62">
        <v>64345.645306677834</v>
      </c>
      <c r="BQ79" s="62">
        <v>56615.851002221949</v>
      </c>
      <c r="BR79" s="62">
        <v>55598.873321260326</v>
      </c>
      <c r="BS79" s="62">
        <v>54636.095071250194</v>
      </c>
      <c r="BT79" s="62">
        <v>52978.523173445872</v>
      </c>
      <c r="BU79" s="62">
        <v>52832.305265953946</v>
      </c>
      <c r="BV79" s="62">
        <v>54439.008026128999</v>
      </c>
      <c r="BW79" s="62">
        <v>59246.758264942939</v>
      </c>
      <c r="BX79" s="62">
        <v>74579.964330351067</v>
      </c>
      <c r="BY79" s="62">
        <v>74775.149989622048</v>
      </c>
      <c r="BZ79" s="62">
        <v>70899.145179967978</v>
      </c>
      <c r="CA79" s="62">
        <v>75937.549157336281</v>
      </c>
      <c r="CB79" s="62">
        <v>84710.581086308011</v>
      </c>
      <c r="CC79" s="62">
        <v>87548.445219572211</v>
      </c>
      <c r="CD79" s="62">
        <v>87301.367304631742</v>
      </c>
      <c r="CE79" s="63">
        <v>86903.058232744894</v>
      </c>
    </row>
    <row r="80" spans="1:83" x14ac:dyDescent="0.35">
      <c r="A80" s="152"/>
      <c r="B80" s="167" t="s">
        <v>288</v>
      </c>
      <c r="D80" s="62">
        <v>6339.2461274796997</v>
      </c>
      <c r="E80" s="62">
        <v>6560.217001195485</v>
      </c>
      <c r="F80" s="62">
        <v>6491.8068671021256</v>
      </c>
      <c r="G80" s="62">
        <v>6052.7399230415322</v>
      </c>
      <c r="H80" s="62">
        <v>6751.2469735022114</v>
      </c>
      <c r="I80" s="62">
        <v>7175.499301077607</v>
      </c>
      <c r="J80" s="62">
        <v>7307.3854253030213</v>
      </c>
      <c r="K80" s="62">
        <v>7363.3553515551348</v>
      </c>
      <c r="L80" s="62">
        <v>7238.1195003166567</v>
      </c>
      <c r="M80" s="62">
        <v>7270.479485975623</v>
      </c>
      <c r="N80" s="62">
        <v>7853.0312635127029</v>
      </c>
      <c r="O80" s="62">
        <v>7901.8733273865382</v>
      </c>
      <c r="P80" s="62">
        <v>7789.9492065257955</v>
      </c>
      <c r="Q80" s="62">
        <v>8121.4745199413001</v>
      </c>
      <c r="R80" s="62">
        <v>7912.6880562583401</v>
      </c>
      <c r="S80" s="62">
        <v>8505.1799859084058</v>
      </c>
      <c r="T80" s="62">
        <v>8367.3273923814759</v>
      </c>
      <c r="U80" s="62">
        <v>8684.3153955872967</v>
      </c>
      <c r="V80" s="62">
        <v>8286.2059106497345</v>
      </c>
      <c r="W80" s="62">
        <v>8471.5781526355058</v>
      </c>
      <c r="X80" s="62">
        <v>10832.624856942655</v>
      </c>
      <c r="Y80" s="62">
        <v>10984.44265716166</v>
      </c>
      <c r="Z80" s="62">
        <v>8848.396246670025</v>
      </c>
      <c r="AA80" s="62">
        <v>8851.4537012904566</v>
      </c>
      <c r="AB80" s="62">
        <v>9795.2732287990348</v>
      </c>
      <c r="AC80" s="62">
        <v>8572.1502669334459</v>
      </c>
      <c r="AD80" s="62">
        <v>8147.6813684880262</v>
      </c>
      <c r="AE80" s="62">
        <v>9308.0175763297284</v>
      </c>
      <c r="AF80" s="62">
        <v>9122.522377504918</v>
      </c>
      <c r="AG80" s="62">
        <v>11553.647493237391</v>
      </c>
      <c r="AH80" s="62">
        <v>15891.851813392826</v>
      </c>
      <c r="AI80" s="62">
        <v>19458.798266532252</v>
      </c>
      <c r="AJ80" s="62">
        <v>17974.563597666012</v>
      </c>
      <c r="AK80" s="62">
        <v>18777.718574246217</v>
      </c>
      <c r="AL80" s="62">
        <v>19284.68152849656</v>
      </c>
      <c r="AM80" s="62">
        <v>20288.632788437091</v>
      </c>
      <c r="AN80" s="62">
        <v>20772.856135450216</v>
      </c>
      <c r="AO80" s="62">
        <v>21040.978100396118</v>
      </c>
      <c r="AP80" s="62">
        <v>21210.214954264771</v>
      </c>
      <c r="AQ80" s="62">
        <v>21140.965306148926</v>
      </c>
      <c r="AR80" s="62">
        <v>20081.866227044262</v>
      </c>
      <c r="AS80" s="62">
        <v>19430.808030690292</v>
      </c>
      <c r="AT80" s="62">
        <v>19530.777831000949</v>
      </c>
      <c r="AU80" s="62">
        <v>21552.366767349937</v>
      </c>
      <c r="AV80" s="62">
        <v>24136.337537892676</v>
      </c>
      <c r="AW80" s="62">
        <v>26592.970870337198</v>
      </c>
      <c r="AX80" s="62">
        <v>27323.79480219282</v>
      </c>
      <c r="AY80" s="62">
        <v>28949.509441329097</v>
      </c>
      <c r="AZ80" s="62">
        <v>30383.340111025889</v>
      </c>
      <c r="BA80" s="62">
        <v>32023.392934149822</v>
      </c>
      <c r="BB80" s="62">
        <v>32732.130354771445</v>
      </c>
      <c r="BC80" s="62">
        <v>35842.220653465127</v>
      </c>
      <c r="BD80" s="62">
        <v>39480.852823708403</v>
      </c>
      <c r="BE80" s="62">
        <v>39955.370358857275</v>
      </c>
      <c r="BF80" s="62">
        <v>38469.0828609128</v>
      </c>
      <c r="BG80" s="62">
        <v>25259.122367083168</v>
      </c>
      <c r="BH80" s="62">
        <v>26462.083464483687</v>
      </c>
      <c r="BI80" s="62">
        <v>27962.257157055777</v>
      </c>
      <c r="BJ80" s="62">
        <v>26782.775668758553</v>
      </c>
      <c r="BK80" s="62">
        <v>27854.712942045051</v>
      </c>
      <c r="BL80" s="62">
        <v>29533.912512396219</v>
      </c>
      <c r="BM80" s="62">
        <v>30954.666582613583</v>
      </c>
      <c r="BN80" s="62">
        <v>31429.093984578591</v>
      </c>
      <c r="BO80" s="62">
        <v>31222.015152850367</v>
      </c>
      <c r="BP80" s="62">
        <v>32238.496377970441</v>
      </c>
      <c r="BQ80" s="62">
        <v>32250.757787113795</v>
      </c>
      <c r="BR80" s="62">
        <v>33870.038043224791</v>
      </c>
      <c r="BS80" s="62">
        <v>34653.754958566838</v>
      </c>
      <c r="BT80" s="62">
        <v>34233.441608295128</v>
      </c>
      <c r="BU80" s="62">
        <v>35351.034131501219</v>
      </c>
      <c r="BV80" s="62">
        <v>35521.414671776009</v>
      </c>
      <c r="BW80" s="62">
        <v>35763.019119595039</v>
      </c>
      <c r="BX80" s="62">
        <v>32623.014408267765</v>
      </c>
      <c r="BY80" s="62">
        <v>33980.73252448647</v>
      </c>
      <c r="BZ80" s="62">
        <v>35716.815567382691</v>
      </c>
      <c r="CA80" s="62">
        <v>40594.744064617924</v>
      </c>
      <c r="CB80" s="62">
        <v>44293.921368587158</v>
      </c>
      <c r="CC80" s="62">
        <v>46202.211196720833</v>
      </c>
      <c r="CD80" s="62">
        <v>47884.226973891011</v>
      </c>
      <c r="CE80" s="63">
        <v>49530.649718595174</v>
      </c>
    </row>
    <row r="81" spans="1:83" x14ac:dyDescent="0.35">
      <c r="A81" s="152"/>
      <c r="BX81" s="62"/>
      <c r="BY81" s="62"/>
      <c r="BZ81" s="62"/>
      <c r="CA81" s="62"/>
      <c r="CB81" s="62"/>
      <c r="CC81" s="62"/>
      <c r="CD81" s="62"/>
      <c r="CE81" s="63"/>
    </row>
    <row r="82" spans="1:83" s="109" customFormat="1" ht="26.25" customHeight="1" x14ac:dyDescent="0.35">
      <c r="A82" s="194"/>
      <c r="B82" s="176" t="s">
        <v>289</v>
      </c>
      <c r="C82" s="177"/>
      <c r="D82" s="195"/>
      <c r="E82" s="195"/>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6">
        <v>124886.94016855382</v>
      </c>
      <c r="AV82" s="196">
        <v>137604.65013765133</v>
      </c>
      <c r="AW82" s="196">
        <v>146484.12794867501</v>
      </c>
      <c r="AX82" s="196">
        <v>148130.7163925443</v>
      </c>
      <c r="AY82" s="196">
        <v>149566.54478519177</v>
      </c>
      <c r="AZ82" s="196">
        <v>149436.09447296758</v>
      </c>
      <c r="BA82" s="196">
        <v>151477.73033835192</v>
      </c>
      <c r="BB82" s="196">
        <v>152774.06357218369</v>
      </c>
      <c r="BC82" s="196">
        <v>156719.46785697318</v>
      </c>
      <c r="BD82" s="196">
        <v>158685.96522798517</v>
      </c>
      <c r="BE82" s="196">
        <v>164096.22710050302</v>
      </c>
      <c r="BF82" s="196">
        <v>166099.75713364326</v>
      </c>
      <c r="BG82" s="196">
        <v>155505.48003908349</v>
      </c>
      <c r="BH82" s="196">
        <v>165777.33492342592</v>
      </c>
      <c r="BI82" s="196">
        <v>168095.1950444027</v>
      </c>
      <c r="BJ82" s="196">
        <v>168097.12365734635</v>
      </c>
      <c r="BK82" s="196">
        <v>195305.85526654296</v>
      </c>
      <c r="BL82" s="196">
        <v>180121.06023059337</v>
      </c>
      <c r="BM82" s="196">
        <v>193794.4555809903</v>
      </c>
      <c r="BN82" s="196">
        <v>197494.07474547793</v>
      </c>
      <c r="BO82" s="196">
        <v>201178.16434856234</v>
      </c>
      <c r="BP82" s="196">
        <v>207211.98019751869</v>
      </c>
      <c r="BQ82" s="196">
        <v>200051.53039707913</v>
      </c>
      <c r="BR82" s="196">
        <v>202602.5272324573</v>
      </c>
      <c r="BS82" s="196">
        <v>205539.42172196694</v>
      </c>
      <c r="BT82" s="196">
        <v>203894.817756331</v>
      </c>
      <c r="BU82" s="196">
        <v>205374.97343641758</v>
      </c>
      <c r="BV82" s="196">
        <v>208363.71764161429</v>
      </c>
      <c r="BW82" s="196">
        <v>212830.27049750925</v>
      </c>
      <c r="BX82" s="196">
        <v>221681.85363001685</v>
      </c>
      <c r="BY82" s="196">
        <v>225641.60929555344</v>
      </c>
      <c r="BZ82" s="196">
        <v>223703.02812858406</v>
      </c>
      <c r="CA82" s="196">
        <v>244957.73669786277</v>
      </c>
      <c r="CB82" s="196">
        <v>266721.65417868365</v>
      </c>
      <c r="CC82" s="196">
        <v>275945.30929135293</v>
      </c>
      <c r="CD82" s="196">
        <v>279321.28919370176</v>
      </c>
      <c r="CE82" s="197">
        <v>280826.27543727536</v>
      </c>
    </row>
    <row r="83" spans="1:83" ht="15" customHeight="1" x14ac:dyDescent="0.35">
      <c r="A83" s="152"/>
      <c r="B83" s="74" t="s">
        <v>290</v>
      </c>
      <c r="C83" s="198"/>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200">
        <v>0</v>
      </c>
      <c r="AV83" s="200">
        <v>0</v>
      </c>
      <c r="AW83" s="200">
        <v>0</v>
      </c>
      <c r="AX83" s="200">
        <v>0</v>
      </c>
      <c r="AY83" s="200">
        <v>0</v>
      </c>
      <c r="AZ83" s="200">
        <v>0</v>
      </c>
      <c r="BA83" s="200">
        <v>0</v>
      </c>
      <c r="BB83" s="200">
        <v>0</v>
      </c>
      <c r="BC83" s="200">
        <v>0</v>
      </c>
      <c r="BD83" s="200">
        <v>0</v>
      </c>
      <c r="BE83" s="200">
        <v>0</v>
      </c>
      <c r="BF83" s="200">
        <v>0</v>
      </c>
      <c r="BG83" s="200">
        <v>0</v>
      </c>
      <c r="BH83" s="200">
        <v>0</v>
      </c>
      <c r="BI83" s="200">
        <v>0</v>
      </c>
      <c r="BJ83" s="200">
        <v>0</v>
      </c>
      <c r="BK83" s="200">
        <v>0</v>
      </c>
      <c r="BL83" s="200">
        <v>0</v>
      </c>
      <c r="BM83" s="200">
        <v>0</v>
      </c>
      <c r="BN83" s="200">
        <v>0</v>
      </c>
      <c r="BO83" s="200">
        <v>0</v>
      </c>
      <c r="BP83" s="200">
        <v>0</v>
      </c>
      <c r="BQ83" s="200">
        <v>88161.951875308878</v>
      </c>
      <c r="BR83" s="200">
        <v>90291.803437915223</v>
      </c>
      <c r="BS83" s="200">
        <v>91674.50119984179</v>
      </c>
      <c r="BT83" s="200">
        <v>90024.906188843277</v>
      </c>
      <c r="BU83" s="200">
        <v>90724.071023409997</v>
      </c>
      <c r="BV83" s="200">
        <v>92655.75861751131</v>
      </c>
      <c r="BW83" s="200">
        <v>93968.807726378436</v>
      </c>
      <c r="BX83" s="200">
        <v>96330.742259750928</v>
      </c>
      <c r="BY83" s="200">
        <v>101725.81054416363</v>
      </c>
      <c r="BZ83" s="200">
        <v>103066.4276823033</v>
      </c>
      <c r="CA83" s="200">
        <v>110747.77041342274</v>
      </c>
      <c r="CB83" s="200">
        <v>120254.41333013066</v>
      </c>
      <c r="CC83" s="200">
        <v>123051.46764112056</v>
      </c>
      <c r="CD83" s="200">
        <v>123915.21378618435</v>
      </c>
      <c r="CE83" s="201">
        <v>125697.28346187883</v>
      </c>
    </row>
    <row r="84" spans="1:83" x14ac:dyDescent="0.35">
      <c r="A84" s="152"/>
      <c r="B84" s="74" t="s">
        <v>291</v>
      </c>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0">
        <v>0</v>
      </c>
      <c r="AV84" s="200">
        <v>0</v>
      </c>
      <c r="AW84" s="200">
        <v>0</v>
      </c>
      <c r="AX84" s="200">
        <v>0</v>
      </c>
      <c r="AY84" s="200">
        <v>0</v>
      </c>
      <c r="AZ84" s="200">
        <v>0</v>
      </c>
      <c r="BA84" s="200">
        <v>0</v>
      </c>
      <c r="BB84" s="200">
        <v>0</v>
      </c>
      <c r="BC84" s="200">
        <v>0</v>
      </c>
      <c r="BD84" s="200">
        <v>0</v>
      </c>
      <c r="BE84" s="200">
        <v>0</v>
      </c>
      <c r="BF84" s="200">
        <v>0</v>
      </c>
      <c r="BG84" s="200">
        <v>0</v>
      </c>
      <c r="BH84" s="200">
        <v>0</v>
      </c>
      <c r="BI84" s="200">
        <v>0</v>
      </c>
      <c r="BJ84" s="200">
        <v>0</v>
      </c>
      <c r="BK84" s="200">
        <v>0</v>
      </c>
      <c r="BL84" s="200">
        <v>0</v>
      </c>
      <c r="BM84" s="200">
        <v>0</v>
      </c>
      <c r="BN84" s="200">
        <v>0</v>
      </c>
      <c r="BO84" s="200">
        <v>0</v>
      </c>
      <c r="BP84" s="200">
        <v>0</v>
      </c>
      <c r="BQ84" s="200">
        <v>111889.57852177027</v>
      </c>
      <c r="BR84" s="200">
        <v>112310.72379454208</v>
      </c>
      <c r="BS84" s="200">
        <v>113864.92052212521</v>
      </c>
      <c r="BT84" s="200">
        <v>113869.91156748772</v>
      </c>
      <c r="BU84" s="200">
        <v>114650.90241300758</v>
      </c>
      <c r="BV84" s="200">
        <v>115707.95902410298</v>
      </c>
      <c r="BW84" s="200">
        <v>118861.46277113081</v>
      </c>
      <c r="BX84" s="200">
        <v>125351.11137026591</v>
      </c>
      <c r="BY84" s="200">
        <v>123915.79875138977</v>
      </c>
      <c r="BZ84" s="200">
        <v>120636.60044628073</v>
      </c>
      <c r="CA84" s="200">
        <v>134209.96628444004</v>
      </c>
      <c r="CB84" s="200">
        <v>146467.24084855299</v>
      </c>
      <c r="CC84" s="200">
        <v>152893.84165023241</v>
      </c>
      <c r="CD84" s="200">
        <v>155406.07540751735</v>
      </c>
      <c r="CE84" s="201">
        <v>155128.99197539652</v>
      </c>
    </row>
    <row r="85" spans="1:83" ht="26.25" customHeight="1" x14ac:dyDescent="0.35">
      <c r="A85" s="152"/>
      <c r="B85" s="74" t="s">
        <v>292</v>
      </c>
      <c r="D85" s="200">
        <v>0</v>
      </c>
      <c r="E85" s="200">
        <v>0</v>
      </c>
      <c r="F85" s="200">
        <v>0</v>
      </c>
      <c r="G85" s="200">
        <v>0</v>
      </c>
      <c r="H85" s="200">
        <v>0</v>
      </c>
      <c r="I85" s="200">
        <v>0</v>
      </c>
      <c r="J85" s="200">
        <v>0</v>
      </c>
      <c r="K85" s="200">
        <v>0</v>
      </c>
      <c r="L85" s="200">
        <v>0</v>
      </c>
      <c r="M85" s="200">
        <v>0</v>
      </c>
      <c r="N85" s="200">
        <v>0</v>
      </c>
      <c r="O85" s="200">
        <v>0</v>
      </c>
      <c r="P85" s="200">
        <v>0</v>
      </c>
      <c r="Q85" s="200">
        <v>0</v>
      </c>
      <c r="R85" s="200">
        <v>0</v>
      </c>
      <c r="S85" s="200">
        <v>0</v>
      </c>
      <c r="T85" s="200">
        <v>0</v>
      </c>
      <c r="U85" s="200">
        <v>0</v>
      </c>
      <c r="V85" s="200">
        <v>0</v>
      </c>
      <c r="W85" s="200">
        <v>0</v>
      </c>
      <c r="X85" s="200">
        <v>0</v>
      </c>
      <c r="Y85" s="200">
        <v>0</v>
      </c>
      <c r="Z85" s="200">
        <v>0</v>
      </c>
      <c r="AA85" s="200">
        <v>0</v>
      </c>
      <c r="AB85" s="200">
        <v>0</v>
      </c>
      <c r="AC85" s="200">
        <v>0</v>
      </c>
      <c r="AD85" s="200">
        <v>0</v>
      </c>
      <c r="AE85" s="200">
        <v>0</v>
      </c>
      <c r="AF85" s="200">
        <v>0</v>
      </c>
      <c r="AG85" s="200">
        <v>0</v>
      </c>
      <c r="AH85" s="200">
        <v>0</v>
      </c>
      <c r="AI85" s="200">
        <v>0</v>
      </c>
      <c r="AJ85" s="200">
        <v>0</v>
      </c>
      <c r="AK85" s="200">
        <v>0</v>
      </c>
      <c r="AL85" s="200">
        <v>0</v>
      </c>
      <c r="AM85" s="200">
        <v>0</v>
      </c>
      <c r="AN85" s="200">
        <v>0</v>
      </c>
      <c r="AO85" s="200">
        <v>0</v>
      </c>
      <c r="AP85" s="200">
        <v>0</v>
      </c>
      <c r="AQ85" s="200">
        <v>0</v>
      </c>
      <c r="AR85" s="200">
        <v>0</v>
      </c>
      <c r="AS85" s="200">
        <v>0</v>
      </c>
      <c r="AT85" s="200">
        <v>0</v>
      </c>
      <c r="AU85" s="200">
        <v>0</v>
      </c>
      <c r="AV85" s="200">
        <v>0</v>
      </c>
      <c r="AW85" s="200">
        <v>0</v>
      </c>
      <c r="AX85" s="200">
        <v>0</v>
      </c>
      <c r="AY85" s="200">
        <v>0</v>
      </c>
      <c r="AZ85" s="200">
        <v>0</v>
      </c>
      <c r="BA85" s="200">
        <v>0</v>
      </c>
      <c r="BB85" s="200">
        <v>0</v>
      </c>
      <c r="BC85" s="200">
        <v>0</v>
      </c>
      <c r="BD85" s="200">
        <v>0</v>
      </c>
      <c r="BE85" s="200">
        <v>0</v>
      </c>
      <c r="BF85" s="200">
        <v>0</v>
      </c>
      <c r="BG85" s="200">
        <v>0</v>
      </c>
      <c r="BH85" s="200">
        <v>0</v>
      </c>
      <c r="BI85" s="200">
        <v>0</v>
      </c>
      <c r="BJ85" s="200">
        <v>0</v>
      </c>
      <c r="BK85" s="200">
        <v>0</v>
      </c>
      <c r="BL85" s="200">
        <v>6648.9371958189486</v>
      </c>
      <c r="BM85" s="200">
        <v>7268.5339056966668</v>
      </c>
      <c r="BN85" s="200">
        <v>7485.7974726017719</v>
      </c>
      <c r="BO85" s="200">
        <v>7172.1257779385141</v>
      </c>
      <c r="BP85" s="200">
        <v>7015.647724256597</v>
      </c>
      <c r="BQ85" s="200">
        <v>754.34581111346631</v>
      </c>
      <c r="BR85" s="200">
        <v>742.20333634537997</v>
      </c>
      <c r="BS85" s="200">
        <v>748.14423929811505</v>
      </c>
      <c r="BT85" s="200">
        <v>739.93365425020056</v>
      </c>
      <c r="BU85" s="200">
        <v>759.34365012739261</v>
      </c>
      <c r="BV85" s="200">
        <v>533.23241032087492</v>
      </c>
      <c r="BW85" s="200">
        <v>281.01062730788408</v>
      </c>
      <c r="BX85" s="200">
        <v>0</v>
      </c>
      <c r="BY85" s="200">
        <v>0</v>
      </c>
      <c r="BZ85" s="200">
        <v>0</v>
      </c>
      <c r="CA85" s="200">
        <v>0</v>
      </c>
      <c r="CB85" s="200">
        <v>0</v>
      </c>
      <c r="CC85" s="200">
        <v>0</v>
      </c>
      <c r="CD85" s="200">
        <v>0</v>
      </c>
      <c r="CE85" s="201">
        <v>0</v>
      </c>
    </row>
    <row r="86" spans="1:83" x14ac:dyDescent="0.35">
      <c r="A86" s="152"/>
      <c r="B86" s="74" t="s">
        <v>293</v>
      </c>
      <c r="D86" s="200">
        <v>0</v>
      </c>
      <c r="E86" s="200">
        <v>0</v>
      </c>
      <c r="F86" s="200">
        <v>0</v>
      </c>
      <c r="G86" s="200">
        <v>0</v>
      </c>
      <c r="H86" s="200">
        <v>0</v>
      </c>
      <c r="I86" s="200">
        <v>0</v>
      </c>
      <c r="J86" s="200">
        <v>0</v>
      </c>
      <c r="K86" s="200">
        <v>0</v>
      </c>
      <c r="L86" s="200">
        <v>0</v>
      </c>
      <c r="M86" s="200">
        <v>0</v>
      </c>
      <c r="N86" s="200">
        <v>0</v>
      </c>
      <c r="O86" s="200">
        <v>0</v>
      </c>
      <c r="P86" s="200">
        <v>0</v>
      </c>
      <c r="Q86" s="200">
        <v>0</v>
      </c>
      <c r="R86" s="200">
        <v>0</v>
      </c>
      <c r="S86" s="200">
        <v>0</v>
      </c>
      <c r="T86" s="200">
        <v>0</v>
      </c>
      <c r="U86" s="200">
        <v>0</v>
      </c>
      <c r="V86" s="200">
        <v>0</v>
      </c>
      <c r="W86" s="200">
        <v>0</v>
      </c>
      <c r="X86" s="200">
        <v>0</v>
      </c>
      <c r="Y86" s="200">
        <v>0</v>
      </c>
      <c r="Z86" s="200">
        <v>0</v>
      </c>
      <c r="AA86" s="200">
        <v>0</v>
      </c>
      <c r="AB86" s="200">
        <v>0</v>
      </c>
      <c r="AC86" s="200">
        <v>0</v>
      </c>
      <c r="AD86" s="200">
        <v>0</v>
      </c>
      <c r="AE86" s="200">
        <v>0</v>
      </c>
      <c r="AF86" s="200">
        <v>0</v>
      </c>
      <c r="AG86" s="200">
        <v>0</v>
      </c>
      <c r="AH86" s="200">
        <v>0</v>
      </c>
      <c r="AI86" s="200">
        <v>0</v>
      </c>
      <c r="AJ86" s="200">
        <v>0</v>
      </c>
      <c r="AK86" s="200">
        <v>0</v>
      </c>
      <c r="AL86" s="200">
        <v>0</v>
      </c>
      <c r="AM86" s="200">
        <v>0</v>
      </c>
      <c r="AN86" s="200">
        <v>0</v>
      </c>
      <c r="AO86" s="200">
        <v>0</v>
      </c>
      <c r="AP86" s="200">
        <v>0</v>
      </c>
      <c r="AQ86" s="200">
        <v>0</v>
      </c>
      <c r="AR86" s="200">
        <v>0</v>
      </c>
      <c r="AS86" s="200">
        <v>0</v>
      </c>
      <c r="AT86" s="200">
        <v>0</v>
      </c>
      <c r="AU86" s="200">
        <v>0</v>
      </c>
      <c r="AV86" s="200">
        <v>0</v>
      </c>
      <c r="AW86" s="200">
        <v>0</v>
      </c>
      <c r="AX86" s="200">
        <v>6.4262239278735054</v>
      </c>
      <c r="AY86" s="200">
        <v>7.4133621625335744</v>
      </c>
      <c r="AZ86" s="200">
        <v>9.4105964899505707</v>
      </c>
      <c r="BA86" s="200">
        <v>8.5574791516961071</v>
      </c>
      <c r="BB86" s="200">
        <v>14.046108029955567</v>
      </c>
      <c r="BC86" s="200">
        <v>17.660554780873309</v>
      </c>
      <c r="BD86" s="200">
        <v>19.604077816984361</v>
      </c>
      <c r="BE86" s="200">
        <v>23.29691479974764</v>
      </c>
      <c r="BF86" s="200">
        <v>31.176023988650748</v>
      </c>
      <c r="BG86" s="200">
        <v>29.864103675649329</v>
      </c>
      <c r="BH86" s="200">
        <v>30.939024681718056</v>
      </c>
      <c r="BI86" s="200">
        <v>72.253124397411298</v>
      </c>
      <c r="BJ86" s="200">
        <v>56.178498780976895</v>
      </c>
      <c r="BK86" s="200">
        <v>56.634590191724989</v>
      </c>
      <c r="BL86" s="200">
        <v>534.8350610569621</v>
      </c>
      <c r="BM86" s="200">
        <v>550.0983331228141</v>
      </c>
      <c r="BN86" s="200">
        <v>574.20954739680053</v>
      </c>
      <c r="BO86" s="200">
        <v>569.62060014454426</v>
      </c>
      <c r="BP86" s="200">
        <v>583.74555824118374</v>
      </c>
      <c r="BQ86" s="200">
        <v>613.12115138352078</v>
      </c>
      <c r="BR86" s="200">
        <v>773.45747857561071</v>
      </c>
      <c r="BS86" s="200">
        <v>422.91299520131003</v>
      </c>
      <c r="BT86" s="200">
        <v>369.54953092486835</v>
      </c>
      <c r="BU86" s="200">
        <v>376.92940425351873</v>
      </c>
      <c r="BV86" s="200">
        <v>359.92524443006585</v>
      </c>
      <c r="BW86" s="200">
        <v>316.50917085425584</v>
      </c>
      <c r="BX86" s="200">
        <v>356.46875768547415</v>
      </c>
      <c r="BY86" s="200">
        <v>327.16837174165562</v>
      </c>
      <c r="BZ86" s="200">
        <v>250.25100541016485</v>
      </c>
      <c r="CA86" s="200">
        <v>247.78841157552398</v>
      </c>
      <c r="CB86" s="200">
        <v>247.16404977693867</v>
      </c>
      <c r="CC86" s="200">
        <v>151.074015456073</v>
      </c>
      <c r="CD86" s="200">
        <v>150.21282312099095</v>
      </c>
      <c r="CE86" s="201">
        <v>145.62091034449298</v>
      </c>
    </row>
    <row r="87" spans="1:83" x14ac:dyDescent="0.35">
      <c r="A87" s="152"/>
      <c r="B87" s="74" t="s">
        <v>306</v>
      </c>
      <c r="D87" s="200">
        <v>0</v>
      </c>
      <c r="E87" s="200">
        <v>0</v>
      </c>
      <c r="F87" s="200">
        <v>0</v>
      </c>
      <c r="G87" s="200">
        <v>0</v>
      </c>
      <c r="H87" s="200">
        <v>0</v>
      </c>
      <c r="I87" s="200">
        <v>0</v>
      </c>
      <c r="J87" s="200">
        <v>0</v>
      </c>
      <c r="K87" s="200">
        <v>0</v>
      </c>
      <c r="L87" s="200">
        <v>0</v>
      </c>
      <c r="M87" s="200">
        <v>0</v>
      </c>
      <c r="N87" s="200">
        <v>0</v>
      </c>
      <c r="O87" s="200">
        <v>0</v>
      </c>
      <c r="P87" s="200">
        <v>0</v>
      </c>
      <c r="Q87" s="200">
        <v>0</v>
      </c>
      <c r="R87" s="200">
        <v>0</v>
      </c>
      <c r="S87" s="200">
        <v>0</v>
      </c>
      <c r="T87" s="200">
        <v>0</v>
      </c>
      <c r="U87" s="200">
        <v>0</v>
      </c>
      <c r="V87" s="200">
        <v>0</v>
      </c>
      <c r="W87" s="200">
        <v>0</v>
      </c>
      <c r="X87" s="200">
        <v>0</v>
      </c>
      <c r="Y87" s="200">
        <v>0</v>
      </c>
      <c r="Z87" s="200">
        <v>0</v>
      </c>
      <c r="AA87" s="200">
        <v>0</v>
      </c>
      <c r="AB87" s="200">
        <v>0</v>
      </c>
      <c r="AC87" s="200">
        <v>0</v>
      </c>
      <c r="AD87" s="200">
        <v>0</v>
      </c>
      <c r="AE87" s="200">
        <v>0</v>
      </c>
      <c r="AF87" s="200">
        <v>0</v>
      </c>
      <c r="AG87" s="200">
        <v>0</v>
      </c>
      <c r="AH87" s="200">
        <v>0</v>
      </c>
      <c r="AI87" s="200">
        <v>0</v>
      </c>
      <c r="AJ87" s="200">
        <v>0</v>
      </c>
      <c r="AK87" s="200">
        <v>0</v>
      </c>
      <c r="AL87" s="200">
        <v>0</v>
      </c>
      <c r="AM87" s="200">
        <v>0</v>
      </c>
      <c r="AN87" s="200">
        <v>0</v>
      </c>
      <c r="AO87" s="200">
        <v>0</v>
      </c>
      <c r="AP87" s="200">
        <v>0</v>
      </c>
      <c r="AQ87" s="200">
        <v>0</v>
      </c>
      <c r="AR87" s="200">
        <v>0</v>
      </c>
      <c r="AS87" s="200">
        <v>0</v>
      </c>
      <c r="AT87" s="200">
        <v>0</v>
      </c>
      <c r="AU87" s="200">
        <v>7975.7398806805932</v>
      </c>
      <c r="AV87" s="200">
        <v>8756.3397577246978</v>
      </c>
      <c r="AW87" s="200">
        <v>9339.8376566567404</v>
      </c>
      <c r="AX87" s="200">
        <v>9614.2321691145098</v>
      </c>
      <c r="AY87" s="200">
        <v>9716.411466102214</v>
      </c>
      <c r="AZ87" s="200">
        <v>9555.2120968418567</v>
      </c>
      <c r="BA87" s="200">
        <v>9338.8331691472777</v>
      </c>
      <c r="BB87" s="200">
        <v>9001.1225954379152</v>
      </c>
      <c r="BC87" s="200">
        <v>8864.7806711391368</v>
      </c>
      <c r="BD87" s="200">
        <v>8682.2296750528367</v>
      </c>
      <c r="BE87" s="200">
        <v>8526.0548806658426</v>
      </c>
      <c r="BF87" s="200">
        <v>8340.9254380985822</v>
      </c>
      <c r="BG87" s="200">
        <v>7818.3439567702399</v>
      </c>
      <c r="BH87" s="200">
        <v>692.73970714431141</v>
      </c>
      <c r="BI87" s="200">
        <v>735.78837378142623</v>
      </c>
      <c r="BJ87" s="200">
        <v>670.94140835352994</v>
      </c>
      <c r="BK87" s="200">
        <v>607.36612141172077</v>
      </c>
      <c r="BL87" s="200">
        <v>609.76909955031692</v>
      </c>
      <c r="BM87" s="200">
        <v>664.31255154283588</v>
      </c>
      <c r="BN87" s="200">
        <v>684.35312818292061</v>
      </c>
      <c r="BO87" s="200">
        <v>673.10741607945158</v>
      </c>
      <c r="BP87" s="200">
        <v>680.88219527759861</v>
      </c>
      <c r="BQ87" s="200">
        <v>598.0093283237976</v>
      </c>
      <c r="BR87" s="200">
        <v>734.6840391933265</v>
      </c>
      <c r="BS87" s="200">
        <v>762.00155636151146</v>
      </c>
      <c r="BT87" s="200">
        <v>692.2437829287112</v>
      </c>
      <c r="BU87" s="200">
        <v>731.53063312445727</v>
      </c>
      <c r="BV87" s="200">
        <v>614.14919235380364</v>
      </c>
      <c r="BW87" s="200">
        <v>563.14423877453066</v>
      </c>
      <c r="BX87" s="200">
        <v>483.9294105875872</v>
      </c>
      <c r="BY87" s="200">
        <v>526.90254617105654</v>
      </c>
      <c r="BZ87" s="200">
        <v>475.26575455106831</v>
      </c>
      <c r="CA87" s="200">
        <v>459.540452713153</v>
      </c>
      <c r="CB87" s="200">
        <v>459.2598799784771</v>
      </c>
      <c r="CC87" s="200">
        <v>410.92351943576017</v>
      </c>
      <c r="CD87" s="200">
        <v>369.19786822540652</v>
      </c>
      <c r="CE87" s="201">
        <v>358.57157211049906</v>
      </c>
    </row>
    <row r="88" spans="1:83" x14ac:dyDescent="0.35">
      <c r="A88" s="152"/>
      <c r="B88" s="203" t="s">
        <v>294</v>
      </c>
      <c r="D88" s="200">
        <v>0</v>
      </c>
      <c r="E88" s="200">
        <v>0</v>
      </c>
      <c r="F88" s="200">
        <v>0</v>
      </c>
      <c r="G88" s="200">
        <v>0</v>
      </c>
      <c r="H88" s="200">
        <v>0</v>
      </c>
      <c r="I88" s="200">
        <v>0</v>
      </c>
      <c r="J88" s="200">
        <v>0</v>
      </c>
      <c r="K88" s="200">
        <v>0</v>
      </c>
      <c r="L88" s="200">
        <v>0</v>
      </c>
      <c r="M88" s="200">
        <v>0</v>
      </c>
      <c r="N88" s="200">
        <v>0</v>
      </c>
      <c r="O88" s="200">
        <v>0</v>
      </c>
      <c r="P88" s="200">
        <v>0</v>
      </c>
      <c r="Q88" s="200">
        <v>0</v>
      </c>
      <c r="R88" s="200">
        <v>0</v>
      </c>
      <c r="S88" s="200">
        <v>0</v>
      </c>
      <c r="T88" s="200">
        <v>0</v>
      </c>
      <c r="U88" s="200">
        <v>0</v>
      </c>
      <c r="V88" s="200">
        <v>0</v>
      </c>
      <c r="W88" s="200">
        <v>0</v>
      </c>
      <c r="X88" s="200">
        <v>0</v>
      </c>
      <c r="Y88" s="200">
        <v>0</v>
      </c>
      <c r="Z88" s="200">
        <v>0</v>
      </c>
      <c r="AA88" s="200">
        <v>0</v>
      </c>
      <c r="AB88" s="200">
        <v>0</v>
      </c>
      <c r="AC88" s="200">
        <v>0</v>
      </c>
      <c r="AD88" s="200">
        <v>0</v>
      </c>
      <c r="AE88" s="200">
        <v>0</v>
      </c>
      <c r="AF88" s="200">
        <v>0</v>
      </c>
      <c r="AG88" s="200">
        <v>0</v>
      </c>
      <c r="AH88" s="200">
        <v>0</v>
      </c>
      <c r="AI88" s="200">
        <v>0</v>
      </c>
      <c r="AJ88" s="200">
        <v>0</v>
      </c>
      <c r="AK88" s="200">
        <v>0</v>
      </c>
      <c r="AL88" s="200">
        <v>0</v>
      </c>
      <c r="AM88" s="200">
        <v>0</v>
      </c>
      <c r="AN88" s="200">
        <v>0</v>
      </c>
      <c r="AO88" s="200">
        <v>0</v>
      </c>
      <c r="AP88" s="200">
        <v>0</v>
      </c>
      <c r="AQ88" s="200">
        <v>0</v>
      </c>
      <c r="AR88" s="200">
        <v>0</v>
      </c>
      <c r="AS88" s="200">
        <v>0</v>
      </c>
      <c r="AT88" s="200">
        <v>0</v>
      </c>
      <c r="AU88" s="200">
        <v>7314.1265860396834</v>
      </c>
      <c r="AV88" s="200">
        <v>8317.6386619629211</v>
      </c>
      <c r="AW88" s="200">
        <v>9002.3489714259122</v>
      </c>
      <c r="AX88" s="200">
        <v>9275.6998092365138</v>
      </c>
      <c r="AY88" s="200">
        <v>9378.8907698355597</v>
      </c>
      <c r="AZ88" s="200">
        <v>9225.8915796610254</v>
      </c>
      <c r="BA88" s="200">
        <v>8997.9990858927249</v>
      </c>
      <c r="BB88" s="200">
        <v>8644.5193957696429</v>
      </c>
      <c r="BC88" s="200">
        <v>8454.9582450102553</v>
      </c>
      <c r="BD88" s="200">
        <v>8225.1371877422243</v>
      </c>
      <c r="BE88" s="200">
        <v>8027.7442583987922</v>
      </c>
      <c r="BF88" s="200">
        <v>7966.2258789684829</v>
      </c>
      <c r="BG88" s="200">
        <v>7398.7363727843249</v>
      </c>
      <c r="BH88" s="200">
        <v>528.76033897331718</v>
      </c>
      <c r="BI88" s="200">
        <v>540.91951238959916</v>
      </c>
      <c r="BJ88" s="200">
        <v>485.32206876723745</v>
      </c>
      <c r="BK88" s="200">
        <v>444.99449415448356</v>
      </c>
      <c r="BL88" s="200">
        <v>464.9756340087028</v>
      </c>
      <c r="BM88" s="200">
        <v>508.63095723484054</v>
      </c>
      <c r="BN88" s="200">
        <v>517.74062046232746</v>
      </c>
      <c r="BO88" s="200">
        <v>551.64459681058304</v>
      </c>
      <c r="BP88" s="200">
        <v>559.42394847635865</v>
      </c>
      <c r="BQ88" s="200">
        <v>577.41980327984709</v>
      </c>
      <c r="BR88" s="200">
        <v>684.02041641626511</v>
      </c>
      <c r="BS88" s="200">
        <v>755.98511484403718</v>
      </c>
      <c r="BT88" s="200">
        <v>643.90144927892311</v>
      </c>
      <c r="BU88" s="200">
        <v>724.57218833780917</v>
      </c>
      <c r="BV88" s="200">
        <v>607.31287940097195</v>
      </c>
      <c r="BW88" s="200">
        <v>555.63707368541054</v>
      </c>
      <c r="BX88" s="200">
        <v>475.93923560905102</v>
      </c>
      <c r="BY88" s="200">
        <v>526.90254617105654</v>
      </c>
      <c r="BZ88" s="200">
        <v>475.26575455106831</v>
      </c>
      <c r="CA88" s="200">
        <v>459.540452713153</v>
      </c>
      <c r="CB88" s="200">
        <v>459.2598799784771</v>
      </c>
      <c r="CC88" s="200">
        <v>410.92351943576017</v>
      </c>
      <c r="CD88" s="200">
        <v>369.19786822540652</v>
      </c>
      <c r="CE88" s="201">
        <v>358.57157211049906</v>
      </c>
    </row>
    <row r="89" spans="1:83" x14ac:dyDescent="0.35">
      <c r="A89" s="152"/>
      <c r="B89" s="203" t="s">
        <v>295</v>
      </c>
      <c r="D89" s="200">
        <v>0</v>
      </c>
      <c r="E89" s="200">
        <v>0</v>
      </c>
      <c r="F89" s="200">
        <v>0</v>
      </c>
      <c r="G89" s="200">
        <v>0</v>
      </c>
      <c r="H89" s="200">
        <v>0</v>
      </c>
      <c r="I89" s="200">
        <v>0</v>
      </c>
      <c r="J89" s="200">
        <v>0</v>
      </c>
      <c r="K89" s="200">
        <v>0</v>
      </c>
      <c r="L89" s="200">
        <v>0</v>
      </c>
      <c r="M89" s="200">
        <v>0</v>
      </c>
      <c r="N89" s="200">
        <v>0</v>
      </c>
      <c r="O89" s="200">
        <v>0</v>
      </c>
      <c r="P89" s="200">
        <v>0</v>
      </c>
      <c r="Q89" s="200">
        <v>0</v>
      </c>
      <c r="R89" s="200">
        <v>0</v>
      </c>
      <c r="S89" s="200">
        <v>0</v>
      </c>
      <c r="T89" s="200">
        <v>0</v>
      </c>
      <c r="U89" s="200">
        <v>0</v>
      </c>
      <c r="V89" s="200">
        <v>0</v>
      </c>
      <c r="W89" s="200">
        <v>0</v>
      </c>
      <c r="X89" s="200">
        <v>0</v>
      </c>
      <c r="Y89" s="200">
        <v>0</v>
      </c>
      <c r="Z89" s="200">
        <v>0</v>
      </c>
      <c r="AA89" s="200">
        <v>0</v>
      </c>
      <c r="AB89" s="200">
        <v>0</v>
      </c>
      <c r="AC89" s="200">
        <v>0</v>
      </c>
      <c r="AD89" s="200">
        <v>0</v>
      </c>
      <c r="AE89" s="200">
        <v>0</v>
      </c>
      <c r="AF89" s="200">
        <v>0</v>
      </c>
      <c r="AG89" s="200">
        <v>0</v>
      </c>
      <c r="AH89" s="200">
        <v>0</v>
      </c>
      <c r="AI89" s="200">
        <v>0</v>
      </c>
      <c r="AJ89" s="200">
        <v>0</v>
      </c>
      <c r="AK89" s="200">
        <v>0</v>
      </c>
      <c r="AL89" s="200">
        <v>0</v>
      </c>
      <c r="AM89" s="200">
        <v>0</v>
      </c>
      <c r="AN89" s="200">
        <v>0</v>
      </c>
      <c r="AO89" s="200">
        <v>0</v>
      </c>
      <c r="AP89" s="200">
        <v>0</v>
      </c>
      <c r="AQ89" s="200">
        <v>0</v>
      </c>
      <c r="AR89" s="200">
        <v>0</v>
      </c>
      <c r="AS89" s="200">
        <v>0</v>
      </c>
      <c r="AT89" s="200">
        <v>0</v>
      </c>
      <c r="AU89" s="200">
        <v>661.61329464090977</v>
      </c>
      <c r="AV89" s="200">
        <v>438.70109576177725</v>
      </c>
      <c r="AW89" s="200">
        <v>337.48868523082751</v>
      </c>
      <c r="AX89" s="200">
        <v>338.53235987799411</v>
      </c>
      <c r="AY89" s="200">
        <v>337.52069626665502</v>
      </c>
      <c r="AZ89" s="200">
        <v>329.3205171808317</v>
      </c>
      <c r="BA89" s="200">
        <v>340.83408325455179</v>
      </c>
      <c r="BB89" s="200">
        <v>356.60319966827262</v>
      </c>
      <c r="BC89" s="200">
        <v>409.82242612888064</v>
      </c>
      <c r="BD89" s="200">
        <v>457.0924873106116</v>
      </c>
      <c r="BE89" s="200">
        <v>498.31062226705001</v>
      </c>
      <c r="BF89" s="200">
        <v>373.16914871896432</v>
      </c>
      <c r="BG89" s="200">
        <v>417.72815729246366</v>
      </c>
      <c r="BH89" s="200">
        <v>161.96387294156406</v>
      </c>
      <c r="BI89" s="200">
        <v>192.91699001158926</v>
      </c>
      <c r="BJ89" s="200">
        <v>183.38940297266848</v>
      </c>
      <c r="BK89" s="200">
        <v>159.48793409736157</v>
      </c>
      <c r="BL89" s="200">
        <v>141.49246956011757</v>
      </c>
      <c r="BM89" s="200">
        <v>151.91851002349355</v>
      </c>
      <c r="BN89" s="200">
        <v>163.56316308421955</v>
      </c>
      <c r="BO89" s="200">
        <v>120.35628327414533</v>
      </c>
      <c r="BP89" s="200">
        <v>120.05741793242964</v>
      </c>
      <c r="BQ89" s="200">
        <v>0</v>
      </c>
      <c r="BR89" s="200">
        <v>0</v>
      </c>
      <c r="BS89" s="200">
        <v>0</v>
      </c>
      <c r="BT89" s="200">
        <v>0</v>
      </c>
      <c r="BU89" s="200">
        <v>0</v>
      </c>
      <c r="BV89" s="200">
        <v>0</v>
      </c>
      <c r="BW89" s="200">
        <v>0</v>
      </c>
      <c r="BX89" s="200">
        <v>0</v>
      </c>
      <c r="BY89" s="200">
        <v>0</v>
      </c>
      <c r="BZ89" s="200">
        <v>0</v>
      </c>
      <c r="CA89" s="200">
        <v>0</v>
      </c>
      <c r="CB89" s="200">
        <v>0</v>
      </c>
      <c r="CC89" s="200">
        <v>0</v>
      </c>
      <c r="CD89" s="200">
        <v>0</v>
      </c>
      <c r="CE89" s="201">
        <v>0</v>
      </c>
    </row>
    <row r="90" spans="1:83" x14ac:dyDescent="0.35">
      <c r="A90" s="152"/>
      <c r="B90" s="203" t="s">
        <v>296</v>
      </c>
      <c r="D90" s="200">
        <v>0</v>
      </c>
      <c r="E90" s="200">
        <v>0</v>
      </c>
      <c r="F90" s="200">
        <v>0</v>
      </c>
      <c r="G90" s="200">
        <v>0</v>
      </c>
      <c r="H90" s="200">
        <v>0</v>
      </c>
      <c r="I90" s="200">
        <v>0</v>
      </c>
      <c r="J90" s="200">
        <v>0</v>
      </c>
      <c r="K90" s="200">
        <v>0</v>
      </c>
      <c r="L90" s="200">
        <v>0</v>
      </c>
      <c r="M90" s="200">
        <v>0</v>
      </c>
      <c r="N90" s="200">
        <v>0</v>
      </c>
      <c r="O90" s="200">
        <v>0</v>
      </c>
      <c r="P90" s="200">
        <v>0</v>
      </c>
      <c r="Q90" s="200">
        <v>0</v>
      </c>
      <c r="R90" s="200">
        <v>0</v>
      </c>
      <c r="S90" s="200">
        <v>0</v>
      </c>
      <c r="T90" s="200">
        <v>0</v>
      </c>
      <c r="U90" s="200">
        <v>0</v>
      </c>
      <c r="V90" s="200">
        <v>0</v>
      </c>
      <c r="W90" s="200">
        <v>0</v>
      </c>
      <c r="X90" s="200">
        <v>0</v>
      </c>
      <c r="Y90" s="200">
        <v>0</v>
      </c>
      <c r="Z90" s="200">
        <v>0</v>
      </c>
      <c r="AA90" s="200">
        <v>0</v>
      </c>
      <c r="AB90" s="200">
        <v>0</v>
      </c>
      <c r="AC90" s="200">
        <v>0</v>
      </c>
      <c r="AD90" s="200">
        <v>0</v>
      </c>
      <c r="AE90" s="200">
        <v>0</v>
      </c>
      <c r="AF90" s="200">
        <v>0</v>
      </c>
      <c r="AG90" s="200">
        <v>0</v>
      </c>
      <c r="AH90" s="200">
        <v>0</v>
      </c>
      <c r="AI90" s="200">
        <v>0</v>
      </c>
      <c r="AJ90" s="200">
        <v>0</v>
      </c>
      <c r="AK90" s="200">
        <v>0</v>
      </c>
      <c r="AL90" s="200">
        <v>0</v>
      </c>
      <c r="AM90" s="200">
        <v>0</v>
      </c>
      <c r="AN90" s="200">
        <v>0</v>
      </c>
      <c r="AO90" s="200">
        <v>0</v>
      </c>
      <c r="AP90" s="200">
        <v>0</v>
      </c>
      <c r="AQ90" s="200">
        <v>0</v>
      </c>
      <c r="AR90" s="200">
        <v>0</v>
      </c>
      <c r="AS90" s="200">
        <v>0</v>
      </c>
      <c r="AT90" s="200">
        <v>0</v>
      </c>
      <c r="AU90" s="200">
        <v>0</v>
      </c>
      <c r="AV90" s="200">
        <v>0</v>
      </c>
      <c r="AW90" s="200">
        <v>0</v>
      </c>
      <c r="AX90" s="200">
        <v>0</v>
      </c>
      <c r="AY90" s="200">
        <v>0</v>
      </c>
      <c r="AZ90" s="200">
        <v>0</v>
      </c>
      <c r="BA90" s="200">
        <v>0</v>
      </c>
      <c r="BB90" s="200">
        <v>0</v>
      </c>
      <c r="BC90" s="200">
        <v>0</v>
      </c>
      <c r="BD90" s="200">
        <v>0</v>
      </c>
      <c r="BE90" s="200">
        <v>0</v>
      </c>
      <c r="BF90" s="200">
        <v>1.5304104111342611</v>
      </c>
      <c r="BG90" s="200">
        <v>1.8794266934516439</v>
      </c>
      <c r="BH90" s="200">
        <v>2.0154952294301345</v>
      </c>
      <c r="BI90" s="200">
        <v>1.9518713802377665</v>
      </c>
      <c r="BJ90" s="200">
        <v>2.229936613623964</v>
      </c>
      <c r="BK90" s="200">
        <v>2.8836931598756852</v>
      </c>
      <c r="BL90" s="200">
        <v>3.3009959814965288</v>
      </c>
      <c r="BM90" s="200">
        <v>3.763084284501697</v>
      </c>
      <c r="BN90" s="200">
        <v>3.0493446363735961</v>
      </c>
      <c r="BO90" s="200">
        <v>1.1065359947231552</v>
      </c>
      <c r="BP90" s="200">
        <v>1.4008288688102677</v>
      </c>
      <c r="BQ90" s="200">
        <v>20.589525043950481</v>
      </c>
      <c r="BR90" s="200">
        <v>50.663622777061462</v>
      </c>
      <c r="BS90" s="200">
        <v>6.0164415174742691</v>
      </c>
      <c r="BT90" s="200">
        <v>48.342333649788181</v>
      </c>
      <c r="BU90" s="200">
        <v>6.9584447866481138</v>
      </c>
      <c r="BV90" s="200">
        <v>6.8363129528317295</v>
      </c>
      <c r="BW90" s="200">
        <v>7.5071650891202051</v>
      </c>
      <c r="BX90" s="200">
        <v>7.9901749785361558</v>
      </c>
      <c r="BY90" s="200">
        <v>0</v>
      </c>
      <c r="BZ90" s="200">
        <v>0</v>
      </c>
      <c r="CA90" s="200">
        <v>0</v>
      </c>
      <c r="CB90" s="200">
        <v>0</v>
      </c>
      <c r="CC90" s="200">
        <v>0</v>
      </c>
      <c r="CD90" s="200">
        <v>0</v>
      </c>
      <c r="CE90" s="201">
        <v>0</v>
      </c>
    </row>
    <row r="91" spans="1:83" x14ac:dyDescent="0.35">
      <c r="A91" s="152"/>
      <c r="B91" s="109" t="s">
        <v>307</v>
      </c>
      <c r="CE91" s="131"/>
    </row>
    <row r="92" spans="1:83" ht="32.25" customHeight="1" x14ac:dyDescent="0.35">
      <c r="A92" s="152"/>
      <c r="B92" s="53" t="s">
        <v>308</v>
      </c>
      <c r="CE92" s="131"/>
    </row>
    <row r="93" spans="1:83" x14ac:dyDescent="0.35">
      <c r="A93" s="152"/>
      <c r="B93" s="53" t="s">
        <v>309</v>
      </c>
      <c r="CE93" s="131"/>
    </row>
    <row r="94" spans="1:83" ht="16" thickBot="1" x14ac:dyDescent="0.4">
      <c r="A94" s="204"/>
      <c r="B94" s="89" t="s">
        <v>310</v>
      </c>
      <c r="C94" s="174"/>
      <c r="D94" s="129"/>
      <c r="E94" s="129"/>
      <c r="F94" s="129"/>
      <c r="G94" s="129"/>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c r="BM94" s="129"/>
      <c r="BN94" s="129"/>
      <c r="BO94" s="129"/>
      <c r="BP94" s="129"/>
      <c r="BQ94" s="129"/>
      <c r="BR94" s="129"/>
      <c r="BS94" s="129"/>
      <c r="BT94" s="129"/>
      <c r="BU94" s="129"/>
      <c r="BV94" s="129"/>
      <c r="BW94" s="129"/>
      <c r="BX94" s="122"/>
      <c r="BY94" s="122"/>
      <c r="BZ94" s="122"/>
      <c r="CA94" s="122"/>
      <c r="CB94" s="122"/>
      <c r="CC94" s="122"/>
      <c r="CD94" s="122"/>
      <c r="CE94" s="135"/>
    </row>
  </sheetData>
  <hyperlinks>
    <hyperlink ref="A1" location="Contents!A1" display="Contents page" xr:uid="{00000000-0004-0000-0600-000000000000}"/>
    <hyperlink ref="B1" location="Notes!A1" display="Information relating to this table can be found in the 'Notes' tab" xr:uid="{00000000-0004-0000-06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E64"/>
  <sheetViews>
    <sheetView zoomScale="55" zoomScaleNormal="55" workbookViewId="0">
      <pane xSplit="3" ySplit="4" topLeftCell="BV5" activePane="bottomRight" state="frozen"/>
      <selection pane="topRight" activeCell="D1" sqref="D1"/>
      <selection pane="bottomLeft" activeCell="A5" sqref="A5"/>
      <selection pane="bottomRight" activeCell="A5" sqref="A5"/>
    </sheetView>
  </sheetViews>
  <sheetFormatPr defaultColWidth="11.81640625" defaultRowHeight="15.5" x14ac:dyDescent="0.35"/>
  <cols>
    <col min="1" max="1" width="23" style="217" bestFit="1" customWidth="1"/>
    <col min="2" max="2" width="75.81640625" style="209" customWidth="1"/>
    <col min="3" max="3" width="25.81640625" style="217" customWidth="1"/>
    <col min="4" max="75" width="12.81640625" style="231" customWidth="1"/>
    <col min="76" max="83" width="12.81640625" style="209" customWidth="1"/>
    <col min="84" max="84" width="11.81640625" style="209" customWidth="1"/>
    <col min="85" max="16384" width="11.81640625" style="209"/>
  </cols>
  <sheetData>
    <row r="1" spans="1:83" s="206" customFormat="1" ht="25.5" customHeight="1" thickBot="1" x14ac:dyDescent="0.3">
      <c r="A1" s="45" t="s">
        <v>44</v>
      </c>
      <c r="B1" s="46" t="s">
        <v>88</v>
      </c>
      <c r="C1" s="111"/>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row>
    <row r="2" spans="1:83" ht="33" customHeight="1" x14ac:dyDescent="0.35">
      <c r="A2" s="48" t="s">
        <v>45</v>
      </c>
      <c r="B2" s="207" t="s">
        <v>311</v>
      </c>
      <c r="C2" s="20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212" customFormat="1" x14ac:dyDescent="0.35">
      <c r="A3" s="113">
        <v>2022</v>
      </c>
      <c r="B3" s="210" t="s">
        <v>312</v>
      </c>
      <c r="C3" s="211"/>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5"/>
      <c r="B4" s="213"/>
      <c r="C4" s="21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6"/>
    </row>
    <row r="5" spans="1:83" ht="27" customHeight="1" x14ac:dyDescent="0.35">
      <c r="B5" s="53" t="s">
        <v>221</v>
      </c>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9">
        <v>1</v>
      </c>
      <c r="BR5" s="219">
        <v>1</v>
      </c>
      <c r="BS5" s="219">
        <v>1</v>
      </c>
      <c r="BT5" s="219">
        <v>1</v>
      </c>
      <c r="BU5" s="219">
        <v>1</v>
      </c>
      <c r="BV5" s="219">
        <v>1</v>
      </c>
      <c r="BW5" s="219">
        <v>1</v>
      </c>
      <c r="BX5" s="219">
        <v>1</v>
      </c>
      <c r="BY5" s="219">
        <v>1</v>
      </c>
      <c r="BZ5" s="219">
        <v>1</v>
      </c>
      <c r="CA5" s="219">
        <v>1</v>
      </c>
      <c r="CB5" s="219">
        <v>2</v>
      </c>
      <c r="CC5" s="219">
        <v>2</v>
      </c>
      <c r="CD5" s="219">
        <v>2</v>
      </c>
      <c r="CE5" s="220">
        <v>2</v>
      </c>
    </row>
    <row r="6" spans="1:83" x14ac:dyDescent="0.35">
      <c r="B6" s="209" t="s">
        <v>223</v>
      </c>
      <c r="D6" s="219">
        <v>0</v>
      </c>
      <c r="E6" s="219">
        <v>0</v>
      </c>
      <c r="F6" s="219">
        <v>0</v>
      </c>
      <c r="G6" s="219">
        <v>0</v>
      </c>
      <c r="H6" s="219">
        <v>0</v>
      </c>
      <c r="I6" s="219">
        <v>0</v>
      </c>
      <c r="J6" s="219">
        <v>0</v>
      </c>
      <c r="K6" s="219">
        <v>0</v>
      </c>
      <c r="L6" s="219">
        <v>0</v>
      </c>
      <c r="M6" s="219">
        <v>0</v>
      </c>
      <c r="N6" s="219">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1268</v>
      </c>
      <c r="AZ6" s="219">
        <v>1298</v>
      </c>
      <c r="BA6" s="219">
        <v>1365</v>
      </c>
      <c r="BB6" s="219">
        <v>1404</v>
      </c>
      <c r="BC6" s="219">
        <v>1434</v>
      </c>
      <c r="BD6" s="219">
        <v>1464</v>
      </c>
      <c r="BE6" s="219">
        <v>1495</v>
      </c>
      <c r="BF6" s="219">
        <v>1510</v>
      </c>
      <c r="BG6" s="219">
        <v>1547</v>
      </c>
      <c r="BH6" s="219">
        <v>1589</v>
      </c>
      <c r="BI6" s="219">
        <v>1629</v>
      </c>
      <c r="BJ6" s="219">
        <v>1666</v>
      </c>
      <c r="BK6" s="219">
        <v>1700</v>
      </c>
      <c r="BL6" s="219">
        <v>1737</v>
      </c>
      <c r="BM6" s="219">
        <v>1776</v>
      </c>
      <c r="BN6" s="219">
        <v>1782</v>
      </c>
      <c r="BO6" s="219">
        <v>1756</v>
      </c>
      <c r="BP6" s="219">
        <v>1710</v>
      </c>
      <c r="BQ6" s="219">
        <v>1641</v>
      </c>
      <c r="BR6" s="219">
        <v>1617</v>
      </c>
      <c r="BS6" s="219">
        <v>1603</v>
      </c>
      <c r="BT6" s="219">
        <v>1594</v>
      </c>
      <c r="BU6" s="219">
        <v>1578</v>
      </c>
      <c r="BV6" s="219">
        <v>1570</v>
      </c>
      <c r="BW6" s="219">
        <v>1587</v>
      </c>
      <c r="BX6" s="219">
        <v>1382</v>
      </c>
      <c r="BY6" s="219">
        <v>1375</v>
      </c>
      <c r="BZ6" s="219">
        <v>1413</v>
      </c>
      <c r="CA6" s="219">
        <v>1460</v>
      </c>
      <c r="CB6" s="219">
        <v>1507</v>
      </c>
      <c r="CC6" s="219">
        <v>1553</v>
      </c>
      <c r="CD6" s="219">
        <v>1594</v>
      </c>
      <c r="CE6" s="220">
        <v>1622</v>
      </c>
    </row>
    <row r="7" spans="1:83" x14ac:dyDescent="0.35">
      <c r="B7" s="221" t="s">
        <v>313</v>
      </c>
      <c r="D7" s="199">
        <v>0</v>
      </c>
      <c r="E7" s="199">
        <v>0</v>
      </c>
      <c r="F7" s="199">
        <v>0</v>
      </c>
      <c r="G7" s="199">
        <v>0</v>
      </c>
      <c r="H7" s="199">
        <v>0</v>
      </c>
      <c r="I7" s="199">
        <v>0</v>
      </c>
      <c r="J7" s="199">
        <v>0</v>
      </c>
      <c r="K7" s="199">
        <v>0</v>
      </c>
      <c r="L7" s="199">
        <v>0</v>
      </c>
      <c r="M7" s="199">
        <v>0</v>
      </c>
      <c r="N7" s="199">
        <v>0</v>
      </c>
      <c r="O7" s="199">
        <v>0</v>
      </c>
      <c r="P7" s="199">
        <v>0</v>
      </c>
      <c r="Q7" s="199">
        <v>0</v>
      </c>
      <c r="R7" s="199">
        <v>0</v>
      </c>
      <c r="S7" s="199">
        <v>0</v>
      </c>
      <c r="T7" s="199">
        <v>0</v>
      </c>
      <c r="U7" s="199">
        <v>0</v>
      </c>
      <c r="V7" s="199">
        <v>0</v>
      </c>
      <c r="W7" s="199">
        <v>0</v>
      </c>
      <c r="X7" s="199">
        <v>0</v>
      </c>
      <c r="Y7" s="199">
        <v>0</v>
      </c>
      <c r="Z7" s="199">
        <v>0</v>
      </c>
      <c r="AA7" s="199">
        <v>0</v>
      </c>
      <c r="AB7" s="199">
        <v>0</v>
      </c>
      <c r="AC7" s="199">
        <v>143</v>
      </c>
      <c r="AD7" s="199">
        <v>170</v>
      </c>
      <c r="AE7" s="199">
        <v>193</v>
      </c>
      <c r="AF7" s="199">
        <v>217</v>
      </c>
      <c r="AG7" s="199">
        <v>243</v>
      </c>
      <c r="AH7" s="199">
        <v>264</v>
      </c>
      <c r="AI7" s="199">
        <v>278</v>
      </c>
      <c r="AJ7" s="199">
        <v>314</v>
      </c>
      <c r="AK7" s="199">
        <v>350</v>
      </c>
      <c r="AL7" s="199">
        <v>388</v>
      </c>
      <c r="AM7" s="199">
        <v>441</v>
      </c>
      <c r="AN7" s="199">
        <v>507</v>
      </c>
      <c r="AO7" s="199">
        <v>562</v>
      </c>
      <c r="AP7" s="199">
        <v>611</v>
      </c>
      <c r="AQ7" s="199">
        <v>677</v>
      </c>
      <c r="AR7" s="199">
        <v>737</v>
      </c>
      <c r="AS7" s="199">
        <v>798</v>
      </c>
      <c r="AT7" s="199">
        <v>875</v>
      </c>
      <c r="AU7" s="199">
        <v>988</v>
      </c>
      <c r="AV7" s="199">
        <v>890</v>
      </c>
      <c r="AW7" s="199">
        <v>962</v>
      </c>
      <c r="AX7" s="199">
        <v>1046</v>
      </c>
      <c r="AY7" s="199">
        <v>1115</v>
      </c>
      <c r="AZ7" s="199">
        <v>1152</v>
      </c>
      <c r="BA7" s="199">
        <v>1207</v>
      </c>
      <c r="BB7" s="199">
        <v>1238</v>
      </c>
      <c r="BC7" s="199">
        <v>1256</v>
      </c>
      <c r="BD7" s="199">
        <v>1276</v>
      </c>
      <c r="BE7" s="199">
        <v>1296</v>
      </c>
      <c r="BF7" s="199">
        <v>1304</v>
      </c>
      <c r="BG7" s="199">
        <v>1343</v>
      </c>
      <c r="BH7" s="199">
        <v>1400</v>
      </c>
      <c r="BI7" s="199">
        <v>1445</v>
      </c>
      <c r="BJ7" s="199">
        <v>1489</v>
      </c>
      <c r="BK7" s="199">
        <v>1528</v>
      </c>
      <c r="BL7" s="199">
        <v>1568</v>
      </c>
      <c r="BM7" s="199">
        <v>1607</v>
      </c>
      <c r="BN7" s="199">
        <v>1619</v>
      </c>
      <c r="BO7" s="199">
        <v>1597</v>
      </c>
      <c r="BP7" s="199">
        <v>1553</v>
      </c>
      <c r="BQ7" s="199">
        <v>1490</v>
      </c>
      <c r="BR7" s="199">
        <v>1462</v>
      </c>
      <c r="BS7" s="199">
        <v>1459</v>
      </c>
      <c r="BT7" s="199">
        <v>1445</v>
      </c>
      <c r="BU7" s="199">
        <v>1435</v>
      </c>
      <c r="BV7" s="199">
        <v>1430</v>
      </c>
      <c r="BW7" s="199">
        <v>1435</v>
      </c>
      <c r="BX7" s="199">
        <v>1290</v>
      </c>
      <c r="BY7" s="199">
        <v>1280</v>
      </c>
      <c r="BZ7" s="199">
        <v>1318</v>
      </c>
      <c r="CA7" s="199">
        <v>1360</v>
      </c>
      <c r="CB7" s="199">
        <v>1403</v>
      </c>
      <c r="CC7" s="199">
        <v>1444</v>
      </c>
      <c r="CD7" s="199">
        <v>1483</v>
      </c>
      <c r="CE7" s="222">
        <v>1507</v>
      </c>
    </row>
    <row r="8" spans="1:83" x14ac:dyDescent="0.35">
      <c r="B8" s="221" t="s">
        <v>314</v>
      </c>
      <c r="D8" s="199">
        <v>0</v>
      </c>
      <c r="E8" s="199">
        <v>0</v>
      </c>
      <c r="F8" s="199">
        <v>0</v>
      </c>
      <c r="G8" s="199">
        <v>0</v>
      </c>
      <c r="H8" s="199">
        <v>0</v>
      </c>
      <c r="I8" s="199">
        <v>0</v>
      </c>
      <c r="J8" s="199">
        <v>0</v>
      </c>
      <c r="K8" s="199">
        <v>0</v>
      </c>
      <c r="L8" s="199">
        <v>0</v>
      </c>
      <c r="M8" s="199">
        <v>0</v>
      </c>
      <c r="N8" s="199">
        <v>0</v>
      </c>
      <c r="O8" s="199">
        <v>0</v>
      </c>
      <c r="P8" s="199">
        <v>0</v>
      </c>
      <c r="Q8" s="199">
        <v>0</v>
      </c>
      <c r="R8" s="199">
        <v>0</v>
      </c>
      <c r="S8" s="199">
        <v>0</v>
      </c>
      <c r="T8" s="199">
        <v>0</v>
      </c>
      <c r="U8" s="199">
        <v>0</v>
      </c>
      <c r="V8" s="199">
        <v>0</v>
      </c>
      <c r="W8" s="199">
        <v>0</v>
      </c>
      <c r="X8" s="199">
        <v>0</v>
      </c>
      <c r="Y8" s="199">
        <v>0</v>
      </c>
      <c r="Z8" s="199">
        <v>0</v>
      </c>
      <c r="AA8" s="199">
        <v>0</v>
      </c>
      <c r="AB8" s="199">
        <v>0</v>
      </c>
      <c r="AC8" s="199">
        <v>0</v>
      </c>
      <c r="AD8" s="199">
        <v>0</v>
      </c>
      <c r="AE8" s="199">
        <v>0</v>
      </c>
      <c r="AF8" s="199">
        <v>0</v>
      </c>
      <c r="AG8" s="199">
        <v>0</v>
      </c>
      <c r="AH8" s="199">
        <v>0</v>
      </c>
      <c r="AI8" s="199">
        <v>0</v>
      </c>
      <c r="AJ8" s="199">
        <v>0</v>
      </c>
      <c r="AK8" s="199">
        <v>0</v>
      </c>
      <c r="AL8" s="199">
        <v>0</v>
      </c>
      <c r="AM8" s="199">
        <v>0</v>
      </c>
      <c r="AN8" s="199">
        <v>0</v>
      </c>
      <c r="AO8" s="199">
        <v>0</v>
      </c>
      <c r="AP8" s="199">
        <v>0</v>
      </c>
      <c r="AQ8" s="199">
        <v>0</v>
      </c>
      <c r="AR8" s="199">
        <v>0</v>
      </c>
      <c r="AS8" s="199">
        <v>0</v>
      </c>
      <c r="AT8" s="199">
        <v>0</v>
      </c>
      <c r="AU8" s="199">
        <v>0</v>
      </c>
      <c r="AV8" s="199">
        <v>0</v>
      </c>
      <c r="AW8" s="199">
        <v>0</v>
      </c>
      <c r="AX8" s="199">
        <v>0</v>
      </c>
      <c r="AY8" s="199">
        <v>153</v>
      </c>
      <c r="AZ8" s="199">
        <v>146</v>
      </c>
      <c r="BA8" s="199">
        <v>158</v>
      </c>
      <c r="BB8" s="199">
        <v>166</v>
      </c>
      <c r="BC8" s="199">
        <v>178</v>
      </c>
      <c r="BD8" s="199">
        <v>188</v>
      </c>
      <c r="BE8" s="199">
        <v>199</v>
      </c>
      <c r="BF8" s="199">
        <v>206</v>
      </c>
      <c r="BG8" s="199">
        <v>204</v>
      </c>
      <c r="BH8" s="199">
        <v>189</v>
      </c>
      <c r="BI8" s="199">
        <v>184</v>
      </c>
      <c r="BJ8" s="199">
        <v>177</v>
      </c>
      <c r="BK8" s="199">
        <v>172</v>
      </c>
      <c r="BL8" s="199">
        <v>169</v>
      </c>
      <c r="BM8" s="199">
        <v>169</v>
      </c>
      <c r="BN8" s="199">
        <v>163</v>
      </c>
      <c r="BO8" s="199">
        <v>160</v>
      </c>
      <c r="BP8" s="199">
        <v>158</v>
      </c>
      <c r="BQ8" s="199">
        <v>151</v>
      </c>
      <c r="BR8" s="199">
        <v>155</v>
      </c>
      <c r="BS8" s="199">
        <v>144</v>
      </c>
      <c r="BT8" s="199">
        <v>149</v>
      </c>
      <c r="BU8" s="199">
        <v>144</v>
      </c>
      <c r="BV8" s="199">
        <v>140</v>
      </c>
      <c r="BW8" s="199">
        <v>152</v>
      </c>
      <c r="BX8" s="199">
        <v>92</v>
      </c>
      <c r="BY8" s="199">
        <v>95</v>
      </c>
      <c r="BZ8" s="199">
        <v>96</v>
      </c>
      <c r="CA8" s="199">
        <v>100</v>
      </c>
      <c r="CB8" s="199">
        <v>105</v>
      </c>
      <c r="CC8" s="199">
        <v>108</v>
      </c>
      <c r="CD8" s="199">
        <v>112</v>
      </c>
      <c r="CE8" s="222">
        <v>114</v>
      </c>
    </row>
    <row r="9" spans="1:83" x14ac:dyDescent="0.35">
      <c r="B9" s="209" t="s">
        <v>224</v>
      </c>
      <c r="D9" s="219">
        <v>0</v>
      </c>
      <c r="E9" s="219">
        <v>0</v>
      </c>
      <c r="F9" s="219">
        <v>0</v>
      </c>
      <c r="G9" s="219">
        <v>0</v>
      </c>
      <c r="H9" s="219">
        <v>0</v>
      </c>
      <c r="I9" s="219">
        <v>0</v>
      </c>
      <c r="J9" s="219">
        <v>0</v>
      </c>
      <c r="K9" s="219">
        <v>0</v>
      </c>
      <c r="L9" s="219">
        <v>0</v>
      </c>
      <c r="M9" s="219">
        <v>0</v>
      </c>
      <c r="N9" s="219">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469</v>
      </c>
      <c r="AI9" s="219">
        <v>463</v>
      </c>
      <c r="AJ9" s="219">
        <v>446</v>
      </c>
      <c r="AK9" s="219">
        <v>429</v>
      </c>
      <c r="AL9" s="219">
        <v>422</v>
      </c>
      <c r="AM9" s="219">
        <v>416</v>
      </c>
      <c r="AN9" s="219">
        <v>410</v>
      </c>
      <c r="AO9" s="219">
        <v>394</v>
      </c>
      <c r="AP9" s="219">
        <v>385</v>
      </c>
      <c r="AQ9" s="219">
        <v>376</v>
      </c>
      <c r="AR9" s="219">
        <v>384</v>
      </c>
      <c r="AS9" s="219">
        <v>381</v>
      </c>
      <c r="AT9" s="219">
        <v>362</v>
      </c>
      <c r="AU9" s="219">
        <v>354</v>
      </c>
      <c r="AV9" s="219">
        <v>349</v>
      </c>
      <c r="AW9" s="219">
        <v>343</v>
      </c>
      <c r="AX9" s="219">
        <v>332</v>
      </c>
      <c r="AY9" s="219">
        <v>322</v>
      </c>
      <c r="AZ9" s="219">
        <v>309</v>
      </c>
      <c r="BA9" s="219">
        <v>291</v>
      </c>
      <c r="BB9" s="219">
        <v>280</v>
      </c>
      <c r="BC9" s="219">
        <v>270</v>
      </c>
      <c r="BD9" s="219">
        <v>263</v>
      </c>
      <c r="BE9" s="219">
        <v>243</v>
      </c>
      <c r="BF9" s="219">
        <v>256</v>
      </c>
      <c r="BG9" s="219">
        <v>230</v>
      </c>
      <c r="BH9" s="219">
        <v>206</v>
      </c>
      <c r="BI9" s="219">
        <v>186</v>
      </c>
      <c r="BJ9" s="219">
        <v>168</v>
      </c>
      <c r="BK9" s="219">
        <v>148</v>
      </c>
      <c r="BL9" s="219">
        <v>131</v>
      </c>
      <c r="BM9" s="219">
        <v>119</v>
      </c>
      <c r="BN9" s="219">
        <v>112</v>
      </c>
      <c r="BO9" s="219">
        <v>106</v>
      </c>
      <c r="BP9" s="219">
        <v>102</v>
      </c>
      <c r="BQ9" s="219">
        <v>98</v>
      </c>
      <c r="BR9" s="219">
        <v>94</v>
      </c>
      <c r="BS9" s="219">
        <v>93</v>
      </c>
      <c r="BT9" s="219">
        <v>91</v>
      </c>
      <c r="BU9" s="219">
        <v>87</v>
      </c>
      <c r="BV9" s="219">
        <v>101</v>
      </c>
      <c r="BW9" s="219">
        <v>101</v>
      </c>
      <c r="BX9" s="219">
        <v>100</v>
      </c>
      <c r="BY9" s="219">
        <v>98</v>
      </c>
      <c r="BZ9" s="219">
        <v>88</v>
      </c>
      <c r="CA9" s="219">
        <v>79</v>
      </c>
      <c r="CB9" s="219">
        <v>75</v>
      </c>
      <c r="CC9" s="219">
        <v>71</v>
      </c>
      <c r="CD9" s="219">
        <v>69</v>
      </c>
      <c r="CE9" s="220">
        <v>68</v>
      </c>
    </row>
    <row r="10" spans="1:83" ht="27" customHeight="1" x14ac:dyDescent="0.35">
      <c r="B10" s="209" t="s">
        <v>226</v>
      </c>
      <c r="D10" s="219">
        <v>0</v>
      </c>
      <c r="E10" s="219">
        <v>0</v>
      </c>
      <c r="F10" s="219">
        <v>0</v>
      </c>
      <c r="G10" s="219">
        <v>0</v>
      </c>
      <c r="H10" s="219">
        <v>0</v>
      </c>
      <c r="I10" s="219">
        <v>0</v>
      </c>
      <c r="J10" s="219">
        <v>0</v>
      </c>
      <c r="K10" s="219">
        <v>0</v>
      </c>
      <c r="L10" s="219">
        <v>0</v>
      </c>
      <c r="M10" s="219">
        <v>0</v>
      </c>
      <c r="N10" s="219">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c r="AZ10" s="219">
        <v>0</v>
      </c>
      <c r="BA10" s="219">
        <v>0</v>
      </c>
      <c r="BB10" s="219">
        <v>0</v>
      </c>
      <c r="BC10" s="219">
        <v>448</v>
      </c>
      <c r="BD10" s="219">
        <v>459</v>
      </c>
      <c r="BE10" s="219">
        <v>493</v>
      </c>
      <c r="BF10" s="219">
        <v>541</v>
      </c>
      <c r="BG10" s="219">
        <v>632</v>
      </c>
      <c r="BH10" s="219">
        <v>702</v>
      </c>
      <c r="BI10" s="219">
        <v>754</v>
      </c>
      <c r="BJ10" s="219">
        <v>803</v>
      </c>
      <c r="BK10" s="219">
        <v>852</v>
      </c>
      <c r="BL10" s="219">
        <v>907</v>
      </c>
      <c r="BM10" s="219">
        <v>961</v>
      </c>
      <c r="BN10" s="219">
        <v>1004</v>
      </c>
      <c r="BO10" s="219">
        <v>1032</v>
      </c>
      <c r="BP10" s="219">
        <v>1056</v>
      </c>
      <c r="BQ10" s="219">
        <v>1071</v>
      </c>
      <c r="BR10" s="219">
        <v>1108</v>
      </c>
      <c r="BS10" s="219">
        <v>1170</v>
      </c>
      <c r="BT10" s="219">
        <v>1210</v>
      </c>
      <c r="BU10" s="219">
        <v>1245</v>
      </c>
      <c r="BV10" s="219">
        <v>1219</v>
      </c>
      <c r="BW10" s="219">
        <v>1179</v>
      </c>
      <c r="BX10" s="219">
        <v>1181</v>
      </c>
      <c r="BY10" s="219">
        <v>1188</v>
      </c>
      <c r="BZ10" s="219">
        <v>1241</v>
      </c>
      <c r="CA10" s="219">
        <v>1297</v>
      </c>
      <c r="CB10" s="219">
        <v>1336</v>
      </c>
      <c r="CC10" s="219">
        <v>1378</v>
      </c>
      <c r="CD10" s="219">
        <v>1457</v>
      </c>
      <c r="CE10" s="220">
        <v>1504</v>
      </c>
    </row>
    <row r="11" spans="1:83" x14ac:dyDescent="0.35">
      <c r="B11" s="221" t="s">
        <v>313</v>
      </c>
      <c r="D11" s="199">
        <v>0</v>
      </c>
      <c r="E11" s="199">
        <v>0</v>
      </c>
      <c r="F11" s="199">
        <v>0</v>
      </c>
      <c r="G11" s="199">
        <v>0</v>
      </c>
      <c r="H11" s="199">
        <v>0</v>
      </c>
      <c r="I11" s="199">
        <v>0</v>
      </c>
      <c r="J11" s="199">
        <v>0</v>
      </c>
      <c r="K11" s="199">
        <v>0</v>
      </c>
      <c r="L11" s="199">
        <v>0</v>
      </c>
      <c r="M11" s="199">
        <v>0</v>
      </c>
      <c r="N11" s="199">
        <v>0</v>
      </c>
      <c r="O11" s="199">
        <v>0</v>
      </c>
      <c r="P11" s="199">
        <v>0</v>
      </c>
      <c r="Q11" s="199">
        <v>0</v>
      </c>
      <c r="R11" s="199">
        <v>0</v>
      </c>
      <c r="S11" s="199">
        <v>0</v>
      </c>
      <c r="T11" s="199">
        <v>0</v>
      </c>
      <c r="U11" s="199">
        <v>0</v>
      </c>
      <c r="V11" s="199">
        <v>0</v>
      </c>
      <c r="W11" s="199">
        <v>0</v>
      </c>
      <c r="X11" s="199">
        <v>0</v>
      </c>
      <c r="Y11" s="199">
        <v>0</v>
      </c>
      <c r="Z11" s="199">
        <v>0</v>
      </c>
      <c r="AA11" s="199">
        <v>0</v>
      </c>
      <c r="AB11" s="199">
        <v>0</v>
      </c>
      <c r="AC11" s="199">
        <v>0</v>
      </c>
      <c r="AD11" s="199">
        <v>0</v>
      </c>
      <c r="AE11" s="199">
        <v>0</v>
      </c>
      <c r="AF11" s="199">
        <v>0</v>
      </c>
      <c r="AG11" s="199">
        <v>0</v>
      </c>
      <c r="AH11" s="199">
        <v>6</v>
      </c>
      <c r="AI11" s="199">
        <v>6</v>
      </c>
      <c r="AJ11" s="199">
        <v>7</v>
      </c>
      <c r="AK11" s="199">
        <v>7</v>
      </c>
      <c r="AL11" s="199">
        <v>8</v>
      </c>
      <c r="AM11" s="199">
        <v>9</v>
      </c>
      <c r="AN11" s="199">
        <v>10</v>
      </c>
      <c r="AO11" s="199">
        <v>10</v>
      </c>
      <c r="AP11" s="199">
        <v>33</v>
      </c>
      <c r="AQ11" s="199">
        <v>76</v>
      </c>
      <c r="AR11" s="199">
        <v>104</v>
      </c>
      <c r="AS11" s="199">
        <v>118</v>
      </c>
      <c r="AT11" s="199">
        <v>130</v>
      </c>
      <c r="AU11" s="199">
        <v>152</v>
      </c>
      <c r="AV11" s="199">
        <v>182</v>
      </c>
      <c r="AW11" s="199">
        <v>220</v>
      </c>
      <c r="AX11" s="199">
        <v>263</v>
      </c>
      <c r="AY11" s="199">
        <v>326</v>
      </c>
      <c r="AZ11" s="199">
        <v>343</v>
      </c>
      <c r="BA11" s="199">
        <v>367</v>
      </c>
      <c r="BB11" s="199">
        <v>373</v>
      </c>
      <c r="BC11" s="199">
        <v>378</v>
      </c>
      <c r="BD11" s="199">
        <v>384</v>
      </c>
      <c r="BE11" s="199">
        <v>386</v>
      </c>
      <c r="BF11" s="199">
        <v>395</v>
      </c>
      <c r="BG11" s="199">
        <v>406</v>
      </c>
      <c r="BH11" s="199">
        <v>429</v>
      </c>
      <c r="BI11" s="199">
        <v>446</v>
      </c>
      <c r="BJ11" s="199">
        <v>458</v>
      </c>
      <c r="BK11" s="199">
        <v>471</v>
      </c>
      <c r="BL11" s="199">
        <v>492</v>
      </c>
      <c r="BM11" s="199">
        <v>521</v>
      </c>
      <c r="BN11" s="199">
        <v>553</v>
      </c>
      <c r="BO11" s="199">
        <v>584</v>
      </c>
      <c r="BP11" s="199">
        <v>618</v>
      </c>
      <c r="BQ11" s="199">
        <v>653</v>
      </c>
      <c r="BR11" s="199">
        <v>699</v>
      </c>
      <c r="BS11" s="199">
        <v>760</v>
      </c>
      <c r="BT11" s="199">
        <v>798</v>
      </c>
      <c r="BU11" s="199">
        <v>826</v>
      </c>
      <c r="BV11" s="199">
        <v>815</v>
      </c>
      <c r="BW11" s="199">
        <v>808</v>
      </c>
      <c r="BX11" s="199">
        <v>850</v>
      </c>
      <c r="BY11" s="199">
        <v>848</v>
      </c>
      <c r="BZ11" s="199">
        <v>883</v>
      </c>
      <c r="CA11" s="199">
        <v>926</v>
      </c>
      <c r="CB11" s="199">
        <v>956</v>
      </c>
      <c r="CC11" s="199">
        <v>987</v>
      </c>
      <c r="CD11" s="199">
        <v>1050</v>
      </c>
      <c r="CE11" s="222">
        <v>1097</v>
      </c>
    </row>
    <row r="12" spans="1:83" x14ac:dyDescent="0.35">
      <c r="B12" s="221" t="s">
        <v>314</v>
      </c>
      <c r="D12" s="199">
        <v>0</v>
      </c>
      <c r="E12" s="199">
        <v>0</v>
      </c>
      <c r="F12" s="199">
        <v>0</v>
      </c>
      <c r="G12" s="199">
        <v>0</v>
      </c>
      <c r="H12" s="199">
        <v>0</v>
      </c>
      <c r="I12" s="199">
        <v>0</v>
      </c>
      <c r="J12" s="199">
        <v>0</v>
      </c>
      <c r="K12" s="199">
        <v>0</v>
      </c>
      <c r="L12" s="199">
        <v>0</v>
      </c>
      <c r="M12" s="199">
        <v>0</v>
      </c>
      <c r="N12" s="199">
        <v>0</v>
      </c>
      <c r="O12" s="199">
        <v>0</v>
      </c>
      <c r="P12" s="199">
        <v>0</v>
      </c>
      <c r="Q12" s="199">
        <v>0</v>
      </c>
      <c r="R12" s="199">
        <v>0</v>
      </c>
      <c r="S12" s="199">
        <v>0</v>
      </c>
      <c r="T12" s="199">
        <v>0</v>
      </c>
      <c r="U12" s="199">
        <v>0</v>
      </c>
      <c r="V12" s="199">
        <v>0</v>
      </c>
      <c r="W12" s="199">
        <v>0</v>
      </c>
      <c r="X12" s="199">
        <v>0</v>
      </c>
      <c r="Y12" s="199">
        <v>0</v>
      </c>
      <c r="Z12" s="199">
        <v>0</v>
      </c>
      <c r="AA12" s="199">
        <v>0</v>
      </c>
      <c r="AB12" s="199">
        <v>0</v>
      </c>
      <c r="AC12" s="199">
        <v>0</v>
      </c>
      <c r="AD12" s="199">
        <v>0</v>
      </c>
      <c r="AE12" s="199">
        <v>0</v>
      </c>
      <c r="AF12" s="199">
        <v>0</v>
      </c>
      <c r="AG12" s="199">
        <v>0</v>
      </c>
      <c r="AH12" s="199">
        <v>0</v>
      </c>
      <c r="AI12" s="199">
        <v>0</v>
      </c>
      <c r="AJ12" s="199">
        <v>0</v>
      </c>
      <c r="AK12" s="199">
        <v>0</v>
      </c>
      <c r="AL12" s="199">
        <v>0</v>
      </c>
      <c r="AM12" s="199">
        <v>0</v>
      </c>
      <c r="AN12" s="199">
        <v>0</v>
      </c>
      <c r="AO12" s="199">
        <v>0</v>
      </c>
      <c r="AP12" s="199">
        <v>0</v>
      </c>
      <c r="AQ12" s="199">
        <v>0</v>
      </c>
      <c r="AR12" s="199">
        <v>0</v>
      </c>
      <c r="AS12" s="199">
        <v>0</v>
      </c>
      <c r="AT12" s="199">
        <v>0</v>
      </c>
      <c r="AU12" s="199">
        <v>0</v>
      </c>
      <c r="AV12" s="199">
        <v>0</v>
      </c>
      <c r="AW12" s="199">
        <v>0</v>
      </c>
      <c r="AX12" s="199">
        <v>0</v>
      </c>
      <c r="AY12" s="199">
        <v>0</v>
      </c>
      <c r="AZ12" s="199">
        <v>0</v>
      </c>
      <c r="BA12" s="199">
        <v>0</v>
      </c>
      <c r="BB12" s="199">
        <v>0</v>
      </c>
      <c r="BC12" s="199">
        <v>0</v>
      </c>
      <c r="BD12" s="199">
        <v>0</v>
      </c>
      <c r="BE12" s="199">
        <v>0</v>
      </c>
      <c r="BF12" s="199">
        <v>0</v>
      </c>
      <c r="BG12" s="199">
        <v>226</v>
      </c>
      <c r="BH12" s="199">
        <v>273</v>
      </c>
      <c r="BI12" s="199">
        <v>308</v>
      </c>
      <c r="BJ12" s="199">
        <v>345</v>
      </c>
      <c r="BK12" s="199">
        <v>381</v>
      </c>
      <c r="BL12" s="199">
        <v>414</v>
      </c>
      <c r="BM12" s="199">
        <v>439</v>
      </c>
      <c r="BN12" s="199">
        <v>451</v>
      </c>
      <c r="BO12" s="199">
        <v>448</v>
      </c>
      <c r="BP12" s="199">
        <v>438</v>
      </c>
      <c r="BQ12" s="199">
        <v>418</v>
      </c>
      <c r="BR12" s="199">
        <v>409</v>
      </c>
      <c r="BS12" s="199">
        <v>411</v>
      </c>
      <c r="BT12" s="199">
        <v>412</v>
      </c>
      <c r="BU12" s="199">
        <v>419</v>
      </c>
      <c r="BV12" s="199">
        <v>404</v>
      </c>
      <c r="BW12" s="199">
        <v>371</v>
      </c>
      <c r="BX12" s="199">
        <v>331</v>
      </c>
      <c r="BY12" s="199">
        <v>340</v>
      </c>
      <c r="BZ12" s="199">
        <v>358</v>
      </c>
      <c r="CA12" s="199">
        <v>371</v>
      </c>
      <c r="CB12" s="199">
        <v>380</v>
      </c>
      <c r="CC12" s="199">
        <v>391</v>
      </c>
      <c r="CD12" s="199">
        <v>408</v>
      </c>
      <c r="CE12" s="222">
        <v>408</v>
      </c>
    </row>
    <row r="13" spans="1:83" ht="26.25" customHeight="1" x14ac:dyDescent="0.35">
      <c r="B13" s="209" t="s">
        <v>131</v>
      </c>
      <c r="D13" s="199">
        <v>0</v>
      </c>
      <c r="E13" s="199">
        <v>0</v>
      </c>
      <c r="F13" s="199">
        <v>0</v>
      </c>
      <c r="G13" s="199">
        <v>0</v>
      </c>
      <c r="H13" s="199">
        <v>0</v>
      </c>
      <c r="I13" s="199">
        <v>0</v>
      </c>
      <c r="J13" s="199">
        <v>0</v>
      </c>
      <c r="K13" s="199">
        <v>0</v>
      </c>
      <c r="L13" s="199">
        <v>0</v>
      </c>
      <c r="M13" s="199">
        <v>0</v>
      </c>
      <c r="N13" s="199">
        <v>0</v>
      </c>
      <c r="O13" s="199">
        <v>0</v>
      </c>
      <c r="P13" s="199">
        <v>0</v>
      </c>
      <c r="Q13" s="199">
        <v>0</v>
      </c>
      <c r="R13" s="199">
        <v>0</v>
      </c>
      <c r="S13" s="199">
        <v>0</v>
      </c>
      <c r="T13" s="199">
        <v>0</v>
      </c>
      <c r="U13" s="199">
        <v>0</v>
      </c>
      <c r="V13" s="199">
        <v>0</v>
      </c>
      <c r="W13" s="199">
        <v>0</v>
      </c>
      <c r="X13" s="199">
        <v>0</v>
      </c>
      <c r="Y13" s="199">
        <v>0</v>
      </c>
      <c r="Z13" s="199">
        <v>0</v>
      </c>
      <c r="AA13" s="199">
        <v>0</v>
      </c>
      <c r="AB13" s="199">
        <v>0</v>
      </c>
      <c r="AC13" s="199">
        <v>0</v>
      </c>
      <c r="AD13" s="199">
        <v>0</v>
      </c>
      <c r="AE13" s="199">
        <v>0</v>
      </c>
      <c r="AF13" s="199">
        <v>0</v>
      </c>
      <c r="AG13" s="199">
        <v>0</v>
      </c>
      <c r="AH13" s="199">
        <v>7244</v>
      </c>
      <c r="AI13" s="199">
        <v>7250</v>
      </c>
      <c r="AJ13" s="199">
        <v>7230</v>
      </c>
      <c r="AK13" s="199">
        <v>7174</v>
      </c>
      <c r="AL13" s="199">
        <v>7091</v>
      </c>
      <c r="AM13" s="199">
        <v>6983</v>
      </c>
      <c r="AN13" s="199">
        <v>6924</v>
      </c>
      <c r="AO13" s="199">
        <v>6868</v>
      </c>
      <c r="AP13" s="199">
        <v>6816</v>
      </c>
      <c r="AQ13" s="199">
        <v>6768</v>
      </c>
      <c r="AR13" s="199">
        <v>6752</v>
      </c>
      <c r="AS13" s="199">
        <v>6745</v>
      </c>
      <c r="AT13" s="199">
        <v>6780</v>
      </c>
      <c r="AU13" s="199">
        <v>6854</v>
      </c>
      <c r="AV13" s="199">
        <v>6795</v>
      </c>
      <c r="AW13" s="199">
        <v>6849</v>
      </c>
      <c r="AX13" s="199">
        <v>6905</v>
      </c>
      <c r="AY13" s="199">
        <v>6943</v>
      </c>
      <c r="AZ13" s="199">
        <v>6970</v>
      </c>
      <c r="BA13" s="199">
        <v>7008</v>
      </c>
      <c r="BB13" s="199">
        <v>7021</v>
      </c>
      <c r="BC13" s="199">
        <v>7025</v>
      </c>
      <c r="BD13" s="199">
        <v>7012</v>
      </c>
      <c r="BE13" s="199">
        <v>6991</v>
      </c>
      <c r="BF13" s="199">
        <v>7042</v>
      </c>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222"/>
    </row>
    <row r="14" spans="1:83" x14ac:dyDescent="0.35">
      <c r="B14" s="221" t="s">
        <v>315</v>
      </c>
      <c r="D14" s="199">
        <v>0</v>
      </c>
      <c r="E14" s="199">
        <v>0</v>
      </c>
      <c r="F14" s="199">
        <v>0</v>
      </c>
      <c r="G14" s="199">
        <v>0</v>
      </c>
      <c r="H14" s="199">
        <v>0</v>
      </c>
      <c r="I14" s="199">
        <v>0</v>
      </c>
      <c r="J14" s="199">
        <v>0</v>
      </c>
      <c r="K14" s="199">
        <v>0</v>
      </c>
      <c r="L14" s="199">
        <v>0</v>
      </c>
      <c r="M14" s="199">
        <v>0</v>
      </c>
      <c r="N14" s="199">
        <v>0</v>
      </c>
      <c r="O14" s="199">
        <v>0</v>
      </c>
      <c r="P14" s="199">
        <v>0</v>
      </c>
      <c r="Q14" s="199">
        <v>0</v>
      </c>
      <c r="R14" s="199">
        <v>0</v>
      </c>
      <c r="S14" s="199">
        <v>0</v>
      </c>
      <c r="T14" s="199">
        <v>0</v>
      </c>
      <c r="U14" s="199">
        <v>0</v>
      </c>
      <c r="V14" s="199">
        <v>0</v>
      </c>
      <c r="W14" s="199">
        <v>0</v>
      </c>
      <c r="X14" s="199">
        <v>0</v>
      </c>
      <c r="Y14" s="199">
        <v>0</v>
      </c>
      <c r="Z14" s="199">
        <v>0</v>
      </c>
      <c r="AA14" s="199">
        <v>0</v>
      </c>
      <c r="AB14" s="199">
        <v>0</v>
      </c>
      <c r="AC14" s="199">
        <v>0</v>
      </c>
      <c r="AD14" s="199">
        <v>0</v>
      </c>
      <c r="AE14" s="199">
        <v>0</v>
      </c>
      <c r="AF14" s="199">
        <v>0</v>
      </c>
      <c r="AG14" s="199">
        <v>0</v>
      </c>
      <c r="AH14" s="199">
        <v>13589</v>
      </c>
      <c r="AI14" s="199">
        <v>13438</v>
      </c>
      <c r="AJ14" s="199">
        <v>13273</v>
      </c>
      <c r="AK14" s="199">
        <v>13079</v>
      </c>
      <c r="AL14" s="199">
        <v>12856</v>
      </c>
      <c r="AM14" s="199">
        <v>12584</v>
      </c>
      <c r="AN14" s="199">
        <v>12449</v>
      </c>
      <c r="AO14" s="199">
        <v>12325</v>
      </c>
      <c r="AP14" s="199">
        <v>12217</v>
      </c>
      <c r="AQ14" s="199">
        <v>12141</v>
      </c>
      <c r="AR14" s="199">
        <v>12124</v>
      </c>
      <c r="AS14" s="199">
        <v>12137</v>
      </c>
      <c r="AT14" s="199">
        <v>12227</v>
      </c>
      <c r="AU14" s="199">
        <v>12405</v>
      </c>
      <c r="AV14" s="199">
        <v>12285</v>
      </c>
      <c r="AW14" s="199">
        <v>12414</v>
      </c>
      <c r="AX14" s="199">
        <v>12543</v>
      </c>
      <c r="AY14" s="199">
        <v>12579</v>
      </c>
      <c r="AZ14" s="199">
        <v>12625</v>
      </c>
      <c r="BA14" s="199">
        <v>12729</v>
      </c>
      <c r="BB14" s="199">
        <v>12716</v>
      </c>
      <c r="BC14" s="199">
        <v>12689</v>
      </c>
      <c r="BD14" s="199">
        <v>12656</v>
      </c>
      <c r="BE14" s="199">
        <v>12600</v>
      </c>
      <c r="BF14" s="199">
        <v>12622</v>
      </c>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222"/>
    </row>
    <row r="15" spans="1:83" x14ac:dyDescent="0.35">
      <c r="B15" s="209" t="s">
        <v>227</v>
      </c>
      <c r="D15" s="219">
        <v>0</v>
      </c>
      <c r="E15" s="219">
        <v>0</v>
      </c>
      <c r="F15" s="219">
        <v>0</v>
      </c>
      <c r="G15" s="219">
        <v>0</v>
      </c>
      <c r="H15" s="219">
        <v>0</v>
      </c>
      <c r="I15" s="219">
        <v>0</v>
      </c>
      <c r="J15" s="219">
        <v>0</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8050</v>
      </c>
      <c r="AC15" s="219">
        <v>7980</v>
      </c>
      <c r="AD15" s="219">
        <v>9190</v>
      </c>
      <c r="AE15" s="219">
        <v>10</v>
      </c>
      <c r="AF15" s="219">
        <v>0</v>
      </c>
      <c r="AG15" s="219">
        <v>9800</v>
      </c>
      <c r="AH15" s="219">
        <v>10100</v>
      </c>
      <c r="AI15" s="219">
        <v>10100</v>
      </c>
      <c r="AJ15" s="219">
        <v>10300</v>
      </c>
      <c r="AK15" s="219">
        <v>10700</v>
      </c>
      <c r="AL15" s="219">
        <v>10800</v>
      </c>
      <c r="AM15" s="219">
        <v>10900</v>
      </c>
      <c r="AN15" s="219">
        <v>11100</v>
      </c>
      <c r="AO15" s="219">
        <v>11200</v>
      </c>
      <c r="AP15" s="219">
        <v>11500</v>
      </c>
      <c r="AQ15" s="219">
        <v>11587</v>
      </c>
      <c r="AR15" s="219">
        <v>11761</v>
      </c>
      <c r="AS15" s="219">
        <v>12077</v>
      </c>
      <c r="AT15" s="219">
        <v>12170</v>
      </c>
      <c r="AU15" s="219">
        <v>12500</v>
      </c>
      <c r="AV15" s="219">
        <v>12776</v>
      </c>
      <c r="AW15" s="219">
        <v>13601</v>
      </c>
      <c r="AX15" s="219">
        <v>13591</v>
      </c>
      <c r="AY15" s="219">
        <v>13894</v>
      </c>
      <c r="AZ15" s="219">
        <v>14405</v>
      </c>
      <c r="BA15" s="219">
        <v>13904</v>
      </c>
      <c r="BB15" s="219">
        <v>14048</v>
      </c>
      <c r="BC15" s="219">
        <v>13430</v>
      </c>
      <c r="BD15" s="219">
        <v>13518</v>
      </c>
      <c r="BE15" s="219">
        <v>13649</v>
      </c>
      <c r="BF15" s="219">
        <v>13721</v>
      </c>
      <c r="BG15" s="219">
        <v>14086</v>
      </c>
      <c r="BH15" s="219">
        <v>14223</v>
      </c>
      <c r="BI15" s="219">
        <v>14299</v>
      </c>
      <c r="BJ15" s="219">
        <v>14507</v>
      </c>
      <c r="BK15" s="219">
        <v>14731</v>
      </c>
      <c r="BL15" s="219">
        <v>14918</v>
      </c>
      <c r="BM15" s="219">
        <v>15370</v>
      </c>
      <c r="BN15" s="219">
        <v>15466</v>
      </c>
      <c r="BO15" s="219">
        <v>15547</v>
      </c>
      <c r="BP15" s="219">
        <v>15586</v>
      </c>
      <c r="BQ15" s="219">
        <v>15460</v>
      </c>
      <c r="BR15" s="219">
        <v>15789</v>
      </c>
      <c r="BS15" s="219">
        <v>16322</v>
      </c>
      <c r="BT15" s="219">
        <v>15952</v>
      </c>
      <c r="BU15" s="219">
        <v>15922</v>
      </c>
      <c r="BV15" s="219">
        <v>15812</v>
      </c>
      <c r="BW15" s="219">
        <v>15885</v>
      </c>
      <c r="BX15" s="219">
        <v>15852</v>
      </c>
      <c r="BY15" s="219">
        <v>16120</v>
      </c>
      <c r="BZ15" s="219">
        <v>16501</v>
      </c>
      <c r="CA15" s="219">
        <v>16897</v>
      </c>
      <c r="CB15" s="219">
        <v>17280</v>
      </c>
      <c r="CC15" s="219">
        <v>17662</v>
      </c>
      <c r="CD15" s="219">
        <v>17791</v>
      </c>
      <c r="CE15" s="220">
        <v>17935</v>
      </c>
    </row>
    <row r="16" spans="1:83" x14ac:dyDescent="0.35">
      <c r="B16" s="221" t="s">
        <v>228</v>
      </c>
      <c r="D16" s="219">
        <v>0</v>
      </c>
      <c r="E16" s="219">
        <v>0</v>
      </c>
      <c r="F16" s="219">
        <v>0</v>
      </c>
      <c r="G16" s="219">
        <v>0</v>
      </c>
      <c r="H16" s="219">
        <v>0</v>
      </c>
      <c r="I16" s="219">
        <v>0</v>
      </c>
      <c r="J16" s="219">
        <v>0</v>
      </c>
      <c r="K16" s="219">
        <v>0</v>
      </c>
      <c r="L16" s="219">
        <v>0</v>
      </c>
      <c r="M16" s="219">
        <v>0</v>
      </c>
      <c r="N16" s="219">
        <v>0</v>
      </c>
      <c r="O16" s="219">
        <v>0</v>
      </c>
      <c r="P16" s="219">
        <v>0</v>
      </c>
      <c r="Q16" s="219">
        <v>0</v>
      </c>
      <c r="R16" s="219">
        <v>0</v>
      </c>
      <c r="S16" s="219">
        <v>0</v>
      </c>
      <c r="T16" s="219">
        <v>0</v>
      </c>
      <c r="U16" s="219">
        <v>0</v>
      </c>
      <c r="V16" s="219">
        <v>0</v>
      </c>
      <c r="W16" s="219">
        <v>0</v>
      </c>
      <c r="X16" s="219">
        <v>0</v>
      </c>
      <c r="Y16" s="219">
        <v>0</v>
      </c>
      <c r="Z16" s="219">
        <v>0</v>
      </c>
      <c r="AA16" s="219">
        <v>0</v>
      </c>
      <c r="AB16" s="219">
        <v>0</v>
      </c>
      <c r="AC16" s="219">
        <v>7720</v>
      </c>
      <c r="AD16" s="219">
        <v>8850</v>
      </c>
      <c r="AE16" s="219">
        <v>10</v>
      </c>
      <c r="AF16" s="219">
        <v>0</v>
      </c>
      <c r="AG16" s="219">
        <v>0</v>
      </c>
      <c r="AH16" s="219">
        <v>9600</v>
      </c>
      <c r="AI16" s="219">
        <v>9600</v>
      </c>
      <c r="AJ16" s="219">
        <v>9800</v>
      </c>
      <c r="AK16" s="219">
        <v>10100</v>
      </c>
      <c r="AL16" s="219">
        <v>10200</v>
      </c>
      <c r="AM16" s="219">
        <v>10300</v>
      </c>
      <c r="AN16" s="219">
        <v>10500</v>
      </c>
      <c r="AO16" s="219">
        <v>10500</v>
      </c>
      <c r="AP16" s="219">
        <v>10700</v>
      </c>
      <c r="AQ16" s="219">
        <v>10700</v>
      </c>
      <c r="AR16" s="219">
        <v>10900</v>
      </c>
      <c r="AS16" s="219">
        <v>11200</v>
      </c>
      <c r="AT16" s="219">
        <v>11236</v>
      </c>
      <c r="AU16" s="219">
        <v>11432</v>
      </c>
      <c r="AV16" s="219">
        <v>11511</v>
      </c>
      <c r="AW16" s="219">
        <v>12209</v>
      </c>
      <c r="AX16" s="219">
        <v>12331</v>
      </c>
      <c r="AY16" s="219">
        <v>12418</v>
      </c>
      <c r="AZ16" s="219">
        <v>12861</v>
      </c>
      <c r="BA16" s="219">
        <v>12326</v>
      </c>
      <c r="BB16" s="219">
        <v>12442</v>
      </c>
      <c r="BC16" s="219">
        <v>11818</v>
      </c>
      <c r="BD16" s="219">
        <v>11896</v>
      </c>
      <c r="BE16" s="219">
        <v>12014</v>
      </c>
      <c r="BF16" s="219">
        <v>12002</v>
      </c>
      <c r="BG16" s="219">
        <v>12232</v>
      </c>
      <c r="BH16" s="219">
        <v>12302</v>
      </c>
      <c r="BI16" s="219">
        <v>12387</v>
      </c>
      <c r="BJ16" s="219">
        <v>12586</v>
      </c>
      <c r="BK16" s="219">
        <v>12728</v>
      </c>
      <c r="BL16" s="219">
        <v>11754</v>
      </c>
      <c r="BM16" s="219">
        <v>12123</v>
      </c>
      <c r="BN16" s="219">
        <v>12239</v>
      </c>
      <c r="BO16" s="219">
        <v>12335</v>
      </c>
      <c r="BP16" s="219">
        <v>12346</v>
      </c>
      <c r="BQ16" s="219">
        <v>12245</v>
      </c>
      <c r="BR16" s="219">
        <v>12459</v>
      </c>
      <c r="BS16" s="219">
        <v>12757</v>
      </c>
      <c r="BT16" s="219">
        <v>12642</v>
      </c>
      <c r="BU16" s="219">
        <v>12605</v>
      </c>
      <c r="BV16" s="219">
        <v>12570</v>
      </c>
      <c r="BW16" s="219">
        <v>12405</v>
      </c>
      <c r="BX16" s="219">
        <v>12275</v>
      </c>
      <c r="BY16" s="219">
        <v>12410</v>
      </c>
      <c r="BZ16" s="219">
        <v>12622</v>
      </c>
      <c r="CA16" s="219">
        <v>12832</v>
      </c>
      <c r="CB16" s="219">
        <v>13022</v>
      </c>
      <c r="CC16" s="219">
        <v>13213</v>
      </c>
      <c r="CD16" s="219">
        <v>13127</v>
      </c>
      <c r="CE16" s="220">
        <v>13044</v>
      </c>
    </row>
    <row r="17" spans="2:83" x14ac:dyDescent="0.35">
      <c r="B17" s="221" t="s">
        <v>229</v>
      </c>
      <c r="D17" s="219">
        <v>0</v>
      </c>
      <c r="E17" s="219">
        <v>0</v>
      </c>
      <c r="F17" s="219">
        <v>0</v>
      </c>
      <c r="G17" s="219">
        <v>0</v>
      </c>
      <c r="H17" s="219">
        <v>0</v>
      </c>
      <c r="I17" s="219">
        <v>0</v>
      </c>
      <c r="J17" s="219">
        <v>0</v>
      </c>
      <c r="K17" s="219">
        <v>0</v>
      </c>
      <c r="L17" s="219">
        <v>0</v>
      </c>
      <c r="M17" s="219">
        <v>0</v>
      </c>
      <c r="N17" s="219">
        <v>0</v>
      </c>
      <c r="O17" s="219">
        <v>0</v>
      </c>
      <c r="P17" s="219">
        <v>0</v>
      </c>
      <c r="Q17" s="219">
        <v>0</v>
      </c>
      <c r="R17" s="219">
        <v>0</v>
      </c>
      <c r="S17" s="219">
        <v>0</v>
      </c>
      <c r="T17" s="219">
        <v>0</v>
      </c>
      <c r="U17" s="219">
        <v>0</v>
      </c>
      <c r="V17" s="219">
        <v>0</v>
      </c>
      <c r="W17" s="219">
        <v>0</v>
      </c>
      <c r="X17" s="219">
        <v>0</v>
      </c>
      <c r="Y17" s="219">
        <v>0</v>
      </c>
      <c r="Z17" s="219">
        <v>0</v>
      </c>
      <c r="AA17" s="219">
        <v>0</v>
      </c>
      <c r="AB17" s="219">
        <v>8050</v>
      </c>
      <c r="AC17" s="219">
        <v>260</v>
      </c>
      <c r="AD17" s="219">
        <v>340</v>
      </c>
      <c r="AE17" s="219">
        <v>0</v>
      </c>
      <c r="AF17" s="219">
        <v>0</v>
      </c>
      <c r="AG17" s="219">
        <v>9800</v>
      </c>
      <c r="AH17" s="219">
        <v>500</v>
      </c>
      <c r="AI17" s="219">
        <v>500</v>
      </c>
      <c r="AJ17" s="219">
        <v>500</v>
      </c>
      <c r="AK17" s="219">
        <v>600</v>
      </c>
      <c r="AL17" s="219">
        <v>600</v>
      </c>
      <c r="AM17" s="219">
        <v>600</v>
      </c>
      <c r="AN17" s="219">
        <v>600</v>
      </c>
      <c r="AO17" s="219">
        <v>700</v>
      </c>
      <c r="AP17" s="219">
        <v>800</v>
      </c>
      <c r="AQ17" s="219">
        <v>887</v>
      </c>
      <c r="AR17" s="219">
        <v>861</v>
      </c>
      <c r="AS17" s="219">
        <v>877</v>
      </c>
      <c r="AT17" s="219">
        <v>934</v>
      </c>
      <c r="AU17" s="219">
        <v>1067</v>
      </c>
      <c r="AV17" s="219">
        <v>1265</v>
      </c>
      <c r="AW17" s="219">
        <v>1392</v>
      </c>
      <c r="AX17" s="219">
        <v>1260</v>
      </c>
      <c r="AY17" s="219">
        <v>1476</v>
      </c>
      <c r="AZ17" s="219">
        <v>1544</v>
      </c>
      <c r="BA17" s="219">
        <v>1578</v>
      </c>
      <c r="BB17" s="219">
        <v>1607</v>
      </c>
      <c r="BC17" s="219">
        <v>1612</v>
      </c>
      <c r="BD17" s="219">
        <v>1622</v>
      </c>
      <c r="BE17" s="219">
        <v>1635</v>
      </c>
      <c r="BF17" s="219">
        <v>1719</v>
      </c>
      <c r="BG17" s="219">
        <v>1854</v>
      </c>
      <c r="BH17" s="219">
        <v>1921</v>
      </c>
      <c r="BI17" s="219">
        <v>1912</v>
      </c>
      <c r="BJ17" s="219">
        <v>1920</v>
      </c>
      <c r="BK17" s="219">
        <v>2003</v>
      </c>
      <c r="BL17" s="219">
        <v>3164</v>
      </c>
      <c r="BM17" s="219">
        <v>3246</v>
      </c>
      <c r="BN17" s="219">
        <v>3227</v>
      </c>
      <c r="BO17" s="219">
        <v>3212</v>
      </c>
      <c r="BP17" s="219">
        <v>3240</v>
      </c>
      <c r="BQ17" s="219">
        <v>3215</v>
      </c>
      <c r="BR17" s="219">
        <v>3329</v>
      </c>
      <c r="BS17" s="219">
        <v>3565</v>
      </c>
      <c r="BT17" s="219">
        <v>3310</v>
      </c>
      <c r="BU17" s="219">
        <v>3317</v>
      </c>
      <c r="BV17" s="219">
        <v>3241</v>
      </c>
      <c r="BW17" s="219">
        <v>3479</v>
      </c>
      <c r="BX17" s="219">
        <v>3577</v>
      </c>
      <c r="BY17" s="219">
        <v>3710</v>
      </c>
      <c r="BZ17" s="219">
        <v>3879</v>
      </c>
      <c r="CA17" s="219">
        <v>4065</v>
      </c>
      <c r="CB17" s="219">
        <v>4257</v>
      </c>
      <c r="CC17" s="219">
        <v>4450</v>
      </c>
      <c r="CD17" s="219">
        <v>4664</v>
      </c>
      <c r="CE17" s="220">
        <v>4891</v>
      </c>
    </row>
    <row r="18" spans="2:83" ht="26.25" customHeight="1" x14ac:dyDescent="0.35">
      <c r="B18" s="209" t="s">
        <v>23</v>
      </c>
      <c r="D18" s="219">
        <v>0</v>
      </c>
      <c r="E18" s="219">
        <v>0</v>
      </c>
      <c r="F18" s="219">
        <v>0</v>
      </c>
      <c r="G18" s="219">
        <v>0</v>
      </c>
      <c r="H18" s="219">
        <v>0</v>
      </c>
      <c r="I18" s="219">
        <v>0</v>
      </c>
      <c r="J18" s="219">
        <v>0</v>
      </c>
      <c r="K18" s="219">
        <v>0</v>
      </c>
      <c r="L18" s="219">
        <v>0</v>
      </c>
      <c r="M18" s="219">
        <v>0</v>
      </c>
      <c r="N18" s="219">
        <v>0</v>
      </c>
      <c r="O18" s="219">
        <v>0</v>
      </c>
      <c r="P18" s="219">
        <v>0</v>
      </c>
      <c r="Q18" s="219">
        <v>0</v>
      </c>
      <c r="R18" s="219">
        <v>0</v>
      </c>
      <c r="S18" s="219">
        <v>0</v>
      </c>
      <c r="T18" s="219">
        <v>0</v>
      </c>
      <c r="U18" s="219">
        <v>0</v>
      </c>
      <c r="V18" s="219">
        <v>0</v>
      </c>
      <c r="W18" s="219">
        <v>0</v>
      </c>
      <c r="X18" s="219">
        <v>0</v>
      </c>
      <c r="Y18" s="219">
        <v>0</v>
      </c>
      <c r="Z18" s="219">
        <v>0</v>
      </c>
      <c r="AA18" s="219">
        <v>0</v>
      </c>
      <c r="AB18" s="219">
        <v>0</v>
      </c>
      <c r="AC18" s="219">
        <v>0</v>
      </c>
      <c r="AD18" s="219">
        <v>0</v>
      </c>
      <c r="AE18" s="219">
        <v>0</v>
      </c>
      <c r="AF18" s="219">
        <v>0</v>
      </c>
      <c r="AG18" s="219">
        <v>0</v>
      </c>
      <c r="AH18" s="219">
        <v>5460</v>
      </c>
      <c r="AI18" s="219">
        <v>5396</v>
      </c>
      <c r="AJ18" s="219">
        <v>5800</v>
      </c>
      <c r="AK18" s="219">
        <v>6555</v>
      </c>
      <c r="AL18" s="219">
        <v>6950</v>
      </c>
      <c r="AM18" s="219">
        <v>7020</v>
      </c>
      <c r="AN18" s="219">
        <v>7230</v>
      </c>
      <c r="AO18" s="219">
        <v>7020</v>
      </c>
      <c r="AP18" s="219">
        <v>7050</v>
      </c>
      <c r="AQ18" s="219">
        <v>6875</v>
      </c>
      <c r="AR18" s="219">
        <v>5143</v>
      </c>
      <c r="AS18" s="219">
        <v>5201</v>
      </c>
      <c r="AT18" s="219">
        <v>6726</v>
      </c>
      <c r="AU18" s="219">
        <v>6367</v>
      </c>
      <c r="AV18" s="219">
        <v>6704</v>
      </c>
      <c r="AW18" s="219">
        <v>5466</v>
      </c>
      <c r="AX18" s="219">
        <v>5615</v>
      </c>
      <c r="AY18" s="219">
        <v>5690</v>
      </c>
      <c r="AZ18" s="219">
        <v>5618</v>
      </c>
      <c r="BA18" s="219">
        <v>5479</v>
      </c>
      <c r="BB18" s="219">
        <v>5306</v>
      </c>
      <c r="BC18" s="219">
        <v>5051</v>
      </c>
      <c r="BD18" s="219">
        <v>4761</v>
      </c>
      <c r="BE18" s="219">
        <v>4664</v>
      </c>
      <c r="BF18" s="219">
        <v>4625</v>
      </c>
      <c r="BG18" s="219">
        <v>4693</v>
      </c>
      <c r="BH18" s="219">
        <v>4915</v>
      </c>
      <c r="BI18" s="219">
        <v>5029</v>
      </c>
      <c r="BJ18" s="219">
        <v>5080</v>
      </c>
      <c r="BK18" s="219">
        <v>5068</v>
      </c>
      <c r="BL18" s="219">
        <v>5158</v>
      </c>
      <c r="BM18" s="219">
        <v>5571</v>
      </c>
      <c r="BN18" s="219">
        <v>5805</v>
      </c>
      <c r="BO18" s="219">
        <v>5874</v>
      </c>
      <c r="BP18" s="219">
        <v>5911</v>
      </c>
      <c r="BQ18" s="219"/>
      <c r="BR18" s="219"/>
      <c r="BS18" s="219"/>
      <c r="BT18" s="219"/>
      <c r="BU18" s="219"/>
      <c r="BV18" s="219"/>
      <c r="BW18" s="219"/>
      <c r="BX18" s="219"/>
      <c r="BY18" s="219"/>
      <c r="BZ18" s="219"/>
      <c r="CA18" s="219"/>
      <c r="CB18" s="219"/>
      <c r="CC18" s="219"/>
      <c r="CD18" s="219"/>
      <c r="CE18" s="220"/>
    </row>
    <row r="19" spans="2:83" x14ac:dyDescent="0.35">
      <c r="B19" s="209" t="s">
        <v>233</v>
      </c>
      <c r="D19" s="219">
        <v>0</v>
      </c>
      <c r="E19" s="219">
        <v>0</v>
      </c>
      <c r="F19" s="219">
        <v>0</v>
      </c>
      <c r="G19" s="219">
        <v>0</v>
      </c>
      <c r="H19" s="219">
        <v>0</v>
      </c>
      <c r="I19" s="219">
        <v>0</v>
      </c>
      <c r="J19" s="219">
        <v>0</v>
      </c>
      <c r="K19" s="219">
        <v>0</v>
      </c>
      <c r="L19" s="219">
        <v>0</v>
      </c>
      <c r="M19" s="219">
        <v>0</v>
      </c>
      <c r="N19" s="219">
        <v>0</v>
      </c>
      <c r="O19" s="219">
        <v>0</v>
      </c>
      <c r="P19" s="219">
        <v>0</v>
      </c>
      <c r="Q19" s="219">
        <v>0</v>
      </c>
      <c r="R19" s="219">
        <v>0</v>
      </c>
      <c r="S19" s="219">
        <v>0</v>
      </c>
      <c r="T19" s="219">
        <v>0</v>
      </c>
      <c r="U19" s="219">
        <v>0</v>
      </c>
      <c r="V19" s="219">
        <v>0</v>
      </c>
      <c r="W19" s="219">
        <v>0</v>
      </c>
      <c r="X19" s="219">
        <v>0</v>
      </c>
      <c r="Y19" s="219">
        <v>0</v>
      </c>
      <c r="Z19" s="219">
        <v>0</v>
      </c>
      <c r="AA19" s="219">
        <v>0</v>
      </c>
      <c r="AB19" s="219">
        <v>0</v>
      </c>
      <c r="AC19" s="219">
        <v>0</v>
      </c>
      <c r="AD19" s="219">
        <v>0</v>
      </c>
      <c r="AE19" s="219">
        <v>0</v>
      </c>
      <c r="AF19" s="219">
        <v>0</v>
      </c>
      <c r="AG19" s="219">
        <v>0</v>
      </c>
      <c r="AH19" s="219">
        <v>0</v>
      </c>
      <c r="AI19" s="219">
        <v>0</v>
      </c>
      <c r="AJ19" s="219">
        <v>0</v>
      </c>
      <c r="AK19" s="219">
        <v>0</v>
      </c>
      <c r="AL19" s="219">
        <v>0</v>
      </c>
      <c r="AM19" s="219">
        <v>0</v>
      </c>
      <c r="AN19" s="219">
        <v>0</v>
      </c>
      <c r="AO19" s="219">
        <v>0</v>
      </c>
      <c r="AP19" s="219">
        <v>0</v>
      </c>
      <c r="AQ19" s="219">
        <v>0</v>
      </c>
      <c r="AR19" s="219">
        <v>0</v>
      </c>
      <c r="AS19" s="219">
        <v>0</v>
      </c>
      <c r="AT19" s="219">
        <v>0</v>
      </c>
      <c r="AU19" s="219">
        <v>0</v>
      </c>
      <c r="AV19" s="219">
        <v>1045</v>
      </c>
      <c r="AW19" s="219">
        <v>1286</v>
      </c>
      <c r="AX19" s="219">
        <v>1466</v>
      </c>
      <c r="AY19" s="219">
        <v>1669</v>
      </c>
      <c r="AZ19" s="219">
        <v>1846</v>
      </c>
      <c r="BA19" s="219">
        <v>2004</v>
      </c>
      <c r="BB19" s="219">
        <v>2092</v>
      </c>
      <c r="BC19" s="219">
        <v>2165</v>
      </c>
      <c r="BD19" s="219">
        <v>2255</v>
      </c>
      <c r="BE19" s="219">
        <v>2368</v>
      </c>
      <c r="BF19" s="219">
        <v>2490</v>
      </c>
      <c r="BG19" s="219">
        <v>2607</v>
      </c>
      <c r="BH19" s="219">
        <v>2701</v>
      </c>
      <c r="BI19" s="219">
        <v>2777</v>
      </c>
      <c r="BJ19" s="219">
        <v>2852</v>
      </c>
      <c r="BK19" s="219">
        <v>2941</v>
      </c>
      <c r="BL19" s="219">
        <v>3034</v>
      </c>
      <c r="BM19" s="219">
        <v>3133</v>
      </c>
      <c r="BN19" s="219">
        <v>3205</v>
      </c>
      <c r="BO19" s="219">
        <v>3253</v>
      </c>
      <c r="BP19" s="219">
        <v>3307</v>
      </c>
      <c r="BQ19" s="219">
        <v>3307</v>
      </c>
      <c r="BR19" s="219">
        <v>3214</v>
      </c>
      <c r="BS19" s="219">
        <v>3015</v>
      </c>
      <c r="BT19" s="219">
        <v>2628</v>
      </c>
      <c r="BU19" s="219">
        <v>2126</v>
      </c>
      <c r="BV19" s="219">
        <v>1789</v>
      </c>
      <c r="BW19" s="219">
        <v>1554</v>
      </c>
      <c r="BX19" s="219">
        <v>1232</v>
      </c>
      <c r="BY19" s="219">
        <v>1206</v>
      </c>
      <c r="BZ19" s="219">
        <v>1207</v>
      </c>
      <c r="CA19" s="219">
        <v>1200</v>
      </c>
      <c r="CB19" s="219">
        <v>1200</v>
      </c>
      <c r="CC19" s="219">
        <v>1187</v>
      </c>
      <c r="CD19" s="219">
        <v>1168</v>
      </c>
      <c r="CE19" s="220">
        <v>1156</v>
      </c>
    </row>
    <row r="20" spans="2:83" x14ac:dyDescent="0.35">
      <c r="B20" s="221" t="s">
        <v>313</v>
      </c>
      <c r="D20" s="199">
        <v>0</v>
      </c>
      <c r="E20" s="199">
        <v>0</v>
      </c>
      <c r="F20" s="199">
        <v>0</v>
      </c>
      <c r="G20" s="199">
        <v>0</v>
      </c>
      <c r="H20" s="199">
        <v>0</v>
      </c>
      <c r="I20" s="199">
        <v>0</v>
      </c>
      <c r="J20" s="199">
        <v>0</v>
      </c>
      <c r="K20" s="199">
        <v>0</v>
      </c>
      <c r="L20" s="199">
        <v>0</v>
      </c>
      <c r="M20" s="199">
        <v>0</v>
      </c>
      <c r="N20" s="199">
        <v>0</v>
      </c>
      <c r="O20" s="199">
        <v>0</v>
      </c>
      <c r="P20" s="199">
        <v>0</v>
      </c>
      <c r="Q20" s="199">
        <v>0</v>
      </c>
      <c r="R20" s="199">
        <v>0</v>
      </c>
      <c r="S20" s="199">
        <v>0</v>
      </c>
      <c r="T20" s="199">
        <v>0</v>
      </c>
      <c r="U20" s="199">
        <v>0</v>
      </c>
      <c r="V20" s="199">
        <v>0</v>
      </c>
      <c r="W20" s="199">
        <v>0</v>
      </c>
      <c r="X20" s="199">
        <v>0</v>
      </c>
      <c r="Y20" s="199">
        <v>0</v>
      </c>
      <c r="Z20" s="199">
        <v>0</v>
      </c>
      <c r="AA20" s="199">
        <v>0</v>
      </c>
      <c r="AB20" s="199">
        <v>0</v>
      </c>
      <c r="AC20" s="199">
        <v>0</v>
      </c>
      <c r="AD20" s="199">
        <v>0</v>
      </c>
      <c r="AE20" s="199">
        <v>0</v>
      </c>
      <c r="AF20" s="199">
        <v>0</v>
      </c>
      <c r="AG20" s="199">
        <v>0</v>
      </c>
      <c r="AH20" s="199">
        <v>0</v>
      </c>
      <c r="AI20" s="199">
        <v>0</v>
      </c>
      <c r="AJ20" s="199">
        <v>0</v>
      </c>
      <c r="AK20" s="199">
        <v>0</v>
      </c>
      <c r="AL20" s="199">
        <v>0</v>
      </c>
      <c r="AM20" s="199">
        <v>0</v>
      </c>
      <c r="AN20" s="199">
        <v>0</v>
      </c>
      <c r="AO20" s="199">
        <v>0</v>
      </c>
      <c r="AP20" s="199">
        <v>0</v>
      </c>
      <c r="AQ20" s="199">
        <v>0</v>
      </c>
      <c r="AR20" s="199">
        <v>0</v>
      </c>
      <c r="AS20" s="199">
        <v>0</v>
      </c>
      <c r="AT20" s="199">
        <v>0</v>
      </c>
      <c r="AU20" s="199">
        <v>0</v>
      </c>
      <c r="AV20" s="199">
        <v>983</v>
      </c>
      <c r="AW20" s="199">
        <v>1281</v>
      </c>
      <c r="AX20" s="199">
        <v>1455</v>
      </c>
      <c r="AY20" s="199">
        <v>1655</v>
      </c>
      <c r="AZ20" s="199">
        <v>1835</v>
      </c>
      <c r="BA20" s="199">
        <v>1995</v>
      </c>
      <c r="BB20" s="199">
        <v>2080</v>
      </c>
      <c r="BC20" s="199">
        <v>2150</v>
      </c>
      <c r="BD20" s="199">
        <v>2239</v>
      </c>
      <c r="BE20" s="199">
        <v>2350</v>
      </c>
      <c r="BF20" s="199">
        <v>2471</v>
      </c>
      <c r="BG20" s="199">
        <v>2588</v>
      </c>
      <c r="BH20" s="199">
        <v>2682</v>
      </c>
      <c r="BI20" s="199">
        <v>2757</v>
      </c>
      <c r="BJ20" s="199">
        <v>2830</v>
      </c>
      <c r="BK20" s="199">
        <v>2918</v>
      </c>
      <c r="BL20" s="199">
        <v>3009</v>
      </c>
      <c r="BM20" s="199">
        <v>3106</v>
      </c>
      <c r="BN20" s="199">
        <v>3177</v>
      </c>
      <c r="BO20" s="199">
        <v>3224</v>
      </c>
      <c r="BP20" s="199">
        <v>3278</v>
      </c>
      <c r="BQ20" s="199">
        <v>3277</v>
      </c>
      <c r="BR20" s="199">
        <v>3185</v>
      </c>
      <c r="BS20" s="199">
        <v>2989</v>
      </c>
      <c r="BT20" s="199">
        <v>2604</v>
      </c>
      <c r="BU20" s="199">
        <v>2105</v>
      </c>
      <c r="BV20" s="199">
        <v>1771</v>
      </c>
      <c r="BW20" s="199">
        <v>1539</v>
      </c>
      <c r="BX20" s="199">
        <v>1219</v>
      </c>
      <c r="BY20" s="199">
        <v>1195</v>
      </c>
      <c r="BZ20" s="199">
        <v>1197</v>
      </c>
      <c r="CA20" s="199">
        <v>1190</v>
      </c>
      <c r="CB20" s="199">
        <v>1192</v>
      </c>
      <c r="CC20" s="199">
        <v>1182</v>
      </c>
      <c r="CD20" s="199">
        <v>1163</v>
      </c>
      <c r="CE20" s="222">
        <v>1152</v>
      </c>
    </row>
    <row r="21" spans="2:83" x14ac:dyDescent="0.35">
      <c r="B21" s="221" t="s">
        <v>314</v>
      </c>
      <c r="D21" s="199">
        <v>0</v>
      </c>
      <c r="E21" s="199">
        <v>0</v>
      </c>
      <c r="F21" s="199">
        <v>0</v>
      </c>
      <c r="G21" s="199">
        <v>0</v>
      </c>
      <c r="H21" s="199">
        <v>0</v>
      </c>
      <c r="I21" s="199">
        <v>0</v>
      </c>
      <c r="J21" s="199">
        <v>0</v>
      </c>
      <c r="K21" s="199">
        <v>0</v>
      </c>
      <c r="L21" s="199">
        <v>0</v>
      </c>
      <c r="M21" s="199">
        <v>0</v>
      </c>
      <c r="N21" s="199">
        <v>0</v>
      </c>
      <c r="O21" s="199">
        <v>0</v>
      </c>
      <c r="P21" s="199">
        <v>0</v>
      </c>
      <c r="Q21" s="199">
        <v>0</v>
      </c>
      <c r="R21" s="199">
        <v>0</v>
      </c>
      <c r="S21" s="199">
        <v>0</v>
      </c>
      <c r="T21" s="199">
        <v>0</v>
      </c>
      <c r="U21" s="199">
        <v>0</v>
      </c>
      <c r="V21" s="199">
        <v>0</v>
      </c>
      <c r="W21" s="199">
        <v>0</v>
      </c>
      <c r="X21" s="199">
        <v>0</v>
      </c>
      <c r="Y21" s="199">
        <v>0</v>
      </c>
      <c r="Z21" s="199">
        <v>0</v>
      </c>
      <c r="AA21" s="199">
        <v>0</v>
      </c>
      <c r="AB21" s="199">
        <v>0</v>
      </c>
      <c r="AC21" s="199">
        <v>0</v>
      </c>
      <c r="AD21" s="199">
        <v>0</v>
      </c>
      <c r="AE21" s="199">
        <v>0</v>
      </c>
      <c r="AF21" s="199">
        <v>0</v>
      </c>
      <c r="AG21" s="199">
        <v>0</v>
      </c>
      <c r="AH21" s="199">
        <v>0</v>
      </c>
      <c r="AI21" s="199">
        <v>0</v>
      </c>
      <c r="AJ21" s="199">
        <v>0</v>
      </c>
      <c r="AK21" s="199">
        <v>0</v>
      </c>
      <c r="AL21" s="199">
        <v>0</v>
      </c>
      <c r="AM21" s="199">
        <v>0</v>
      </c>
      <c r="AN21" s="199">
        <v>0</v>
      </c>
      <c r="AO21" s="199">
        <v>0</v>
      </c>
      <c r="AP21" s="199">
        <v>0</v>
      </c>
      <c r="AQ21" s="199">
        <v>0</v>
      </c>
      <c r="AR21" s="199">
        <v>0</v>
      </c>
      <c r="AS21" s="199">
        <v>0</v>
      </c>
      <c r="AT21" s="199">
        <v>0</v>
      </c>
      <c r="AU21" s="199">
        <v>0</v>
      </c>
      <c r="AV21" s="199">
        <v>62</v>
      </c>
      <c r="AW21" s="199">
        <v>5</v>
      </c>
      <c r="AX21" s="199">
        <v>11</v>
      </c>
      <c r="AY21" s="199">
        <v>14</v>
      </c>
      <c r="AZ21" s="199">
        <v>11</v>
      </c>
      <c r="BA21" s="199">
        <v>9</v>
      </c>
      <c r="BB21" s="199">
        <v>12</v>
      </c>
      <c r="BC21" s="199">
        <v>15</v>
      </c>
      <c r="BD21" s="199">
        <v>16</v>
      </c>
      <c r="BE21" s="199">
        <v>18</v>
      </c>
      <c r="BF21" s="199">
        <v>19</v>
      </c>
      <c r="BG21" s="199">
        <v>19</v>
      </c>
      <c r="BH21" s="199">
        <v>19</v>
      </c>
      <c r="BI21" s="199">
        <v>20</v>
      </c>
      <c r="BJ21" s="199">
        <v>22</v>
      </c>
      <c r="BK21" s="199">
        <v>23</v>
      </c>
      <c r="BL21" s="199">
        <v>24</v>
      </c>
      <c r="BM21" s="199">
        <v>27</v>
      </c>
      <c r="BN21" s="199">
        <v>28</v>
      </c>
      <c r="BO21" s="199">
        <v>29</v>
      </c>
      <c r="BP21" s="199">
        <v>29</v>
      </c>
      <c r="BQ21" s="199">
        <v>30</v>
      </c>
      <c r="BR21" s="199">
        <v>30</v>
      </c>
      <c r="BS21" s="199">
        <v>26</v>
      </c>
      <c r="BT21" s="199">
        <v>24</v>
      </c>
      <c r="BU21" s="199">
        <v>20</v>
      </c>
      <c r="BV21" s="199">
        <v>17</v>
      </c>
      <c r="BW21" s="199">
        <v>15</v>
      </c>
      <c r="BX21" s="199">
        <v>13</v>
      </c>
      <c r="BY21" s="199">
        <v>12</v>
      </c>
      <c r="BZ21" s="199">
        <v>11</v>
      </c>
      <c r="CA21" s="199">
        <v>10</v>
      </c>
      <c r="CB21" s="199">
        <v>8</v>
      </c>
      <c r="CC21" s="199">
        <v>5</v>
      </c>
      <c r="CD21" s="199">
        <v>5</v>
      </c>
      <c r="CE21" s="222">
        <v>4</v>
      </c>
    </row>
    <row r="22" spans="2:83" x14ac:dyDescent="0.35">
      <c r="B22" s="209" t="s">
        <v>234</v>
      </c>
      <c r="D22" s="219">
        <v>0</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U22" s="219">
        <v>0</v>
      </c>
      <c r="V22" s="219">
        <v>0</v>
      </c>
      <c r="W22" s="219">
        <v>0</v>
      </c>
      <c r="X22" s="219">
        <v>0</v>
      </c>
      <c r="Y22" s="219">
        <v>0</v>
      </c>
      <c r="Z22" s="219">
        <v>0</v>
      </c>
      <c r="AA22" s="219">
        <v>0</v>
      </c>
      <c r="AB22" s="219">
        <v>0</v>
      </c>
      <c r="AC22" s="219">
        <v>0</v>
      </c>
      <c r="AD22" s="219">
        <v>0</v>
      </c>
      <c r="AE22" s="219">
        <v>0</v>
      </c>
      <c r="AF22" s="219">
        <v>0</v>
      </c>
      <c r="AG22" s="219">
        <v>0</v>
      </c>
      <c r="AH22" s="219">
        <v>0</v>
      </c>
      <c r="AI22" s="219">
        <v>0</v>
      </c>
      <c r="AJ22" s="219">
        <v>0</v>
      </c>
      <c r="AK22" s="219">
        <v>0</v>
      </c>
      <c r="AL22" s="219">
        <v>0</v>
      </c>
      <c r="AM22" s="219">
        <v>0</v>
      </c>
      <c r="AN22" s="219">
        <v>0</v>
      </c>
      <c r="AO22" s="219">
        <v>0</v>
      </c>
      <c r="AP22" s="219">
        <v>0</v>
      </c>
      <c r="AQ22" s="219">
        <v>0</v>
      </c>
      <c r="AR22" s="219">
        <v>0</v>
      </c>
      <c r="AS22" s="219">
        <v>0</v>
      </c>
      <c r="AT22" s="219">
        <v>0</v>
      </c>
      <c r="AU22" s="219">
        <v>0</v>
      </c>
      <c r="AV22" s="219">
        <v>1</v>
      </c>
      <c r="AW22" s="219">
        <v>3</v>
      </c>
      <c r="AX22" s="219">
        <v>5</v>
      </c>
      <c r="AY22" s="219">
        <v>7</v>
      </c>
      <c r="AZ22" s="219">
        <v>11</v>
      </c>
      <c r="BA22" s="219">
        <v>14</v>
      </c>
      <c r="BB22" s="219">
        <v>16</v>
      </c>
      <c r="BC22" s="219">
        <v>13</v>
      </c>
      <c r="BD22" s="219">
        <v>0</v>
      </c>
      <c r="BE22" s="219">
        <v>0</v>
      </c>
      <c r="BF22" s="219">
        <v>0</v>
      </c>
      <c r="BG22" s="219">
        <v>0</v>
      </c>
      <c r="BH22" s="219">
        <v>0</v>
      </c>
      <c r="BI22" s="219">
        <v>0</v>
      </c>
      <c r="BJ22" s="219">
        <v>0</v>
      </c>
      <c r="BK22" s="219">
        <v>0</v>
      </c>
      <c r="BL22" s="219">
        <v>0</v>
      </c>
      <c r="BM22" s="219">
        <v>0</v>
      </c>
      <c r="BN22" s="219">
        <v>0</v>
      </c>
      <c r="BO22" s="219">
        <v>0</v>
      </c>
      <c r="BP22" s="219">
        <v>0</v>
      </c>
      <c r="BQ22" s="219">
        <v>0</v>
      </c>
      <c r="BR22" s="219">
        <v>0</v>
      </c>
      <c r="BS22" s="219">
        <v>0</v>
      </c>
      <c r="BT22" s="219">
        <v>0</v>
      </c>
      <c r="BU22" s="219">
        <v>0</v>
      </c>
      <c r="BV22" s="219">
        <v>0</v>
      </c>
      <c r="BW22" s="219">
        <v>0</v>
      </c>
      <c r="BX22" s="219">
        <v>0</v>
      </c>
      <c r="BY22" s="219">
        <v>0</v>
      </c>
      <c r="BZ22" s="219">
        <v>0</v>
      </c>
      <c r="CA22" s="219">
        <v>0</v>
      </c>
      <c r="CB22" s="219">
        <v>0</v>
      </c>
      <c r="CC22" s="219">
        <v>0</v>
      </c>
      <c r="CD22" s="219">
        <v>0</v>
      </c>
      <c r="CE22" s="220">
        <v>0</v>
      </c>
    </row>
    <row r="23" spans="2:83" ht="26.25" customHeight="1" x14ac:dyDescent="0.35">
      <c r="B23" s="209" t="s">
        <v>237</v>
      </c>
      <c r="D23" s="219">
        <v>0</v>
      </c>
      <c r="E23" s="219">
        <v>0</v>
      </c>
      <c r="F23" s="219">
        <v>0</v>
      </c>
      <c r="G23" s="219">
        <v>0</v>
      </c>
      <c r="H23" s="219">
        <v>0</v>
      </c>
      <c r="I23" s="219">
        <v>0</v>
      </c>
      <c r="J23" s="219">
        <v>0</v>
      </c>
      <c r="K23" s="219">
        <v>0</v>
      </c>
      <c r="L23" s="219">
        <v>0</v>
      </c>
      <c r="M23" s="219">
        <v>0</v>
      </c>
      <c r="N23" s="219">
        <v>0</v>
      </c>
      <c r="O23" s="219">
        <v>0</v>
      </c>
      <c r="P23" s="219">
        <v>0</v>
      </c>
      <c r="Q23" s="219">
        <v>0</v>
      </c>
      <c r="R23" s="219">
        <v>0</v>
      </c>
      <c r="S23" s="219">
        <v>0</v>
      </c>
      <c r="T23" s="219">
        <v>0</v>
      </c>
      <c r="U23" s="219">
        <v>0</v>
      </c>
      <c r="V23" s="219">
        <v>0</v>
      </c>
      <c r="W23" s="219">
        <v>0</v>
      </c>
      <c r="X23" s="219">
        <v>0</v>
      </c>
      <c r="Y23" s="219">
        <v>0</v>
      </c>
      <c r="Z23" s="219">
        <v>0</v>
      </c>
      <c r="AA23" s="219">
        <v>0</v>
      </c>
      <c r="AB23" s="219">
        <v>0</v>
      </c>
      <c r="AC23" s="219">
        <v>0</v>
      </c>
      <c r="AD23" s="219">
        <v>0</v>
      </c>
      <c r="AE23" s="219">
        <v>0</v>
      </c>
      <c r="AF23" s="219">
        <v>0</v>
      </c>
      <c r="AG23" s="219">
        <v>0</v>
      </c>
      <c r="AH23" s="219">
        <v>0</v>
      </c>
      <c r="AI23" s="219">
        <v>0</v>
      </c>
      <c r="AJ23" s="219">
        <v>0</v>
      </c>
      <c r="AK23" s="219">
        <v>0</v>
      </c>
      <c r="AL23" s="219">
        <v>0</v>
      </c>
      <c r="AM23" s="219">
        <v>0</v>
      </c>
      <c r="AN23" s="219">
        <v>0</v>
      </c>
      <c r="AO23" s="219">
        <v>0</v>
      </c>
      <c r="AP23" s="219">
        <v>0</v>
      </c>
      <c r="AQ23" s="219">
        <v>0</v>
      </c>
      <c r="AR23" s="219">
        <v>0</v>
      </c>
      <c r="AS23" s="219">
        <v>0</v>
      </c>
      <c r="AT23" s="219">
        <v>0</v>
      </c>
      <c r="AU23" s="219">
        <v>0</v>
      </c>
      <c r="AV23" s="219">
        <v>0</v>
      </c>
      <c r="AW23" s="219">
        <v>0</v>
      </c>
      <c r="AX23" s="219">
        <v>0</v>
      </c>
      <c r="AY23" s="219">
        <v>0</v>
      </c>
      <c r="AZ23" s="219">
        <v>0</v>
      </c>
      <c r="BA23" s="219">
        <v>0</v>
      </c>
      <c r="BB23" s="219">
        <v>0</v>
      </c>
      <c r="BC23" s="219">
        <v>0</v>
      </c>
      <c r="BD23" s="219">
        <v>0</v>
      </c>
      <c r="BE23" s="219">
        <v>0</v>
      </c>
      <c r="BF23" s="219">
        <v>0</v>
      </c>
      <c r="BG23" s="219">
        <v>0</v>
      </c>
      <c r="BH23" s="219">
        <v>0</v>
      </c>
      <c r="BI23" s="219">
        <v>0</v>
      </c>
      <c r="BJ23" s="219">
        <v>0</v>
      </c>
      <c r="BK23" s="219">
        <v>0</v>
      </c>
      <c r="BL23" s="219">
        <v>136</v>
      </c>
      <c r="BM23" s="219">
        <v>391</v>
      </c>
      <c r="BN23" s="219">
        <v>579</v>
      </c>
      <c r="BO23" s="219">
        <v>811</v>
      </c>
      <c r="BP23" s="219">
        <v>1365</v>
      </c>
      <c r="BQ23" s="219">
        <v>1912</v>
      </c>
      <c r="BR23" s="219">
        <v>2235</v>
      </c>
      <c r="BS23" s="219">
        <v>2356</v>
      </c>
      <c r="BT23" s="219">
        <v>2381</v>
      </c>
      <c r="BU23" s="219">
        <v>2326</v>
      </c>
      <c r="BV23" s="219">
        <v>2168</v>
      </c>
      <c r="BW23" s="219">
        <v>1961</v>
      </c>
      <c r="BX23" s="219">
        <v>1875</v>
      </c>
      <c r="BY23" s="219">
        <v>1769</v>
      </c>
      <c r="BZ23" s="219">
        <v>1659</v>
      </c>
      <c r="CA23" s="219">
        <v>1554</v>
      </c>
      <c r="CB23" s="219">
        <v>1479</v>
      </c>
      <c r="CC23" s="219">
        <v>1369</v>
      </c>
      <c r="CD23" s="219">
        <v>1287</v>
      </c>
      <c r="CE23" s="220">
        <v>1239</v>
      </c>
    </row>
    <row r="24" spans="2:83" x14ac:dyDescent="0.35">
      <c r="B24" s="221" t="s">
        <v>316</v>
      </c>
      <c r="D24" s="219">
        <v>0</v>
      </c>
      <c r="E24" s="219">
        <v>0</v>
      </c>
      <c r="F24" s="219">
        <v>0</v>
      </c>
      <c r="G24" s="219">
        <v>0</v>
      </c>
      <c r="H24" s="219">
        <v>0</v>
      </c>
      <c r="I24" s="219">
        <v>0</v>
      </c>
      <c r="J24" s="219">
        <v>0</v>
      </c>
      <c r="K24" s="219">
        <v>0</v>
      </c>
      <c r="L24" s="219">
        <v>0</v>
      </c>
      <c r="M24" s="219">
        <v>0</v>
      </c>
      <c r="N24" s="219">
        <v>0</v>
      </c>
      <c r="O24" s="219">
        <v>0</v>
      </c>
      <c r="P24" s="219">
        <v>0</v>
      </c>
      <c r="Q24" s="219">
        <v>0</v>
      </c>
      <c r="R24" s="219">
        <v>0</v>
      </c>
      <c r="S24" s="219">
        <v>0</v>
      </c>
      <c r="T24" s="219">
        <v>0</v>
      </c>
      <c r="U24" s="219">
        <v>0</v>
      </c>
      <c r="V24" s="219">
        <v>0</v>
      </c>
      <c r="W24" s="219">
        <v>0</v>
      </c>
      <c r="X24" s="219">
        <v>0</v>
      </c>
      <c r="Y24" s="219">
        <v>0</v>
      </c>
      <c r="Z24" s="219">
        <v>0</v>
      </c>
      <c r="AA24" s="219">
        <v>0</v>
      </c>
      <c r="AB24" s="219">
        <v>0</v>
      </c>
      <c r="AC24" s="219">
        <v>0</v>
      </c>
      <c r="AD24" s="219">
        <v>0</v>
      </c>
      <c r="AE24" s="219">
        <v>0</v>
      </c>
      <c r="AF24" s="219">
        <v>0</v>
      </c>
      <c r="AG24" s="219">
        <v>0</v>
      </c>
      <c r="AH24" s="219">
        <v>0</v>
      </c>
      <c r="AI24" s="219">
        <v>0</v>
      </c>
      <c r="AJ24" s="219">
        <v>0</v>
      </c>
      <c r="AK24" s="219">
        <v>0</v>
      </c>
      <c r="AL24" s="219">
        <v>0</v>
      </c>
      <c r="AM24" s="219">
        <v>0</v>
      </c>
      <c r="AN24" s="219">
        <v>0</v>
      </c>
      <c r="AO24" s="219">
        <v>0</v>
      </c>
      <c r="AP24" s="219">
        <v>0</v>
      </c>
      <c r="AQ24" s="219">
        <v>0</v>
      </c>
      <c r="AR24" s="219">
        <v>0</v>
      </c>
      <c r="AS24" s="219">
        <v>0</v>
      </c>
      <c r="AT24" s="219">
        <v>0</v>
      </c>
      <c r="AU24" s="219">
        <v>0</v>
      </c>
      <c r="AV24" s="219">
        <v>0</v>
      </c>
      <c r="AW24" s="219">
        <v>0</v>
      </c>
      <c r="AX24" s="219">
        <v>0</v>
      </c>
      <c r="AY24" s="219">
        <v>0</v>
      </c>
      <c r="AZ24" s="219">
        <v>0</v>
      </c>
      <c r="BA24" s="219">
        <v>0</v>
      </c>
      <c r="BB24" s="219">
        <v>0</v>
      </c>
      <c r="BC24" s="219">
        <v>0</v>
      </c>
      <c r="BD24" s="219">
        <v>0</v>
      </c>
      <c r="BE24" s="219">
        <v>0</v>
      </c>
      <c r="BF24" s="219">
        <v>0</v>
      </c>
      <c r="BG24" s="219">
        <v>0</v>
      </c>
      <c r="BH24" s="219">
        <v>0</v>
      </c>
      <c r="BI24" s="219">
        <v>0</v>
      </c>
      <c r="BJ24" s="219">
        <v>0</v>
      </c>
      <c r="BK24" s="219">
        <v>0</v>
      </c>
      <c r="BL24" s="219">
        <v>59</v>
      </c>
      <c r="BM24" s="219">
        <v>145</v>
      </c>
      <c r="BN24" s="219">
        <v>199</v>
      </c>
      <c r="BO24" s="219">
        <v>262</v>
      </c>
      <c r="BP24" s="219">
        <v>364</v>
      </c>
      <c r="BQ24" s="219">
        <v>492</v>
      </c>
      <c r="BR24" s="219">
        <v>507</v>
      </c>
      <c r="BS24" s="219">
        <v>489</v>
      </c>
      <c r="BT24" s="219">
        <v>483</v>
      </c>
      <c r="BU24" s="219">
        <v>460</v>
      </c>
      <c r="BV24" s="219">
        <v>404</v>
      </c>
      <c r="BW24" s="219">
        <v>360</v>
      </c>
      <c r="BX24" s="219">
        <v>384</v>
      </c>
      <c r="BY24" s="219">
        <v>401</v>
      </c>
      <c r="BZ24" s="219">
        <v>416</v>
      </c>
      <c r="CA24" s="219">
        <v>432</v>
      </c>
      <c r="CB24" s="219">
        <v>438</v>
      </c>
      <c r="CC24" s="219">
        <v>442</v>
      </c>
      <c r="CD24" s="219">
        <v>446</v>
      </c>
      <c r="CE24" s="220">
        <v>478</v>
      </c>
    </row>
    <row r="25" spans="2:83" x14ac:dyDescent="0.35">
      <c r="B25" s="221" t="s">
        <v>317</v>
      </c>
      <c r="D25" s="219">
        <v>0</v>
      </c>
      <c r="E25" s="219">
        <v>0</v>
      </c>
      <c r="F25" s="219">
        <v>0</v>
      </c>
      <c r="G25" s="219">
        <v>0</v>
      </c>
      <c r="H25" s="219">
        <v>0</v>
      </c>
      <c r="I25" s="219">
        <v>0</v>
      </c>
      <c r="J25" s="219">
        <v>0</v>
      </c>
      <c r="K25" s="219">
        <v>0</v>
      </c>
      <c r="L25" s="219">
        <v>0</v>
      </c>
      <c r="M25" s="219">
        <v>0</v>
      </c>
      <c r="N25" s="219">
        <v>0</v>
      </c>
      <c r="O25" s="219">
        <v>0</v>
      </c>
      <c r="P25" s="219">
        <v>0</v>
      </c>
      <c r="Q25" s="219">
        <v>0</v>
      </c>
      <c r="R25" s="219">
        <v>0</v>
      </c>
      <c r="S25" s="219">
        <v>0</v>
      </c>
      <c r="T25" s="219">
        <v>0</v>
      </c>
      <c r="U25" s="219">
        <v>0</v>
      </c>
      <c r="V25" s="219">
        <v>0</v>
      </c>
      <c r="W25" s="219">
        <v>0</v>
      </c>
      <c r="X25" s="219">
        <v>0</v>
      </c>
      <c r="Y25" s="219">
        <v>0</v>
      </c>
      <c r="Z25" s="219">
        <v>0</v>
      </c>
      <c r="AA25" s="219">
        <v>0</v>
      </c>
      <c r="AB25" s="219">
        <v>0</v>
      </c>
      <c r="AC25" s="219">
        <v>0</v>
      </c>
      <c r="AD25" s="219">
        <v>0</v>
      </c>
      <c r="AE25" s="219">
        <v>0</v>
      </c>
      <c r="AF25" s="219">
        <v>0</v>
      </c>
      <c r="AG25" s="219">
        <v>0</v>
      </c>
      <c r="AH25" s="219">
        <v>0</v>
      </c>
      <c r="AI25" s="219">
        <v>0</v>
      </c>
      <c r="AJ25" s="219">
        <v>0</v>
      </c>
      <c r="AK25" s="219">
        <v>0</v>
      </c>
      <c r="AL25" s="219">
        <v>0</v>
      </c>
      <c r="AM25" s="219">
        <v>0</v>
      </c>
      <c r="AN25" s="219">
        <v>0</v>
      </c>
      <c r="AO25" s="219">
        <v>0</v>
      </c>
      <c r="AP25" s="219">
        <v>0</v>
      </c>
      <c r="AQ25" s="219">
        <v>0</v>
      </c>
      <c r="AR25" s="219">
        <v>0</v>
      </c>
      <c r="AS25" s="219">
        <v>0</v>
      </c>
      <c r="AT25" s="219">
        <v>0</v>
      </c>
      <c r="AU25" s="219">
        <v>0</v>
      </c>
      <c r="AV25" s="219">
        <v>0</v>
      </c>
      <c r="AW25" s="219">
        <v>0</v>
      </c>
      <c r="AX25" s="219">
        <v>0</v>
      </c>
      <c r="AY25" s="219">
        <v>0</v>
      </c>
      <c r="AZ25" s="219">
        <v>0</v>
      </c>
      <c r="BA25" s="219">
        <v>0</v>
      </c>
      <c r="BB25" s="219">
        <v>0</v>
      </c>
      <c r="BC25" s="219">
        <v>0</v>
      </c>
      <c r="BD25" s="219">
        <v>0</v>
      </c>
      <c r="BE25" s="219">
        <v>0</v>
      </c>
      <c r="BF25" s="219">
        <v>0</v>
      </c>
      <c r="BG25" s="219">
        <v>0</v>
      </c>
      <c r="BH25" s="219">
        <v>0</v>
      </c>
      <c r="BI25" s="219">
        <v>0</v>
      </c>
      <c r="BJ25" s="219">
        <v>0</v>
      </c>
      <c r="BK25" s="219">
        <v>0</v>
      </c>
      <c r="BL25" s="219">
        <v>6</v>
      </c>
      <c r="BM25" s="219">
        <v>22</v>
      </c>
      <c r="BN25" s="219">
        <v>38</v>
      </c>
      <c r="BO25" s="219">
        <v>59</v>
      </c>
      <c r="BP25" s="219">
        <v>103</v>
      </c>
      <c r="BQ25" s="219">
        <v>180</v>
      </c>
      <c r="BR25" s="219">
        <v>248</v>
      </c>
      <c r="BS25" s="219">
        <v>325</v>
      </c>
      <c r="BT25" s="219">
        <v>379</v>
      </c>
      <c r="BU25" s="219">
        <v>398</v>
      </c>
      <c r="BV25" s="219">
        <v>414</v>
      </c>
      <c r="BW25" s="219">
        <v>437</v>
      </c>
      <c r="BX25" s="219">
        <v>422</v>
      </c>
      <c r="BY25" s="219">
        <v>391</v>
      </c>
      <c r="BZ25" s="219">
        <v>356</v>
      </c>
      <c r="CA25" s="219">
        <v>322</v>
      </c>
      <c r="CB25" s="219">
        <v>299</v>
      </c>
      <c r="CC25" s="219">
        <v>265</v>
      </c>
      <c r="CD25" s="219">
        <v>238</v>
      </c>
      <c r="CE25" s="220">
        <v>214</v>
      </c>
    </row>
    <row r="26" spans="2:83" x14ac:dyDescent="0.35">
      <c r="B26" s="221" t="s">
        <v>318</v>
      </c>
      <c r="D26" s="219">
        <v>0</v>
      </c>
      <c r="E26" s="219">
        <v>0</v>
      </c>
      <c r="F26" s="219">
        <v>0</v>
      </c>
      <c r="G26" s="219">
        <v>0</v>
      </c>
      <c r="H26" s="219">
        <v>0</v>
      </c>
      <c r="I26" s="219">
        <v>0</v>
      </c>
      <c r="J26" s="219">
        <v>0</v>
      </c>
      <c r="K26" s="219">
        <v>0</v>
      </c>
      <c r="L26" s="219">
        <v>0</v>
      </c>
      <c r="M26" s="219">
        <v>0</v>
      </c>
      <c r="N26" s="219">
        <v>0</v>
      </c>
      <c r="O26" s="219">
        <v>0</v>
      </c>
      <c r="P26" s="219">
        <v>0</v>
      </c>
      <c r="Q26" s="219">
        <v>0</v>
      </c>
      <c r="R26" s="219">
        <v>0</v>
      </c>
      <c r="S26" s="219">
        <v>0</v>
      </c>
      <c r="T26" s="219">
        <v>0</v>
      </c>
      <c r="U26" s="219">
        <v>0</v>
      </c>
      <c r="V26" s="219">
        <v>0</v>
      </c>
      <c r="W26" s="219">
        <v>0</v>
      </c>
      <c r="X26" s="219">
        <v>0</v>
      </c>
      <c r="Y26" s="219">
        <v>0</v>
      </c>
      <c r="Z26" s="219">
        <v>0</v>
      </c>
      <c r="AA26" s="219">
        <v>0</v>
      </c>
      <c r="AB26" s="219">
        <v>0</v>
      </c>
      <c r="AC26" s="219">
        <v>0</v>
      </c>
      <c r="AD26" s="219">
        <v>0</v>
      </c>
      <c r="AE26" s="219">
        <v>0</v>
      </c>
      <c r="AF26" s="219">
        <v>0</v>
      </c>
      <c r="AG26" s="219">
        <v>0</v>
      </c>
      <c r="AH26" s="219">
        <v>0</v>
      </c>
      <c r="AI26" s="219">
        <v>0</v>
      </c>
      <c r="AJ26" s="219">
        <v>0</v>
      </c>
      <c r="AK26" s="219">
        <v>0</v>
      </c>
      <c r="AL26" s="219">
        <v>0</v>
      </c>
      <c r="AM26" s="219">
        <v>0</v>
      </c>
      <c r="AN26" s="219">
        <v>0</v>
      </c>
      <c r="AO26" s="219">
        <v>0</v>
      </c>
      <c r="AP26" s="219">
        <v>0</v>
      </c>
      <c r="AQ26" s="219">
        <v>0</v>
      </c>
      <c r="AR26" s="219">
        <v>0</v>
      </c>
      <c r="AS26" s="219">
        <v>0</v>
      </c>
      <c r="AT26" s="219">
        <v>0</v>
      </c>
      <c r="AU26" s="219">
        <v>0</v>
      </c>
      <c r="AV26" s="219">
        <v>0</v>
      </c>
      <c r="AW26" s="219">
        <v>0</v>
      </c>
      <c r="AX26" s="219">
        <v>0</v>
      </c>
      <c r="AY26" s="219">
        <v>0</v>
      </c>
      <c r="AZ26" s="219">
        <v>0</v>
      </c>
      <c r="BA26" s="219">
        <v>0</v>
      </c>
      <c r="BB26" s="219">
        <v>0</v>
      </c>
      <c r="BC26" s="219">
        <v>0</v>
      </c>
      <c r="BD26" s="219">
        <v>0</v>
      </c>
      <c r="BE26" s="219">
        <v>0</v>
      </c>
      <c r="BF26" s="219">
        <v>0</v>
      </c>
      <c r="BG26" s="219">
        <v>0</v>
      </c>
      <c r="BH26" s="219">
        <v>0</v>
      </c>
      <c r="BI26" s="219">
        <v>0</v>
      </c>
      <c r="BJ26" s="219">
        <v>0</v>
      </c>
      <c r="BK26" s="219">
        <v>0</v>
      </c>
      <c r="BL26" s="219">
        <v>56</v>
      </c>
      <c r="BM26" s="219">
        <v>168</v>
      </c>
      <c r="BN26" s="219">
        <v>275</v>
      </c>
      <c r="BO26" s="219">
        <v>424</v>
      </c>
      <c r="BP26" s="219">
        <v>784</v>
      </c>
      <c r="BQ26" s="219">
        <v>1116</v>
      </c>
      <c r="BR26" s="219">
        <v>1340</v>
      </c>
      <c r="BS26" s="219">
        <v>1398</v>
      </c>
      <c r="BT26" s="219">
        <v>1381</v>
      </c>
      <c r="BU26" s="219">
        <v>1335</v>
      </c>
      <c r="BV26" s="219">
        <v>1227</v>
      </c>
      <c r="BW26" s="219">
        <v>1056</v>
      </c>
      <c r="BX26" s="219">
        <v>961</v>
      </c>
      <c r="BY26" s="219">
        <v>871</v>
      </c>
      <c r="BZ26" s="219">
        <v>783</v>
      </c>
      <c r="CA26" s="219">
        <v>699</v>
      </c>
      <c r="CB26" s="219">
        <v>643</v>
      </c>
      <c r="CC26" s="219">
        <v>565</v>
      </c>
      <c r="CD26" s="219">
        <v>508</v>
      </c>
      <c r="CE26" s="220">
        <v>455</v>
      </c>
    </row>
    <row r="27" spans="2:83" x14ac:dyDescent="0.35">
      <c r="B27" s="221" t="s">
        <v>319</v>
      </c>
      <c r="D27" s="219">
        <v>0</v>
      </c>
      <c r="E27" s="219">
        <v>0</v>
      </c>
      <c r="F27" s="219">
        <v>0</v>
      </c>
      <c r="G27" s="219">
        <v>0</v>
      </c>
      <c r="H27" s="219">
        <v>0</v>
      </c>
      <c r="I27" s="219">
        <v>0</v>
      </c>
      <c r="J27" s="219">
        <v>0</v>
      </c>
      <c r="K27" s="219">
        <v>0</v>
      </c>
      <c r="L27" s="219">
        <v>0</v>
      </c>
      <c r="M27" s="219">
        <v>0</v>
      </c>
      <c r="N27" s="219">
        <v>0</v>
      </c>
      <c r="O27" s="219">
        <v>0</v>
      </c>
      <c r="P27" s="219">
        <v>0</v>
      </c>
      <c r="Q27" s="219">
        <v>0</v>
      </c>
      <c r="R27" s="219">
        <v>0</v>
      </c>
      <c r="S27" s="219">
        <v>0</v>
      </c>
      <c r="T27" s="219">
        <v>0</v>
      </c>
      <c r="U27" s="219">
        <v>0</v>
      </c>
      <c r="V27" s="219">
        <v>0</v>
      </c>
      <c r="W27" s="219">
        <v>0</v>
      </c>
      <c r="X27" s="219">
        <v>0</v>
      </c>
      <c r="Y27" s="219">
        <v>0</v>
      </c>
      <c r="Z27" s="219">
        <v>0</v>
      </c>
      <c r="AA27" s="219">
        <v>0</v>
      </c>
      <c r="AB27" s="219">
        <v>0</v>
      </c>
      <c r="AC27" s="219">
        <v>0</v>
      </c>
      <c r="AD27" s="219">
        <v>0</v>
      </c>
      <c r="AE27" s="219">
        <v>0</v>
      </c>
      <c r="AF27" s="219">
        <v>0</v>
      </c>
      <c r="AG27" s="219">
        <v>0</v>
      </c>
      <c r="AH27" s="219">
        <v>0</v>
      </c>
      <c r="AI27" s="219">
        <v>0</v>
      </c>
      <c r="AJ27" s="219">
        <v>0</v>
      </c>
      <c r="AK27" s="219">
        <v>0</v>
      </c>
      <c r="AL27" s="219">
        <v>0</v>
      </c>
      <c r="AM27" s="219">
        <v>0</v>
      </c>
      <c r="AN27" s="219">
        <v>0</v>
      </c>
      <c r="AO27" s="219">
        <v>0</v>
      </c>
      <c r="AP27" s="219">
        <v>0</v>
      </c>
      <c r="AQ27" s="219">
        <v>0</v>
      </c>
      <c r="AR27" s="219">
        <v>0</v>
      </c>
      <c r="AS27" s="219">
        <v>0</v>
      </c>
      <c r="AT27" s="219">
        <v>0</v>
      </c>
      <c r="AU27" s="219">
        <v>0</v>
      </c>
      <c r="AV27" s="219">
        <v>0</v>
      </c>
      <c r="AW27" s="219">
        <v>0</v>
      </c>
      <c r="AX27" s="219">
        <v>0</v>
      </c>
      <c r="AY27" s="219">
        <v>0</v>
      </c>
      <c r="AZ27" s="219">
        <v>0</v>
      </c>
      <c r="BA27" s="219">
        <v>0</v>
      </c>
      <c r="BB27" s="219">
        <v>0</v>
      </c>
      <c r="BC27" s="219">
        <v>0</v>
      </c>
      <c r="BD27" s="219">
        <v>0</v>
      </c>
      <c r="BE27" s="219">
        <v>0</v>
      </c>
      <c r="BF27" s="219">
        <v>0</v>
      </c>
      <c r="BG27" s="219">
        <v>0</v>
      </c>
      <c r="BH27" s="219">
        <v>0</v>
      </c>
      <c r="BI27" s="219">
        <v>0</v>
      </c>
      <c r="BJ27" s="219">
        <v>0</v>
      </c>
      <c r="BK27" s="219">
        <v>0</v>
      </c>
      <c r="BL27" s="219">
        <v>16</v>
      </c>
      <c r="BM27" s="219">
        <v>56</v>
      </c>
      <c r="BN27" s="219">
        <v>67</v>
      </c>
      <c r="BO27" s="219">
        <v>65</v>
      </c>
      <c r="BP27" s="219">
        <v>114</v>
      </c>
      <c r="BQ27" s="219">
        <v>124</v>
      </c>
      <c r="BR27" s="219">
        <v>141</v>
      </c>
      <c r="BS27" s="219">
        <v>144</v>
      </c>
      <c r="BT27" s="219">
        <v>137</v>
      </c>
      <c r="BU27" s="219">
        <v>133</v>
      </c>
      <c r="BV27" s="219">
        <v>123</v>
      </c>
      <c r="BW27" s="219">
        <v>108</v>
      </c>
      <c r="BX27" s="219">
        <v>108</v>
      </c>
      <c r="BY27" s="219">
        <v>107</v>
      </c>
      <c r="BZ27" s="219">
        <v>103</v>
      </c>
      <c r="CA27" s="219">
        <v>101</v>
      </c>
      <c r="CB27" s="219">
        <v>99</v>
      </c>
      <c r="CC27" s="219">
        <v>97</v>
      </c>
      <c r="CD27" s="219">
        <v>95</v>
      </c>
      <c r="CE27" s="220">
        <v>93</v>
      </c>
    </row>
    <row r="28" spans="2:83" ht="26.25" customHeight="1" x14ac:dyDescent="0.35">
      <c r="B28" s="209" t="s">
        <v>239</v>
      </c>
      <c r="D28" s="219">
        <v>0</v>
      </c>
      <c r="E28" s="219">
        <v>0</v>
      </c>
      <c r="F28" s="219">
        <v>0</v>
      </c>
      <c r="G28" s="219">
        <v>0</v>
      </c>
      <c r="H28" s="219">
        <v>0</v>
      </c>
      <c r="I28" s="219">
        <v>0</v>
      </c>
      <c r="J28" s="219">
        <v>0</v>
      </c>
      <c r="K28" s="219">
        <v>0</v>
      </c>
      <c r="L28" s="219">
        <v>0</v>
      </c>
      <c r="M28" s="219">
        <v>0</v>
      </c>
      <c r="N28" s="219">
        <v>0</v>
      </c>
      <c r="O28" s="219">
        <v>0</v>
      </c>
      <c r="P28" s="219">
        <v>0</v>
      </c>
      <c r="Q28" s="219">
        <v>0</v>
      </c>
      <c r="R28" s="219">
        <v>0</v>
      </c>
      <c r="S28" s="219">
        <v>0</v>
      </c>
      <c r="T28" s="219">
        <v>0</v>
      </c>
      <c r="U28" s="219">
        <v>0</v>
      </c>
      <c r="V28" s="219">
        <v>0</v>
      </c>
      <c r="W28" s="219">
        <v>0</v>
      </c>
      <c r="X28" s="219">
        <v>0</v>
      </c>
      <c r="Y28" s="219">
        <v>0</v>
      </c>
      <c r="Z28" s="219">
        <v>0</v>
      </c>
      <c r="AA28" s="219">
        <v>0</v>
      </c>
      <c r="AB28" s="219">
        <v>0</v>
      </c>
      <c r="AC28" s="219">
        <v>0</v>
      </c>
      <c r="AD28" s="219">
        <v>0</v>
      </c>
      <c r="AE28" s="219">
        <v>0</v>
      </c>
      <c r="AF28" s="219">
        <v>0</v>
      </c>
      <c r="AG28" s="219">
        <v>0</v>
      </c>
      <c r="AH28" s="219">
        <v>0</v>
      </c>
      <c r="AI28" s="219">
        <v>0</v>
      </c>
      <c r="AJ28" s="219">
        <v>96</v>
      </c>
      <c r="AK28" s="219">
        <v>124</v>
      </c>
      <c r="AL28" s="219">
        <v>165</v>
      </c>
      <c r="AM28" s="219">
        <v>195</v>
      </c>
      <c r="AN28" s="219">
        <v>201</v>
      </c>
      <c r="AO28" s="219">
        <v>200</v>
      </c>
      <c r="AP28" s="219">
        <v>210</v>
      </c>
      <c r="AQ28" s="219">
        <v>217</v>
      </c>
      <c r="AR28" s="219">
        <v>277</v>
      </c>
      <c r="AS28" s="219">
        <v>308</v>
      </c>
      <c r="AT28" s="219">
        <v>327</v>
      </c>
      <c r="AU28" s="219">
        <v>365</v>
      </c>
      <c r="AV28" s="219">
        <v>431</v>
      </c>
      <c r="AW28" s="219">
        <v>512</v>
      </c>
      <c r="AX28" s="219">
        <v>575</v>
      </c>
      <c r="AY28" s="219">
        <v>638</v>
      </c>
      <c r="AZ28" s="219">
        <v>714</v>
      </c>
      <c r="BA28" s="219">
        <v>758</v>
      </c>
      <c r="BB28" s="219">
        <v>782</v>
      </c>
      <c r="BC28" s="219">
        <v>537</v>
      </c>
      <c r="BD28" s="219">
        <v>0</v>
      </c>
      <c r="BE28" s="219">
        <v>0</v>
      </c>
      <c r="BF28" s="219">
        <v>0</v>
      </c>
      <c r="BG28" s="219">
        <v>0</v>
      </c>
      <c r="BH28" s="219">
        <v>0</v>
      </c>
      <c r="BI28" s="219">
        <v>0</v>
      </c>
      <c r="BJ28" s="219">
        <v>0</v>
      </c>
      <c r="BK28" s="219">
        <v>0</v>
      </c>
      <c r="BL28" s="219">
        <v>0</v>
      </c>
      <c r="BM28" s="219">
        <v>0</v>
      </c>
      <c r="BN28" s="219">
        <v>0</v>
      </c>
      <c r="BO28" s="219">
        <v>0</v>
      </c>
      <c r="BP28" s="219">
        <v>0</v>
      </c>
      <c r="BQ28" s="219">
        <v>0</v>
      </c>
      <c r="BR28" s="219">
        <v>0</v>
      </c>
      <c r="BS28" s="219">
        <v>0</v>
      </c>
      <c r="BT28" s="219">
        <v>0</v>
      </c>
      <c r="BU28" s="219">
        <v>0</v>
      </c>
      <c r="BV28" s="219">
        <v>0</v>
      </c>
      <c r="BW28" s="219">
        <v>0</v>
      </c>
      <c r="BX28" s="219">
        <v>0</v>
      </c>
      <c r="BY28" s="219">
        <v>0</v>
      </c>
      <c r="BZ28" s="219">
        <v>0</v>
      </c>
      <c r="CA28" s="219">
        <v>0</v>
      </c>
      <c r="CB28" s="219">
        <v>0</v>
      </c>
      <c r="CC28" s="219">
        <v>0</v>
      </c>
      <c r="CD28" s="219">
        <v>0</v>
      </c>
      <c r="CE28" s="220">
        <v>0</v>
      </c>
    </row>
    <row r="29" spans="2:83" x14ac:dyDescent="0.35">
      <c r="B29" s="209" t="s">
        <v>243</v>
      </c>
      <c r="D29" s="219">
        <v>0</v>
      </c>
      <c r="E29" s="219">
        <v>0</v>
      </c>
      <c r="F29" s="219">
        <v>0</v>
      </c>
      <c r="G29" s="219">
        <v>0</v>
      </c>
      <c r="H29" s="219">
        <v>0</v>
      </c>
      <c r="I29" s="219">
        <v>0</v>
      </c>
      <c r="J29" s="219">
        <v>0</v>
      </c>
      <c r="K29" s="219">
        <v>0</v>
      </c>
      <c r="L29" s="219">
        <v>0</v>
      </c>
      <c r="M29" s="219">
        <v>0</v>
      </c>
      <c r="N29" s="219">
        <v>0</v>
      </c>
      <c r="O29" s="219">
        <v>0</v>
      </c>
      <c r="P29" s="219">
        <v>0</v>
      </c>
      <c r="Q29" s="219">
        <v>0</v>
      </c>
      <c r="R29" s="219">
        <v>0</v>
      </c>
      <c r="S29" s="219">
        <v>0</v>
      </c>
      <c r="T29" s="219">
        <v>0</v>
      </c>
      <c r="U29" s="219">
        <v>0</v>
      </c>
      <c r="V29" s="219">
        <v>0</v>
      </c>
      <c r="W29" s="219">
        <v>0</v>
      </c>
      <c r="X29" s="219">
        <v>0</v>
      </c>
      <c r="Y29" s="219">
        <v>0</v>
      </c>
      <c r="Z29" s="219">
        <v>0</v>
      </c>
      <c r="AA29" s="219">
        <v>0</v>
      </c>
      <c r="AB29" s="219">
        <v>0</v>
      </c>
      <c r="AC29" s="219">
        <v>0</v>
      </c>
      <c r="AD29" s="219">
        <v>0</v>
      </c>
      <c r="AE29" s="219">
        <v>0</v>
      </c>
      <c r="AF29" s="219">
        <v>0</v>
      </c>
      <c r="AG29" s="219">
        <v>0</v>
      </c>
      <c r="AH29" s="219">
        <v>3408</v>
      </c>
      <c r="AI29" s="219">
        <v>3314</v>
      </c>
      <c r="AJ29" s="219">
        <v>3556</v>
      </c>
      <c r="AK29" s="219">
        <v>4151</v>
      </c>
      <c r="AL29" s="219">
        <v>4431</v>
      </c>
      <c r="AM29" s="219">
        <v>4750</v>
      </c>
      <c r="AN29" s="219">
        <v>4825</v>
      </c>
      <c r="AO29" s="219">
        <v>4860</v>
      </c>
      <c r="AP29" s="219">
        <v>4900</v>
      </c>
      <c r="AQ29" s="219">
        <v>4860</v>
      </c>
      <c r="AR29" s="219">
        <v>3996</v>
      </c>
      <c r="AS29" s="219">
        <v>3886</v>
      </c>
      <c r="AT29" s="219">
        <v>3950</v>
      </c>
      <c r="AU29" s="219">
        <v>4120</v>
      </c>
      <c r="AV29" s="219">
        <v>4380</v>
      </c>
      <c r="AW29" s="219">
        <v>4601</v>
      </c>
      <c r="AX29" s="219">
        <v>4692</v>
      </c>
      <c r="AY29" s="219">
        <v>4757</v>
      </c>
      <c r="AZ29" s="219">
        <v>4740</v>
      </c>
      <c r="BA29" s="219">
        <v>4588</v>
      </c>
      <c r="BB29" s="219">
        <v>4423</v>
      </c>
      <c r="BC29" s="219">
        <v>4187</v>
      </c>
      <c r="BD29" s="219">
        <v>3946</v>
      </c>
      <c r="BE29" s="219">
        <v>3846</v>
      </c>
      <c r="BF29" s="219">
        <v>3807</v>
      </c>
      <c r="BG29" s="219">
        <v>3812</v>
      </c>
      <c r="BH29" s="219">
        <v>3940</v>
      </c>
      <c r="BI29" s="219">
        <v>3986</v>
      </c>
      <c r="BJ29" s="219">
        <v>4021</v>
      </c>
      <c r="BK29" s="219">
        <v>4036</v>
      </c>
      <c r="BL29" s="219">
        <v>4166</v>
      </c>
      <c r="BM29" s="219">
        <v>4547</v>
      </c>
      <c r="BN29" s="219">
        <v>4798</v>
      </c>
      <c r="BO29" s="219">
        <v>4932</v>
      </c>
      <c r="BP29" s="219">
        <v>5053</v>
      </c>
      <c r="BQ29" s="219">
        <v>5026</v>
      </c>
      <c r="BR29" s="219">
        <v>4921</v>
      </c>
      <c r="BS29" s="219">
        <v>4777</v>
      </c>
      <c r="BT29" s="219">
        <v>4594</v>
      </c>
      <c r="BU29" s="219">
        <v>4371</v>
      </c>
      <c r="BV29" s="219">
        <v>3984</v>
      </c>
      <c r="BW29" s="219">
        <v>3394</v>
      </c>
      <c r="BX29" s="219">
        <v>3028</v>
      </c>
      <c r="BY29" s="219">
        <v>2738</v>
      </c>
      <c r="BZ29" s="219">
        <v>2499</v>
      </c>
      <c r="CA29" s="219">
        <v>2325</v>
      </c>
      <c r="CB29" s="219">
        <v>2158</v>
      </c>
      <c r="CC29" s="219">
        <v>1743</v>
      </c>
      <c r="CD29" s="219">
        <v>1299</v>
      </c>
      <c r="CE29" s="220">
        <v>1272</v>
      </c>
    </row>
    <row r="30" spans="2:83" x14ac:dyDescent="0.35">
      <c r="B30" s="74" t="s">
        <v>278</v>
      </c>
      <c r="D30" s="219">
        <v>0</v>
      </c>
      <c r="E30" s="219">
        <v>0</v>
      </c>
      <c r="F30" s="219">
        <v>0</v>
      </c>
      <c r="G30" s="219">
        <v>0</v>
      </c>
      <c r="H30" s="219">
        <v>0</v>
      </c>
      <c r="I30" s="219">
        <v>0</v>
      </c>
      <c r="J30" s="219">
        <v>0</v>
      </c>
      <c r="K30" s="219">
        <v>0</v>
      </c>
      <c r="L30" s="219">
        <v>0</v>
      </c>
      <c r="M30" s="219">
        <v>0</v>
      </c>
      <c r="N30" s="219">
        <v>0</v>
      </c>
      <c r="O30" s="219">
        <v>0</v>
      </c>
      <c r="P30" s="219">
        <v>0</v>
      </c>
      <c r="Q30" s="219">
        <v>0</v>
      </c>
      <c r="R30" s="219">
        <v>0</v>
      </c>
      <c r="S30" s="219">
        <v>0</v>
      </c>
      <c r="T30" s="219">
        <v>0</v>
      </c>
      <c r="U30" s="219">
        <v>0</v>
      </c>
      <c r="V30" s="219">
        <v>0</v>
      </c>
      <c r="W30" s="219">
        <v>0</v>
      </c>
      <c r="X30" s="219">
        <v>0</v>
      </c>
      <c r="Y30" s="219">
        <v>0</v>
      </c>
      <c r="Z30" s="219">
        <v>0</v>
      </c>
      <c r="AA30" s="219">
        <v>0</v>
      </c>
      <c r="AB30" s="219">
        <v>0</v>
      </c>
      <c r="AC30" s="219">
        <v>0</v>
      </c>
      <c r="AD30" s="219">
        <v>0</v>
      </c>
      <c r="AE30" s="219">
        <v>0</v>
      </c>
      <c r="AF30" s="219">
        <v>0</v>
      </c>
      <c r="AG30" s="219">
        <v>0</v>
      </c>
      <c r="AH30" s="219">
        <v>0</v>
      </c>
      <c r="AI30" s="219">
        <v>0</v>
      </c>
      <c r="AJ30" s="219">
        <v>0</v>
      </c>
      <c r="AK30" s="219">
        <v>0</v>
      </c>
      <c r="AL30" s="219">
        <v>0</v>
      </c>
      <c r="AM30" s="219">
        <v>0</v>
      </c>
      <c r="AN30" s="219">
        <v>0</v>
      </c>
      <c r="AO30" s="219">
        <v>0</v>
      </c>
      <c r="AP30" s="219">
        <v>0</v>
      </c>
      <c r="AQ30" s="219">
        <v>0</v>
      </c>
      <c r="AR30" s="219">
        <v>0</v>
      </c>
      <c r="AS30" s="219">
        <v>0</v>
      </c>
      <c r="AT30" s="219">
        <v>0</v>
      </c>
      <c r="AU30" s="219">
        <v>0</v>
      </c>
      <c r="AV30" s="219">
        <v>0</v>
      </c>
      <c r="AW30" s="219">
        <v>0</v>
      </c>
      <c r="AX30" s="219">
        <v>0</v>
      </c>
      <c r="AY30" s="219">
        <v>0</v>
      </c>
      <c r="AZ30" s="219">
        <v>0</v>
      </c>
      <c r="BA30" s="219">
        <v>0</v>
      </c>
      <c r="BB30" s="219">
        <v>0</v>
      </c>
      <c r="BC30" s="219">
        <v>0</v>
      </c>
      <c r="BD30" s="219">
        <v>0</v>
      </c>
      <c r="BE30" s="219">
        <v>0</v>
      </c>
      <c r="BF30" s="219">
        <v>0</v>
      </c>
      <c r="BG30" s="219">
        <v>0</v>
      </c>
      <c r="BH30" s="219">
        <v>0</v>
      </c>
      <c r="BI30" s="219">
        <v>0</v>
      </c>
      <c r="BJ30" s="219">
        <v>0</v>
      </c>
      <c r="BK30" s="219">
        <v>0</v>
      </c>
      <c r="BL30" s="219">
        <v>3796</v>
      </c>
      <c r="BM30" s="219">
        <v>3966</v>
      </c>
      <c r="BN30" s="219">
        <v>4155</v>
      </c>
      <c r="BO30" s="219">
        <v>4237</v>
      </c>
      <c r="BP30" s="219">
        <v>4309</v>
      </c>
      <c r="BQ30" s="219">
        <v>4365</v>
      </c>
      <c r="BR30" s="219">
        <v>4440</v>
      </c>
      <c r="BS30" s="219">
        <v>4410</v>
      </c>
      <c r="BT30" s="219">
        <v>4287</v>
      </c>
      <c r="BU30" s="219">
        <v>4098</v>
      </c>
      <c r="BV30" s="219">
        <v>3774</v>
      </c>
      <c r="BW30" s="219">
        <v>3291</v>
      </c>
      <c r="BX30" s="219">
        <v>2956</v>
      </c>
      <c r="BY30" s="219">
        <v>2688</v>
      </c>
      <c r="BZ30" s="219">
        <v>2468</v>
      </c>
      <c r="CA30" s="219">
        <v>2310</v>
      </c>
      <c r="CB30" s="219">
        <v>2158</v>
      </c>
      <c r="CC30" s="219">
        <v>1743</v>
      </c>
      <c r="CD30" s="219">
        <v>1299</v>
      </c>
      <c r="CE30" s="220">
        <v>1272</v>
      </c>
    </row>
    <row r="31" spans="2:83" x14ac:dyDescent="0.35">
      <c r="B31" s="74" t="s">
        <v>279</v>
      </c>
      <c r="D31" s="219">
        <v>0</v>
      </c>
      <c r="E31" s="219">
        <v>0</v>
      </c>
      <c r="F31" s="219">
        <v>0</v>
      </c>
      <c r="G31" s="219">
        <v>0</v>
      </c>
      <c r="H31" s="219">
        <v>0</v>
      </c>
      <c r="I31" s="219">
        <v>0</v>
      </c>
      <c r="J31" s="219">
        <v>0</v>
      </c>
      <c r="K31" s="219">
        <v>0</v>
      </c>
      <c r="L31" s="219">
        <v>0</v>
      </c>
      <c r="M31" s="219">
        <v>0</v>
      </c>
      <c r="N31" s="219">
        <v>0</v>
      </c>
      <c r="O31" s="219">
        <v>0</v>
      </c>
      <c r="P31" s="219">
        <v>0</v>
      </c>
      <c r="Q31" s="219">
        <v>0</v>
      </c>
      <c r="R31" s="219">
        <v>0</v>
      </c>
      <c r="S31" s="219">
        <v>0</v>
      </c>
      <c r="T31" s="219">
        <v>0</v>
      </c>
      <c r="U31" s="219">
        <v>0</v>
      </c>
      <c r="V31" s="219">
        <v>0</v>
      </c>
      <c r="W31" s="219">
        <v>0</v>
      </c>
      <c r="X31" s="219">
        <v>0</v>
      </c>
      <c r="Y31" s="219">
        <v>0</v>
      </c>
      <c r="Z31" s="219">
        <v>0</v>
      </c>
      <c r="AA31" s="219">
        <v>0</v>
      </c>
      <c r="AB31" s="219">
        <v>0</v>
      </c>
      <c r="AC31" s="219">
        <v>0</v>
      </c>
      <c r="AD31" s="219">
        <v>0</v>
      </c>
      <c r="AE31" s="219">
        <v>0</v>
      </c>
      <c r="AF31" s="219">
        <v>0</v>
      </c>
      <c r="AG31" s="219">
        <v>0</v>
      </c>
      <c r="AH31" s="219">
        <v>0</v>
      </c>
      <c r="AI31" s="219">
        <v>0</v>
      </c>
      <c r="AJ31" s="219">
        <v>0</v>
      </c>
      <c r="AK31" s="219">
        <v>0</v>
      </c>
      <c r="AL31" s="219">
        <v>0</v>
      </c>
      <c r="AM31" s="219">
        <v>0</v>
      </c>
      <c r="AN31" s="219">
        <v>0</v>
      </c>
      <c r="AO31" s="219">
        <v>0</v>
      </c>
      <c r="AP31" s="219">
        <v>0</v>
      </c>
      <c r="AQ31" s="219">
        <v>0</v>
      </c>
      <c r="AR31" s="219">
        <v>0</v>
      </c>
      <c r="AS31" s="219">
        <v>0</v>
      </c>
      <c r="AT31" s="219">
        <v>0</v>
      </c>
      <c r="AU31" s="219">
        <v>0</v>
      </c>
      <c r="AV31" s="219">
        <v>0</v>
      </c>
      <c r="AW31" s="219">
        <v>0</v>
      </c>
      <c r="AX31" s="219">
        <v>0</v>
      </c>
      <c r="AY31" s="219">
        <v>0</v>
      </c>
      <c r="AZ31" s="219">
        <v>0</v>
      </c>
      <c r="BA31" s="219">
        <v>0</v>
      </c>
      <c r="BB31" s="219">
        <v>0</v>
      </c>
      <c r="BC31" s="219">
        <v>0</v>
      </c>
      <c r="BD31" s="219">
        <v>0</v>
      </c>
      <c r="BE31" s="219">
        <v>0</v>
      </c>
      <c r="BF31" s="219">
        <v>0</v>
      </c>
      <c r="BG31" s="219">
        <v>0</v>
      </c>
      <c r="BH31" s="219">
        <v>0</v>
      </c>
      <c r="BI31" s="219">
        <v>0</v>
      </c>
      <c r="BJ31" s="219">
        <v>0</v>
      </c>
      <c r="BK31" s="219">
        <v>0</v>
      </c>
      <c r="BL31" s="219">
        <v>370</v>
      </c>
      <c r="BM31" s="219">
        <v>580</v>
      </c>
      <c r="BN31" s="219">
        <v>643</v>
      </c>
      <c r="BO31" s="219">
        <v>696</v>
      </c>
      <c r="BP31" s="219">
        <v>744</v>
      </c>
      <c r="BQ31" s="219">
        <v>661</v>
      </c>
      <c r="BR31" s="219">
        <v>481</v>
      </c>
      <c r="BS31" s="219">
        <v>367</v>
      </c>
      <c r="BT31" s="219">
        <v>307</v>
      </c>
      <c r="BU31" s="219">
        <v>273</v>
      </c>
      <c r="BV31" s="219">
        <v>210</v>
      </c>
      <c r="BW31" s="219">
        <v>103</v>
      </c>
      <c r="BX31" s="219">
        <v>72</v>
      </c>
      <c r="BY31" s="219">
        <v>50</v>
      </c>
      <c r="BZ31" s="219">
        <v>31</v>
      </c>
      <c r="CA31" s="219">
        <v>15</v>
      </c>
      <c r="CB31" s="219">
        <v>0</v>
      </c>
      <c r="CC31" s="219">
        <v>0</v>
      </c>
      <c r="CD31" s="219">
        <v>0</v>
      </c>
      <c r="CE31" s="220">
        <v>0</v>
      </c>
    </row>
    <row r="32" spans="2:83" x14ac:dyDescent="0.35">
      <c r="B32" s="209" t="s">
        <v>247</v>
      </c>
      <c r="D32" s="199">
        <v>0</v>
      </c>
      <c r="E32" s="199">
        <v>0</v>
      </c>
      <c r="F32" s="199">
        <v>0</v>
      </c>
      <c r="G32" s="199">
        <v>0</v>
      </c>
      <c r="H32" s="199">
        <v>0</v>
      </c>
      <c r="I32" s="199">
        <v>0</v>
      </c>
      <c r="J32" s="199">
        <v>0</v>
      </c>
      <c r="K32" s="199">
        <v>0</v>
      </c>
      <c r="L32" s="199">
        <v>0</v>
      </c>
      <c r="M32" s="199">
        <v>0</v>
      </c>
      <c r="N32" s="199">
        <v>0</v>
      </c>
      <c r="O32" s="199">
        <v>0</v>
      </c>
      <c r="P32" s="199">
        <v>0</v>
      </c>
      <c r="Q32" s="199">
        <v>0</v>
      </c>
      <c r="R32" s="199">
        <v>0</v>
      </c>
      <c r="S32" s="199">
        <v>0</v>
      </c>
      <c r="T32" s="199">
        <v>0</v>
      </c>
      <c r="U32" s="199">
        <v>0</v>
      </c>
      <c r="V32" s="199">
        <v>0</v>
      </c>
      <c r="W32" s="199">
        <v>0</v>
      </c>
      <c r="X32" s="199">
        <v>0</v>
      </c>
      <c r="Y32" s="199">
        <v>0</v>
      </c>
      <c r="Z32" s="199">
        <v>0</v>
      </c>
      <c r="AA32" s="199">
        <v>0</v>
      </c>
      <c r="AB32" s="199">
        <v>0</v>
      </c>
      <c r="AC32" s="199">
        <v>0</v>
      </c>
      <c r="AD32" s="199">
        <v>0</v>
      </c>
      <c r="AE32" s="199">
        <v>0</v>
      </c>
      <c r="AF32" s="199">
        <v>0</v>
      </c>
      <c r="AG32" s="199">
        <v>0</v>
      </c>
      <c r="AH32" s="199">
        <v>0</v>
      </c>
      <c r="AI32" s="199">
        <v>0</v>
      </c>
      <c r="AJ32" s="199">
        <v>0</v>
      </c>
      <c r="AK32" s="199">
        <v>0</v>
      </c>
      <c r="AL32" s="199">
        <v>0</v>
      </c>
      <c r="AM32" s="199">
        <v>0</v>
      </c>
      <c r="AN32" s="199">
        <v>0</v>
      </c>
      <c r="AO32" s="199">
        <v>0</v>
      </c>
      <c r="AP32" s="199">
        <v>0</v>
      </c>
      <c r="AQ32" s="199">
        <v>0</v>
      </c>
      <c r="AR32" s="199">
        <v>0</v>
      </c>
      <c r="AS32" s="199">
        <v>0</v>
      </c>
      <c r="AT32" s="199">
        <v>0</v>
      </c>
      <c r="AU32" s="199">
        <v>0</v>
      </c>
      <c r="AV32" s="199">
        <v>0</v>
      </c>
      <c r="AW32" s="199">
        <v>0</v>
      </c>
      <c r="AX32" s="199">
        <v>0</v>
      </c>
      <c r="AY32" s="199">
        <v>2490</v>
      </c>
      <c r="AZ32" s="199">
        <v>2455</v>
      </c>
      <c r="BA32" s="199">
        <v>2437</v>
      </c>
      <c r="BB32" s="199">
        <v>2371</v>
      </c>
      <c r="BC32" s="199">
        <v>2354</v>
      </c>
      <c r="BD32" s="199">
        <v>2391</v>
      </c>
      <c r="BE32" s="199">
        <v>2430</v>
      </c>
      <c r="BF32" s="199">
        <v>2483</v>
      </c>
      <c r="BG32" s="199">
        <v>2504</v>
      </c>
      <c r="BH32" s="199">
        <v>2510</v>
      </c>
      <c r="BI32" s="199">
        <v>2475</v>
      </c>
      <c r="BJ32" s="199">
        <v>2443</v>
      </c>
      <c r="BK32" s="199">
        <v>2415</v>
      </c>
      <c r="BL32" s="199">
        <v>2332</v>
      </c>
      <c r="BM32" s="199">
        <v>2031</v>
      </c>
      <c r="BN32" s="199">
        <v>1827</v>
      </c>
      <c r="BO32" s="199">
        <v>1577</v>
      </c>
      <c r="BP32" s="199">
        <v>965</v>
      </c>
      <c r="BQ32" s="199">
        <v>366</v>
      </c>
      <c r="BR32" s="199">
        <v>133</v>
      </c>
      <c r="BS32" s="199">
        <v>74</v>
      </c>
      <c r="BT32" s="199">
        <v>52</v>
      </c>
      <c r="BU32" s="199">
        <v>40</v>
      </c>
      <c r="BV32" s="199">
        <v>32</v>
      </c>
      <c r="BW32" s="199">
        <v>26</v>
      </c>
      <c r="BX32" s="199">
        <v>23</v>
      </c>
      <c r="BY32" s="199">
        <v>21</v>
      </c>
      <c r="BZ32" s="199">
        <v>19</v>
      </c>
      <c r="CA32" s="199">
        <v>18</v>
      </c>
      <c r="CB32" s="199">
        <v>16</v>
      </c>
      <c r="CC32" s="199">
        <v>14</v>
      </c>
      <c r="CD32" s="199">
        <v>12</v>
      </c>
      <c r="CE32" s="222">
        <v>0</v>
      </c>
    </row>
    <row r="33" spans="2:83" x14ac:dyDescent="0.35">
      <c r="B33" s="221" t="s">
        <v>313</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199">
        <v>0</v>
      </c>
      <c r="AA33" s="199">
        <v>0</v>
      </c>
      <c r="AB33" s="199">
        <v>0</v>
      </c>
      <c r="AC33" s="199">
        <v>0</v>
      </c>
      <c r="AD33" s="199">
        <v>0</v>
      </c>
      <c r="AE33" s="199">
        <v>0</v>
      </c>
      <c r="AF33" s="199">
        <v>0</v>
      </c>
      <c r="AG33" s="199">
        <v>0</v>
      </c>
      <c r="AH33" s="199">
        <v>0</v>
      </c>
      <c r="AI33" s="199">
        <v>0</v>
      </c>
      <c r="AJ33" s="199">
        <v>0</v>
      </c>
      <c r="AK33" s="199">
        <v>0</v>
      </c>
      <c r="AL33" s="199">
        <v>0</v>
      </c>
      <c r="AM33" s="199">
        <v>0</v>
      </c>
      <c r="AN33" s="199">
        <v>0</v>
      </c>
      <c r="AO33" s="199">
        <v>0</v>
      </c>
      <c r="AP33" s="199">
        <v>0</v>
      </c>
      <c r="AQ33" s="199">
        <v>0</v>
      </c>
      <c r="AR33" s="199">
        <v>0</v>
      </c>
      <c r="AS33" s="199">
        <v>0</v>
      </c>
      <c r="AT33" s="199">
        <v>0</v>
      </c>
      <c r="AU33" s="199">
        <v>0</v>
      </c>
      <c r="AV33" s="199">
        <v>0</v>
      </c>
      <c r="AW33" s="199">
        <v>0</v>
      </c>
      <c r="AX33" s="199">
        <v>0</v>
      </c>
      <c r="AY33" s="199">
        <v>1899</v>
      </c>
      <c r="AZ33" s="199">
        <v>1832</v>
      </c>
      <c r="BA33" s="199">
        <v>1765</v>
      </c>
      <c r="BB33" s="199">
        <v>1660</v>
      </c>
      <c r="BC33" s="199">
        <v>1595</v>
      </c>
      <c r="BD33" s="199">
        <v>1580</v>
      </c>
      <c r="BE33" s="199">
        <v>1574</v>
      </c>
      <c r="BF33" s="199">
        <v>1586</v>
      </c>
      <c r="BG33" s="199">
        <v>1570</v>
      </c>
      <c r="BH33" s="199">
        <v>1543</v>
      </c>
      <c r="BI33" s="199">
        <v>1500</v>
      </c>
      <c r="BJ33" s="199">
        <v>1456</v>
      </c>
      <c r="BK33" s="199">
        <v>1413</v>
      </c>
      <c r="BL33" s="199">
        <v>1346</v>
      </c>
      <c r="BM33" s="199">
        <v>1177</v>
      </c>
      <c r="BN33" s="199">
        <v>1054</v>
      </c>
      <c r="BO33" s="199">
        <v>909</v>
      </c>
      <c r="BP33" s="199">
        <v>566</v>
      </c>
      <c r="BQ33" s="199">
        <v>192</v>
      </c>
      <c r="BR33" s="199">
        <v>38</v>
      </c>
      <c r="BS33" s="199">
        <v>10</v>
      </c>
      <c r="BT33" s="199">
        <v>3</v>
      </c>
      <c r="BU33" s="199">
        <v>2</v>
      </c>
      <c r="BV33" s="199">
        <v>0</v>
      </c>
      <c r="BW33" s="199">
        <v>0</v>
      </c>
      <c r="BX33" s="199">
        <v>0</v>
      </c>
      <c r="BY33" s="199">
        <v>0</v>
      </c>
      <c r="BZ33" s="199">
        <v>0</v>
      </c>
      <c r="CA33" s="199">
        <v>0</v>
      </c>
      <c r="CB33" s="199">
        <v>0</v>
      </c>
      <c r="CC33" s="199">
        <v>0</v>
      </c>
      <c r="CD33" s="199">
        <v>0</v>
      </c>
      <c r="CE33" s="222">
        <v>0</v>
      </c>
    </row>
    <row r="34" spans="2:83" x14ac:dyDescent="0.35">
      <c r="B34" s="221" t="s">
        <v>319</v>
      </c>
      <c r="D34" s="199">
        <v>0</v>
      </c>
      <c r="E34" s="199">
        <v>0</v>
      </c>
      <c r="F34" s="199">
        <v>0</v>
      </c>
      <c r="G34" s="199">
        <v>0</v>
      </c>
      <c r="H34" s="199">
        <v>0</v>
      </c>
      <c r="I34" s="199">
        <v>0</v>
      </c>
      <c r="J34" s="199">
        <v>0</v>
      </c>
      <c r="K34" s="199">
        <v>0</v>
      </c>
      <c r="L34" s="199">
        <v>0</v>
      </c>
      <c r="M34" s="199">
        <v>0</v>
      </c>
      <c r="N34" s="199">
        <v>0</v>
      </c>
      <c r="O34" s="199">
        <v>0</v>
      </c>
      <c r="P34" s="199">
        <v>0</v>
      </c>
      <c r="Q34" s="199">
        <v>0</v>
      </c>
      <c r="R34" s="199">
        <v>0</v>
      </c>
      <c r="S34" s="199">
        <v>0</v>
      </c>
      <c r="T34" s="199">
        <v>0</v>
      </c>
      <c r="U34" s="199">
        <v>0</v>
      </c>
      <c r="V34" s="199">
        <v>0</v>
      </c>
      <c r="W34" s="199">
        <v>0</v>
      </c>
      <c r="X34" s="199">
        <v>0</v>
      </c>
      <c r="Y34" s="199">
        <v>0</v>
      </c>
      <c r="Z34" s="199">
        <v>0</v>
      </c>
      <c r="AA34" s="199">
        <v>0</v>
      </c>
      <c r="AB34" s="199">
        <v>0</v>
      </c>
      <c r="AC34" s="199">
        <v>0</v>
      </c>
      <c r="AD34" s="199">
        <v>0</v>
      </c>
      <c r="AE34" s="199">
        <v>0</v>
      </c>
      <c r="AF34" s="199">
        <v>0</v>
      </c>
      <c r="AG34" s="199">
        <v>0</v>
      </c>
      <c r="AH34" s="199">
        <v>0</v>
      </c>
      <c r="AI34" s="199">
        <v>0</v>
      </c>
      <c r="AJ34" s="199">
        <v>0</v>
      </c>
      <c r="AK34" s="199">
        <v>0</v>
      </c>
      <c r="AL34" s="199">
        <v>0</v>
      </c>
      <c r="AM34" s="199">
        <v>0</v>
      </c>
      <c r="AN34" s="199">
        <v>0</v>
      </c>
      <c r="AO34" s="199">
        <v>0</v>
      </c>
      <c r="AP34" s="199">
        <v>0</v>
      </c>
      <c r="AQ34" s="199">
        <v>0</v>
      </c>
      <c r="AR34" s="199">
        <v>0</v>
      </c>
      <c r="AS34" s="199">
        <v>0</v>
      </c>
      <c r="AT34" s="199">
        <v>0</v>
      </c>
      <c r="AU34" s="199">
        <v>0</v>
      </c>
      <c r="AV34" s="199">
        <v>0</v>
      </c>
      <c r="AW34" s="199">
        <v>0</v>
      </c>
      <c r="AX34" s="199">
        <v>0</v>
      </c>
      <c r="AY34" s="199">
        <v>590</v>
      </c>
      <c r="AZ34" s="199">
        <v>623</v>
      </c>
      <c r="BA34" s="199">
        <v>671</v>
      </c>
      <c r="BB34" s="199">
        <v>712</v>
      </c>
      <c r="BC34" s="199">
        <v>759</v>
      </c>
      <c r="BD34" s="199">
        <v>811</v>
      </c>
      <c r="BE34" s="199">
        <v>856</v>
      </c>
      <c r="BF34" s="199">
        <v>898</v>
      </c>
      <c r="BG34" s="199">
        <v>934</v>
      </c>
      <c r="BH34" s="199">
        <v>967</v>
      </c>
      <c r="BI34" s="199">
        <v>975</v>
      </c>
      <c r="BJ34" s="199">
        <v>987</v>
      </c>
      <c r="BK34" s="199">
        <v>1002</v>
      </c>
      <c r="BL34" s="199">
        <v>986</v>
      </c>
      <c r="BM34" s="199">
        <v>854</v>
      </c>
      <c r="BN34" s="199">
        <v>773</v>
      </c>
      <c r="BO34" s="199">
        <v>668</v>
      </c>
      <c r="BP34" s="199">
        <v>399</v>
      </c>
      <c r="BQ34" s="199">
        <v>174</v>
      </c>
      <c r="BR34" s="199">
        <v>95</v>
      </c>
      <c r="BS34" s="199">
        <v>65</v>
      </c>
      <c r="BT34" s="199">
        <v>49</v>
      </c>
      <c r="BU34" s="199">
        <v>39</v>
      </c>
      <c r="BV34" s="199">
        <v>32</v>
      </c>
      <c r="BW34" s="199">
        <v>26</v>
      </c>
      <c r="BX34" s="199">
        <v>23</v>
      </c>
      <c r="BY34" s="199">
        <v>21</v>
      </c>
      <c r="BZ34" s="199">
        <v>19</v>
      </c>
      <c r="CA34" s="199">
        <v>18</v>
      </c>
      <c r="CB34" s="199">
        <v>16</v>
      </c>
      <c r="CC34" s="199">
        <v>14</v>
      </c>
      <c r="CD34" s="199">
        <v>12</v>
      </c>
      <c r="CE34" s="222">
        <v>0</v>
      </c>
    </row>
    <row r="35" spans="2:83" ht="26.25" customHeight="1" x14ac:dyDescent="0.35">
      <c r="B35" s="209" t="s">
        <v>27</v>
      </c>
      <c r="D35" s="219">
        <v>0</v>
      </c>
      <c r="E35" s="219">
        <v>0</v>
      </c>
      <c r="F35" s="219">
        <v>0</v>
      </c>
      <c r="G35" s="219">
        <v>0</v>
      </c>
      <c r="H35" s="219">
        <v>0</v>
      </c>
      <c r="I35" s="219">
        <v>0</v>
      </c>
      <c r="J35" s="219">
        <v>0</v>
      </c>
      <c r="K35" s="219">
        <v>0</v>
      </c>
      <c r="L35" s="219">
        <v>0</v>
      </c>
      <c r="M35" s="219">
        <v>0</v>
      </c>
      <c r="N35" s="219">
        <v>0</v>
      </c>
      <c r="O35" s="219">
        <v>0</v>
      </c>
      <c r="P35" s="219">
        <v>0</v>
      </c>
      <c r="Q35" s="219">
        <v>0</v>
      </c>
      <c r="R35" s="219">
        <v>0</v>
      </c>
      <c r="S35" s="219">
        <v>0</v>
      </c>
      <c r="T35" s="219">
        <v>0</v>
      </c>
      <c r="U35" s="219">
        <v>0</v>
      </c>
      <c r="V35" s="219">
        <v>0</v>
      </c>
      <c r="W35" s="219">
        <v>0</v>
      </c>
      <c r="X35" s="219">
        <v>0</v>
      </c>
      <c r="Y35" s="219">
        <v>0</v>
      </c>
      <c r="Z35" s="219">
        <v>0</v>
      </c>
      <c r="AA35" s="219">
        <v>0</v>
      </c>
      <c r="AB35" s="219">
        <v>0</v>
      </c>
      <c r="AC35" s="219">
        <v>0</v>
      </c>
      <c r="AD35" s="219">
        <v>0</v>
      </c>
      <c r="AE35" s="219">
        <v>0</v>
      </c>
      <c r="AF35" s="219">
        <v>0</v>
      </c>
      <c r="AG35" s="219">
        <v>0</v>
      </c>
      <c r="AH35" s="219">
        <v>0</v>
      </c>
      <c r="AI35" s="219">
        <v>2838</v>
      </c>
      <c r="AJ35" s="219">
        <v>3010</v>
      </c>
      <c r="AK35" s="219">
        <v>3584</v>
      </c>
      <c r="AL35" s="219">
        <v>4157</v>
      </c>
      <c r="AM35" s="219">
        <v>4336</v>
      </c>
      <c r="AN35" s="219">
        <v>4541</v>
      </c>
      <c r="AO35" s="219">
        <v>4709</v>
      </c>
      <c r="AP35" s="219">
        <v>4710</v>
      </c>
      <c r="AQ35" s="219">
        <v>4517</v>
      </c>
      <c r="AR35" s="219">
        <v>4089</v>
      </c>
      <c r="AS35" s="219">
        <v>3977</v>
      </c>
      <c r="AT35" s="219">
        <v>4124</v>
      </c>
      <c r="AU35" s="219">
        <v>4593</v>
      </c>
      <c r="AV35" s="219">
        <v>5179</v>
      </c>
      <c r="AW35" s="219">
        <v>5512</v>
      </c>
      <c r="AX35" s="219">
        <v>5647</v>
      </c>
      <c r="AY35" s="219">
        <v>5657</v>
      </c>
      <c r="AZ35" s="219">
        <v>5514</v>
      </c>
      <c r="BA35" s="219">
        <v>3943</v>
      </c>
      <c r="BB35" s="219">
        <v>3834</v>
      </c>
      <c r="BC35" s="219">
        <v>3822</v>
      </c>
      <c r="BD35" s="219">
        <v>3901</v>
      </c>
      <c r="BE35" s="219">
        <v>3986</v>
      </c>
      <c r="BF35" s="219">
        <v>3989</v>
      </c>
      <c r="BG35" s="219">
        <v>3129</v>
      </c>
      <c r="BH35" s="219">
        <v>2187</v>
      </c>
      <c r="BI35" s="219">
        <v>2142</v>
      </c>
      <c r="BJ35" s="219">
        <v>2135</v>
      </c>
      <c r="BK35" s="219">
        <v>2117</v>
      </c>
      <c r="BL35" s="219">
        <v>2087</v>
      </c>
      <c r="BM35" s="219">
        <v>1935</v>
      </c>
      <c r="BN35" s="219">
        <v>1803</v>
      </c>
      <c r="BO35" s="219">
        <v>1619</v>
      </c>
      <c r="BP35" s="219">
        <v>1254</v>
      </c>
      <c r="BQ35" s="219">
        <v>939</v>
      </c>
      <c r="BR35" s="219">
        <v>799</v>
      </c>
      <c r="BS35" s="219">
        <v>706</v>
      </c>
      <c r="BT35" s="219">
        <v>625</v>
      </c>
      <c r="BU35" s="219">
        <v>588</v>
      </c>
      <c r="BV35" s="219">
        <v>494</v>
      </c>
      <c r="BW35" s="219">
        <v>360</v>
      </c>
      <c r="BX35" s="219">
        <v>272</v>
      </c>
      <c r="BY35" s="219">
        <v>210</v>
      </c>
      <c r="BZ35" s="219">
        <v>160</v>
      </c>
      <c r="CA35" s="219">
        <v>121</v>
      </c>
      <c r="CB35" s="219">
        <v>92</v>
      </c>
      <c r="CC35" s="219">
        <v>45</v>
      </c>
      <c r="CD35" s="219">
        <v>3</v>
      </c>
      <c r="CE35" s="220">
        <v>0</v>
      </c>
    </row>
    <row r="36" spans="2:83" x14ac:dyDescent="0.35">
      <c r="B36" s="209" t="s">
        <v>320</v>
      </c>
      <c r="D36" s="219">
        <v>0</v>
      </c>
      <c r="E36" s="219">
        <v>0</v>
      </c>
      <c r="F36" s="219">
        <v>0</v>
      </c>
      <c r="G36" s="219">
        <v>0</v>
      </c>
      <c r="H36" s="219">
        <v>0</v>
      </c>
      <c r="I36" s="219">
        <v>0</v>
      </c>
      <c r="J36" s="219">
        <v>0</v>
      </c>
      <c r="K36" s="219">
        <v>0</v>
      </c>
      <c r="L36" s="219">
        <v>0</v>
      </c>
      <c r="M36" s="219">
        <v>0</v>
      </c>
      <c r="N36" s="219">
        <v>0</v>
      </c>
      <c r="O36" s="219">
        <v>0</v>
      </c>
      <c r="P36" s="219">
        <v>0</v>
      </c>
      <c r="Q36" s="219">
        <v>0</v>
      </c>
      <c r="R36" s="219">
        <v>0</v>
      </c>
      <c r="S36" s="219">
        <v>0</v>
      </c>
      <c r="T36" s="219">
        <v>0</v>
      </c>
      <c r="U36" s="219">
        <v>0</v>
      </c>
      <c r="V36" s="219">
        <v>0</v>
      </c>
      <c r="W36" s="219">
        <v>0</v>
      </c>
      <c r="X36" s="219">
        <v>0</v>
      </c>
      <c r="Y36" s="219">
        <v>0</v>
      </c>
      <c r="Z36" s="219">
        <v>0</v>
      </c>
      <c r="AA36" s="219">
        <v>0</v>
      </c>
      <c r="AB36" s="219">
        <v>0</v>
      </c>
      <c r="AC36" s="219">
        <v>0</v>
      </c>
      <c r="AD36" s="219">
        <v>0</v>
      </c>
      <c r="AE36" s="219">
        <v>0</v>
      </c>
      <c r="AF36" s="219">
        <v>0</v>
      </c>
      <c r="AG36" s="219">
        <v>0</v>
      </c>
      <c r="AH36" s="219">
        <v>0</v>
      </c>
      <c r="AI36" s="219">
        <v>0</v>
      </c>
      <c r="AJ36" s="219">
        <v>0</v>
      </c>
      <c r="AK36" s="219">
        <v>0</v>
      </c>
      <c r="AL36" s="219">
        <v>0</v>
      </c>
      <c r="AM36" s="219">
        <v>0</v>
      </c>
      <c r="AN36" s="219">
        <v>0</v>
      </c>
      <c r="AO36" s="219">
        <v>0</v>
      </c>
      <c r="AP36" s="219">
        <v>0</v>
      </c>
      <c r="AQ36" s="219">
        <v>0</v>
      </c>
      <c r="AR36" s="219">
        <v>0</v>
      </c>
      <c r="AS36" s="219">
        <v>0</v>
      </c>
      <c r="AT36" s="219">
        <v>0</v>
      </c>
      <c r="AU36" s="219">
        <v>229</v>
      </c>
      <c r="AV36" s="219">
        <v>236</v>
      </c>
      <c r="AW36" s="219">
        <v>248</v>
      </c>
      <c r="AX36" s="219">
        <v>256</v>
      </c>
      <c r="AY36" s="219">
        <v>268</v>
      </c>
      <c r="AZ36" s="219">
        <v>275</v>
      </c>
      <c r="BA36" s="219">
        <v>359</v>
      </c>
      <c r="BB36" s="219">
        <v>369</v>
      </c>
      <c r="BC36" s="219">
        <v>374</v>
      </c>
      <c r="BD36" s="219">
        <v>373</v>
      </c>
      <c r="BE36" s="219">
        <v>368</v>
      </c>
      <c r="BF36" s="219">
        <v>354</v>
      </c>
      <c r="BG36" s="219">
        <v>353</v>
      </c>
      <c r="BH36" s="219">
        <v>352</v>
      </c>
      <c r="BI36" s="219">
        <v>349</v>
      </c>
      <c r="BJ36" s="219">
        <v>345</v>
      </c>
      <c r="BK36" s="219">
        <v>341</v>
      </c>
      <c r="BL36" s="219">
        <v>336</v>
      </c>
      <c r="BM36" s="219">
        <v>333</v>
      </c>
      <c r="BN36" s="219">
        <v>334</v>
      </c>
      <c r="BO36" s="219">
        <v>330</v>
      </c>
      <c r="BP36" s="219">
        <v>324</v>
      </c>
      <c r="BQ36" s="219">
        <v>326</v>
      </c>
      <c r="BR36" s="219">
        <v>320</v>
      </c>
      <c r="BS36" s="219">
        <v>313</v>
      </c>
      <c r="BT36" s="219">
        <v>305</v>
      </c>
      <c r="BU36" s="219">
        <v>296</v>
      </c>
      <c r="BV36" s="219">
        <v>288</v>
      </c>
      <c r="BW36" s="219">
        <v>280</v>
      </c>
      <c r="BX36" s="219">
        <v>239</v>
      </c>
      <c r="BY36" s="219">
        <v>231</v>
      </c>
      <c r="BZ36" s="219">
        <v>222</v>
      </c>
      <c r="CA36" s="219">
        <v>214</v>
      </c>
      <c r="CB36" s="219">
        <v>205</v>
      </c>
      <c r="CC36" s="219">
        <v>196</v>
      </c>
      <c r="CD36" s="219">
        <v>188</v>
      </c>
      <c r="CE36" s="220">
        <v>180</v>
      </c>
    </row>
    <row r="37" spans="2:83" x14ac:dyDescent="0.35">
      <c r="B37" s="209" t="s">
        <v>321</v>
      </c>
      <c r="D37" s="219">
        <v>0</v>
      </c>
      <c r="E37" s="219">
        <v>0</v>
      </c>
      <c r="F37" s="219">
        <v>0</v>
      </c>
      <c r="G37" s="219">
        <v>0</v>
      </c>
      <c r="H37" s="219">
        <v>0</v>
      </c>
      <c r="I37" s="219">
        <v>0</v>
      </c>
      <c r="J37" s="219">
        <v>0</v>
      </c>
      <c r="K37" s="219">
        <v>0</v>
      </c>
      <c r="L37" s="219">
        <v>0</v>
      </c>
      <c r="M37" s="219">
        <v>0</v>
      </c>
      <c r="N37" s="219">
        <v>0</v>
      </c>
      <c r="O37" s="219">
        <v>0</v>
      </c>
      <c r="P37" s="219">
        <v>0</v>
      </c>
      <c r="Q37" s="219">
        <v>0</v>
      </c>
      <c r="R37" s="219">
        <v>0</v>
      </c>
      <c r="S37" s="219">
        <v>0</v>
      </c>
      <c r="T37" s="219">
        <v>0</v>
      </c>
      <c r="U37" s="219">
        <v>0</v>
      </c>
      <c r="V37" s="219">
        <v>0</v>
      </c>
      <c r="W37" s="219">
        <v>0</v>
      </c>
      <c r="X37" s="219">
        <v>0</v>
      </c>
      <c r="Y37" s="219">
        <v>0</v>
      </c>
      <c r="Z37" s="219">
        <v>0</v>
      </c>
      <c r="AA37" s="219">
        <v>0</v>
      </c>
      <c r="AB37" s="219">
        <v>0</v>
      </c>
      <c r="AC37" s="219">
        <v>0</v>
      </c>
      <c r="AD37" s="219">
        <v>0</v>
      </c>
      <c r="AE37" s="219">
        <v>0</v>
      </c>
      <c r="AF37" s="219">
        <v>0</v>
      </c>
      <c r="AG37" s="219">
        <v>0</v>
      </c>
      <c r="AH37" s="219">
        <v>586</v>
      </c>
      <c r="AI37" s="219">
        <v>613</v>
      </c>
      <c r="AJ37" s="219">
        <v>643</v>
      </c>
      <c r="AK37" s="219">
        <v>710</v>
      </c>
      <c r="AL37" s="219">
        <v>754</v>
      </c>
      <c r="AM37" s="219">
        <v>796</v>
      </c>
      <c r="AN37" s="219">
        <v>861</v>
      </c>
      <c r="AO37" s="219">
        <v>921</v>
      </c>
      <c r="AP37" s="219">
        <v>974</v>
      </c>
      <c r="AQ37" s="219">
        <v>1067</v>
      </c>
      <c r="AR37" s="219">
        <v>1178</v>
      </c>
      <c r="AS37" s="219">
        <v>1300</v>
      </c>
      <c r="AT37" s="219">
        <v>1441</v>
      </c>
      <c r="AU37" s="219">
        <v>1623</v>
      </c>
      <c r="AV37" s="219">
        <v>1826</v>
      </c>
      <c r="AW37" s="219">
        <v>1990</v>
      </c>
      <c r="AX37" s="219">
        <v>2142</v>
      </c>
      <c r="AY37" s="219">
        <v>0</v>
      </c>
      <c r="AZ37" s="219">
        <v>0</v>
      </c>
      <c r="BA37" s="219">
        <v>0</v>
      </c>
      <c r="BB37" s="219">
        <v>0</v>
      </c>
      <c r="BC37" s="219">
        <v>0</v>
      </c>
      <c r="BD37" s="219">
        <v>0</v>
      </c>
      <c r="BE37" s="219">
        <v>0</v>
      </c>
      <c r="BF37" s="219">
        <v>0</v>
      </c>
      <c r="BG37" s="219">
        <v>0</v>
      </c>
      <c r="BH37" s="219">
        <v>0</v>
      </c>
      <c r="BI37" s="219">
        <v>0</v>
      </c>
      <c r="BJ37" s="219">
        <v>0</v>
      </c>
      <c r="BK37" s="219">
        <v>0</v>
      </c>
      <c r="BL37" s="219">
        <v>0</v>
      </c>
      <c r="BM37" s="219">
        <v>0</v>
      </c>
      <c r="BN37" s="219">
        <v>0</v>
      </c>
      <c r="BO37" s="219">
        <v>0</v>
      </c>
      <c r="BP37" s="219">
        <v>0</v>
      </c>
      <c r="BQ37" s="219">
        <v>0</v>
      </c>
      <c r="BR37" s="219">
        <v>0</v>
      </c>
      <c r="BS37" s="219">
        <v>0</v>
      </c>
      <c r="BT37" s="219">
        <v>0</v>
      </c>
      <c r="BU37" s="219">
        <v>0</v>
      </c>
      <c r="BV37" s="219">
        <v>0</v>
      </c>
      <c r="BW37" s="219">
        <v>0</v>
      </c>
      <c r="BX37" s="219">
        <v>0</v>
      </c>
      <c r="BY37" s="219">
        <v>0</v>
      </c>
      <c r="BZ37" s="219">
        <v>0</v>
      </c>
      <c r="CA37" s="219">
        <v>0</v>
      </c>
      <c r="CB37" s="219">
        <v>0</v>
      </c>
      <c r="CC37" s="219">
        <v>0</v>
      </c>
      <c r="CD37" s="219">
        <v>0</v>
      </c>
      <c r="CE37" s="220">
        <v>0</v>
      </c>
    </row>
    <row r="38" spans="2:83" x14ac:dyDescent="0.35">
      <c r="B38" s="221" t="s">
        <v>313</v>
      </c>
      <c r="D38" s="199">
        <v>0</v>
      </c>
      <c r="E38" s="199">
        <v>0</v>
      </c>
      <c r="F38" s="199">
        <v>0</v>
      </c>
      <c r="G38" s="199">
        <v>0</v>
      </c>
      <c r="H38" s="199">
        <v>0</v>
      </c>
      <c r="I38" s="199">
        <v>0</v>
      </c>
      <c r="J38" s="199">
        <v>0</v>
      </c>
      <c r="K38" s="199">
        <v>0</v>
      </c>
      <c r="L38" s="199">
        <v>0</v>
      </c>
      <c r="M38" s="199">
        <v>0</v>
      </c>
      <c r="N38" s="199">
        <v>0</v>
      </c>
      <c r="O38" s="199">
        <v>0</v>
      </c>
      <c r="P38" s="199">
        <v>0</v>
      </c>
      <c r="Q38" s="199">
        <v>0</v>
      </c>
      <c r="R38" s="199">
        <v>0</v>
      </c>
      <c r="S38" s="199">
        <v>0</v>
      </c>
      <c r="T38" s="199">
        <v>0</v>
      </c>
      <c r="U38" s="199">
        <v>0</v>
      </c>
      <c r="V38" s="199">
        <v>0</v>
      </c>
      <c r="W38" s="199">
        <v>0</v>
      </c>
      <c r="X38" s="199">
        <v>0</v>
      </c>
      <c r="Y38" s="199">
        <v>0</v>
      </c>
      <c r="Z38" s="199">
        <v>0</v>
      </c>
      <c r="AA38" s="199">
        <v>0</v>
      </c>
      <c r="AB38" s="199">
        <v>0</v>
      </c>
      <c r="AC38" s="199">
        <v>0</v>
      </c>
      <c r="AD38" s="199">
        <v>0</v>
      </c>
      <c r="AE38" s="199">
        <v>0</v>
      </c>
      <c r="AF38" s="199">
        <v>0</v>
      </c>
      <c r="AG38" s="199">
        <v>0</v>
      </c>
      <c r="AH38" s="199">
        <v>0</v>
      </c>
      <c r="AI38" s="199">
        <v>0</v>
      </c>
      <c r="AJ38" s="199">
        <v>0</v>
      </c>
      <c r="AK38" s="199">
        <v>0</v>
      </c>
      <c r="AL38" s="199">
        <v>0</v>
      </c>
      <c r="AM38" s="199">
        <v>0</v>
      </c>
      <c r="AN38" s="199">
        <v>813</v>
      </c>
      <c r="AO38" s="199">
        <v>864</v>
      </c>
      <c r="AP38" s="199">
        <v>900</v>
      </c>
      <c r="AQ38" s="199">
        <v>964</v>
      </c>
      <c r="AR38" s="199">
        <v>1030</v>
      </c>
      <c r="AS38" s="199">
        <v>1099</v>
      </c>
      <c r="AT38" s="199">
        <v>1181</v>
      </c>
      <c r="AU38" s="199">
        <v>1303</v>
      </c>
      <c r="AV38" s="199">
        <v>1439</v>
      </c>
      <c r="AW38" s="199">
        <v>1540</v>
      </c>
      <c r="AX38" s="199">
        <v>1624</v>
      </c>
      <c r="AY38" s="199">
        <v>0</v>
      </c>
      <c r="AZ38" s="199">
        <v>0</v>
      </c>
      <c r="BA38" s="199">
        <v>0</v>
      </c>
      <c r="BB38" s="199">
        <v>0</v>
      </c>
      <c r="BC38" s="199">
        <v>0</v>
      </c>
      <c r="BD38" s="199">
        <v>0</v>
      </c>
      <c r="BE38" s="199">
        <v>0</v>
      </c>
      <c r="BF38" s="199">
        <v>0</v>
      </c>
      <c r="BG38" s="199">
        <v>0</v>
      </c>
      <c r="BH38" s="199">
        <v>0</v>
      </c>
      <c r="BI38" s="199">
        <v>0</v>
      </c>
      <c r="BJ38" s="199">
        <v>0</v>
      </c>
      <c r="BK38" s="199">
        <v>0</v>
      </c>
      <c r="BL38" s="199">
        <v>0</v>
      </c>
      <c r="BM38" s="199">
        <v>0</v>
      </c>
      <c r="BN38" s="199">
        <v>0</v>
      </c>
      <c r="BO38" s="199">
        <v>0</v>
      </c>
      <c r="BP38" s="199">
        <v>0</v>
      </c>
      <c r="BQ38" s="199">
        <v>0</v>
      </c>
      <c r="BR38" s="199">
        <v>0</v>
      </c>
      <c r="BS38" s="199">
        <v>0</v>
      </c>
      <c r="BT38" s="199">
        <v>0</v>
      </c>
      <c r="BU38" s="199">
        <v>0</v>
      </c>
      <c r="BV38" s="199">
        <v>0</v>
      </c>
      <c r="BW38" s="199">
        <v>0</v>
      </c>
      <c r="BX38" s="199">
        <v>0</v>
      </c>
      <c r="BY38" s="199">
        <v>0</v>
      </c>
      <c r="BZ38" s="199">
        <v>0</v>
      </c>
      <c r="CA38" s="199">
        <v>0</v>
      </c>
      <c r="CB38" s="199">
        <v>0</v>
      </c>
      <c r="CC38" s="199">
        <v>0</v>
      </c>
      <c r="CD38" s="199">
        <v>0</v>
      </c>
      <c r="CE38" s="222">
        <v>0</v>
      </c>
    </row>
    <row r="39" spans="2:83" x14ac:dyDescent="0.35">
      <c r="B39" s="221" t="s">
        <v>319</v>
      </c>
      <c r="D39" s="199">
        <v>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0</v>
      </c>
      <c r="AH39" s="199">
        <v>0</v>
      </c>
      <c r="AI39" s="199">
        <v>0</v>
      </c>
      <c r="AJ39" s="199">
        <v>0</v>
      </c>
      <c r="AK39" s="199">
        <v>0</v>
      </c>
      <c r="AL39" s="199">
        <v>0</v>
      </c>
      <c r="AM39" s="199">
        <v>0</v>
      </c>
      <c r="AN39" s="199">
        <v>48</v>
      </c>
      <c r="AO39" s="199">
        <v>57</v>
      </c>
      <c r="AP39" s="199">
        <v>74</v>
      </c>
      <c r="AQ39" s="199">
        <v>103</v>
      </c>
      <c r="AR39" s="199">
        <v>148</v>
      </c>
      <c r="AS39" s="199">
        <v>201</v>
      </c>
      <c r="AT39" s="199">
        <v>260</v>
      </c>
      <c r="AU39" s="199">
        <v>320</v>
      </c>
      <c r="AV39" s="199">
        <v>387</v>
      </c>
      <c r="AW39" s="199">
        <v>450</v>
      </c>
      <c r="AX39" s="199">
        <v>518</v>
      </c>
      <c r="AY39" s="199">
        <v>0</v>
      </c>
      <c r="AZ39" s="199">
        <v>0</v>
      </c>
      <c r="BA39" s="199">
        <v>0</v>
      </c>
      <c r="BB39" s="199">
        <v>0</v>
      </c>
      <c r="BC39" s="199">
        <v>0</v>
      </c>
      <c r="BD39" s="199">
        <v>0</v>
      </c>
      <c r="BE39" s="199">
        <v>0</v>
      </c>
      <c r="BF39" s="199">
        <v>0</v>
      </c>
      <c r="BG39" s="199">
        <v>0</v>
      </c>
      <c r="BH39" s="199">
        <v>0</v>
      </c>
      <c r="BI39" s="199">
        <v>0</v>
      </c>
      <c r="BJ39" s="199">
        <v>0</v>
      </c>
      <c r="BK39" s="199">
        <v>0</v>
      </c>
      <c r="BL39" s="199">
        <v>0</v>
      </c>
      <c r="BM39" s="199">
        <v>0</v>
      </c>
      <c r="BN39" s="199">
        <v>0</v>
      </c>
      <c r="BO39" s="199">
        <v>0</v>
      </c>
      <c r="BP39" s="199">
        <v>0</v>
      </c>
      <c r="BQ39" s="199">
        <v>0</v>
      </c>
      <c r="BR39" s="199">
        <v>0</v>
      </c>
      <c r="BS39" s="199">
        <v>0</v>
      </c>
      <c r="BT39" s="199">
        <v>0</v>
      </c>
      <c r="BU39" s="199">
        <v>0</v>
      </c>
      <c r="BV39" s="199">
        <v>0</v>
      </c>
      <c r="BW39" s="199">
        <v>0</v>
      </c>
      <c r="BX39" s="199">
        <v>0</v>
      </c>
      <c r="BY39" s="199">
        <v>0</v>
      </c>
      <c r="BZ39" s="199">
        <v>0</v>
      </c>
      <c r="CA39" s="199">
        <v>0</v>
      </c>
      <c r="CB39" s="199">
        <v>0</v>
      </c>
      <c r="CC39" s="199">
        <v>0</v>
      </c>
      <c r="CD39" s="199">
        <v>0</v>
      </c>
      <c r="CE39" s="222">
        <v>0</v>
      </c>
    </row>
    <row r="40" spans="2:83" ht="26.25" customHeight="1" x14ac:dyDescent="0.35">
      <c r="B40" s="209" t="s">
        <v>253</v>
      </c>
      <c r="D40" s="219">
        <v>0</v>
      </c>
      <c r="E40" s="219">
        <v>0</v>
      </c>
      <c r="F40" s="219">
        <v>0</v>
      </c>
      <c r="G40" s="219">
        <v>0</v>
      </c>
      <c r="H40" s="219">
        <v>0</v>
      </c>
      <c r="I40" s="219">
        <v>0</v>
      </c>
      <c r="J40" s="219">
        <v>0</v>
      </c>
      <c r="K40" s="219">
        <v>0</v>
      </c>
      <c r="L40" s="219">
        <v>0</v>
      </c>
      <c r="M40" s="219">
        <v>0</v>
      </c>
      <c r="N40" s="219">
        <v>0</v>
      </c>
      <c r="O40" s="219">
        <v>0</v>
      </c>
      <c r="P40" s="219">
        <v>0</v>
      </c>
      <c r="Q40" s="219">
        <v>0</v>
      </c>
      <c r="R40" s="219">
        <v>0</v>
      </c>
      <c r="S40" s="219">
        <v>0</v>
      </c>
      <c r="T40" s="219">
        <v>0</v>
      </c>
      <c r="U40" s="219">
        <v>0</v>
      </c>
      <c r="V40" s="219">
        <v>0</v>
      </c>
      <c r="W40" s="219">
        <v>0</v>
      </c>
      <c r="X40" s="219">
        <v>0</v>
      </c>
      <c r="Y40" s="219">
        <v>0</v>
      </c>
      <c r="Z40" s="219">
        <v>0</v>
      </c>
      <c r="AA40" s="219">
        <v>0</v>
      </c>
      <c r="AB40" s="219">
        <v>0</v>
      </c>
      <c r="AC40" s="219">
        <v>0</v>
      </c>
      <c r="AD40" s="219">
        <v>0</v>
      </c>
      <c r="AE40" s="219">
        <v>0</v>
      </c>
      <c r="AF40" s="219">
        <v>0</v>
      </c>
      <c r="AG40" s="219">
        <v>0</v>
      </c>
      <c r="AH40" s="219">
        <v>0</v>
      </c>
      <c r="AI40" s="219">
        <v>0</v>
      </c>
      <c r="AJ40" s="219">
        <v>0</v>
      </c>
      <c r="AK40" s="219">
        <v>0</v>
      </c>
      <c r="AL40" s="219">
        <v>0</v>
      </c>
      <c r="AM40" s="219">
        <v>0</v>
      </c>
      <c r="AN40" s="219">
        <v>0</v>
      </c>
      <c r="AO40" s="219">
        <v>0</v>
      </c>
      <c r="AP40" s="219">
        <v>0</v>
      </c>
      <c r="AQ40" s="219">
        <v>0</v>
      </c>
      <c r="AR40" s="219">
        <v>0</v>
      </c>
      <c r="AS40" s="219">
        <v>0</v>
      </c>
      <c r="AT40" s="219">
        <v>0</v>
      </c>
      <c r="AU40" s="219">
        <v>0</v>
      </c>
      <c r="AV40" s="219">
        <v>0</v>
      </c>
      <c r="AW40" s="219">
        <v>0</v>
      </c>
      <c r="AX40" s="219">
        <v>0</v>
      </c>
      <c r="AY40" s="219">
        <v>0</v>
      </c>
      <c r="AZ40" s="219">
        <v>1931</v>
      </c>
      <c r="BA40" s="219">
        <v>1252</v>
      </c>
      <c r="BB40" s="219">
        <v>1110</v>
      </c>
      <c r="BC40" s="219">
        <v>1177</v>
      </c>
      <c r="BD40" s="219">
        <v>1022</v>
      </c>
      <c r="BE40" s="219">
        <v>932</v>
      </c>
      <c r="BF40" s="219">
        <v>920</v>
      </c>
      <c r="BG40" s="219">
        <v>898</v>
      </c>
      <c r="BH40" s="219">
        <v>819</v>
      </c>
      <c r="BI40" s="219">
        <v>870</v>
      </c>
      <c r="BJ40" s="219">
        <v>927</v>
      </c>
      <c r="BK40" s="219">
        <v>818</v>
      </c>
      <c r="BL40" s="219">
        <v>1025</v>
      </c>
      <c r="BM40" s="219">
        <v>1538</v>
      </c>
      <c r="BN40" s="219">
        <v>1415</v>
      </c>
      <c r="BO40" s="219">
        <v>1515</v>
      </c>
      <c r="BP40" s="219">
        <v>1507</v>
      </c>
      <c r="BQ40" s="219">
        <v>1273</v>
      </c>
      <c r="BR40" s="219">
        <v>885</v>
      </c>
      <c r="BS40" s="219">
        <v>652</v>
      </c>
      <c r="BT40" s="219">
        <v>564</v>
      </c>
      <c r="BU40" s="219">
        <v>443</v>
      </c>
      <c r="BV40" s="219">
        <v>333</v>
      </c>
      <c r="BW40" s="219">
        <v>171</v>
      </c>
      <c r="BX40" s="219">
        <v>277</v>
      </c>
      <c r="BY40" s="219">
        <v>127</v>
      </c>
      <c r="BZ40" s="219">
        <v>72</v>
      </c>
      <c r="CA40" s="219">
        <v>51</v>
      </c>
      <c r="CB40" s="219">
        <v>43</v>
      </c>
      <c r="CC40" s="219">
        <v>28</v>
      </c>
      <c r="CD40" s="219">
        <v>27</v>
      </c>
      <c r="CE40" s="220">
        <v>26</v>
      </c>
    </row>
    <row r="41" spans="2:83" x14ac:dyDescent="0.35">
      <c r="B41" s="221" t="s">
        <v>316</v>
      </c>
      <c r="D41" s="219">
        <v>0</v>
      </c>
      <c r="E41" s="219">
        <v>0</v>
      </c>
      <c r="F41" s="219">
        <v>0</v>
      </c>
      <c r="G41" s="219">
        <v>0</v>
      </c>
      <c r="H41" s="219">
        <v>0</v>
      </c>
      <c r="I41" s="219">
        <v>0</v>
      </c>
      <c r="J41" s="219">
        <v>0</v>
      </c>
      <c r="K41" s="219">
        <v>0</v>
      </c>
      <c r="L41" s="219">
        <v>0</v>
      </c>
      <c r="M41" s="219">
        <v>0</v>
      </c>
      <c r="N41" s="219">
        <v>0</v>
      </c>
      <c r="O41" s="219">
        <v>0</v>
      </c>
      <c r="P41" s="219">
        <v>0</v>
      </c>
      <c r="Q41" s="219">
        <v>0</v>
      </c>
      <c r="R41" s="219">
        <v>0</v>
      </c>
      <c r="S41" s="219">
        <v>0</v>
      </c>
      <c r="T41" s="219">
        <v>0</v>
      </c>
      <c r="U41" s="219">
        <v>0</v>
      </c>
      <c r="V41" s="219">
        <v>0</v>
      </c>
      <c r="W41" s="219">
        <v>0</v>
      </c>
      <c r="X41" s="219">
        <v>0</v>
      </c>
      <c r="Y41" s="219">
        <v>0</v>
      </c>
      <c r="Z41" s="219">
        <v>0</v>
      </c>
      <c r="AA41" s="219">
        <v>0</v>
      </c>
      <c r="AB41" s="219">
        <v>0</v>
      </c>
      <c r="AC41" s="219">
        <v>0</v>
      </c>
      <c r="AD41" s="219">
        <v>0</v>
      </c>
      <c r="AE41" s="219">
        <v>0</v>
      </c>
      <c r="AF41" s="219">
        <v>0</v>
      </c>
      <c r="AG41" s="219">
        <v>0</v>
      </c>
      <c r="AH41" s="219">
        <v>0</v>
      </c>
      <c r="AI41" s="219">
        <v>0</v>
      </c>
      <c r="AJ41" s="219">
        <v>0</v>
      </c>
      <c r="AK41" s="219">
        <v>0</v>
      </c>
      <c r="AL41" s="219">
        <v>0</v>
      </c>
      <c r="AM41" s="219">
        <v>0</v>
      </c>
      <c r="AN41" s="219">
        <v>0</v>
      </c>
      <c r="AO41" s="219">
        <v>0</v>
      </c>
      <c r="AP41" s="219">
        <v>0</v>
      </c>
      <c r="AQ41" s="219">
        <v>0</v>
      </c>
      <c r="AR41" s="219">
        <v>0</v>
      </c>
      <c r="AS41" s="219">
        <v>0</v>
      </c>
      <c r="AT41" s="219">
        <v>0</v>
      </c>
      <c r="AU41" s="219">
        <v>0</v>
      </c>
      <c r="AV41" s="219">
        <v>0</v>
      </c>
      <c r="AW41" s="219">
        <v>0</v>
      </c>
      <c r="AX41" s="219">
        <v>0</v>
      </c>
      <c r="AY41" s="219">
        <v>0</v>
      </c>
      <c r="AZ41" s="219">
        <v>308</v>
      </c>
      <c r="BA41" s="219">
        <v>170</v>
      </c>
      <c r="BB41" s="219">
        <v>162</v>
      </c>
      <c r="BC41" s="219">
        <v>178</v>
      </c>
      <c r="BD41" s="219">
        <v>168</v>
      </c>
      <c r="BE41" s="219">
        <v>178</v>
      </c>
      <c r="BF41" s="219">
        <v>190</v>
      </c>
      <c r="BG41" s="219">
        <v>185</v>
      </c>
      <c r="BH41" s="219">
        <v>158</v>
      </c>
      <c r="BI41" s="219">
        <v>165</v>
      </c>
      <c r="BJ41" s="219">
        <v>157</v>
      </c>
      <c r="BK41" s="219">
        <v>142</v>
      </c>
      <c r="BL41" s="219">
        <v>244</v>
      </c>
      <c r="BM41" s="219">
        <v>321</v>
      </c>
      <c r="BN41" s="219">
        <v>234</v>
      </c>
      <c r="BO41" s="219">
        <v>212</v>
      </c>
      <c r="BP41" s="219">
        <v>178</v>
      </c>
      <c r="BQ41" s="219">
        <v>145</v>
      </c>
      <c r="BR41" s="219">
        <v>111</v>
      </c>
      <c r="BS41" s="219">
        <v>86</v>
      </c>
      <c r="BT41" s="219">
        <v>92</v>
      </c>
      <c r="BU41" s="219">
        <v>68</v>
      </c>
      <c r="BV41" s="219">
        <v>38</v>
      </c>
      <c r="BW41" s="219">
        <v>24</v>
      </c>
      <c r="BX41" s="219">
        <v>156</v>
      </c>
      <c r="BY41" s="219">
        <v>48</v>
      </c>
      <c r="BZ41" s="219">
        <v>21</v>
      </c>
      <c r="CA41" s="219">
        <v>17</v>
      </c>
      <c r="CB41" s="219">
        <v>19</v>
      </c>
      <c r="CC41" s="219">
        <v>19</v>
      </c>
      <c r="CD41" s="219">
        <v>17</v>
      </c>
      <c r="CE41" s="220">
        <v>17</v>
      </c>
    </row>
    <row r="42" spans="2:83" x14ac:dyDescent="0.35">
      <c r="B42" s="221" t="s">
        <v>317</v>
      </c>
      <c r="D42" s="219">
        <v>0</v>
      </c>
      <c r="E42" s="219">
        <v>0</v>
      </c>
      <c r="F42" s="219">
        <v>0</v>
      </c>
      <c r="G42" s="219">
        <v>0</v>
      </c>
      <c r="H42" s="219">
        <v>0</v>
      </c>
      <c r="I42" s="219">
        <v>0</v>
      </c>
      <c r="J42" s="219">
        <v>0</v>
      </c>
      <c r="K42" s="219">
        <v>0</v>
      </c>
      <c r="L42" s="219">
        <v>0</v>
      </c>
      <c r="M42" s="219">
        <v>0</v>
      </c>
      <c r="N42" s="219">
        <v>0</v>
      </c>
      <c r="O42" s="219">
        <v>0</v>
      </c>
      <c r="P42" s="219">
        <v>0</v>
      </c>
      <c r="Q42" s="219">
        <v>0</v>
      </c>
      <c r="R42" s="219">
        <v>0</v>
      </c>
      <c r="S42" s="219">
        <v>0</v>
      </c>
      <c r="T42" s="219">
        <v>0</v>
      </c>
      <c r="U42" s="219">
        <v>0</v>
      </c>
      <c r="V42" s="219">
        <v>0</v>
      </c>
      <c r="W42" s="219">
        <v>0</v>
      </c>
      <c r="X42" s="219">
        <v>0</v>
      </c>
      <c r="Y42" s="219">
        <v>0</v>
      </c>
      <c r="Z42" s="219">
        <v>0</v>
      </c>
      <c r="AA42" s="219">
        <v>0</v>
      </c>
      <c r="AB42" s="219">
        <v>0</v>
      </c>
      <c r="AC42" s="219">
        <v>0</v>
      </c>
      <c r="AD42" s="219">
        <v>0</v>
      </c>
      <c r="AE42" s="219">
        <v>0</v>
      </c>
      <c r="AF42" s="219">
        <v>0</v>
      </c>
      <c r="AG42" s="219">
        <v>0</v>
      </c>
      <c r="AH42" s="219">
        <v>0</v>
      </c>
      <c r="AI42" s="219">
        <v>0</v>
      </c>
      <c r="AJ42" s="219">
        <v>0</v>
      </c>
      <c r="AK42" s="219">
        <v>0</v>
      </c>
      <c r="AL42" s="219">
        <v>0</v>
      </c>
      <c r="AM42" s="219">
        <v>0</v>
      </c>
      <c r="AN42" s="219">
        <v>0</v>
      </c>
      <c r="AO42" s="219">
        <v>0</v>
      </c>
      <c r="AP42" s="219">
        <v>0</v>
      </c>
      <c r="AQ42" s="219">
        <v>0</v>
      </c>
      <c r="AR42" s="219">
        <v>0</v>
      </c>
      <c r="AS42" s="219">
        <v>0</v>
      </c>
      <c r="AT42" s="219">
        <v>0</v>
      </c>
      <c r="AU42" s="219">
        <v>0</v>
      </c>
      <c r="AV42" s="219">
        <v>0</v>
      </c>
      <c r="AW42" s="219">
        <v>0</v>
      </c>
      <c r="AX42" s="219">
        <v>0</v>
      </c>
      <c r="AY42" s="219">
        <v>0</v>
      </c>
      <c r="AZ42" s="219">
        <v>48</v>
      </c>
      <c r="BA42" s="219">
        <v>25</v>
      </c>
      <c r="BB42" s="219">
        <v>23</v>
      </c>
      <c r="BC42" s="219">
        <v>24</v>
      </c>
      <c r="BD42" s="219">
        <v>21</v>
      </c>
      <c r="BE42" s="219">
        <v>20</v>
      </c>
      <c r="BF42" s="219">
        <v>19</v>
      </c>
      <c r="BG42" s="219">
        <v>18</v>
      </c>
      <c r="BH42" s="219">
        <v>14</v>
      </c>
      <c r="BI42" s="219">
        <v>15</v>
      </c>
      <c r="BJ42" s="219">
        <v>15</v>
      </c>
      <c r="BK42" s="219">
        <v>13</v>
      </c>
      <c r="BL42" s="219">
        <v>21</v>
      </c>
      <c r="BM42" s="219">
        <v>30</v>
      </c>
      <c r="BN42" s="219">
        <v>22</v>
      </c>
      <c r="BO42" s="219">
        <v>19</v>
      </c>
      <c r="BP42" s="219">
        <v>18</v>
      </c>
      <c r="BQ42" s="219">
        <v>15</v>
      </c>
      <c r="BR42" s="219">
        <v>11</v>
      </c>
      <c r="BS42" s="219">
        <v>9</v>
      </c>
      <c r="BT42" s="219">
        <v>8</v>
      </c>
      <c r="BU42" s="219">
        <v>6</v>
      </c>
      <c r="BV42" s="219">
        <v>3</v>
      </c>
      <c r="BW42" s="219">
        <v>0</v>
      </c>
      <c r="BX42" s="219">
        <v>0</v>
      </c>
      <c r="BY42" s="219">
        <v>0</v>
      </c>
      <c r="BZ42" s="219">
        <v>0</v>
      </c>
      <c r="CA42" s="219">
        <v>0</v>
      </c>
      <c r="CB42" s="219">
        <v>0</v>
      </c>
      <c r="CC42" s="219">
        <v>0</v>
      </c>
      <c r="CD42" s="219">
        <v>0</v>
      </c>
      <c r="CE42" s="220">
        <v>0</v>
      </c>
    </row>
    <row r="43" spans="2:83" x14ac:dyDescent="0.35">
      <c r="B43" s="221" t="s">
        <v>318</v>
      </c>
      <c r="D43" s="219">
        <v>0</v>
      </c>
      <c r="E43" s="219">
        <v>0</v>
      </c>
      <c r="F43" s="219">
        <v>0</v>
      </c>
      <c r="G43" s="219">
        <v>0</v>
      </c>
      <c r="H43" s="219">
        <v>0</v>
      </c>
      <c r="I43" s="219">
        <v>0</v>
      </c>
      <c r="J43" s="219">
        <v>0</v>
      </c>
      <c r="K43" s="219">
        <v>0</v>
      </c>
      <c r="L43" s="219">
        <v>0</v>
      </c>
      <c r="M43" s="219">
        <v>0</v>
      </c>
      <c r="N43" s="219">
        <v>0</v>
      </c>
      <c r="O43" s="219">
        <v>0</v>
      </c>
      <c r="P43" s="219">
        <v>0</v>
      </c>
      <c r="Q43" s="219">
        <v>0</v>
      </c>
      <c r="R43" s="219">
        <v>0</v>
      </c>
      <c r="S43" s="219">
        <v>0</v>
      </c>
      <c r="T43" s="219">
        <v>0</v>
      </c>
      <c r="U43" s="219">
        <v>0</v>
      </c>
      <c r="V43" s="219">
        <v>0</v>
      </c>
      <c r="W43" s="219">
        <v>0</v>
      </c>
      <c r="X43" s="219">
        <v>0</v>
      </c>
      <c r="Y43" s="219">
        <v>0</v>
      </c>
      <c r="Z43" s="219">
        <v>0</v>
      </c>
      <c r="AA43" s="219">
        <v>0</v>
      </c>
      <c r="AB43" s="219">
        <v>0</v>
      </c>
      <c r="AC43" s="219">
        <v>0</v>
      </c>
      <c r="AD43" s="219">
        <v>0</v>
      </c>
      <c r="AE43" s="219">
        <v>0</v>
      </c>
      <c r="AF43" s="219">
        <v>0</v>
      </c>
      <c r="AG43" s="219">
        <v>0</v>
      </c>
      <c r="AH43" s="219">
        <v>0</v>
      </c>
      <c r="AI43" s="219">
        <v>0</v>
      </c>
      <c r="AJ43" s="219">
        <v>0</v>
      </c>
      <c r="AK43" s="219">
        <v>0</v>
      </c>
      <c r="AL43" s="219">
        <v>0</v>
      </c>
      <c r="AM43" s="219">
        <v>0</v>
      </c>
      <c r="AN43" s="219">
        <v>0</v>
      </c>
      <c r="AO43" s="219">
        <v>0</v>
      </c>
      <c r="AP43" s="219">
        <v>0</v>
      </c>
      <c r="AQ43" s="219">
        <v>0</v>
      </c>
      <c r="AR43" s="219">
        <v>0</v>
      </c>
      <c r="AS43" s="219">
        <v>0</v>
      </c>
      <c r="AT43" s="219">
        <v>0</v>
      </c>
      <c r="AU43" s="219">
        <v>0</v>
      </c>
      <c r="AV43" s="219">
        <v>0</v>
      </c>
      <c r="AW43" s="219">
        <v>0</v>
      </c>
      <c r="AX43" s="219">
        <v>0</v>
      </c>
      <c r="AY43" s="219">
        <v>0</v>
      </c>
      <c r="AZ43" s="219">
        <v>1389</v>
      </c>
      <c r="BA43" s="219">
        <v>962</v>
      </c>
      <c r="BB43" s="219">
        <v>846</v>
      </c>
      <c r="BC43" s="219">
        <v>888</v>
      </c>
      <c r="BD43" s="219">
        <v>764</v>
      </c>
      <c r="BE43" s="219">
        <v>666</v>
      </c>
      <c r="BF43" s="219">
        <v>646</v>
      </c>
      <c r="BG43" s="219">
        <v>631</v>
      </c>
      <c r="BH43" s="219">
        <v>588</v>
      </c>
      <c r="BI43" s="219">
        <v>632</v>
      </c>
      <c r="BJ43" s="219">
        <v>691</v>
      </c>
      <c r="BK43" s="219">
        <v>609</v>
      </c>
      <c r="BL43" s="219">
        <v>695</v>
      </c>
      <c r="BM43" s="219">
        <v>1072</v>
      </c>
      <c r="BN43" s="219">
        <v>1069</v>
      </c>
      <c r="BO43" s="219">
        <v>1208</v>
      </c>
      <c r="BP43" s="219">
        <v>1242</v>
      </c>
      <c r="BQ43" s="219">
        <v>1045</v>
      </c>
      <c r="BR43" s="219">
        <v>710</v>
      </c>
      <c r="BS43" s="219">
        <v>522</v>
      </c>
      <c r="BT43" s="219">
        <v>424</v>
      </c>
      <c r="BU43" s="219">
        <v>333</v>
      </c>
      <c r="BV43" s="219">
        <v>274</v>
      </c>
      <c r="BW43" s="219">
        <v>138</v>
      </c>
      <c r="BX43" s="219">
        <v>97</v>
      </c>
      <c r="BY43" s="219">
        <v>66</v>
      </c>
      <c r="BZ43" s="219">
        <v>41</v>
      </c>
      <c r="CA43" s="219">
        <v>26</v>
      </c>
      <c r="CB43" s="219">
        <v>15</v>
      </c>
      <c r="CC43" s="219">
        <v>0</v>
      </c>
      <c r="CD43" s="219">
        <v>0</v>
      </c>
      <c r="CE43" s="220">
        <v>0</v>
      </c>
    </row>
    <row r="44" spans="2:83" x14ac:dyDescent="0.35">
      <c r="B44" s="221" t="s">
        <v>319</v>
      </c>
      <c r="D44" s="199">
        <v>0</v>
      </c>
      <c r="E44" s="199">
        <v>0</v>
      </c>
      <c r="F44" s="199">
        <v>0</v>
      </c>
      <c r="G44" s="199">
        <v>0</v>
      </c>
      <c r="H44" s="199">
        <v>0</v>
      </c>
      <c r="I44" s="199">
        <v>0</v>
      </c>
      <c r="J44" s="199">
        <v>0</v>
      </c>
      <c r="K44" s="199">
        <v>0</v>
      </c>
      <c r="L44" s="199">
        <v>0</v>
      </c>
      <c r="M44" s="199">
        <v>0</v>
      </c>
      <c r="N44" s="199">
        <v>0</v>
      </c>
      <c r="O44" s="199">
        <v>0</v>
      </c>
      <c r="P44" s="199">
        <v>0</v>
      </c>
      <c r="Q44" s="199">
        <v>0</v>
      </c>
      <c r="R44" s="199">
        <v>0</v>
      </c>
      <c r="S44" s="199">
        <v>0</v>
      </c>
      <c r="T44" s="199">
        <v>0</v>
      </c>
      <c r="U44" s="199">
        <v>0</v>
      </c>
      <c r="V44" s="199">
        <v>0</v>
      </c>
      <c r="W44" s="199">
        <v>0</v>
      </c>
      <c r="X44" s="199">
        <v>0</v>
      </c>
      <c r="Y44" s="199">
        <v>0</v>
      </c>
      <c r="Z44" s="199">
        <v>0</v>
      </c>
      <c r="AA44" s="199">
        <v>0</v>
      </c>
      <c r="AB44" s="199">
        <v>0</v>
      </c>
      <c r="AC44" s="199">
        <v>0</v>
      </c>
      <c r="AD44" s="199">
        <v>0</v>
      </c>
      <c r="AE44" s="199">
        <v>0</v>
      </c>
      <c r="AF44" s="199">
        <v>0</v>
      </c>
      <c r="AG44" s="199">
        <v>0</v>
      </c>
      <c r="AH44" s="199">
        <v>0</v>
      </c>
      <c r="AI44" s="199">
        <v>0</v>
      </c>
      <c r="AJ44" s="199">
        <v>0</v>
      </c>
      <c r="AK44" s="199">
        <v>0</v>
      </c>
      <c r="AL44" s="199">
        <v>0</v>
      </c>
      <c r="AM44" s="199">
        <v>0</v>
      </c>
      <c r="AN44" s="199">
        <v>0</v>
      </c>
      <c r="AO44" s="199">
        <v>0</v>
      </c>
      <c r="AP44" s="199">
        <v>0</v>
      </c>
      <c r="AQ44" s="199">
        <v>0</v>
      </c>
      <c r="AR44" s="199">
        <v>0</v>
      </c>
      <c r="AS44" s="199">
        <v>0</v>
      </c>
      <c r="AT44" s="199">
        <v>0</v>
      </c>
      <c r="AU44" s="199">
        <v>0</v>
      </c>
      <c r="AV44" s="199">
        <v>0</v>
      </c>
      <c r="AW44" s="199">
        <v>0</v>
      </c>
      <c r="AX44" s="199">
        <v>0</v>
      </c>
      <c r="AY44" s="199">
        <v>0</v>
      </c>
      <c r="AZ44" s="199">
        <v>187</v>
      </c>
      <c r="BA44" s="199">
        <v>96</v>
      </c>
      <c r="BB44" s="199">
        <v>79</v>
      </c>
      <c r="BC44" s="199">
        <v>87</v>
      </c>
      <c r="BD44" s="199">
        <v>69</v>
      </c>
      <c r="BE44" s="199">
        <v>67</v>
      </c>
      <c r="BF44" s="199">
        <v>65</v>
      </c>
      <c r="BG44" s="199">
        <v>64</v>
      </c>
      <c r="BH44" s="199">
        <v>59</v>
      </c>
      <c r="BI44" s="199">
        <v>58</v>
      </c>
      <c r="BJ44" s="199">
        <v>64</v>
      </c>
      <c r="BK44" s="199">
        <v>54</v>
      </c>
      <c r="BL44" s="199">
        <v>66</v>
      </c>
      <c r="BM44" s="199">
        <v>114</v>
      </c>
      <c r="BN44" s="219">
        <v>91</v>
      </c>
      <c r="BO44" s="219">
        <v>77</v>
      </c>
      <c r="BP44" s="219">
        <v>69</v>
      </c>
      <c r="BQ44" s="219">
        <v>68</v>
      </c>
      <c r="BR44" s="219">
        <v>53</v>
      </c>
      <c r="BS44" s="219">
        <v>35</v>
      </c>
      <c r="BT44" s="219">
        <v>41</v>
      </c>
      <c r="BU44" s="219">
        <v>36</v>
      </c>
      <c r="BV44" s="219">
        <v>19</v>
      </c>
      <c r="BW44" s="219">
        <v>8</v>
      </c>
      <c r="BX44" s="219">
        <v>24</v>
      </c>
      <c r="BY44" s="219">
        <v>13</v>
      </c>
      <c r="BZ44" s="219">
        <v>9</v>
      </c>
      <c r="CA44" s="219">
        <v>8</v>
      </c>
      <c r="CB44" s="219">
        <v>9</v>
      </c>
      <c r="CC44" s="219">
        <v>10</v>
      </c>
      <c r="CD44" s="219">
        <v>9</v>
      </c>
      <c r="CE44" s="220">
        <v>9</v>
      </c>
    </row>
    <row r="45" spans="2:83" ht="26.25" customHeight="1" x14ac:dyDescent="0.35">
      <c r="B45" s="209" t="s">
        <v>254</v>
      </c>
      <c r="D45" s="219">
        <v>0</v>
      </c>
      <c r="E45" s="219">
        <v>0</v>
      </c>
      <c r="F45" s="219">
        <v>0</v>
      </c>
      <c r="G45" s="219">
        <v>0</v>
      </c>
      <c r="H45" s="219">
        <v>0</v>
      </c>
      <c r="I45" s="219">
        <v>0</v>
      </c>
      <c r="J45" s="219">
        <v>0</v>
      </c>
      <c r="K45" s="219">
        <v>0</v>
      </c>
      <c r="L45" s="219">
        <v>0</v>
      </c>
      <c r="M45" s="219">
        <v>0</v>
      </c>
      <c r="N45" s="219">
        <v>0</v>
      </c>
      <c r="O45" s="219">
        <v>0</v>
      </c>
      <c r="P45" s="219">
        <v>0</v>
      </c>
      <c r="Q45" s="219">
        <v>0</v>
      </c>
      <c r="R45" s="219">
        <v>0</v>
      </c>
      <c r="S45" s="219">
        <v>0</v>
      </c>
      <c r="T45" s="219">
        <v>0</v>
      </c>
      <c r="U45" s="219">
        <v>0</v>
      </c>
      <c r="V45" s="219">
        <v>0</v>
      </c>
      <c r="W45" s="219">
        <v>0</v>
      </c>
      <c r="X45" s="219">
        <v>0</v>
      </c>
      <c r="Y45" s="219">
        <v>0</v>
      </c>
      <c r="Z45" s="219">
        <v>0</v>
      </c>
      <c r="AA45" s="219">
        <v>0</v>
      </c>
      <c r="AB45" s="219">
        <v>0</v>
      </c>
      <c r="AC45" s="219">
        <v>0</v>
      </c>
      <c r="AD45" s="219">
        <v>0</v>
      </c>
      <c r="AE45" s="219">
        <v>0</v>
      </c>
      <c r="AF45" s="219">
        <v>0</v>
      </c>
      <c r="AG45" s="219">
        <v>0</v>
      </c>
      <c r="AH45" s="219">
        <v>0</v>
      </c>
      <c r="AI45" s="219">
        <v>0</v>
      </c>
      <c r="AJ45" s="219">
        <v>0</v>
      </c>
      <c r="AK45" s="219">
        <v>0</v>
      </c>
      <c r="AL45" s="219">
        <v>0</v>
      </c>
      <c r="AM45" s="219">
        <v>0</v>
      </c>
      <c r="AN45" s="219">
        <v>0</v>
      </c>
      <c r="AO45" s="219">
        <v>0</v>
      </c>
      <c r="AP45" s="219">
        <v>0</v>
      </c>
      <c r="AQ45" s="219">
        <v>0</v>
      </c>
      <c r="AR45" s="219">
        <v>0</v>
      </c>
      <c r="AS45" s="219">
        <v>0</v>
      </c>
      <c r="AT45" s="219">
        <v>0</v>
      </c>
      <c r="AU45" s="219">
        <v>11</v>
      </c>
      <c r="AV45" s="219">
        <v>13</v>
      </c>
      <c r="AW45" s="219">
        <v>12</v>
      </c>
      <c r="AX45" s="219">
        <v>11</v>
      </c>
      <c r="AY45" s="219">
        <v>13</v>
      </c>
      <c r="AZ45" s="219">
        <v>12</v>
      </c>
      <c r="BA45" s="219">
        <v>11</v>
      </c>
      <c r="BB45" s="219">
        <v>13</v>
      </c>
      <c r="BC45" s="219">
        <v>13</v>
      </c>
      <c r="BD45" s="219">
        <v>15</v>
      </c>
      <c r="BE45" s="219">
        <v>17</v>
      </c>
      <c r="BF45" s="219">
        <v>17</v>
      </c>
      <c r="BG45" s="219">
        <v>25</v>
      </c>
      <c r="BH45" s="219">
        <v>29</v>
      </c>
      <c r="BI45" s="219">
        <v>31</v>
      </c>
      <c r="BJ45" s="219">
        <v>30</v>
      </c>
      <c r="BK45" s="219">
        <v>44</v>
      </c>
      <c r="BL45" s="219">
        <v>54</v>
      </c>
      <c r="BM45" s="219">
        <v>56</v>
      </c>
      <c r="BN45" s="219">
        <v>54</v>
      </c>
      <c r="BO45" s="219">
        <v>57</v>
      </c>
      <c r="BP45" s="219">
        <v>60</v>
      </c>
      <c r="BQ45" s="219">
        <v>58</v>
      </c>
      <c r="BR45" s="219">
        <v>59</v>
      </c>
      <c r="BS45" s="219">
        <v>62</v>
      </c>
      <c r="BT45" s="219">
        <v>61</v>
      </c>
      <c r="BU45" s="219">
        <v>59</v>
      </c>
      <c r="BV45" s="219">
        <v>58</v>
      </c>
      <c r="BW45" s="219">
        <v>55</v>
      </c>
      <c r="BX45" s="219">
        <v>49</v>
      </c>
      <c r="BY45" s="219">
        <v>46</v>
      </c>
      <c r="BZ45" s="219">
        <v>45</v>
      </c>
      <c r="CA45" s="219">
        <v>46</v>
      </c>
      <c r="CB45" s="219">
        <v>46</v>
      </c>
      <c r="CC45" s="219">
        <v>46</v>
      </c>
      <c r="CD45" s="219">
        <v>47</v>
      </c>
      <c r="CE45" s="220">
        <v>48</v>
      </c>
    </row>
    <row r="46" spans="2:83" x14ac:dyDescent="0.35">
      <c r="B46" s="209" t="s">
        <v>257</v>
      </c>
      <c r="D46" s="219">
        <v>0</v>
      </c>
      <c r="E46" s="219">
        <v>0</v>
      </c>
      <c r="F46" s="219">
        <v>0</v>
      </c>
      <c r="G46" s="219">
        <v>0</v>
      </c>
      <c r="H46" s="219">
        <v>0</v>
      </c>
      <c r="I46" s="219">
        <v>0</v>
      </c>
      <c r="J46" s="219">
        <v>0</v>
      </c>
      <c r="K46" s="219">
        <v>0</v>
      </c>
      <c r="L46" s="219">
        <v>0</v>
      </c>
      <c r="M46" s="219">
        <v>0</v>
      </c>
      <c r="N46" s="219">
        <v>0</v>
      </c>
      <c r="O46" s="219">
        <v>0</v>
      </c>
      <c r="P46" s="219">
        <v>0</v>
      </c>
      <c r="Q46" s="219">
        <v>0</v>
      </c>
      <c r="R46" s="219">
        <v>0</v>
      </c>
      <c r="S46" s="219">
        <v>0</v>
      </c>
      <c r="T46" s="219">
        <v>0</v>
      </c>
      <c r="U46" s="219">
        <v>0</v>
      </c>
      <c r="V46" s="219">
        <v>0</v>
      </c>
      <c r="W46" s="219">
        <v>0</v>
      </c>
      <c r="X46" s="219">
        <v>0</v>
      </c>
      <c r="Y46" s="219">
        <v>0</v>
      </c>
      <c r="Z46" s="219">
        <v>0</v>
      </c>
      <c r="AA46" s="219">
        <v>0</v>
      </c>
      <c r="AB46" s="219">
        <v>0</v>
      </c>
      <c r="AC46" s="219">
        <v>0</v>
      </c>
      <c r="AD46" s="219">
        <v>0</v>
      </c>
      <c r="AE46" s="219">
        <v>0</v>
      </c>
      <c r="AF46" s="219">
        <v>34</v>
      </c>
      <c r="AG46" s="219">
        <v>55</v>
      </c>
      <c r="AH46" s="219">
        <v>75</v>
      </c>
      <c r="AI46" s="219">
        <v>105</v>
      </c>
      <c r="AJ46" s="219">
        <v>147</v>
      </c>
      <c r="AK46" s="219">
        <v>177</v>
      </c>
      <c r="AL46" s="219">
        <v>214</v>
      </c>
      <c r="AM46" s="219">
        <v>263</v>
      </c>
      <c r="AN46" s="219">
        <v>314</v>
      </c>
      <c r="AO46" s="219">
        <v>367</v>
      </c>
      <c r="AP46" s="219">
        <v>422</v>
      </c>
      <c r="AQ46" s="219">
        <v>474</v>
      </c>
      <c r="AR46" s="219">
        <v>520</v>
      </c>
      <c r="AS46" s="219">
        <v>565</v>
      </c>
      <c r="AT46" s="219">
        <v>607</v>
      </c>
      <c r="AU46" s="219">
        <v>654</v>
      </c>
      <c r="AV46" s="219">
        <v>0</v>
      </c>
      <c r="AW46" s="219">
        <v>0</v>
      </c>
      <c r="AX46" s="219">
        <v>0</v>
      </c>
      <c r="AY46" s="219">
        <v>0</v>
      </c>
      <c r="AZ46" s="219">
        <v>0</v>
      </c>
      <c r="BA46" s="219">
        <v>0</v>
      </c>
      <c r="BB46" s="219">
        <v>0</v>
      </c>
      <c r="BC46" s="219">
        <v>0</v>
      </c>
      <c r="BD46" s="219">
        <v>0</v>
      </c>
      <c r="BE46" s="219">
        <v>0</v>
      </c>
      <c r="BF46" s="219">
        <v>0</v>
      </c>
      <c r="BG46" s="219">
        <v>0</v>
      </c>
      <c r="BH46" s="219">
        <v>0</v>
      </c>
      <c r="BI46" s="219">
        <v>0</v>
      </c>
      <c r="BJ46" s="219">
        <v>0</v>
      </c>
      <c r="BK46" s="219">
        <v>0</v>
      </c>
      <c r="BL46" s="219">
        <v>0</v>
      </c>
      <c r="BM46" s="219">
        <v>0</v>
      </c>
      <c r="BN46" s="219">
        <v>0</v>
      </c>
      <c r="BO46" s="219">
        <v>0</v>
      </c>
      <c r="BP46" s="219">
        <v>0</v>
      </c>
      <c r="BQ46" s="219">
        <v>0</v>
      </c>
      <c r="BR46" s="219">
        <v>0</v>
      </c>
      <c r="BS46" s="219">
        <v>0</v>
      </c>
      <c r="BT46" s="219">
        <v>0</v>
      </c>
      <c r="BU46" s="219">
        <v>0</v>
      </c>
      <c r="BV46" s="219">
        <v>0</v>
      </c>
      <c r="BW46" s="219">
        <v>0</v>
      </c>
      <c r="BX46" s="219">
        <v>0</v>
      </c>
      <c r="BY46" s="219">
        <v>0</v>
      </c>
      <c r="BZ46" s="219">
        <v>0</v>
      </c>
      <c r="CA46" s="219">
        <v>0</v>
      </c>
      <c r="CB46" s="219">
        <v>0</v>
      </c>
      <c r="CC46" s="219">
        <v>0</v>
      </c>
      <c r="CD46" s="219">
        <v>0</v>
      </c>
      <c r="CE46" s="220">
        <v>0</v>
      </c>
    </row>
    <row r="47" spans="2:83" x14ac:dyDescent="0.35">
      <c r="B47" s="209" t="s">
        <v>259</v>
      </c>
      <c r="D47" s="199">
        <v>0</v>
      </c>
      <c r="E47" s="199">
        <v>0</v>
      </c>
      <c r="F47" s="199">
        <v>0</v>
      </c>
      <c r="G47" s="199">
        <v>0</v>
      </c>
      <c r="H47" s="199">
        <v>0</v>
      </c>
      <c r="I47" s="199">
        <v>0</v>
      </c>
      <c r="J47" s="199">
        <v>0</v>
      </c>
      <c r="K47" s="199">
        <v>0</v>
      </c>
      <c r="L47" s="199">
        <v>0</v>
      </c>
      <c r="M47" s="199">
        <v>0</v>
      </c>
      <c r="N47" s="199">
        <v>0</v>
      </c>
      <c r="O47" s="199">
        <v>0</v>
      </c>
      <c r="P47" s="199">
        <v>0</v>
      </c>
      <c r="Q47" s="199">
        <v>0</v>
      </c>
      <c r="R47" s="199">
        <v>0</v>
      </c>
      <c r="S47" s="199">
        <v>0</v>
      </c>
      <c r="T47" s="199">
        <v>0</v>
      </c>
      <c r="U47" s="199">
        <v>0</v>
      </c>
      <c r="V47" s="199">
        <v>0</v>
      </c>
      <c r="W47" s="199">
        <v>0</v>
      </c>
      <c r="X47" s="199">
        <v>0</v>
      </c>
      <c r="Y47" s="199">
        <v>0</v>
      </c>
      <c r="Z47" s="199">
        <v>0</v>
      </c>
      <c r="AA47" s="199">
        <v>0</v>
      </c>
      <c r="AB47" s="199">
        <v>0</v>
      </c>
      <c r="AC47" s="199">
        <v>0</v>
      </c>
      <c r="AD47" s="199">
        <v>0</v>
      </c>
      <c r="AE47" s="199">
        <v>0</v>
      </c>
      <c r="AF47" s="199">
        <v>0</v>
      </c>
      <c r="AG47" s="199">
        <v>0</v>
      </c>
      <c r="AH47" s="199">
        <v>311</v>
      </c>
      <c r="AI47" s="199">
        <v>381</v>
      </c>
      <c r="AJ47" s="199">
        <v>438</v>
      </c>
      <c r="AK47" s="199">
        <v>469</v>
      </c>
      <c r="AL47" s="199">
        <v>508</v>
      </c>
      <c r="AM47" s="199">
        <v>537</v>
      </c>
      <c r="AN47" s="199">
        <v>517</v>
      </c>
      <c r="AO47" s="199">
        <v>576</v>
      </c>
      <c r="AP47" s="199">
        <v>607</v>
      </c>
      <c r="AQ47" s="199">
        <v>686</v>
      </c>
      <c r="AR47" s="199">
        <v>710</v>
      </c>
      <c r="AS47" s="199">
        <v>724</v>
      </c>
      <c r="AT47" s="199">
        <v>777</v>
      </c>
      <c r="AU47" s="199">
        <v>821</v>
      </c>
      <c r="AV47" s="199">
        <v>839</v>
      </c>
      <c r="AW47" s="199">
        <v>886</v>
      </c>
      <c r="AX47" s="199">
        <v>918</v>
      </c>
      <c r="AY47" s="199">
        <v>964</v>
      </c>
      <c r="AZ47" s="199">
        <v>1010</v>
      </c>
      <c r="BA47" s="199">
        <v>0</v>
      </c>
      <c r="BB47" s="199">
        <v>0</v>
      </c>
      <c r="BC47" s="199">
        <v>0</v>
      </c>
      <c r="BD47" s="199">
        <v>0</v>
      </c>
      <c r="BE47" s="199">
        <v>0</v>
      </c>
      <c r="BF47" s="199">
        <v>0</v>
      </c>
      <c r="BG47" s="199">
        <v>0</v>
      </c>
      <c r="BH47" s="199">
        <v>0</v>
      </c>
      <c r="BI47" s="199">
        <v>0</v>
      </c>
      <c r="BJ47" s="199">
        <v>0</v>
      </c>
      <c r="BK47" s="199">
        <v>0</v>
      </c>
      <c r="BL47" s="199">
        <v>0</v>
      </c>
      <c r="BM47" s="199">
        <v>0</v>
      </c>
      <c r="BN47" s="199">
        <v>0</v>
      </c>
      <c r="BO47" s="199">
        <v>0</v>
      </c>
      <c r="BP47" s="199">
        <v>0</v>
      </c>
      <c r="BQ47" s="199">
        <v>0</v>
      </c>
      <c r="BR47" s="199">
        <v>0</v>
      </c>
      <c r="BS47" s="199">
        <v>0</v>
      </c>
      <c r="BT47" s="199">
        <v>0</v>
      </c>
      <c r="BU47" s="199">
        <v>0</v>
      </c>
      <c r="BV47" s="199">
        <v>0</v>
      </c>
      <c r="BW47" s="199">
        <v>0</v>
      </c>
      <c r="BX47" s="199">
        <v>0</v>
      </c>
      <c r="BY47" s="199">
        <v>0</v>
      </c>
      <c r="BZ47" s="199">
        <v>0</v>
      </c>
      <c r="CA47" s="199">
        <v>0</v>
      </c>
      <c r="CB47" s="199">
        <v>0</v>
      </c>
      <c r="CC47" s="199">
        <v>0</v>
      </c>
      <c r="CD47" s="199">
        <v>0</v>
      </c>
      <c r="CE47" s="222">
        <v>0</v>
      </c>
    </row>
    <row r="48" spans="2:83" x14ac:dyDescent="0.35">
      <c r="B48" s="209" t="s">
        <v>262</v>
      </c>
      <c r="D48" s="199">
        <v>0</v>
      </c>
      <c r="E48" s="199">
        <v>0</v>
      </c>
      <c r="F48" s="199">
        <v>0</v>
      </c>
      <c r="G48" s="199">
        <v>0</v>
      </c>
      <c r="H48" s="199">
        <v>0</v>
      </c>
      <c r="I48" s="199">
        <v>0</v>
      </c>
      <c r="J48" s="199">
        <v>0</v>
      </c>
      <c r="K48" s="199">
        <v>0</v>
      </c>
      <c r="L48" s="199">
        <v>0</v>
      </c>
      <c r="M48" s="199">
        <v>0</v>
      </c>
      <c r="N48" s="199">
        <v>0</v>
      </c>
      <c r="O48" s="199">
        <v>0</v>
      </c>
      <c r="P48" s="199">
        <v>0</v>
      </c>
      <c r="Q48" s="199">
        <v>0</v>
      </c>
      <c r="R48" s="199">
        <v>0</v>
      </c>
      <c r="S48" s="199">
        <v>0</v>
      </c>
      <c r="T48" s="199">
        <v>0</v>
      </c>
      <c r="U48" s="199">
        <v>0</v>
      </c>
      <c r="V48" s="199">
        <v>0</v>
      </c>
      <c r="W48" s="199">
        <v>0</v>
      </c>
      <c r="X48" s="199">
        <v>0</v>
      </c>
      <c r="Y48" s="199">
        <v>0</v>
      </c>
      <c r="Z48" s="199">
        <v>0</v>
      </c>
      <c r="AA48" s="199">
        <v>0</v>
      </c>
      <c r="AB48" s="199">
        <v>0</v>
      </c>
      <c r="AC48" s="199">
        <v>0</v>
      </c>
      <c r="AD48" s="199">
        <v>0</v>
      </c>
      <c r="AE48" s="199">
        <v>0</v>
      </c>
      <c r="AF48" s="199">
        <v>0</v>
      </c>
      <c r="AG48" s="199">
        <v>0</v>
      </c>
      <c r="AH48" s="199">
        <v>0</v>
      </c>
      <c r="AI48" s="199">
        <v>0</v>
      </c>
      <c r="AJ48" s="199">
        <v>0</v>
      </c>
      <c r="AK48" s="199">
        <v>0</v>
      </c>
      <c r="AL48" s="199">
        <v>0</v>
      </c>
      <c r="AM48" s="199">
        <v>0</v>
      </c>
      <c r="AN48" s="199">
        <v>0</v>
      </c>
      <c r="AO48" s="199">
        <v>0</v>
      </c>
      <c r="AP48" s="199">
        <v>0</v>
      </c>
      <c r="AQ48" s="199">
        <v>0</v>
      </c>
      <c r="AR48" s="199">
        <v>0</v>
      </c>
      <c r="AS48" s="199">
        <v>0</v>
      </c>
      <c r="AT48" s="199">
        <v>0</v>
      </c>
      <c r="AU48" s="199">
        <v>0</v>
      </c>
      <c r="AV48" s="199">
        <v>0</v>
      </c>
      <c r="AW48" s="199">
        <v>0</v>
      </c>
      <c r="AX48" s="199">
        <v>0</v>
      </c>
      <c r="AY48" s="199">
        <v>0</v>
      </c>
      <c r="AZ48" s="199">
        <v>0</v>
      </c>
      <c r="BA48" s="199">
        <v>0</v>
      </c>
      <c r="BB48" s="199">
        <v>0</v>
      </c>
      <c r="BC48" s="199">
        <v>0</v>
      </c>
      <c r="BD48" s="199">
        <v>3156</v>
      </c>
      <c r="BE48" s="199">
        <v>3859</v>
      </c>
      <c r="BF48" s="199">
        <v>3790</v>
      </c>
      <c r="BG48" s="199">
        <v>3839</v>
      </c>
      <c r="BH48" s="199">
        <v>3892</v>
      </c>
      <c r="BI48" s="199">
        <v>3965</v>
      </c>
      <c r="BJ48" s="199">
        <v>3982</v>
      </c>
      <c r="BK48" s="199">
        <v>3993</v>
      </c>
      <c r="BL48" s="199">
        <v>4079</v>
      </c>
      <c r="BM48" s="199">
        <v>4206</v>
      </c>
      <c r="BN48" s="199">
        <v>4236</v>
      </c>
      <c r="BO48" s="199">
        <v>4277</v>
      </c>
      <c r="BP48" s="199">
        <v>4316</v>
      </c>
      <c r="BQ48" s="199">
        <v>4414</v>
      </c>
      <c r="BR48" s="199">
        <v>4493</v>
      </c>
      <c r="BS48" s="199">
        <v>4360</v>
      </c>
      <c r="BT48" s="199">
        <v>4516</v>
      </c>
      <c r="BU48" s="199">
        <v>4551</v>
      </c>
      <c r="BV48" s="199">
        <v>4665</v>
      </c>
      <c r="BW48" s="199">
        <v>4779</v>
      </c>
      <c r="BX48" s="199">
        <v>0</v>
      </c>
      <c r="BY48" s="199">
        <v>0</v>
      </c>
      <c r="BZ48" s="199">
        <v>0</v>
      </c>
      <c r="CA48" s="199">
        <v>0</v>
      </c>
      <c r="CB48" s="199">
        <v>0</v>
      </c>
      <c r="CC48" s="199">
        <v>0</v>
      </c>
      <c r="CD48" s="199">
        <v>0</v>
      </c>
      <c r="CE48" s="222">
        <v>0</v>
      </c>
    </row>
    <row r="49" spans="1:83" x14ac:dyDescent="0.35">
      <c r="B49" s="209" t="s">
        <v>31</v>
      </c>
      <c r="D49" s="219">
        <v>0</v>
      </c>
      <c r="E49" s="219">
        <v>0</v>
      </c>
      <c r="F49" s="219">
        <v>0</v>
      </c>
      <c r="G49" s="219">
        <v>0</v>
      </c>
      <c r="H49" s="219">
        <v>0</v>
      </c>
      <c r="I49" s="219">
        <v>0</v>
      </c>
      <c r="J49" s="219">
        <v>0</v>
      </c>
      <c r="K49" s="219">
        <v>0</v>
      </c>
      <c r="L49" s="219">
        <v>0</v>
      </c>
      <c r="M49" s="219">
        <v>0</v>
      </c>
      <c r="N49" s="219">
        <v>0</v>
      </c>
      <c r="O49" s="219">
        <v>0</v>
      </c>
      <c r="P49" s="219">
        <v>0</v>
      </c>
      <c r="Q49" s="219">
        <v>0</v>
      </c>
      <c r="R49" s="219">
        <v>0</v>
      </c>
      <c r="S49" s="219">
        <v>0</v>
      </c>
      <c r="T49" s="219">
        <v>0</v>
      </c>
      <c r="U49" s="219">
        <v>0</v>
      </c>
      <c r="V49" s="219">
        <v>0</v>
      </c>
      <c r="W49" s="219">
        <v>0</v>
      </c>
      <c r="X49" s="219">
        <v>0</v>
      </c>
      <c r="Y49" s="219">
        <v>0</v>
      </c>
      <c r="Z49" s="219">
        <v>0</v>
      </c>
      <c r="AA49" s="219">
        <v>0</v>
      </c>
      <c r="AB49" s="219">
        <v>0</v>
      </c>
      <c r="AC49" s="219">
        <v>0</v>
      </c>
      <c r="AD49" s="219">
        <v>0</v>
      </c>
      <c r="AE49" s="219">
        <v>0</v>
      </c>
      <c r="AF49" s="219">
        <v>0</v>
      </c>
      <c r="AG49" s="219">
        <v>0</v>
      </c>
      <c r="AH49" s="219">
        <v>0</v>
      </c>
      <c r="AI49" s="219">
        <v>0</v>
      </c>
      <c r="AJ49" s="219">
        <v>0</v>
      </c>
      <c r="AK49" s="219">
        <v>0</v>
      </c>
      <c r="AL49" s="219">
        <v>0</v>
      </c>
      <c r="AM49" s="219">
        <v>0</v>
      </c>
      <c r="AN49" s="219">
        <v>0</v>
      </c>
      <c r="AO49" s="219">
        <v>0</v>
      </c>
      <c r="AP49" s="219">
        <v>0</v>
      </c>
      <c r="AQ49" s="219">
        <v>0</v>
      </c>
      <c r="AR49" s="219">
        <v>0</v>
      </c>
      <c r="AS49" s="219">
        <v>0</v>
      </c>
      <c r="AT49" s="219">
        <v>0</v>
      </c>
      <c r="AU49" s="219">
        <v>0</v>
      </c>
      <c r="AV49" s="219">
        <v>0</v>
      </c>
      <c r="AW49" s="219">
        <v>0</v>
      </c>
      <c r="AX49" s="219">
        <v>0</v>
      </c>
      <c r="AY49" s="219">
        <v>0</v>
      </c>
      <c r="AZ49" s="219">
        <v>0</v>
      </c>
      <c r="BA49" s="219">
        <v>0</v>
      </c>
      <c r="BB49" s="219">
        <v>0</v>
      </c>
      <c r="BC49" s="219">
        <v>0</v>
      </c>
      <c r="BD49" s="219">
        <v>0</v>
      </c>
      <c r="BE49" s="219">
        <v>0</v>
      </c>
      <c r="BF49" s="219">
        <v>0</v>
      </c>
      <c r="BG49" s="219">
        <v>1979</v>
      </c>
      <c r="BH49" s="219">
        <v>2594</v>
      </c>
      <c r="BI49" s="219">
        <v>2700</v>
      </c>
      <c r="BJ49" s="219">
        <v>2729</v>
      </c>
      <c r="BK49" s="219">
        <v>2732</v>
      </c>
      <c r="BL49" s="219">
        <v>2724</v>
      </c>
      <c r="BM49" s="219">
        <v>2736</v>
      </c>
      <c r="BN49" s="219">
        <v>2718</v>
      </c>
      <c r="BO49" s="219">
        <v>2649</v>
      </c>
      <c r="BP49" s="219">
        <v>2505</v>
      </c>
      <c r="BQ49" s="219">
        <v>2380</v>
      </c>
      <c r="BR49" s="219">
        <v>2228</v>
      </c>
      <c r="BS49" s="219">
        <v>2098</v>
      </c>
      <c r="BT49" s="219">
        <v>1903</v>
      </c>
      <c r="BU49" s="219">
        <v>1792</v>
      </c>
      <c r="BV49" s="219">
        <v>1654</v>
      </c>
      <c r="BW49" s="219">
        <v>1563</v>
      </c>
      <c r="BX49" s="219">
        <v>1480</v>
      </c>
      <c r="BY49" s="219">
        <v>1410</v>
      </c>
      <c r="BZ49" s="219">
        <v>1373</v>
      </c>
      <c r="CA49" s="219">
        <v>1354</v>
      </c>
      <c r="CB49" s="219">
        <v>1288</v>
      </c>
      <c r="CC49" s="219">
        <v>1226</v>
      </c>
      <c r="CD49" s="219">
        <v>1165</v>
      </c>
      <c r="CE49" s="220">
        <v>1077</v>
      </c>
    </row>
    <row r="50" spans="1:83" ht="25.5" customHeight="1" x14ac:dyDescent="0.35">
      <c r="B50" s="167" t="s">
        <v>263</v>
      </c>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f>ROUND(Disability_benefits!BQ60,0)</f>
        <v>13</v>
      </c>
      <c r="BR50" s="219">
        <f>ROUND(Disability_benefits!BR60,0)</f>
        <v>200</v>
      </c>
      <c r="BS50" s="219">
        <f>ROUND(Disability_benefits!BS60,0)</f>
        <v>594</v>
      </c>
      <c r="BT50" s="219">
        <f>ROUND(Disability_benefits!BT60,0)</f>
        <v>1056</v>
      </c>
      <c r="BU50" s="219">
        <f>ROUND(Disability_benefits!BU60,0)</f>
        <v>1558</v>
      </c>
      <c r="BV50" s="219">
        <f>ROUND(Disability_benefits!BV60,0)</f>
        <v>1919</v>
      </c>
      <c r="BW50" s="219">
        <f>ROUND(Disability_benefits!BW60,0)</f>
        <v>2215</v>
      </c>
      <c r="BX50" s="219">
        <f>ROUND(Disability_benefits!BX60,0)</f>
        <v>2334</v>
      </c>
      <c r="BY50" s="219">
        <f>ROUND(Disability_benefits!BY60,0)</f>
        <v>2529</v>
      </c>
      <c r="BZ50" s="219">
        <f>ROUND(Disability_benefits!BZ60,0)</f>
        <v>2842</v>
      </c>
      <c r="CA50" s="219">
        <f>ROUND(Disability_benefits!CA60,0)</f>
        <v>3163</v>
      </c>
      <c r="CB50" s="219">
        <f>ROUND(Disability_benefits!CB60,0)</f>
        <v>3386</v>
      </c>
      <c r="CC50" s="219">
        <f>ROUND(Disability_benefits!CC60,0)</f>
        <v>3637</v>
      </c>
      <c r="CD50" s="219">
        <f>ROUND(Disability_benefits!CD60,0)</f>
        <v>3909</v>
      </c>
      <c r="CE50" s="220">
        <f>ROUND(Disability_benefits!CE60,0)</f>
        <v>4157</v>
      </c>
    </row>
    <row r="51" spans="1:83" x14ac:dyDescent="0.35">
      <c r="B51" s="221" t="s">
        <v>313</v>
      </c>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v>13</v>
      </c>
      <c r="BR51" s="219">
        <v>198</v>
      </c>
      <c r="BS51" s="219">
        <v>588</v>
      </c>
      <c r="BT51" s="219">
        <v>1045</v>
      </c>
      <c r="BU51" s="219">
        <v>1541</v>
      </c>
      <c r="BV51" s="219">
        <v>1898</v>
      </c>
      <c r="BW51" s="219">
        <v>2190</v>
      </c>
      <c r="BX51" s="219">
        <v>2308</v>
      </c>
      <c r="BY51" s="219">
        <v>2501</v>
      </c>
      <c r="BZ51" s="219">
        <v>2811</v>
      </c>
      <c r="CA51" s="219">
        <v>3128</v>
      </c>
      <c r="CB51" s="219">
        <v>3349</v>
      </c>
      <c r="CC51" s="219">
        <v>3596</v>
      </c>
      <c r="CD51" s="219">
        <v>3865</v>
      </c>
      <c r="CE51" s="220">
        <v>4110</v>
      </c>
    </row>
    <row r="52" spans="1:83" x14ac:dyDescent="0.35">
      <c r="B52" s="221" t="s">
        <v>314</v>
      </c>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v>0</v>
      </c>
      <c r="BR52" s="219">
        <v>2</v>
      </c>
      <c r="BS52" s="219">
        <v>6</v>
      </c>
      <c r="BT52" s="219">
        <v>12</v>
      </c>
      <c r="BU52" s="219">
        <v>17</v>
      </c>
      <c r="BV52" s="219">
        <v>21</v>
      </c>
      <c r="BW52" s="219">
        <v>24</v>
      </c>
      <c r="BX52" s="219">
        <v>25</v>
      </c>
      <c r="BY52" s="219">
        <v>28</v>
      </c>
      <c r="BZ52" s="219">
        <v>31</v>
      </c>
      <c r="CA52" s="219">
        <v>35</v>
      </c>
      <c r="CB52" s="219">
        <v>38</v>
      </c>
      <c r="CC52" s="219">
        <v>41</v>
      </c>
      <c r="CD52" s="219">
        <v>44</v>
      </c>
      <c r="CE52" s="220">
        <v>47</v>
      </c>
    </row>
    <row r="53" spans="1:83" x14ac:dyDescent="0.35">
      <c r="B53" s="209" t="s">
        <v>267</v>
      </c>
      <c r="D53" s="199">
        <v>0</v>
      </c>
      <c r="E53" s="199">
        <v>0</v>
      </c>
      <c r="F53" s="199">
        <v>0</v>
      </c>
      <c r="G53" s="199">
        <v>0</v>
      </c>
      <c r="H53" s="199">
        <v>0</v>
      </c>
      <c r="I53" s="199">
        <v>0</v>
      </c>
      <c r="J53" s="199">
        <v>0</v>
      </c>
      <c r="K53" s="199">
        <v>0</v>
      </c>
      <c r="L53" s="199">
        <v>0</v>
      </c>
      <c r="M53" s="199">
        <v>0</v>
      </c>
      <c r="N53" s="199">
        <v>0</v>
      </c>
      <c r="O53" s="199">
        <v>0</v>
      </c>
      <c r="P53" s="199">
        <v>0</v>
      </c>
      <c r="Q53" s="199">
        <v>0</v>
      </c>
      <c r="R53" s="199">
        <v>0</v>
      </c>
      <c r="S53" s="199">
        <v>0</v>
      </c>
      <c r="T53" s="199">
        <v>0</v>
      </c>
      <c r="U53" s="199">
        <v>0</v>
      </c>
      <c r="V53" s="199">
        <v>0</v>
      </c>
      <c r="W53" s="199">
        <v>0</v>
      </c>
      <c r="X53" s="199">
        <v>0</v>
      </c>
      <c r="Y53" s="199">
        <v>0</v>
      </c>
      <c r="Z53" s="199">
        <v>0</v>
      </c>
      <c r="AA53" s="199">
        <v>0</v>
      </c>
      <c r="AB53" s="199">
        <v>0</v>
      </c>
      <c r="AC53" s="199">
        <v>0</v>
      </c>
      <c r="AD53" s="199">
        <v>0</v>
      </c>
      <c r="AE53" s="199">
        <v>0</v>
      </c>
      <c r="AF53" s="199">
        <v>103</v>
      </c>
      <c r="AG53" s="199">
        <v>107</v>
      </c>
      <c r="AH53" s="199">
        <v>116</v>
      </c>
      <c r="AI53" s="199">
        <v>153</v>
      </c>
      <c r="AJ53" s="199">
        <v>178</v>
      </c>
      <c r="AK53" s="199">
        <v>186</v>
      </c>
      <c r="AL53" s="199">
        <v>196</v>
      </c>
      <c r="AM53" s="199">
        <v>209</v>
      </c>
      <c r="AN53" s="199">
        <v>236</v>
      </c>
      <c r="AO53" s="199">
        <v>254</v>
      </c>
      <c r="AP53" s="199">
        <v>257</v>
      </c>
      <c r="AQ53" s="199">
        <v>258</v>
      </c>
      <c r="AR53" s="199">
        <v>267</v>
      </c>
      <c r="AS53" s="199">
        <v>277</v>
      </c>
      <c r="AT53" s="199">
        <v>286</v>
      </c>
      <c r="AU53" s="199">
        <v>296</v>
      </c>
      <c r="AV53" s="199">
        <v>307</v>
      </c>
      <c r="AW53" s="199">
        <v>321</v>
      </c>
      <c r="AX53" s="199">
        <v>337</v>
      </c>
      <c r="AY53" s="199">
        <v>358</v>
      </c>
      <c r="AZ53" s="199">
        <v>364</v>
      </c>
      <c r="BA53" s="199">
        <v>376</v>
      </c>
      <c r="BB53" s="199">
        <v>378</v>
      </c>
      <c r="BC53" s="199">
        <v>377</v>
      </c>
      <c r="BD53" s="199">
        <v>376</v>
      </c>
      <c r="BE53" s="199">
        <v>367</v>
      </c>
      <c r="BF53" s="199">
        <v>331</v>
      </c>
      <c r="BG53" s="199">
        <v>315</v>
      </c>
      <c r="BH53" s="199">
        <v>301</v>
      </c>
      <c r="BI53" s="199">
        <v>288</v>
      </c>
      <c r="BJ53" s="199">
        <v>275</v>
      </c>
      <c r="BK53" s="199">
        <v>263</v>
      </c>
      <c r="BL53" s="199">
        <v>251</v>
      </c>
      <c r="BM53" s="199">
        <v>240</v>
      </c>
      <c r="BN53" s="199">
        <v>230</v>
      </c>
      <c r="BO53" s="199">
        <v>220</v>
      </c>
      <c r="BP53" s="199">
        <v>211</v>
      </c>
      <c r="BQ53" s="199">
        <v>198</v>
      </c>
      <c r="BR53" s="199">
        <v>163</v>
      </c>
      <c r="BS53" s="199">
        <v>113</v>
      </c>
      <c r="BT53" s="199">
        <v>58</v>
      </c>
      <c r="BU53" s="199">
        <v>33</v>
      </c>
      <c r="BV53" s="199">
        <v>27</v>
      </c>
      <c r="BW53" s="199">
        <v>18</v>
      </c>
      <c r="BX53" s="199">
        <v>15</v>
      </c>
      <c r="BY53" s="199">
        <v>13</v>
      </c>
      <c r="BZ53" s="199">
        <v>12</v>
      </c>
      <c r="CA53" s="199">
        <v>10</v>
      </c>
      <c r="CB53" s="199">
        <v>9</v>
      </c>
      <c r="CC53" s="199">
        <v>8</v>
      </c>
      <c r="CD53" s="199">
        <v>6</v>
      </c>
      <c r="CE53" s="222">
        <v>5</v>
      </c>
    </row>
    <row r="54" spans="1:83" x14ac:dyDescent="0.35">
      <c r="B54" s="209" t="s">
        <v>322</v>
      </c>
      <c r="D54" s="219">
        <v>0</v>
      </c>
      <c r="E54" s="219">
        <v>0</v>
      </c>
      <c r="F54" s="219">
        <v>0</v>
      </c>
      <c r="G54" s="219">
        <v>0</v>
      </c>
      <c r="H54" s="219">
        <v>0</v>
      </c>
      <c r="I54" s="219">
        <v>0</v>
      </c>
      <c r="J54" s="219">
        <v>0</v>
      </c>
      <c r="K54" s="219">
        <v>4621</v>
      </c>
      <c r="L54" s="219">
        <v>4729</v>
      </c>
      <c r="M54" s="219">
        <v>4832</v>
      </c>
      <c r="N54" s="219">
        <v>5412</v>
      </c>
      <c r="O54" s="219">
        <v>5541</v>
      </c>
      <c r="P54" s="219">
        <v>5661</v>
      </c>
      <c r="Q54" s="219">
        <v>5778</v>
      </c>
      <c r="R54" s="219">
        <v>5919</v>
      </c>
      <c r="S54" s="219">
        <v>5965</v>
      </c>
      <c r="T54" s="219">
        <v>6142</v>
      </c>
      <c r="U54" s="219">
        <v>6340</v>
      </c>
      <c r="V54" s="219">
        <v>6523</v>
      </c>
      <c r="W54" s="219">
        <v>6751</v>
      </c>
      <c r="X54" s="219">
        <v>6955</v>
      </c>
      <c r="Y54" s="219">
        <v>7151</v>
      </c>
      <c r="Z54" s="219">
        <v>7344</v>
      </c>
      <c r="AA54" s="219">
        <v>7495</v>
      </c>
      <c r="AB54" s="219">
        <v>7648</v>
      </c>
      <c r="AC54" s="219">
        <v>7803</v>
      </c>
      <c r="AD54" s="219">
        <v>7951</v>
      </c>
      <c r="AE54" s="219">
        <v>8128</v>
      </c>
      <c r="AF54" s="219">
        <v>8315</v>
      </c>
      <c r="AG54" s="219">
        <v>8436</v>
      </c>
      <c r="AH54" s="219">
        <v>8579</v>
      </c>
      <c r="AI54" s="219">
        <v>8727</v>
      </c>
      <c r="AJ54" s="219">
        <v>8895</v>
      </c>
      <c r="AK54" s="219">
        <v>9074</v>
      </c>
      <c r="AL54" s="219">
        <v>9164</v>
      </c>
      <c r="AM54" s="219">
        <v>9261</v>
      </c>
      <c r="AN54" s="219">
        <v>9298</v>
      </c>
      <c r="AO54" s="219">
        <v>9495</v>
      </c>
      <c r="AP54" s="219">
        <v>9627</v>
      </c>
      <c r="AQ54" s="219">
        <v>9700</v>
      </c>
      <c r="AR54" s="219">
        <v>9755</v>
      </c>
      <c r="AS54" s="219">
        <v>9755</v>
      </c>
      <c r="AT54" s="219">
        <v>9930</v>
      </c>
      <c r="AU54" s="219">
        <v>9990</v>
      </c>
      <c r="AV54" s="219">
        <v>10056</v>
      </c>
      <c r="AW54" s="219">
        <v>10061</v>
      </c>
      <c r="AX54" s="219">
        <v>10097</v>
      </c>
      <c r="AY54" s="219">
        <v>10384</v>
      </c>
      <c r="AZ54" s="219">
        <v>10536</v>
      </c>
      <c r="BA54" s="219">
        <v>10680</v>
      </c>
      <c r="BB54" s="219">
        <v>10782</v>
      </c>
      <c r="BC54" s="219">
        <v>10936</v>
      </c>
      <c r="BD54" s="219">
        <v>11004</v>
      </c>
      <c r="BE54" s="219">
        <v>11095</v>
      </c>
      <c r="BF54" s="219">
        <v>11195</v>
      </c>
      <c r="BG54" s="219">
        <v>11320</v>
      </c>
      <c r="BH54" s="219">
        <v>11477</v>
      </c>
      <c r="BI54" s="219">
        <v>11585</v>
      </c>
      <c r="BJ54" s="219">
        <v>11715</v>
      </c>
      <c r="BK54" s="219">
        <v>11938</v>
      </c>
      <c r="BL54" s="219">
        <v>12160</v>
      </c>
      <c r="BM54" s="219">
        <v>12410</v>
      </c>
      <c r="BN54" s="219">
        <v>12566</v>
      </c>
      <c r="BO54" s="219">
        <v>12667</v>
      </c>
      <c r="BP54" s="219">
        <v>12810</v>
      </c>
      <c r="BQ54" s="219">
        <v>12888</v>
      </c>
      <c r="BR54" s="219">
        <v>12958</v>
      </c>
      <c r="BS54" s="219">
        <v>12957</v>
      </c>
      <c r="BT54" s="219">
        <v>12930</v>
      </c>
      <c r="BU54" s="219">
        <v>12838</v>
      </c>
      <c r="BV54" s="219">
        <v>12724</v>
      </c>
      <c r="BW54" s="219">
        <v>12556</v>
      </c>
      <c r="BX54" s="219">
        <v>12379</v>
      </c>
      <c r="BY54" s="219">
        <v>12458</v>
      </c>
      <c r="BZ54" s="219">
        <v>12629</v>
      </c>
      <c r="CA54" s="219">
        <v>12829</v>
      </c>
      <c r="CB54" s="219">
        <v>13045</v>
      </c>
      <c r="CC54" s="219">
        <v>13286</v>
      </c>
      <c r="CD54" s="219">
        <v>13320</v>
      </c>
      <c r="CE54" s="220">
        <v>13204</v>
      </c>
    </row>
    <row r="55" spans="1:83" ht="27" customHeight="1" x14ac:dyDescent="0.35">
      <c r="B55" s="209" t="s">
        <v>272</v>
      </c>
      <c r="D55" s="199">
        <v>0</v>
      </c>
      <c r="E55" s="199">
        <v>0</v>
      </c>
      <c r="F55" s="199">
        <v>0</v>
      </c>
      <c r="G55" s="199">
        <v>0</v>
      </c>
      <c r="H55" s="199">
        <v>0</v>
      </c>
      <c r="I55" s="199">
        <v>0</v>
      </c>
      <c r="J55" s="199">
        <v>0</v>
      </c>
      <c r="K55" s="199">
        <v>0</v>
      </c>
      <c r="L55" s="199">
        <v>0</v>
      </c>
      <c r="M55" s="199">
        <v>0</v>
      </c>
      <c r="N55" s="199">
        <v>0</v>
      </c>
      <c r="O55" s="199">
        <v>0</v>
      </c>
      <c r="P55" s="199">
        <v>0</v>
      </c>
      <c r="Q55" s="199">
        <v>0</v>
      </c>
      <c r="R55" s="199">
        <v>0</v>
      </c>
      <c r="S55" s="199">
        <v>0</v>
      </c>
      <c r="T55" s="199">
        <v>0</v>
      </c>
      <c r="U55" s="199">
        <v>0</v>
      </c>
      <c r="V55" s="199">
        <v>0</v>
      </c>
      <c r="W55" s="199">
        <v>0</v>
      </c>
      <c r="X55" s="199">
        <v>0</v>
      </c>
      <c r="Y55" s="199">
        <v>0</v>
      </c>
      <c r="Z55" s="199">
        <v>0</v>
      </c>
      <c r="AA55" s="199">
        <v>0</v>
      </c>
      <c r="AB55" s="199">
        <v>0</v>
      </c>
      <c r="AC55" s="199">
        <v>0</v>
      </c>
      <c r="AD55" s="199">
        <v>0</v>
      </c>
      <c r="AE55" s="199">
        <v>0</v>
      </c>
      <c r="AF55" s="199">
        <v>0</v>
      </c>
      <c r="AG55" s="199">
        <v>0</v>
      </c>
      <c r="AH55" s="199">
        <v>0</v>
      </c>
      <c r="AI55" s="199">
        <v>0</v>
      </c>
      <c r="AJ55" s="199">
        <v>0</v>
      </c>
      <c r="AK55" s="199">
        <v>0</v>
      </c>
      <c r="AL55" s="199">
        <v>0</v>
      </c>
      <c r="AM55" s="199">
        <v>0</v>
      </c>
      <c r="AN55" s="199">
        <v>0</v>
      </c>
      <c r="AO55" s="199">
        <v>0</v>
      </c>
      <c r="AP55" s="199">
        <v>0</v>
      </c>
      <c r="AQ55" s="199">
        <v>0</v>
      </c>
      <c r="AR55" s="199">
        <v>0</v>
      </c>
      <c r="AS55" s="199">
        <v>0</v>
      </c>
      <c r="AT55" s="199">
        <v>0</v>
      </c>
      <c r="AU55" s="199">
        <v>0</v>
      </c>
      <c r="AV55" s="199">
        <v>0</v>
      </c>
      <c r="AW55" s="199">
        <v>0</v>
      </c>
      <c r="AX55" s="199">
        <v>0</v>
      </c>
      <c r="AY55" s="199">
        <v>0</v>
      </c>
      <c r="AZ55" s="199">
        <v>0</v>
      </c>
      <c r="BA55" s="199">
        <v>0</v>
      </c>
      <c r="BB55" s="199">
        <v>0</v>
      </c>
      <c r="BC55" s="199">
        <v>0</v>
      </c>
      <c r="BD55" s="199">
        <v>80</v>
      </c>
      <c r="BE55" s="199">
        <v>82</v>
      </c>
      <c r="BF55" s="199">
        <v>86</v>
      </c>
      <c r="BG55" s="199">
        <v>104</v>
      </c>
      <c r="BH55" s="199">
        <v>137</v>
      </c>
      <c r="BI55" s="199">
        <v>154</v>
      </c>
      <c r="BJ55" s="199">
        <v>154</v>
      </c>
      <c r="BK55" s="199">
        <v>193</v>
      </c>
      <c r="BL55" s="199">
        <v>245</v>
      </c>
      <c r="BM55" s="199">
        <v>250</v>
      </c>
      <c r="BN55" s="199">
        <v>269</v>
      </c>
      <c r="BO55" s="199">
        <v>266</v>
      </c>
      <c r="BP55" s="199">
        <v>275</v>
      </c>
      <c r="BQ55" s="199">
        <v>271</v>
      </c>
      <c r="BR55" s="199">
        <v>264</v>
      </c>
      <c r="BS55" s="199">
        <v>264</v>
      </c>
      <c r="BT55" s="199">
        <v>270</v>
      </c>
      <c r="BU55" s="199">
        <v>271</v>
      </c>
      <c r="BV55" s="199">
        <v>270</v>
      </c>
      <c r="BW55" s="199">
        <v>265</v>
      </c>
      <c r="BX55" s="199">
        <v>254</v>
      </c>
      <c r="BY55" s="199">
        <v>247</v>
      </c>
      <c r="BZ55" s="199">
        <v>247</v>
      </c>
      <c r="CA55" s="199">
        <v>248</v>
      </c>
      <c r="CB55" s="199">
        <v>249</v>
      </c>
      <c r="CC55" s="199">
        <v>250</v>
      </c>
      <c r="CD55" s="199">
        <v>252</v>
      </c>
      <c r="CE55" s="222">
        <v>253</v>
      </c>
    </row>
    <row r="56" spans="1:83" x14ac:dyDescent="0.35">
      <c r="B56" s="209" t="s">
        <v>276</v>
      </c>
      <c r="D56" s="219">
        <v>0</v>
      </c>
      <c r="E56" s="219">
        <v>0</v>
      </c>
      <c r="F56" s="219">
        <v>0</v>
      </c>
      <c r="G56" s="219">
        <v>0</v>
      </c>
      <c r="H56" s="219">
        <v>0</v>
      </c>
      <c r="I56" s="219">
        <v>0</v>
      </c>
      <c r="J56" s="219">
        <v>0</v>
      </c>
      <c r="K56" s="219">
        <v>0</v>
      </c>
      <c r="L56" s="219">
        <v>0</v>
      </c>
      <c r="M56" s="219">
        <v>0</v>
      </c>
      <c r="N56" s="219">
        <v>0</v>
      </c>
      <c r="O56" s="219">
        <v>0</v>
      </c>
      <c r="P56" s="219">
        <v>0</v>
      </c>
      <c r="Q56" s="219">
        <v>0</v>
      </c>
      <c r="R56" s="219">
        <v>0</v>
      </c>
      <c r="S56" s="219">
        <v>0</v>
      </c>
      <c r="T56" s="219">
        <v>0</v>
      </c>
      <c r="U56" s="219">
        <v>0</v>
      </c>
      <c r="V56" s="219">
        <v>0</v>
      </c>
      <c r="W56" s="219">
        <v>0</v>
      </c>
      <c r="X56" s="219">
        <v>0</v>
      </c>
      <c r="Y56" s="219">
        <v>0</v>
      </c>
      <c r="Z56" s="219">
        <v>0</v>
      </c>
      <c r="AA56" s="219">
        <v>0</v>
      </c>
      <c r="AB56" s="219">
        <v>0</v>
      </c>
      <c r="AC56" s="219">
        <v>0</v>
      </c>
      <c r="AD56" s="219">
        <v>0</v>
      </c>
      <c r="AE56" s="219">
        <v>0</v>
      </c>
      <c r="AF56" s="219">
        <v>572</v>
      </c>
      <c r="AG56" s="219">
        <v>552</v>
      </c>
      <c r="AH56" s="219">
        <v>503</v>
      </c>
      <c r="AI56" s="219">
        <v>461</v>
      </c>
      <c r="AJ56" s="219">
        <v>823</v>
      </c>
      <c r="AK56" s="219">
        <v>901</v>
      </c>
      <c r="AL56" s="219">
        <v>978</v>
      </c>
      <c r="AM56" s="219">
        <v>925</v>
      </c>
      <c r="AN56" s="219">
        <v>913</v>
      </c>
      <c r="AO56" s="219">
        <v>886</v>
      </c>
      <c r="AP56" s="219">
        <v>924</v>
      </c>
      <c r="AQ56" s="219">
        <v>716</v>
      </c>
      <c r="AR56" s="219">
        <v>546</v>
      </c>
      <c r="AS56" s="219">
        <v>319</v>
      </c>
      <c r="AT56" s="219">
        <v>328</v>
      </c>
      <c r="AU56" s="219">
        <v>603</v>
      </c>
      <c r="AV56" s="219">
        <v>660</v>
      </c>
      <c r="AW56" s="219">
        <v>609</v>
      </c>
      <c r="AX56" s="219">
        <v>487</v>
      </c>
      <c r="AY56" s="219">
        <v>395</v>
      </c>
      <c r="AZ56" s="219">
        <v>0</v>
      </c>
      <c r="BA56" s="219">
        <v>0</v>
      </c>
      <c r="BB56" s="219">
        <v>0</v>
      </c>
      <c r="BC56" s="219">
        <v>0</v>
      </c>
      <c r="BD56" s="219">
        <v>0</v>
      </c>
      <c r="BE56" s="219">
        <v>0</v>
      </c>
      <c r="BF56" s="219">
        <v>0</v>
      </c>
      <c r="BG56" s="219">
        <v>0</v>
      </c>
      <c r="BH56" s="219">
        <v>0</v>
      </c>
      <c r="BI56" s="219">
        <v>0</v>
      </c>
      <c r="BJ56" s="219">
        <v>0</v>
      </c>
      <c r="BK56" s="219">
        <v>0</v>
      </c>
      <c r="BL56" s="219">
        <v>0</v>
      </c>
      <c r="BM56" s="219">
        <v>0</v>
      </c>
      <c r="BN56" s="219">
        <v>0</v>
      </c>
      <c r="BO56" s="219">
        <v>0</v>
      </c>
      <c r="BP56" s="219">
        <v>0</v>
      </c>
      <c r="BQ56" s="219">
        <v>0</v>
      </c>
      <c r="BR56" s="219">
        <v>0</v>
      </c>
      <c r="BS56" s="219">
        <v>0</v>
      </c>
      <c r="BT56" s="219">
        <v>0</v>
      </c>
      <c r="BU56" s="219">
        <v>0</v>
      </c>
      <c r="BV56" s="219">
        <v>0</v>
      </c>
      <c r="BW56" s="219">
        <v>0</v>
      </c>
      <c r="BX56" s="219">
        <v>0</v>
      </c>
      <c r="BY56" s="219">
        <v>0</v>
      </c>
      <c r="BZ56" s="219">
        <v>0</v>
      </c>
      <c r="CA56" s="219">
        <v>0</v>
      </c>
      <c r="CB56" s="219">
        <v>0</v>
      </c>
      <c r="CC56" s="219">
        <v>0</v>
      </c>
      <c r="CD56" s="219">
        <v>0</v>
      </c>
      <c r="CE56" s="220">
        <v>0</v>
      </c>
    </row>
    <row r="57" spans="1:83" s="167" customFormat="1" x14ac:dyDescent="0.35">
      <c r="B57" s="167" t="s">
        <v>277</v>
      </c>
      <c r="BQ57" s="223">
        <v>2</v>
      </c>
      <c r="BR57" s="223">
        <v>13</v>
      </c>
      <c r="BS57" s="223">
        <v>130</v>
      </c>
      <c r="BT57" s="223">
        <v>373</v>
      </c>
      <c r="BU57" s="223">
        <v>627</v>
      </c>
      <c r="BV57" s="223">
        <v>1282</v>
      </c>
      <c r="BW57" s="223">
        <v>2132</v>
      </c>
      <c r="BX57" s="223">
        <v>4011</v>
      </c>
      <c r="BY57" s="223">
        <v>4111</v>
      </c>
      <c r="BZ57" s="223">
        <v>4279</v>
      </c>
      <c r="CA57" s="223">
        <v>4730</v>
      </c>
      <c r="CB57" s="223">
        <v>5292</v>
      </c>
      <c r="CC57" s="223">
        <v>5804</v>
      </c>
      <c r="CD57" s="223">
        <v>6142</v>
      </c>
      <c r="CE57" s="224">
        <v>6242</v>
      </c>
    </row>
    <row r="58" spans="1:83" s="169" customFormat="1" x14ac:dyDescent="0.35">
      <c r="B58" s="169" t="s">
        <v>278</v>
      </c>
      <c r="BQ58" s="167">
        <v>0</v>
      </c>
      <c r="BR58" s="167">
        <v>0</v>
      </c>
      <c r="BS58" s="167">
        <v>42</v>
      </c>
      <c r="BT58" s="167">
        <v>142</v>
      </c>
      <c r="BU58" s="167">
        <v>288</v>
      </c>
      <c r="BV58" s="167">
        <v>706</v>
      </c>
      <c r="BW58" s="223">
        <v>1230</v>
      </c>
      <c r="BX58" s="223">
        <v>2127</v>
      </c>
      <c r="BY58" s="223">
        <v>2604</v>
      </c>
      <c r="BZ58" s="223">
        <v>3025</v>
      </c>
      <c r="CA58" s="223">
        <v>3177</v>
      </c>
      <c r="CB58" s="223">
        <v>3560</v>
      </c>
      <c r="CC58" s="223">
        <v>3967</v>
      </c>
      <c r="CD58" s="223">
        <v>4270</v>
      </c>
      <c r="CE58" s="224">
        <v>4393</v>
      </c>
    </row>
    <row r="59" spans="1:83" s="169" customFormat="1" x14ac:dyDescent="0.35">
      <c r="B59" s="169" t="s">
        <v>279</v>
      </c>
      <c r="BQ59" s="167">
        <v>2</v>
      </c>
      <c r="BR59" s="167">
        <v>13</v>
      </c>
      <c r="BS59" s="167">
        <v>88</v>
      </c>
      <c r="BT59" s="167">
        <v>230</v>
      </c>
      <c r="BU59" s="167">
        <v>339</v>
      </c>
      <c r="BV59" s="167">
        <v>576</v>
      </c>
      <c r="BW59" s="223">
        <v>902</v>
      </c>
      <c r="BX59" s="223">
        <v>1884</v>
      </c>
      <c r="BY59" s="223">
        <v>1507</v>
      </c>
      <c r="BZ59" s="223">
        <v>1255</v>
      </c>
      <c r="CA59" s="223">
        <v>1554</v>
      </c>
      <c r="CB59" s="223">
        <v>1731</v>
      </c>
      <c r="CC59" s="223">
        <v>1838</v>
      </c>
      <c r="CD59" s="223">
        <v>1872</v>
      </c>
      <c r="CE59" s="224">
        <v>1849</v>
      </c>
    </row>
    <row r="60" spans="1:83" x14ac:dyDescent="0.35">
      <c r="B60" s="209" t="s">
        <v>281</v>
      </c>
      <c r="D60" s="199">
        <v>0</v>
      </c>
      <c r="E60" s="199">
        <v>0</v>
      </c>
      <c r="F60" s="199">
        <v>0</v>
      </c>
      <c r="G60" s="199">
        <v>0</v>
      </c>
      <c r="H60" s="199">
        <v>0</v>
      </c>
      <c r="I60" s="199">
        <v>0</v>
      </c>
      <c r="J60" s="199">
        <v>0</v>
      </c>
      <c r="K60" s="199">
        <v>0</v>
      </c>
      <c r="L60" s="199">
        <v>0</v>
      </c>
      <c r="M60" s="199">
        <v>0</v>
      </c>
      <c r="N60" s="199">
        <v>0</v>
      </c>
      <c r="O60" s="199">
        <v>0</v>
      </c>
      <c r="P60" s="199">
        <v>0</v>
      </c>
      <c r="Q60" s="199">
        <v>0</v>
      </c>
      <c r="R60" s="199">
        <v>0</v>
      </c>
      <c r="S60" s="199">
        <v>0</v>
      </c>
      <c r="T60" s="199">
        <v>0</v>
      </c>
      <c r="U60" s="199">
        <v>0</v>
      </c>
      <c r="V60" s="199">
        <v>0</v>
      </c>
      <c r="W60" s="199">
        <v>0</v>
      </c>
      <c r="X60" s="199">
        <v>0</v>
      </c>
      <c r="Y60" s="199">
        <v>0</v>
      </c>
      <c r="Z60" s="199">
        <v>0</v>
      </c>
      <c r="AA60" s="199">
        <v>0</v>
      </c>
      <c r="AB60" s="199">
        <v>0</v>
      </c>
      <c r="AC60" s="199">
        <v>0</v>
      </c>
      <c r="AD60" s="199">
        <v>0</v>
      </c>
      <c r="AE60" s="199">
        <v>0</v>
      </c>
      <c r="AF60" s="199">
        <v>0</v>
      </c>
      <c r="AG60" s="199">
        <v>0</v>
      </c>
      <c r="AH60" s="199">
        <v>0</v>
      </c>
      <c r="AI60" s="199">
        <v>0</v>
      </c>
      <c r="AJ60" s="199">
        <v>0</v>
      </c>
      <c r="AK60" s="199">
        <v>0</v>
      </c>
      <c r="AL60" s="199">
        <v>0</v>
      </c>
      <c r="AM60" s="199">
        <v>0</v>
      </c>
      <c r="AN60" s="199">
        <v>0</v>
      </c>
      <c r="AO60" s="199">
        <v>0</v>
      </c>
      <c r="AP60" s="199">
        <v>0</v>
      </c>
      <c r="AQ60" s="199">
        <v>0</v>
      </c>
      <c r="AR60" s="199">
        <v>0</v>
      </c>
      <c r="AS60" s="199">
        <v>0</v>
      </c>
      <c r="AT60" s="199">
        <v>0</v>
      </c>
      <c r="AU60" s="199">
        <v>0</v>
      </c>
      <c r="AV60" s="199">
        <v>0</v>
      </c>
      <c r="AW60" s="199">
        <v>0</v>
      </c>
      <c r="AX60" s="199">
        <v>0</v>
      </c>
      <c r="AY60" s="199">
        <v>0</v>
      </c>
      <c r="AZ60" s="199">
        <v>0</v>
      </c>
      <c r="BA60" s="199">
        <v>0</v>
      </c>
      <c r="BB60" s="199">
        <v>0</v>
      </c>
      <c r="BC60" s="199">
        <v>0</v>
      </c>
      <c r="BD60" s="199">
        <v>0</v>
      </c>
      <c r="BE60" s="199">
        <v>0</v>
      </c>
      <c r="BF60" s="199">
        <v>0</v>
      </c>
      <c r="BG60" s="199">
        <v>0</v>
      </c>
      <c r="BH60" s="199">
        <v>0</v>
      </c>
      <c r="BI60" s="199">
        <v>0</v>
      </c>
      <c r="BJ60" s="199">
        <v>0</v>
      </c>
      <c r="BK60" s="199">
        <v>0</v>
      </c>
      <c r="BL60" s="199">
        <v>0</v>
      </c>
      <c r="BM60" s="199">
        <v>0</v>
      </c>
      <c r="BN60" s="199">
        <v>0</v>
      </c>
      <c r="BO60" s="199">
        <v>0</v>
      </c>
      <c r="BP60" s="199">
        <v>0</v>
      </c>
      <c r="BQ60" s="199">
        <v>0</v>
      </c>
      <c r="BR60" s="199">
        <v>0</v>
      </c>
      <c r="BS60" s="199">
        <v>0</v>
      </c>
      <c r="BT60" s="199">
        <v>0</v>
      </c>
      <c r="BU60" s="199">
        <v>0</v>
      </c>
      <c r="BV60" s="199">
        <v>0</v>
      </c>
      <c r="BW60" s="199">
        <v>0</v>
      </c>
      <c r="BX60" s="199">
        <v>0</v>
      </c>
      <c r="BY60" s="199">
        <v>0</v>
      </c>
      <c r="BZ60" s="199">
        <v>0</v>
      </c>
      <c r="CA60" s="199">
        <v>0</v>
      </c>
      <c r="CB60" s="199">
        <v>0</v>
      </c>
      <c r="CC60" s="199">
        <v>0</v>
      </c>
      <c r="CD60" s="199">
        <v>0</v>
      </c>
      <c r="CE60" s="222">
        <v>0</v>
      </c>
    </row>
    <row r="61" spans="1:83" x14ac:dyDescent="0.35">
      <c r="B61" s="209" t="s">
        <v>282</v>
      </c>
      <c r="D61" s="199">
        <v>0</v>
      </c>
      <c r="E61" s="199">
        <v>0</v>
      </c>
      <c r="F61" s="199">
        <v>0</v>
      </c>
      <c r="G61" s="199">
        <v>0</v>
      </c>
      <c r="H61" s="199">
        <v>0</v>
      </c>
      <c r="I61" s="199">
        <v>0</v>
      </c>
      <c r="J61" s="199">
        <v>0</v>
      </c>
      <c r="K61" s="199">
        <v>0</v>
      </c>
      <c r="L61" s="199">
        <v>0</v>
      </c>
      <c r="M61" s="199">
        <v>0</v>
      </c>
      <c r="N61" s="199">
        <v>0</v>
      </c>
      <c r="O61" s="199">
        <v>0</v>
      </c>
      <c r="P61" s="199">
        <v>0</v>
      </c>
      <c r="Q61" s="199">
        <v>0</v>
      </c>
      <c r="R61" s="199">
        <v>0</v>
      </c>
      <c r="S61" s="199">
        <v>0</v>
      </c>
      <c r="T61" s="199">
        <v>0</v>
      </c>
      <c r="U61" s="199">
        <v>0</v>
      </c>
      <c r="V61" s="199">
        <v>0</v>
      </c>
      <c r="W61" s="199">
        <v>0</v>
      </c>
      <c r="X61" s="199">
        <v>0</v>
      </c>
      <c r="Y61" s="199">
        <v>0</v>
      </c>
      <c r="Z61" s="199">
        <v>0</v>
      </c>
      <c r="AA61" s="199">
        <v>0</v>
      </c>
      <c r="AB61" s="199">
        <v>0</v>
      </c>
      <c r="AC61" s="199">
        <v>0</v>
      </c>
      <c r="AD61" s="199">
        <v>0</v>
      </c>
      <c r="AE61" s="199">
        <v>0</v>
      </c>
      <c r="AF61" s="199">
        <v>0</v>
      </c>
      <c r="AG61" s="199">
        <v>0</v>
      </c>
      <c r="AH61" s="199">
        <v>0</v>
      </c>
      <c r="AI61" s="199">
        <v>0</v>
      </c>
      <c r="AJ61" s="199">
        <v>0</v>
      </c>
      <c r="AK61" s="199">
        <v>0</v>
      </c>
      <c r="AL61" s="199">
        <v>0</v>
      </c>
      <c r="AM61" s="199">
        <v>0</v>
      </c>
      <c r="AN61" s="199">
        <v>0</v>
      </c>
      <c r="AO61" s="199">
        <v>0</v>
      </c>
      <c r="AP61" s="199">
        <v>0</v>
      </c>
      <c r="AQ61" s="199">
        <v>0</v>
      </c>
      <c r="AR61" s="199">
        <v>0</v>
      </c>
      <c r="AS61" s="199">
        <v>0</v>
      </c>
      <c r="AT61" s="199">
        <v>0</v>
      </c>
      <c r="AU61" s="199">
        <v>0</v>
      </c>
      <c r="AV61" s="199">
        <v>0</v>
      </c>
      <c r="AW61" s="199">
        <v>0</v>
      </c>
      <c r="AX61" s="199">
        <v>0</v>
      </c>
      <c r="AY61" s="199">
        <v>0</v>
      </c>
      <c r="AZ61" s="199">
        <v>0</v>
      </c>
      <c r="BA61" s="199">
        <v>9759</v>
      </c>
      <c r="BB61" s="199">
        <v>9953</v>
      </c>
      <c r="BC61" s="199">
        <v>10084</v>
      </c>
      <c r="BD61" s="199">
        <v>11106</v>
      </c>
      <c r="BE61" s="199">
        <v>11202</v>
      </c>
      <c r="BF61" s="199">
        <v>11358</v>
      </c>
      <c r="BG61" s="199">
        <v>11486</v>
      </c>
      <c r="BH61" s="199">
        <v>11430</v>
      </c>
      <c r="BI61" s="199">
        <v>11555</v>
      </c>
      <c r="BJ61" s="199">
        <v>11750</v>
      </c>
      <c r="BK61" s="199">
        <v>12123</v>
      </c>
      <c r="BL61" s="199">
        <v>12421</v>
      </c>
      <c r="BM61" s="199">
        <v>12681</v>
      </c>
      <c r="BN61" s="199">
        <v>12783</v>
      </c>
      <c r="BO61" s="199">
        <v>12686</v>
      </c>
      <c r="BP61" s="199">
        <v>12683</v>
      </c>
      <c r="BQ61" s="199">
        <v>12585</v>
      </c>
      <c r="BR61" s="199">
        <v>12467</v>
      </c>
      <c r="BS61" s="199">
        <v>12215</v>
      </c>
      <c r="BT61" s="199">
        <v>12025</v>
      </c>
      <c r="BU61" s="199">
        <v>11808</v>
      </c>
      <c r="BV61" s="199">
        <v>11568</v>
      </c>
      <c r="BW61" s="199">
        <v>11391</v>
      </c>
      <c r="BX61" s="199">
        <v>11142</v>
      </c>
      <c r="BY61" s="199">
        <v>11256</v>
      </c>
      <c r="BZ61" s="199">
        <v>11503</v>
      </c>
      <c r="CA61" s="199">
        <v>11694</v>
      </c>
      <c r="CB61" s="199">
        <v>11899</v>
      </c>
      <c r="CC61" s="199">
        <v>12109</v>
      </c>
      <c r="CD61" s="199">
        <v>12160</v>
      </c>
      <c r="CE61" s="222">
        <v>12009</v>
      </c>
    </row>
    <row r="62" spans="1:83" s="230" customFormat="1" ht="16" thickBot="1" x14ac:dyDescent="0.4">
      <c r="A62" s="225"/>
      <c r="B62" s="226"/>
      <c r="C62" s="227"/>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9"/>
    </row>
    <row r="64" spans="1:83" x14ac:dyDescent="0.35">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row>
  </sheetData>
  <hyperlinks>
    <hyperlink ref="A1" location="Contents!A1" display="Contents page" xr:uid="{00000000-0004-0000-0700-000000000000}"/>
    <hyperlink ref="B1" location="Notes!A1" display="Information relating to this table can be found in the 'Notes' tab" xr:uid="{00000000-0004-0000-0700-000001000000}"/>
  </hyperlinks>
  <pageMargins left="0.75000000000000011" right="0.75000000000000011" top="1" bottom="1" header="0.5" footer="0.5"/>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G147"/>
  <sheetViews>
    <sheetView zoomScale="55" zoomScaleNormal="55" workbookViewId="0">
      <pane xSplit="3" ySplit="4" topLeftCell="BW5" activePane="bottomRight" state="frozen"/>
      <selection pane="topRight" activeCell="D1" sqref="D1"/>
      <selection pane="bottomLeft" activeCell="A5" sqref="A5"/>
      <selection pane="bottomRight" activeCell="A5" sqref="A5"/>
    </sheetView>
  </sheetViews>
  <sheetFormatPr defaultColWidth="9" defaultRowHeight="15.5" x14ac:dyDescent="0.35"/>
  <cols>
    <col min="1" max="1" width="23" style="162" bestFit="1" customWidth="1"/>
    <col min="2" max="2" width="75.81640625" style="53" customWidth="1"/>
    <col min="3" max="3" width="25.81640625" style="53" customWidth="1"/>
    <col min="4" max="75" width="12.81640625" style="62" customWidth="1"/>
    <col min="76" max="83" width="12.81640625" style="53" customWidth="1"/>
    <col min="84" max="84" width="9" style="53" customWidth="1"/>
    <col min="85" max="16384" width="9" style="53"/>
  </cols>
  <sheetData>
    <row r="1" spans="1:83" s="15" customFormat="1" ht="25.5" customHeight="1" thickBot="1" x14ac:dyDescent="0.3">
      <c r="A1" s="45" t="s">
        <v>44</v>
      </c>
      <c r="B1" s="46" t="s">
        <v>88</v>
      </c>
      <c r="C1" s="111"/>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row>
    <row r="2" spans="1:83" ht="33" customHeight="1" x14ac:dyDescent="0.35">
      <c r="A2" s="48" t="s">
        <v>45</v>
      </c>
      <c r="B2" s="17" t="s">
        <v>323</v>
      </c>
      <c r="C2" s="138"/>
      <c r="D2" s="51" t="s">
        <v>145</v>
      </c>
      <c r="E2" s="51" t="s">
        <v>146</v>
      </c>
      <c r="F2" s="51" t="s">
        <v>147</v>
      </c>
      <c r="G2" s="51" t="s">
        <v>148</v>
      </c>
      <c r="H2" s="51" t="s">
        <v>149</v>
      </c>
      <c r="I2" s="51" t="s">
        <v>150</v>
      </c>
      <c r="J2" s="51" t="s">
        <v>151</v>
      </c>
      <c r="K2" s="51" t="s">
        <v>152</v>
      </c>
      <c r="L2" s="51" t="s">
        <v>153</v>
      </c>
      <c r="M2" s="51" t="s">
        <v>154</v>
      </c>
      <c r="N2" s="51" t="s">
        <v>155</v>
      </c>
      <c r="O2" s="51" t="s">
        <v>156</v>
      </c>
      <c r="P2" s="51" t="s">
        <v>157</v>
      </c>
      <c r="Q2" s="51" t="s">
        <v>158</v>
      </c>
      <c r="R2" s="51" t="s">
        <v>159</v>
      </c>
      <c r="S2" s="51" t="s">
        <v>160</v>
      </c>
      <c r="T2" s="51" t="s">
        <v>161</v>
      </c>
      <c r="U2" s="51" t="s">
        <v>162</v>
      </c>
      <c r="V2" s="51" t="s">
        <v>163</v>
      </c>
      <c r="W2" s="51" t="s">
        <v>164</v>
      </c>
      <c r="X2" s="51" t="s">
        <v>165</v>
      </c>
      <c r="Y2" s="51" t="s">
        <v>166</v>
      </c>
      <c r="Z2" s="51" t="s">
        <v>167</v>
      </c>
      <c r="AA2" s="51" t="s">
        <v>168</v>
      </c>
      <c r="AB2" s="51" t="s">
        <v>169</v>
      </c>
      <c r="AC2" s="51" t="s">
        <v>170</v>
      </c>
      <c r="AD2" s="51" t="s">
        <v>171</v>
      </c>
      <c r="AE2" s="51" t="s">
        <v>172</v>
      </c>
      <c r="AF2" s="51" t="s">
        <v>173</v>
      </c>
      <c r="AG2" s="51" t="s">
        <v>174</v>
      </c>
      <c r="AH2" s="51" t="s">
        <v>175</v>
      </c>
      <c r="AI2" s="51" t="s">
        <v>176</v>
      </c>
      <c r="AJ2" s="51" t="s">
        <v>177</v>
      </c>
      <c r="AK2" s="51" t="s">
        <v>178</v>
      </c>
      <c r="AL2" s="51" t="s">
        <v>179</v>
      </c>
      <c r="AM2" s="51" t="s">
        <v>180</v>
      </c>
      <c r="AN2" s="51" t="s">
        <v>181</v>
      </c>
      <c r="AO2" s="51" t="s">
        <v>182</v>
      </c>
      <c r="AP2" s="51" t="s">
        <v>183</v>
      </c>
      <c r="AQ2" s="51" t="s">
        <v>184</v>
      </c>
      <c r="AR2" s="51" t="s">
        <v>185</v>
      </c>
      <c r="AS2" s="51" t="s">
        <v>186</v>
      </c>
      <c r="AT2" s="51" t="s">
        <v>187</v>
      </c>
      <c r="AU2" s="51" t="s">
        <v>188</v>
      </c>
      <c r="AV2" s="51" t="s">
        <v>189</v>
      </c>
      <c r="AW2" s="51" t="s">
        <v>190</v>
      </c>
      <c r="AX2" s="51" t="s">
        <v>191</v>
      </c>
      <c r="AY2" s="51" t="s">
        <v>90</v>
      </c>
      <c r="AZ2" s="51" t="s">
        <v>91</v>
      </c>
      <c r="BA2" s="51" t="s">
        <v>92</v>
      </c>
      <c r="BB2" s="51" t="s">
        <v>93</v>
      </c>
      <c r="BC2" s="51" t="s">
        <v>94</v>
      </c>
      <c r="BD2" s="51" t="s">
        <v>95</v>
      </c>
      <c r="BE2" s="51" t="s">
        <v>96</v>
      </c>
      <c r="BF2" s="51" t="s">
        <v>97</v>
      </c>
      <c r="BG2" s="51" t="s">
        <v>98</v>
      </c>
      <c r="BH2" s="51" t="s">
        <v>99</v>
      </c>
      <c r="BI2" s="51" t="s">
        <v>100</v>
      </c>
      <c r="BJ2" s="51" t="s">
        <v>101</v>
      </c>
      <c r="BK2" s="51" t="s">
        <v>102</v>
      </c>
      <c r="BL2" s="51" t="s">
        <v>103</v>
      </c>
      <c r="BM2" s="51" t="s">
        <v>104</v>
      </c>
      <c r="BN2" s="51" t="s">
        <v>105</v>
      </c>
      <c r="BO2" s="51" t="s">
        <v>106</v>
      </c>
      <c r="BP2" s="51" t="s">
        <v>107</v>
      </c>
      <c r="BQ2" s="51" t="s">
        <v>108</v>
      </c>
      <c r="BR2" s="51" t="s">
        <v>109</v>
      </c>
      <c r="BS2" s="51" t="s">
        <v>110</v>
      </c>
      <c r="BT2" s="51" t="s">
        <v>111</v>
      </c>
      <c r="BU2" s="51" t="s">
        <v>112</v>
      </c>
      <c r="BV2" s="51" t="s">
        <v>113</v>
      </c>
      <c r="BW2" s="51" t="s">
        <v>114</v>
      </c>
      <c r="BX2" s="51" t="s">
        <v>115</v>
      </c>
      <c r="BY2" s="51" t="s">
        <v>116</v>
      </c>
      <c r="BZ2" s="51" t="s">
        <v>117</v>
      </c>
      <c r="CA2" s="51" t="s">
        <v>118</v>
      </c>
      <c r="CB2" s="51" t="s">
        <v>119</v>
      </c>
      <c r="CC2" s="51" t="s">
        <v>120</v>
      </c>
      <c r="CD2" s="51" t="s">
        <v>121</v>
      </c>
      <c r="CE2" s="52" t="s">
        <v>122</v>
      </c>
    </row>
    <row r="3" spans="1:83" s="55" customFormat="1" x14ac:dyDescent="0.35">
      <c r="A3" s="113">
        <v>2022</v>
      </c>
      <c r="B3" s="20" t="s">
        <v>219</v>
      </c>
      <c r="C3" s="22"/>
      <c r="D3" s="57" t="s">
        <v>124</v>
      </c>
      <c r="E3" s="57" t="s">
        <v>124</v>
      </c>
      <c r="F3" s="57" t="s">
        <v>124</v>
      </c>
      <c r="G3" s="57" t="s">
        <v>124</v>
      </c>
      <c r="H3" s="57" t="s">
        <v>124</v>
      </c>
      <c r="I3" s="57" t="s">
        <v>124</v>
      </c>
      <c r="J3" s="57" t="s">
        <v>124</v>
      </c>
      <c r="K3" s="57" t="s">
        <v>124</v>
      </c>
      <c r="L3" s="57" t="s">
        <v>124</v>
      </c>
      <c r="M3" s="57" t="s">
        <v>124</v>
      </c>
      <c r="N3" s="57" t="s">
        <v>124</v>
      </c>
      <c r="O3" s="57" t="s">
        <v>124</v>
      </c>
      <c r="P3" s="57" t="s">
        <v>124</v>
      </c>
      <c r="Q3" s="57" t="s">
        <v>124</v>
      </c>
      <c r="R3" s="57" t="s">
        <v>124</v>
      </c>
      <c r="S3" s="57" t="s">
        <v>124</v>
      </c>
      <c r="T3" s="57" t="s">
        <v>124</v>
      </c>
      <c r="U3" s="57" t="s">
        <v>124</v>
      </c>
      <c r="V3" s="57" t="s">
        <v>124</v>
      </c>
      <c r="W3" s="57" t="s">
        <v>124</v>
      </c>
      <c r="X3" s="57" t="s">
        <v>124</v>
      </c>
      <c r="Y3" s="57" t="s">
        <v>124</v>
      </c>
      <c r="Z3" s="57" t="s">
        <v>124</v>
      </c>
      <c r="AA3" s="57" t="s">
        <v>124</v>
      </c>
      <c r="AB3" s="57" t="s">
        <v>124</v>
      </c>
      <c r="AC3" s="57" t="s">
        <v>124</v>
      </c>
      <c r="AD3" s="57" t="s">
        <v>124</v>
      </c>
      <c r="AE3" s="57" t="s">
        <v>124</v>
      </c>
      <c r="AF3" s="57" t="s">
        <v>124</v>
      </c>
      <c r="AG3" s="57" t="s">
        <v>124</v>
      </c>
      <c r="AH3" s="57" t="s">
        <v>124</v>
      </c>
      <c r="AI3" s="57" t="s">
        <v>124</v>
      </c>
      <c r="AJ3" s="57" t="s">
        <v>124</v>
      </c>
      <c r="AK3" s="57" t="s">
        <v>124</v>
      </c>
      <c r="AL3" s="57" t="s">
        <v>124</v>
      </c>
      <c r="AM3" s="57" t="s">
        <v>124</v>
      </c>
      <c r="AN3" s="57" t="s">
        <v>124</v>
      </c>
      <c r="AO3" s="57" t="s">
        <v>124</v>
      </c>
      <c r="AP3" s="57" t="s">
        <v>124</v>
      </c>
      <c r="AQ3" s="57" t="s">
        <v>124</v>
      </c>
      <c r="AR3" s="57" t="s">
        <v>124</v>
      </c>
      <c r="AS3" s="57" t="s">
        <v>124</v>
      </c>
      <c r="AT3" s="57" t="s">
        <v>124</v>
      </c>
      <c r="AU3" s="57" t="s">
        <v>124</v>
      </c>
      <c r="AV3" s="57" t="s">
        <v>124</v>
      </c>
      <c r="AW3" s="57" t="s">
        <v>124</v>
      </c>
      <c r="AX3" s="57" t="s">
        <v>124</v>
      </c>
      <c r="AY3" s="57" t="s">
        <v>124</v>
      </c>
      <c r="AZ3" s="57" t="s">
        <v>124</v>
      </c>
      <c r="BA3" s="57" t="s">
        <v>124</v>
      </c>
      <c r="BB3" s="57" t="s">
        <v>124</v>
      </c>
      <c r="BC3" s="57" t="s">
        <v>124</v>
      </c>
      <c r="BD3" s="57" t="s">
        <v>124</v>
      </c>
      <c r="BE3" s="57" t="s">
        <v>124</v>
      </c>
      <c r="BF3" s="57" t="s">
        <v>124</v>
      </c>
      <c r="BG3" s="57" t="s">
        <v>124</v>
      </c>
      <c r="BH3" s="57" t="s">
        <v>124</v>
      </c>
      <c r="BI3" s="57" t="s">
        <v>124</v>
      </c>
      <c r="BJ3" s="57" t="s">
        <v>124</v>
      </c>
      <c r="BK3" s="57" t="s">
        <v>124</v>
      </c>
      <c r="BL3" s="57" t="s">
        <v>124</v>
      </c>
      <c r="BM3" s="57" t="s">
        <v>124</v>
      </c>
      <c r="BN3" s="57" t="s">
        <v>124</v>
      </c>
      <c r="BO3" s="57" t="s">
        <v>124</v>
      </c>
      <c r="BP3" s="57" t="s">
        <v>124</v>
      </c>
      <c r="BQ3" s="57" t="s">
        <v>124</v>
      </c>
      <c r="BR3" s="57" t="s">
        <v>124</v>
      </c>
      <c r="BS3" s="57" t="s">
        <v>124</v>
      </c>
      <c r="BT3" s="57" t="s">
        <v>124</v>
      </c>
      <c r="BU3" s="57" t="s">
        <v>124</v>
      </c>
      <c r="BV3" s="57" t="s">
        <v>124</v>
      </c>
      <c r="BW3" s="57" t="s">
        <v>124</v>
      </c>
      <c r="BX3" s="57" t="s">
        <v>124</v>
      </c>
      <c r="BY3" s="57" t="s">
        <v>124</v>
      </c>
      <c r="BZ3" s="57" t="s">
        <v>125</v>
      </c>
      <c r="CA3" s="57" t="s">
        <v>125</v>
      </c>
      <c r="CB3" s="57" t="s">
        <v>125</v>
      </c>
      <c r="CC3" s="57" t="s">
        <v>125</v>
      </c>
      <c r="CD3" s="57" t="s">
        <v>125</v>
      </c>
      <c r="CE3" s="58" t="s">
        <v>125</v>
      </c>
    </row>
    <row r="4" spans="1:83" x14ac:dyDescent="0.35">
      <c r="A4" s="114"/>
      <c r="B4" s="115"/>
      <c r="C4" s="139"/>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51"/>
    </row>
    <row r="5" spans="1:83" ht="27" customHeight="1" x14ac:dyDescent="0.35">
      <c r="A5" s="152"/>
      <c r="B5" s="109" t="s">
        <v>324</v>
      </c>
      <c r="C5" s="233"/>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9"/>
    </row>
    <row r="6" spans="1:83" x14ac:dyDescent="0.35">
      <c r="A6" s="152"/>
      <c r="B6" s="53" t="s">
        <v>223</v>
      </c>
      <c r="C6" s="234" t="s">
        <v>222</v>
      </c>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v>29.110512129380052</v>
      </c>
      <c r="AI6" s="158">
        <v>33.549592894152475</v>
      </c>
      <c r="AJ6" s="158">
        <v>40.369007052134776</v>
      </c>
      <c r="AK6" s="158">
        <v>46.752225119122535</v>
      </c>
      <c r="AL6" s="158">
        <v>54.320191795418218</v>
      </c>
      <c r="AM6" s="158">
        <v>59.875101756018147</v>
      </c>
      <c r="AN6" s="158">
        <v>65.101994394921959</v>
      </c>
      <c r="AO6" s="158">
        <v>74.2190013532487</v>
      </c>
      <c r="AP6" s="158">
        <v>80.449906377863556</v>
      </c>
      <c r="AQ6" s="158">
        <v>90.01536154090887</v>
      </c>
      <c r="AR6" s="158">
        <v>97.347068426548574</v>
      </c>
      <c r="AS6" s="158">
        <v>106.17280948270272</v>
      </c>
      <c r="AT6" s="158">
        <v>124.86515488177545</v>
      </c>
      <c r="AU6" s="158">
        <v>152.5137354583984</v>
      </c>
      <c r="AV6" s="158">
        <v>0</v>
      </c>
      <c r="AW6" s="158">
        <v>0</v>
      </c>
      <c r="AX6" s="158">
        <v>0</v>
      </c>
      <c r="AY6" s="158">
        <v>0</v>
      </c>
      <c r="AZ6" s="158">
        <v>0</v>
      </c>
      <c r="BA6" s="158">
        <v>0</v>
      </c>
      <c r="BB6" s="158">
        <v>0</v>
      </c>
      <c r="BC6" s="158">
        <v>0</v>
      </c>
      <c r="BD6" s="158">
        <v>0</v>
      </c>
      <c r="BE6" s="158">
        <v>0</v>
      </c>
      <c r="BF6" s="158">
        <v>0</v>
      </c>
      <c r="BG6" s="158">
        <v>0</v>
      </c>
      <c r="BH6" s="158">
        <v>0</v>
      </c>
      <c r="BI6" s="158">
        <v>0</v>
      </c>
      <c r="BJ6" s="158">
        <v>0</v>
      </c>
      <c r="BK6" s="158">
        <v>0</v>
      </c>
      <c r="BL6" s="158">
        <v>0</v>
      </c>
      <c r="BM6" s="158">
        <v>0</v>
      </c>
      <c r="BN6" s="158">
        <v>0</v>
      </c>
      <c r="BO6" s="158">
        <v>0</v>
      </c>
      <c r="BP6" s="158">
        <v>0</v>
      </c>
      <c r="BQ6" s="158">
        <v>0</v>
      </c>
      <c r="BR6" s="158">
        <v>0</v>
      </c>
      <c r="BS6" s="158">
        <v>0</v>
      </c>
      <c r="BT6" s="158">
        <v>0</v>
      </c>
      <c r="BU6" s="158">
        <v>0</v>
      </c>
      <c r="BV6" s="158">
        <v>0</v>
      </c>
      <c r="BW6" s="158">
        <v>0</v>
      </c>
      <c r="BX6" s="158">
        <v>0</v>
      </c>
      <c r="BY6" s="158">
        <v>0</v>
      </c>
      <c r="BZ6" s="158">
        <v>0</v>
      </c>
      <c r="CA6" s="158">
        <v>0</v>
      </c>
      <c r="CB6" s="158">
        <v>0</v>
      </c>
      <c r="CC6" s="158">
        <v>0</v>
      </c>
      <c r="CD6" s="158">
        <v>0</v>
      </c>
      <c r="CE6" s="159">
        <v>0</v>
      </c>
    </row>
    <row r="7" spans="1:83" x14ac:dyDescent="0.35">
      <c r="A7" s="152"/>
      <c r="B7" s="53" t="s">
        <v>325</v>
      </c>
      <c r="C7" s="234" t="s">
        <v>222</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v>1798</v>
      </c>
      <c r="AI7" s="158">
        <v>2830</v>
      </c>
      <c r="AJ7" s="158">
        <v>3005</v>
      </c>
      <c r="AK7" s="158">
        <v>3448</v>
      </c>
      <c r="AL7" s="158">
        <v>3751</v>
      </c>
      <c r="AM7" s="158">
        <v>4095</v>
      </c>
      <c r="AN7" s="158">
        <v>4396</v>
      </c>
      <c r="AO7" s="158">
        <v>4602</v>
      </c>
      <c r="AP7" s="158">
        <v>4661</v>
      </c>
      <c r="AQ7" s="158">
        <v>4760.201</v>
      </c>
      <c r="AR7" s="158">
        <v>4693.6689999999999</v>
      </c>
      <c r="AS7" s="158">
        <v>4736.817</v>
      </c>
      <c r="AT7" s="158">
        <v>4819.6320000000005</v>
      </c>
      <c r="AU7" s="158">
        <v>5437.5395747970842</v>
      </c>
      <c r="AV7" s="158">
        <v>5953.1810000000005</v>
      </c>
      <c r="AW7" s="158">
        <v>6331.3990000000003</v>
      </c>
      <c r="AX7" s="158">
        <v>6403.6940000000004</v>
      </c>
      <c r="AY7" s="158">
        <v>6642.2250000000004</v>
      </c>
      <c r="AZ7" s="158">
        <v>6941.3710000000001</v>
      </c>
      <c r="BA7" s="158">
        <v>7088.2730000000001</v>
      </c>
      <c r="BB7" s="158">
        <v>7294.9489999999996</v>
      </c>
      <c r="BC7" s="158">
        <v>8283.3439999999991</v>
      </c>
      <c r="BD7" s="158">
        <v>8659.5450000000001</v>
      </c>
      <c r="BE7" s="158">
        <v>8795.2162844499999</v>
      </c>
      <c r="BF7" s="158">
        <v>8945.096379300001</v>
      </c>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9"/>
    </row>
    <row r="8" spans="1:83" x14ac:dyDescent="0.35">
      <c r="A8" s="152"/>
      <c r="B8" s="53" t="s">
        <v>233</v>
      </c>
      <c r="C8" s="234" t="s">
        <v>222</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v>0</v>
      </c>
      <c r="AI8" s="158">
        <v>0</v>
      </c>
      <c r="AJ8" s="158">
        <v>0</v>
      </c>
      <c r="AK8" s="158">
        <v>0</v>
      </c>
      <c r="AL8" s="158">
        <v>0</v>
      </c>
      <c r="AM8" s="158">
        <v>0</v>
      </c>
      <c r="AN8" s="158">
        <v>0</v>
      </c>
      <c r="AO8" s="158">
        <v>0</v>
      </c>
      <c r="AP8" s="158">
        <v>0</v>
      </c>
      <c r="AQ8" s="158">
        <v>0</v>
      </c>
      <c r="AR8" s="158">
        <v>0</v>
      </c>
      <c r="AS8" s="158">
        <v>0</v>
      </c>
      <c r="AT8" s="158">
        <v>0</v>
      </c>
      <c r="AU8" s="158">
        <v>0</v>
      </c>
      <c r="AV8" s="158">
        <v>231.47411666314397</v>
      </c>
      <c r="AW8" s="158">
        <v>325.20902588180275</v>
      </c>
      <c r="AX8" s="158">
        <v>365.13545224968743</v>
      </c>
      <c r="AY8" s="158">
        <v>437.39160512525461</v>
      </c>
      <c r="AZ8" s="158">
        <v>443.26224191823394</v>
      </c>
      <c r="BA8" s="158">
        <v>488.61175918926864</v>
      </c>
      <c r="BB8" s="158">
        <v>528.58293270578872</v>
      </c>
      <c r="BC8" s="158">
        <v>566.36950568822147</v>
      </c>
      <c r="BD8" s="158">
        <v>607.03198548293733</v>
      </c>
      <c r="BE8" s="158">
        <v>673.62344552251193</v>
      </c>
      <c r="BF8" s="158">
        <v>762.23</v>
      </c>
      <c r="BG8" s="158">
        <v>793.54721823565706</v>
      </c>
      <c r="BH8" s="158">
        <v>842.13</v>
      </c>
      <c r="BI8" s="158">
        <v>923.7647969778385</v>
      </c>
      <c r="BJ8" s="158">
        <v>972.69087379439623</v>
      </c>
      <c r="BK8" s="158">
        <v>1039.8247158707195</v>
      </c>
      <c r="BL8" s="158">
        <v>1105.9393085337213</v>
      </c>
      <c r="BM8" s="158">
        <v>1192.1009182195146</v>
      </c>
      <c r="BN8" s="158">
        <v>1220.2044423261623</v>
      </c>
      <c r="BO8" s="158">
        <v>1314.7165739259212</v>
      </c>
      <c r="BP8" s="158">
        <v>1390.6353122046253</v>
      </c>
      <c r="BQ8" s="158">
        <v>1463.3914453663692</v>
      </c>
      <c r="BR8" s="158">
        <v>1717.304349681425</v>
      </c>
      <c r="BS8" s="158">
        <v>1834.7090892979174</v>
      </c>
      <c r="BT8" s="158">
        <v>1896.9720008984343</v>
      </c>
      <c r="BU8" s="158">
        <v>1965.0820231168198</v>
      </c>
      <c r="BV8" s="158">
        <v>2114.1233711450695</v>
      </c>
      <c r="BW8" s="158">
        <v>2299.1628969686622</v>
      </c>
      <c r="BX8" s="158">
        <v>2246.6479233095843</v>
      </c>
      <c r="BY8" s="158">
        <v>2444.4664680341007</v>
      </c>
      <c r="BZ8" s="158">
        <v>2813.7896423854081</v>
      </c>
      <c r="CA8" s="158">
        <v>3387.8586413919415</v>
      </c>
      <c r="CB8" s="158">
        <v>3828.9641738724977</v>
      </c>
      <c r="CC8" s="158">
        <v>4038.8861200444676</v>
      </c>
      <c r="CD8" s="158">
        <v>4243.5011199195433</v>
      </c>
      <c r="CE8" s="159">
        <v>4490.293919857806</v>
      </c>
    </row>
    <row r="9" spans="1:83" x14ac:dyDescent="0.35">
      <c r="A9" s="152"/>
      <c r="B9" s="53" t="s">
        <v>326</v>
      </c>
      <c r="C9" s="234" t="s">
        <v>231</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v>0</v>
      </c>
      <c r="AI9" s="158">
        <v>0</v>
      </c>
      <c r="AJ9" s="158">
        <v>0</v>
      </c>
      <c r="AK9" s="158">
        <v>0</v>
      </c>
      <c r="AL9" s="158">
        <v>0</v>
      </c>
      <c r="AM9" s="158">
        <v>0</v>
      </c>
      <c r="AN9" s="158">
        <v>0</v>
      </c>
      <c r="AO9" s="158">
        <v>0</v>
      </c>
      <c r="AP9" s="158">
        <v>0</v>
      </c>
      <c r="AQ9" s="158">
        <v>0</v>
      </c>
      <c r="AR9" s="158">
        <v>0</v>
      </c>
      <c r="AS9" s="158">
        <v>0</v>
      </c>
      <c r="AT9" s="158">
        <v>0</v>
      </c>
      <c r="AU9" s="158">
        <v>0</v>
      </c>
      <c r="AV9" s="158">
        <v>0.65355075911120464</v>
      </c>
      <c r="AW9" s="158">
        <v>1.6217743773994191</v>
      </c>
      <c r="AX9" s="158">
        <v>2.5752797853609004</v>
      </c>
      <c r="AY9" s="158">
        <v>4.0695107580942906</v>
      </c>
      <c r="AZ9" s="158">
        <v>7.3852964480226744</v>
      </c>
      <c r="BA9" s="158">
        <v>9.2967079417926204</v>
      </c>
      <c r="BB9" s="158">
        <v>10.80366474213008</v>
      </c>
      <c r="BC9" s="158">
        <v>9.355921533335783</v>
      </c>
      <c r="BD9" s="158">
        <v>0</v>
      </c>
      <c r="BE9" s="158">
        <v>0</v>
      </c>
      <c r="BF9" s="158">
        <v>0</v>
      </c>
      <c r="BG9" s="158">
        <v>0</v>
      </c>
      <c r="BH9" s="158">
        <v>0</v>
      </c>
      <c r="BI9" s="158">
        <v>0</v>
      </c>
      <c r="BJ9" s="158">
        <v>0</v>
      </c>
      <c r="BK9" s="158">
        <v>0</v>
      </c>
      <c r="BL9" s="158">
        <v>0</v>
      </c>
      <c r="BM9" s="158">
        <v>0</v>
      </c>
      <c r="BN9" s="158">
        <v>0</v>
      </c>
      <c r="BO9" s="158">
        <v>0</v>
      </c>
      <c r="BP9" s="158">
        <v>0</v>
      </c>
      <c r="BQ9" s="158">
        <v>0</v>
      </c>
      <c r="BR9" s="158">
        <v>0</v>
      </c>
      <c r="BS9" s="158">
        <v>0</v>
      </c>
      <c r="BT9" s="158">
        <v>0</v>
      </c>
      <c r="BU9" s="158">
        <v>0</v>
      </c>
      <c r="BV9" s="158">
        <v>0</v>
      </c>
      <c r="BW9" s="158">
        <v>0</v>
      </c>
      <c r="BX9" s="158">
        <v>0</v>
      </c>
      <c r="BY9" s="158">
        <v>0</v>
      </c>
      <c r="BZ9" s="158">
        <v>0</v>
      </c>
      <c r="CA9" s="158">
        <v>0</v>
      </c>
      <c r="CB9" s="158">
        <v>0</v>
      </c>
      <c r="CC9" s="158">
        <v>0</v>
      </c>
      <c r="CD9" s="158">
        <v>0</v>
      </c>
      <c r="CE9" s="159">
        <v>0</v>
      </c>
    </row>
    <row r="10" spans="1:83" x14ac:dyDescent="0.35">
      <c r="A10" s="152"/>
      <c r="B10" s="76" t="s">
        <v>239</v>
      </c>
      <c r="C10" s="234" t="s">
        <v>231</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v>14.511966970103668</v>
      </c>
      <c r="AI10" s="158">
        <v>16.133326530612248</v>
      </c>
      <c r="AJ10" s="158">
        <v>24.717428571428567</v>
      </c>
      <c r="AK10" s="158">
        <v>38.256555984555987</v>
      </c>
      <c r="AL10" s="158">
        <v>53.688094574692514</v>
      </c>
      <c r="AM10" s="158">
        <v>69.433802484230412</v>
      </c>
      <c r="AN10" s="158">
        <v>70.79400989192159</v>
      </c>
      <c r="AO10" s="158">
        <v>72.922577563434828</v>
      </c>
      <c r="AP10" s="158">
        <v>90.311245126833001</v>
      </c>
      <c r="AQ10" s="158">
        <v>101.14080485724621</v>
      </c>
      <c r="AR10" s="158">
        <v>214.69849528659114</v>
      </c>
      <c r="AS10" s="158">
        <v>246.22674990624449</v>
      </c>
      <c r="AT10" s="158">
        <v>290.78532291356805</v>
      </c>
      <c r="AU10" s="158">
        <v>374.87953670196288</v>
      </c>
      <c r="AV10" s="158">
        <v>515.91282807874779</v>
      </c>
      <c r="AW10" s="158">
        <v>639.46872373484587</v>
      </c>
      <c r="AX10" s="158">
        <v>746.17943712198155</v>
      </c>
      <c r="AY10" s="158">
        <v>868.26822643117271</v>
      </c>
      <c r="AZ10" s="158">
        <v>1014.3606606667142</v>
      </c>
      <c r="BA10" s="158">
        <v>1119.2241017635679</v>
      </c>
      <c r="BB10" s="158">
        <v>1161.318333432162</v>
      </c>
      <c r="BC10" s="158">
        <v>952.99214417084886</v>
      </c>
      <c r="BD10" s="158">
        <v>0.85962981144998363</v>
      </c>
      <c r="BE10" s="158">
        <v>0</v>
      </c>
      <c r="BF10" s="158">
        <v>0</v>
      </c>
      <c r="BG10" s="158">
        <v>4.2834981501008555E-2</v>
      </c>
      <c r="BH10" s="158">
        <v>0</v>
      </c>
      <c r="BI10" s="158">
        <v>0</v>
      </c>
      <c r="BJ10" s="158">
        <v>0</v>
      </c>
      <c r="BK10" s="158">
        <v>0</v>
      </c>
      <c r="BL10" s="158">
        <v>0</v>
      </c>
      <c r="BM10" s="158">
        <v>0</v>
      </c>
      <c r="BN10" s="158">
        <v>0</v>
      </c>
      <c r="BO10" s="158">
        <v>0</v>
      </c>
      <c r="BP10" s="158">
        <v>0</v>
      </c>
      <c r="BQ10" s="158">
        <v>0</v>
      </c>
      <c r="BR10" s="158">
        <v>0</v>
      </c>
      <c r="BS10" s="158">
        <v>0</v>
      </c>
      <c r="BT10" s="158">
        <v>0</v>
      </c>
      <c r="BU10" s="158">
        <v>0</v>
      </c>
      <c r="BV10" s="158">
        <v>0</v>
      </c>
      <c r="BW10" s="158">
        <v>0</v>
      </c>
      <c r="BX10" s="158">
        <v>0</v>
      </c>
      <c r="BY10" s="158">
        <v>0</v>
      </c>
      <c r="BZ10" s="158">
        <v>0</v>
      </c>
      <c r="CA10" s="158">
        <v>0</v>
      </c>
      <c r="CB10" s="158">
        <v>0</v>
      </c>
      <c r="CC10" s="158">
        <v>0</v>
      </c>
      <c r="CD10" s="158">
        <v>0</v>
      </c>
      <c r="CE10" s="159">
        <v>0</v>
      </c>
    </row>
    <row r="11" spans="1:83" ht="24.75" customHeight="1" x14ac:dyDescent="0.35">
      <c r="A11" s="152"/>
      <c r="B11" s="76" t="s">
        <v>242</v>
      </c>
      <c r="C11" s="234" t="s">
        <v>225</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v>2</v>
      </c>
      <c r="AI11" s="158">
        <v>2</v>
      </c>
      <c r="AJ11" s="158">
        <v>2</v>
      </c>
      <c r="AK11" s="158">
        <v>2</v>
      </c>
      <c r="AL11" s="158">
        <v>2</v>
      </c>
      <c r="AM11" s="158">
        <v>2</v>
      </c>
      <c r="AN11" s="158">
        <v>2</v>
      </c>
      <c r="AO11" s="158">
        <v>1</v>
      </c>
      <c r="AP11" s="158">
        <v>2</v>
      </c>
      <c r="AQ11" s="158">
        <v>1.4339999999999999</v>
      </c>
      <c r="AR11" s="158">
        <v>1.3520000000000001</v>
      </c>
      <c r="AS11" s="158">
        <v>1.355</v>
      </c>
      <c r="AT11" s="158">
        <v>1.5509999999999999</v>
      </c>
      <c r="AU11" s="158">
        <v>1.4710000000000001</v>
      </c>
      <c r="AV11" s="158">
        <v>2</v>
      </c>
      <c r="AW11" s="158">
        <v>1</v>
      </c>
      <c r="AX11" s="158">
        <v>1</v>
      </c>
      <c r="AY11" s="158">
        <v>1.7210000000000001</v>
      </c>
      <c r="AZ11" s="158">
        <v>1.496</v>
      </c>
      <c r="BA11" s="158">
        <v>1.5720000000000001</v>
      </c>
      <c r="BB11" s="158">
        <v>1.7769999999999999</v>
      </c>
      <c r="BC11" s="158">
        <v>1.359</v>
      </c>
      <c r="BD11" s="158">
        <v>1.452</v>
      </c>
      <c r="BE11" s="158">
        <v>1.6164412184601897</v>
      </c>
      <c r="BF11" s="158">
        <v>1.6007503600000001</v>
      </c>
      <c r="BG11" s="158">
        <v>0</v>
      </c>
      <c r="BH11" s="158">
        <v>0</v>
      </c>
      <c r="BI11" s="158">
        <v>0</v>
      </c>
      <c r="BJ11" s="158">
        <v>0</v>
      </c>
      <c r="BK11" s="158">
        <v>0</v>
      </c>
      <c r="BL11" s="158">
        <v>0</v>
      </c>
      <c r="BM11" s="158">
        <v>0</v>
      </c>
      <c r="BN11" s="158">
        <v>0</v>
      </c>
      <c r="BO11" s="158">
        <v>0</v>
      </c>
      <c r="BP11" s="158">
        <v>0</v>
      </c>
      <c r="BQ11" s="158">
        <v>0</v>
      </c>
      <c r="BR11" s="158">
        <v>0</v>
      </c>
      <c r="BS11" s="158">
        <v>0</v>
      </c>
      <c r="BT11" s="158">
        <v>0</v>
      </c>
      <c r="BU11" s="158">
        <v>0</v>
      </c>
      <c r="BV11" s="158">
        <v>0</v>
      </c>
      <c r="BW11" s="158">
        <v>0</v>
      </c>
      <c r="BX11" s="158">
        <v>0</v>
      </c>
      <c r="BY11" s="158">
        <v>0</v>
      </c>
      <c r="BZ11" s="158">
        <v>0</v>
      </c>
      <c r="CA11" s="158">
        <v>0</v>
      </c>
      <c r="CB11" s="158">
        <v>0</v>
      </c>
      <c r="CC11" s="158">
        <v>0</v>
      </c>
      <c r="CD11" s="158">
        <v>0</v>
      </c>
      <c r="CE11" s="159">
        <v>0</v>
      </c>
    </row>
    <row r="12" spans="1:83" x14ac:dyDescent="0.35">
      <c r="A12" s="152"/>
      <c r="B12" s="53" t="s">
        <v>327</v>
      </c>
      <c r="C12" s="234" t="s">
        <v>231</v>
      </c>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v>287.50626379634298</v>
      </c>
      <c r="AI12" s="158">
        <v>302.08045600000003</v>
      </c>
      <c r="AJ12" s="158">
        <v>395.88564615384615</v>
      </c>
      <c r="AK12" s="158">
        <v>564.3645305</v>
      </c>
      <c r="AL12" s="158">
        <v>755.4666057500001</v>
      </c>
      <c r="AM12" s="158">
        <v>882.96256549999987</v>
      </c>
      <c r="AN12" s="158">
        <v>1020.7705977499999</v>
      </c>
      <c r="AO12" s="158">
        <v>1172.1197127142857</v>
      </c>
      <c r="AP12" s="158">
        <v>1245.5755610666668</v>
      </c>
      <c r="AQ12" s="158">
        <v>1291.2906329999998</v>
      </c>
      <c r="AR12" s="158">
        <v>1322.3629533333335</v>
      </c>
      <c r="AS12" s="158">
        <v>1417.252283333333</v>
      </c>
      <c r="AT12" s="158">
        <v>1601.3146243333333</v>
      </c>
      <c r="AU12" s="158">
        <v>2084.0561549999998</v>
      </c>
      <c r="AV12" s="158">
        <v>2588.9620103333332</v>
      </c>
      <c r="AW12" s="158">
        <v>2871.8776219999995</v>
      </c>
      <c r="AX12" s="158">
        <v>2785.9169999999999</v>
      </c>
      <c r="AY12" s="158">
        <v>2744.35</v>
      </c>
      <c r="AZ12" s="158">
        <v>2438.2424801734269</v>
      </c>
      <c r="BA12" s="158">
        <v>2154.4810000000002</v>
      </c>
      <c r="BB12" s="158">
        <v>2160.527</v>
      </c>
      <c r="BC12" s="158">
        <v>2384.0059999999999</v>
      </c>
      <c r="BD12" s="158">
        <v>2944.4639999999999</v>
      </c>
      <c r="BE12" s="158">
        <v>3325.067</v>
      </c>
      <c r="BF12" s="158">
        <v>3655.0069999999996</v>
      </c>
      <c r="BG12" s="158">
        <v>3752.7889999999998</v>
      </c>
      <c r="BH12" s="158">
        <v>3278</v>
      </c>
      <c r="BI12" s="158">
        <v>2526</v>
      </c>
      <c r="BJ12" s="158">
        <v>2050</v>
      </c>
      <c r="BK12" s="158">
        <v>1737.5119804834528</v>
      </c>
      <c r="BL12" s="158">
        <v>1455.6900798477316</v>
      </c>
      <c r="BM12" s="158">
        <v>876.97242974579706</v>
      </c>
      <c r="BN12" s="158">
        <v>633.219714059539</v>
      </c>
      <c r="BO12" s="158">
        <v>451.05771460709826</v>
      </c>
      <c r="BP12" s="158">
        <v>292.27523465753882</v>
      </c>
      <c r="BQ12" s="158">
        <v>172.17469324246855</v>
      </c>
      <c r="BR12" s="158">
        <v>119.49141678258313</v>
      </c>
      <c r="BS12" s="158">
        <v>80.22480311229458</v>
      </c>
      <c r="BT12" s="158">
        <v>59.174369123155124</v>
      </c>
      <c r="BU12" s="158">
        <v>42.607802019297836</v>
      </c>
      <c r="BV12" s="158">
        <v>32.681386523429381</v>
      </c>
      <c r="BW12" s="158">
        <v>17.657091692809477</v>
      </c>
      <c r="BX12" s="158">
        <v>10.777682165121856</v>
      </c>
      <c r="BY12" s="158">
        <v>6.5500438850929514</v>
      </c>
      <c r="BZ12" s="158">
        <v>3.9203635912424146</v>
      </c>
      <c r="CA12" s="158">
        <v>2.2622078097713514</v>
      </c>
      <c r="CB12" s="158">
        <v>1.3238040981138131</v>
      </c>
      <c r="CC12" s="158">
        <v>0.4975515146168149</v>
      </c>
      <c r="CD12" s="158">
        <v>0</v>
      </c>
      <c r="CE12" s="159">
        <v>0</v>
      </c>
    </row>
    <row r="13" spans="1:83" x14ac:dyDescent="0.35">
      <c r="A13" s="152"/>
      <c r="B13" s="53" t="s">
        <v>328</v>
      </c>
      <c r="C13" s="234" t="s">
        <v>231</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v>0</v>
      </c>
      <c r="AI13" s="158">
        <v>0</v>
      </c>
      <c r="AJ13" s="158">
        <v>0</v>
      </c>
      <c r="AK13" s="158">
        <v>0</v>
      </c>
      <c r="AL13" s="158">
        <v>0</v>
      </c>
      <c r="AM13" s="158">
        <v>0</v>
      </c>
      <c r="AN13" s="158">
        <v>0</v>
      </c>
      <c r="AO13" s="158">
        <v>0</v>
      </c>
      <c r="AP13" s="158">
        <v>0</v>
      </c>
      <c r="AQ13" s="158">
        <v>0</v>
      </c>
      <c r="AR13" s="158">
        <v>0</v>
      </c>
      <c r="AS13" s="158">
        <v>0</v>
      </c>
      <c r="AT13" s="158">
        <v>0</v>
      </c>
      <c r="AU13" s="158">
        <v>0</v>
      </c>
      <c r="AV13" s="158">
        <v>0</v>
      </c>
      <c r="AW13" s="158">
        <v>0</v>
      </c>
      <c r="AX13" s="158">
        <v>0</v>
      </c>
      <c r="AY13" s="158">
        <v>0</v>
      </c>
      <c r="AZ13" s="158">
        <v>214.28451982657336</v>
      </c>
      <c r="BA13" s="158">
        <v>330</v>
      </c>
      <c r="BB13" s="158">
        <v>305</v>
      </c>
      <c r="BC13" s="158">
        <v>285</v>
      </c>
      <c r="BD13" s="158">
        <v>305</v>
      </c>
      <c r="BE13" s="158">
        <v>284</v>
      </c>
      <c r="BF13" s="158">
        <v>289.81299999999999</v>
      </c>
      <c r="BG13" s="158">
        <v>255.8872903330878</v>
      </c>
      <c r="BH13" s="158">
        <v>142.881</v>
      </c>
      <c r="BI13" s="158">
        <v>24.123565300067376</v>
      </c>
      <c r="BJ13" s="158">
        <v>12.22461096189574</v>
      </c>
      <c r="BK13" s="158">
        <v>0</v>
      </c>
      <c r="BL13" s="158">
        <v>0</v>
      </c>
      <c r="BM13" s="158">
        <v>0</v>
      </c>
      <c r="BN13" s="158">
        <v>0</v>
      </c>
      <c r="BO13" s="158">
        <v>0</v>
      </c>
      <c r="BP13" s="158">
        <v>0</v>
      </c>
      <c r="BQ13" s="158">
        <v>0</v>
      </c>
      <c r="BR13" s="158">
        <v>0</v>
      </c>
      <c r="BS13" s="158">
        <v>0</v>
      </c>
      <c r="BT13" s="158">
        <v>0</v>
      </c>
      <c r="BU13" s="158">
        <v>0</v>
      </c>
      <c r="BV13" s="158">
        <v>0</v>
      </c>
      <c r="BW13" s="158">
        <v>0</v>
      </c>
      <c r="BX13" s="158">
        <v>0</v>
      </c>
      <c r="BY13" s="158">
        <v>0</v>
      </c>
      <c r="BZ13" s="158">
        <v>0</v>
      </c>
      <c r="CA13" s="158">
        <v>0</v>
      </c>
      <c r="CB13" s="158">
        <v>0</v>
      </c>
      <c r="CC13" s="158">
        <v>0</v>
      </c>
      <c r="CD13" s="158">
        <v>0</v>
      </c>
      <c r="CE13" s="159">
        <v>0</v>
      </c>
    </row>
    <row r="14" spans="1:83" x14ac:dyDescent="0.35">
      <c r="A14" s="152"/>
      <c r="B14" s="53" t="s">
        <v>329</v>
      </c>
      <c r="C14" s="234" t="s">
        <v>222</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v>9.1014969282685811</v>
      </c>
      <c r="AI14" s="158">
        <v>11.640236243555856</v>
      </c>
      <c r="AJ14" s="158">
        <v>13.630234353478913</v>
      </c>
      <c r="AK14" s="158">
        <v>15.590189419879557</v>
      </c>
      <c r="AL14" s="158">
        <v>17.539349755901764</v>
      </c>
      <c r="AM14" s="158">
        <v>18.772171160752329</v>
      </c>
      <c r="AN14" s="158">
        <v>18.932891833284359</v>
      </c>
      <c r="AO14" s="158">
        <v>19.456935976129234</v>
      </c>
      <c r="AP14" s="158">
        <v>20.544119957107366</v>
      </c>
      <c r="AQ14" s="158">
        <v>21.373524682261195</v>
      </c>
      <c r="AR14" s="158">
        <v>22.393906028598739</v>
      </c>
      <c r="AS14" s="158">
        <v>23.906947632296195</v>
      </c>
      <c r="AT14" s="158">
        <v>26.429268414933048</v>
      </c>
      <c r="AU14" s="158">
        <v>30.590785383135724</v>
      </c>
      <c r="AV14" s="158">
        <v>1.9676571350371104</v>
      </c>
      <c r="AW14" s="158">
        <v>0</v>
      </c>
      <c r="AX14" s="158">
        <v>0</v>
      </c>
      <c r="AY14" s="158">
        <v>0</v>
      </c>
      <c r="AZ14" s="158">
        <v>0</v>
      </c>
      <c r="BA14" s="158">
        <v>0</v>
      </c>
      <c r="BB14" s="158">
        <v>0</v>
      </c>
      <c r="BC14" s="158">
        <v>0</v>
      </c>
      <c r="BD14" s="158">
        <v>0</v>
      </c>
      <c r="BE14" s="158">
        <v>0</v>
      </c>
      <c r="BF14" s="158">
        <v>0</v>
      </c>
      <c r="BG14" s="158">
        <v>0</v>
      </c>
      <c r="BH14" s="158">
        <v>0</v>
      </c>
      <c r="BI14" s="158">
        <v>0</v>
      </c>
      <c r="BJ14" s="158">
        <v>0</v>
      </c>
      <c r="BK14" s="158">
        <v>0</v>
      </c>
      <c r="BL14" s="158">
        <v>0</v>
      </c>
      <c r="BM14" s="158">
        <v>0</v>
      </c>
      <c r="BN14" s="158">
        <v>0</v>
      </c>
      <c r="BO14" s="158">
        <v>0</v>
      </c>
      <c r="BP14" s="158">
        <v>0</v>
      </c>
      <c r="BQ14" s="158">
        <v>0</v>
      </c>
      <c r="BR14" s="158">
        <v>0</v>
      </c>
      <c r="BS14" s="158">
        <v>0</v>
      </c>
      <c r="BT14" s="158">
        <v>0</v>
      </c>
      <c r="BU14" s="158">
        <v>0</v>
      </c>
      <c r="BV14" s="158">
        <v>0</v>
      </c>
      <c r="BW14" s="158">
        <v>0</v>
      </c>
      <c r="BX14" s="158">
        <v>0</v>
      </c>
      <c r="BY14" s="158">
        <v>0</v>
      </c>
      <c r="BZ14" s="158">
        <v>0</v>
      </c>
      <c r="CA14" s="158">
        <v>0</v>
      </c>
      <c r="CB14" s="158">
        <v>0</v>
      </c>
      <c r="CC14" s="158">
        <v>0</v>
      </c>
      <c r="CD14" s="158">
        <v>0</v>
      </c>
      <c r="CE14" s="159">
        <v>0</v>
      </c>
    </row>
    <row r="15" spans="1:83" x14ac:dyDescent="0.35">
      <c r="A15" s="152"/>
      <c r="B15" s="53" t="s">
        <v>280</v>
      </c>
      <c r="C15" s="234" t="s">
        <v>222</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v>0</v>
      </c>
      <c r="AI15" s="158">
        <v>0</v>
      </c>
      <c r="AJ15" s="158">
        <v>0</v>
      </c>
      <c r="AK15" s="158">
        <v>0</v>
      </c>
      <c r="AL15" s="158">
        <v>0</v>
      </c>
      <c r="AM15" s="158">
        <v>0</v>
      </c>
      <c r="AN15" s="158">
        <v>0</v>
      </c>
      <c r="AO15" s="158">
        <v>0</v>
      </c>
      <c r="AP15" s="158">
        <v>0</v>
      </c>
      <c r="AQ15" s="158">
        <v>0</v>
      </c>
      <c r="AR15" s="158">
        <v>0</v>
      </c>
      <c r="AS15" s="158">
        <v>0</v>
      </c>
      <c r="AT15" s="158">
        <v>0</v>
      </c>
      <c r="AU15" s="158">
        <v>0</v>
      </c>
      <c r="AV15" s="158">
        <v>0</v>
      </c>
      <c r="AW15" s="158">
        <v>2.5999999999999999E-2</v>
      </c>
      <c r="AX15" s="158">
        <v>1.7000000000000001E-2</v>
      </c>
      <c r="AY15" s="158">
        <v>0</v>
      </c>
      <c r="AZ15" s="158">
        <v>8.9999999999999993E-3</v>
      </c>
      <c r="BA15" s="158">
        <v>1.2E-2</v>
      </c>
      <c r="BB15" s="158">
        <v>0</v>
      </c>
      <c r="BC15" s="158">
        <v>0.06</v>
      </c>
      <c r="BD15" s="158">
        <v>60.734000000000002</v>
      </c>
      <c r="BE15" s="158">
        <v>6.5244999999999997</v>
      </c>
      <c r="BF15" s="158">
        <v>0.56799999999999995</v>
      </c>
      <c r="BG15" s="158">
        <v>0.47799999999999998</v>
      </c>
      <c r="BH15" s="158">
        <v>0.42899999999999999</v>
      </c>
      <c r="BI15" s="158">
        <v>0.5</v>
      </c>
      <c r="BJ15" s="158">
        <v>0.38900000000000001</v>
      </c>
      <c r="BK15" s="158">
        <v>0.2</v>
      </c>
      <c r="BL15" s="158">
        <v>0</v>
      </c>
      <c r="BM15" s="158">
        <v>0.29149999999999998</v>
      </c>
      <c r="BN15" s="158">
        <v>9.1499999999999998E-2</v>
      </c>
      <c r="BO15" s="158">
        <v>0</v>
      </c>
      <c r="BP15" s="158">
        <v>0</v>
      </c>
      <c r="BQ15" s="158">
        <v>2.1110000000001961E-4</v>
      </c>
      <c r="BR15" s="158">
        <v>9.9999999999999978E-2</v>
      </c>
      <c r="BS15" s="158">
        <v>0.24</v>
      </c>
      <c r="BT15" s="158">
        <v>0.24</v>
      </c>
      <c r="BU15" s="158">
        <v>0.36</v>
      </c>
      <c r="BV15" s="158">
        <v>0.19999999999999996</v>
      </c>
      <c r="BW15" s="158">
        <v>0.3</v>
      </c>
      <c r="BX15" s="158">
        <v>0.24</v>
      </c>
      <c r="BY15" s="158">
        <v>1.3300000000000003</v>
      </c>
      <c r="BZ15" s="158">
        <v>0</v>
      </c>
      <c r="CA15" s="158">
        <v>0</v>
      </c>
      <c r="CB15" s="158">
        <v>0</v>
      </c>
      <c r="CC15" s="158">
        <v>0</v>
      </c>
      <c r="CD15" s="158">
        <v>0</v>
      </c>
      <c r="CE15" s="159">
        <v>0</v>
      </c>
    </row>
    <row r="16" spans="1:83" ht="24.75" customHeight="1" x14ac:dyDescent="0.35">
      <c r="A16" s="152"/>
      <c r="B16" s="109" t="s">
        <v>330</v>
      </c>
      <c r="C16" s="234"/>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f t="shared" ref="AH16:BM16" si="0">SUM(AH6:AH15)</f>
        <v>2140.2302398240954</v>
      </c>
      <c r="AI16" s="57">
        <f t="shared" si="0"/>
        <v>3195.4036116683205</v>
      </c>
      <c r="AJ16" s="57">
        <f t="shared" si="0"/>
        <v>3481.6023161308885</v>
      </c>
      <c r="AK16" s="57">
        <f t="shared" si="0"/>
        <v>4114.9635010235579</v>
      </c>
      <c r="AL16" s="57">
        <f t="shared" si="0"/>
        <v>4634.0142418760124</v>
      </c>
      <c r="AM16" s="57">
        <f t="shared" si="0"/>
        <v>5128.0436409009999</v>
      </c>
      <c r="AN16" s="57">
        <f t="shared" si="0"/>
        <v>5573.5994938701278</v>
      </c>
      <c r="AO16" s="57">
        <f t="shared" si="0"/>
        <v>5941.7182276070989</v>
      </c>
      <c r="AP16" s="57">
        <f t="shared" si="0"/>
        <v>6099.8808325284717</v>
      </c>
      <c r="AQ16" s="57">
        <f t="shared" si="0"/>
        <v>6265.4553240804171</v>
      </c>
      <c r="AR16" s="57">
        <f t="shared" si="0"/>
        <v>6351.8234230750713</v>
      </c>
      <c r="AS16" s="57">
        <f t="shared" si="0"/>
        <v>6531.730790354577</v>
      </c>
      <c r="AT16" s="57">
        <f t="shared" si="0"/>
        <v>6864.5773705436104</v>
      </c>
      <c r="AU16" s="57">
        <f t="shared" si="0"/>
        <v>8081.0507873405804</v>
      </c>
      <c r="AV16" s="57">
        <f t="shared" si="0"/>
        <v>9294.1511629693741</v>
      </c>
      <c r="AW16" s="57">
        <f t="shared" si="0"/>
        <v>10170.602145994048</v>
      </c>
      <c r="AX16" s="57">
        <f t="shared" si="0"/>
        <v>10304.518169157031</v>
      </c>
      <c r="AY16" s="57">
        <f t="shared" si="0"/>
        <v>10698.02534231452</v>
      </c>
      <c r="AZ16" s="57">
        <f t="shared" si="0"/>
        <v>11060.411199032971</v>
      </c>
      <c r="BA16" s="57">
        <f t="shared" si="0"/>
        <v>11191.470568894629</v>
      </c>
      <c r="BB16" s="57">
        <f t="shared" si="0"/>
        <v>11462.957930880082</v>
      </c>
      <c r="BC16" s="57">
        <f t="shared" si="0"/>
        <v>12482.486571392403</v>
      </c>
      <c r="BD16" s="57">
        <f t="shared" si="0"/>
        <v>12579.086615294387</v>
      </c>
      <c r="BE16" s="57">
        <f t="shared" si="0"/>
        <v>13086.047671190972</v>
      </c>
      <c r="BF16" s="57">
        <f t="shared" si="0"/>
        <v>13654.315129659999</v>
      </c>
      <c r="BG16" s="57">
        <f t="shared" si="0"/>
        <v>4802.7443435502455</v>
      </c>
      <c r="BH16" s="57">
        <f t="shared" si="0"/>
        <v>4263.4400000000005</v>
      </c>
      <c r="BI16" s="57">
        <f t="shared" si="0"/>
        <v>3474.3883622779058</v>
      </c>
      <c r="BJ16" s="57">
        <f t="shared" si="0"/>
        <v>3035.3044847562924</v>
      </c>
      <c r="BK16" s="57">
        <f t="shared" si="0"/>
        <v>2777.5366963541719</v>
      </c>
      <c r="BL16" s="57">
        <f t="shared" si="0"/>
        <v>2561.6293883814528</v>
      </c>
      <c r="BM16" s="57">
        <f t="shared" si="0"/>
        <v>2069.3648479653116</v>
      </c>
      <c r="BN16" s="57">
        <f t="shared" ref="BN16:CE16" si="1">SUM(BN6:BN15)</f>
        <v>1853.5156563857013</v>
      </c>
      <c r="BO16" s="57">
        <f t="shared" si="1"/>
        <v>1765.7742885330194</v>
      </c>
      <c r="BP16" s="57">
        <f t="shared" si="1"/>
        <v>1682.9105468621642</v>
      </c>
      <c r="BQ16" s="57">
        <f t="shared" si="1"/>
        <v>1635.5663497088376</v>
      </c>
      <c r="BR16" s="57">
        <f t="shared" si="1"/>
        <v>1836.8957664640081</v>
      </c>
      <c r="BS16" s="57">
        <f t="shared" si="1"/>
        <v>1915.1738924102121</v>
      </c>
      <c r="BT16" s="57">
        <f t="shared" si="1"/>
        <v>1956.3863700215895</v>
      </c>
      <c r="BU16" s="57">
        <f t="shared" si="1"/>
        <v>2008.0498251361175</v>
      </c>
      <c r="BV16" s="57">
        <f t="shared" si="1"/>
        <v>2147.0047576684988</v>
      </c>
      <c r="BW16" s="57">
        <f t="shared" si="1"/>
        <v>2317.1199886614718</v>
      </c>
      <c r="BX16" s="57">
        <f t="shared" si="1"/>
        <v>2257.6656054747059</v>
      </c>
      <c r="BY16" s="57">
        <f t="shared" si="1"/>
        <v>2452.3465119191937</v>
      </c>
      <c r="BZ16" s="57">
        <f t="shared" si="1"/>
        <v>2817.7100059766503</v>
      </c>
      <c r="CA16" s="57">
        <f t="shared" si="1"/>
        <v>3390.1208492017131</v>
      </c>
      <c r="CB16" s="57">
        <f t="shared" si="1"/>
        <v>3830.2879779706113</v>
      </c>
      <c r="CC16" s="57">
        <f t="shared" si="1"/>
        <v>4039.3836715590842</v>
      </c>
      <c r="CD16" s="57">
        <f t="shared" si="1"/>
        <v>4243.5011199195433</v>
      </c>
      <c r="CE16" s="58">
        <f t="shared" si="1"/>
        <v>4490.293919857806</v>
      </c>
    </row>
    <row r="17" spans="1:83" x14ac:dyDescent="0.35">
      <c r="A17" s="152"/>
      <c r="B17" s="235" t="s">
        <v>331</v>
      </c>
      <c r="C17" s="234"/>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f t="shared" ref="AH17:BM17" si="2">AH16-SUM(AH9:AH13,AH7)</f>
        <v>38.212009057648629</v>
      </c>
      <c r="AI17" s="57">
        <f t="shared" si="2"/>
        <v>45.18982913770833</v>
      </c>
      <c r="AJ17" s="57">
        <f t="shared" si="2"/>
        <v>53.999241405613702</v>
      </c>
      <c r="AK17" s="57">
        <f t="shared" si="2"/>
        <v>62.342414539001766</v>
      </c>
      <c r="AL17" s="57">
        <f t="shared" si="2"/>
        <v>71.859541551320035</v>
      </c>
      <c r="AM17" s="57">
        <f t="shared" si="2"/>
        <v>78.647272916769907</v>
      </c>
      <c r="AN17" s="57">
        <f t="shared" si="2"/>
        <v>84.034886228206233</v>
      </c>
      <c r="AO17" s="57">
        <f t="shared" si="2"/>
        <v>93.67593732937803</v>
      </c>
      <c r="AP17" s="57">
        <f t="shared" si="2"/>
        <v>100.99402633497175</v>
      </c>
      <c r="AQ17" s="57">
        <f t="shared" si="2"/>
        <v>111.38888622317154</v>
      </c>
      <c r="AR17" s="57">
        <f t="shared" si="2"/>
        <v>119.7409744551469</v>
      </c>
      <c r="AS17" s="57">
        <f t="shared" si="2"/>
        <v>130.07975711499967</v>
      </c>
      <c r="AT17" s="57">
        <f t="shared" si="2"/>
        <v>151.29442329670837</v>
      </c>
      <c r="AU17" s="57">
        <f t="shared" si="2"/>
        <v>183.10452084153349</v>
      </c>
      <c r="AV17" s="57">
        <f t="shared" si="2"/>
        <v>233.44177379818211</v>
      </c>
      <c r="AW17" s="57">
        <f t="shared" si="2"/>
        <v>325.23502588180236</v>
      </c>
      <c r="AX17" s="57">
        <f t="shared" si="2"/>
        <v>365.15245224968749</v>
      </c>
      <c r="AY17" s="57">
        <f t="shared" si="2"/>
        <v>437.39160512525268</v>
      </c>
      <c r="AZ17" s="57">
        <f t="shared" si="2"/>
        <v>443.2712419182335</v>
      </c>
      <c r="BA17" s="57">
        <f t="shared" si="2"/>
        <v>488.62375918926773</v>
      </c>
      <c r="BB17" s="57">
        <f t="shared" si="2"/>
        <v>528.58293270579088</v>
      </c>
      <c r="BC17" s="57">
        <f t="shared" si="2"/>
        <v>566.42950568822016</v>
      </c>
      <c r="BD17" s="57">
        <f t="shared" si="2"/>
        <v>667.76598548293805</v>
      </c>
      <c r="BE17" s="57">
        <f t="shared" si="2"/>
        <v>680.1479455225126</v>
      </c>
      <c r="BF17" s="57">
        <f t="shared" si="2"/>
        <v>762.79799999999886</v>
      </c>
      <c r="BG17" s="57">
        <f t="shared" si="2"/>
        <v>794.02521823565667</v>
      </c>
      <c r="BH17" s="57">
        <f t="shared" si="2"/>
        <v>842.55900000000065</v>
      </c>
      <c r="BI17" s="57">
        <f t="shared" si="2"/>
        <v>924.26479697783861</v>
      </c>
      <c r="BJ17" s="57">
        <f t="shared" si="2"/>
        <v>973.07987379439646</v>
      </c>
      <c r="BK17" s="57">
        <f t="shared" si="2"/>
        <v>1040.0247158707191</v>
      </c>
      <c r="BL17" s="57">
        <f t="shared" si="2"/>
        <v>1105.9393085337213</v>
      </c>
      <c r="BM17" s="57">
        <f t="shared" si="2"/>
        <v>1192.3924182195146</v>
      </c>
      <c r="BN17" s="57">
        <f t="shared" ref="BN17:CE17" si="3">BN16-SUM(BN9:BN13,BN7)</f>
        <v>1220.2959423261623</v>
      </c>
      <c r="BO17" s="57">
        <f t="shared" si="3"/>
        <v>1314.7165739259212</v>
      </c>
      <c r="BP17" s="57">
        <f t="shared" si="3"/>
        <v>1390.6353122046253</v>
      </c>
      <c r="BQ17" s="57">
        <f t="shared" si="3"/>
        <v>1463.3916564663691</v>
      </c>
      <c r="BR17" s="57">
        <f t="shared" si="3"/>
        <v>1717.4043496814249</v>
      </c>
      <c r="BS17" s="57">
        <f t="shared" si="3"/>
        <v>1834.9490892979175</v>
      </c>
      <c r="BT17" s="57">
        <f t="shared" si="3"/>
        <v>1897.2120008984343</v>
      </c>
      <c r="BU17" s="57">
        <f t="shared" si="3"/>
        <v>1965.4420231168197</v>
      </c>
      <c r="BV17" s="57">
        <f t="shared" si="3"/>
        <v>2114.3233711450694</v>
      </c>
      <c r="BW17" s="57">
        <f t="shared" si="3"/>
        <v>2299.4628969686623</v>
      </c>
      <c r="BX17" s="57">
        <f t="shared" si="3"/>
        <v>2246.887923309584</v>
      </c>
      <c r="BY17" s="57">
        <f t="shared" si="3"/>
        <v>2445.7964680341006</v>
      </c>
      <c r="BZ17" s="57">
        <f t="shared" si="3"/>
        <v>2813.7896423854081</v>
      </c>
      <c r="CA17" s="57">
        <f t="shared" si="3"/>
        <v>3387.8586413919415</v>
      </c>
      <c r="CB17" s="57">
        <f t="shared" si="3"/>
        <v>3828.9641738724977</v>
      </c>
      <c r="CC17" s="57">
        <f t="shared" si="3"/>
        <v>4038.8861200444676</v>
      </c>
      <c r="CD17" s="57">
        <f t="shared" si="3"/>
        <v>4243.5011199195433</v>
      </c>
      <c r="CE17" s="58">
        <f t="shared" si="3"/>
        <v>4490.293919857806</v>
      </c>
    </row>
    <row r="18" spans="1:83" ht="12.75" customHeight="1" x14ac:dyDescent="0.35">
      <c r="A18" s="152"/>
      <c r="B18" s="235"/>
      <c r="C18" s="234"/>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8"/>
    </row>
    <row r="19" spans="1:83" ht="27" customHeight="1" x14ac:dyDescent="0.35">
      <c r="A19" s="152"/>
      <c r="B19" s="109" t="s">
        <v>332</v>
      </c>
      <c r="C19" s="234"/>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9"/>
    </row>
    <row r="20" spans="1:83" x14ac:dyDescent="0.35">
      <c r="A20" s="152"/>
      <c r="B20" s="76" t="s">
        <v>221</v>
      </c>
      <c r="C20" s="234" t="s">
        <v>222</v>
      </c>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v>4.7691617500000003</v>
      </c>
      <c r="BR20" s="158">
        <v>6.040064700000003</v>
      </c>
      <c r="BS20" s="158">
        <v>6.9357352999999913</v>
      </c>
      <c r="BT20" s="158">
        <v>7.3484010500000174</v>
      </c>
      <c r="BU20" s="158">
        <v>8.2211221899999884</v>
      </c>
      <c r="BV20" s="158">
        <v>9.1482867099999936</v>
      </c>
      <c r="BW20" s="158">
        <v>10.039949220000004</v>
      </c>
      <c r="BX20" s="158">
        <v>10.679680190000003</v>
      </c>
      <c r="BY20" s="158">
        <v>12.88883869999999</v>
      </c>
      <c r="BZ20" s="158">
        <v>15.077418450894319</v>
      </c>
      <c r="CA20" s="158">
        <v>17.92095863303917</v>
      </c>
      <c r="CB20" s="158">
        <v>20.214553902867365</v>
      </c>
      <c r="CC20" s="158">
        <v>21.837047447156142</v>
      </c>
      <c r="CD20" s="158">
        <v>23.506216537896819</v>
      </c>
      <c r="CE20" s="159">
        <v>25.373130185577228</v>
      </c>
    </row>
    <row r="21" spans="1:83" x14ac:dyDescent="0.35">
      <c r="A21" s="152"/>
      <c r="B21" s="53" t="s">
        <v>223</v>
      </c>
      <c r="C21" s="234" t="s">
        <v>222</v>
      </c>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v>47.094339622641513</v>
      </c>
      <c r="AI21" s="158">
        <v>56.833456698741671</v>
      </c>
      <c r="AJ21" s="158">
        <v>70.134664795816093</v>
      </c>
      <c r="AK21" s="158">
        <v>89.996179088375442</v>
      </c>
      <c r="AL21" s="158">
        <v>107.5668620138519</v>
      </c>
      <c r="AM21" s="158">
        <v>131.12117688103268</v>
      </c>
      <c r="AN21" s="158">
        <v>148.84093337854017</v>
      </c>
      <c r="AO21" s="158">
        <v>171.82790159378595</v>
      </c>
      <c r="AP21" s="158">
        <v>194.35447124132716</v>
      </c>
      <c r="AQ21" s="158">
        <v>218.41677683791443</v>
      </c>
      <c r="AR21" s="158">
        <v>236.30305082986754</v>
      </c>
      <c r="AS21" s="158">
        <v>267.54749990048106</v>
      </c>
      <c r="AT21" s="158">
        <v>311.34100986175179</v>
      </c>
      <c r="AU21" s="158">
        <v>365.16189983173882</v>
      </c>
      <c r="AV21" s="158">
        <v>0</v>
      </c>
      <c r="AW21" s="158">
        <v>0</v>
      </c>
      <c r="AX21" s="158">
        <v>0</v>
      </c>
      <c r="AY21" s="158">
        <v>0</v>
      </c>
      <c r="AZ21" s="158">
        <v>0</v>
      </c>
      <c r="BA21" s="158">
        <v>0</v>
      </c>
      <c r="BB21" s="158">
        <v>0</v>
      </c>
      <c r="BC21" s="158">
        <v>0</v>
      </c>
      <c r="BD21" s="158">
        <v>0</v>
      </c>
      <c r="BE21" s="158">
        <v>0</v>
      </c>
      <c r="BF21" s="158">
        <v>0</v>
      </c>
      <c r="BG21" s="158">
        <v>0</v>
      </c>
      <c r="BH21" s="158">
        <v>0</v>
      </c>
      <c r="BI21" s="158">
        <v>0</v>
      </c>
      <c r="BJ21" s="158">
        <v>0</v>
      </c>
      <c r="BK21" s="158">
        <v>0</v>
      </c>
      <c r="BL21" s="158">
        <v>0</v>
      </c>
      <c r="BM21" s="158">
        <v>0</v>
      </c>
      <c r="BN21" s="158">
        <v>0</v>
      </c>
      <c r="BO21" s="158">
        <v>0</v>
      </c>
      <c r="BP21" s="158">
        <v>0</v>
      </c>
      <c r="BQ21" s="158">
        <v>0</v>
      </c>
      <c r="BR21" s="158">
        <v>0</v>
      </c>
      <c r="BS21" s="158">
        <v>0</v>
      </c>
      <c r="BT21" s="158">
        <v>0</v>
      </c>
      <c r="BU21" s="158">
        <v>0</v>
      </c>
      <c r="BV21" s="158">
        <v>0</v>
      </c>
      <c r="BW21" s="158">
        <v>0</v>
      </c>
      <c r="BX21" s="158">
        <v>0</v>
      </c>
      <c r="BY21" s="158">
        <v>0</v>
      </c>
      <c r="BZ21" s="158">
        <v>0</v>
      </c>
      <c r="CA21" s="158">
        <v>0</v>
      </c>
      <c r="CB21" s="158">
        <v>0</v>
      </c>
      <c r="CC21" s="158">
        <v>0</v>
      </c>
      <c r="CD21" s="158">
        <v>0</v>
      </c>
      <c r="CE21" s="159">
        <v>0</v>
      </c>
    </row>
    <row r="22" spans="1:83" x14ac:dyDescent="0.35">
      <c r="A22" s="152"/>
      <c r="B22" s="53" t="s">
        <v>224</v>
      </c>
      <c r="C22" s="234"/>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f t="shared" ref="AH22:BM22" si="4">SUM(AH23:AH25)</f>
        <v>433.19637841651365</v>
      </c>
      <c r="AI22" s="158">
        <f t="shared" si="4"/>
        <v>491.69011230548637</v>
      </c>
      <c r="AJ22" s="158">
        <f t="shared" si="4"/>
        <v>556.78557678919367</v>
      </c>
      <c r="AK22" s="158">
        <f t="shared" si="4"/>
        <v>602.69066695632307</v>
      </c>
      <c r="AL22" s="158">
        <f t="shared" si="4"/>
        <v>638.92866433160452</v>
      </c>
      <c r="AM22" s="158">
        <f t="shared" si="4"/>
        <v>676.46664247621209</v>
      </c>
      <c r="AN22" s="158">
        <f t="shared" si="4"/>
        <v>690.46052004690171</v>
      </c>
      <c r="AO22" s="158">
        <f t="shared" si="4"/>
        <v>700.08555842769397</v>
      </c>
      <c r="AP22" s="158">
        <f t="shared" si="4"/>
        <v>724.45946224287422</v>
      </c>
      <c r="AQ22" s="158">
        <f t="shared" si="4"/>
        <v>734.90769715392037</v>
      </c>
      <c r="AR22" s="158">
        <f t="shared" si="4"/>
        <v>742.36020250581066</v>
      </c>
      <c r="AS22" s="158">
        <f t="shared" si="4"/>
        <v>730.13111097207798</v>
      </c>
      <c r="AT22" s="158">
        <f t="shared" si="4"/>
        <v>775.26191022330795</v>
      </c>
      <c r="AU22" s="158">
        <f t="shared" si="4"/>
        <v>863.60627344005002</v>
      </c>
      <c r="AV22" s="158">
        <f t="shared" si="4"/>
        <v>852.2527553950282</v>
      </c>
      <c r="AW22" s="158">
        <f t="shared" si="4"/>
        <v>873.20359314762982</v>
      </c>
      <c r="AX22" s="158">
        <f t="shared" si="4"/>
        <v>859.06318218085562</v>
      </c>
      <c r="AY22" s="158">
        <f t="shared" si="4"/>
        <v>851.731324624629</v>
      </c>
      <c r="AZ22" s="158">
        <f t="shared" si="4"/>
        <v>829.88126142015744</v>
      </c>
      <c r="BA22" s="158">
        <f t="shared" si="4"/>
        <v>847.58109511712473</v>
      </c>
      <c r="BB22" s="158">
        <f t="shared" si="4"/>
        <v>839.89658660323107</v>
      </c>
      <c r="BC22" s="158">
        <f t="shared" si="4"/>
        <v>872.56183395470418</v>
      </c>
      <c r="BD22" s="158">
        <f t="shared" si="4"/>
        <v>865.87408814187211</v>
      </c>
      <c r="BE22" s="158">
        <f t="shared" si="4"/>
        <v>975.0571849050001</v>
      </c>
      <c r="BF22" s="158">
        <f t="shared" si="4"/>
        <v>958.2172410367499</v>
      </c>
      <c r="BG22" s="158">
        <f t="shared" si="4"/>
        <v>884.55214787227749</v>
      </c>
      <c r="BH22" s="158">
        <f t="shared" si="4"/>
        <v>804.2732521245</v>
      </c>
      <c r="BI22" s="158">
        <f t="shared" si="4"/>
        <v>764.43906345325001</v>
      </c>
      <c r="BJ22" s="158">
        <f t="shared" si="4"/>
        <v>698.14931705625008</v>
      </c>
      <c r="BK22" s="158">
        <f t="shared" si="4"/>
        <v>657.23492130667955</v>
      </c>
      <c r="BL22" s="158">
        <f t="shared" si="4"/>
        <v>609.35377852930276</v>
      </c>
      <c r="BM22" s="158">
        <f t="shared" si="4"/>
        <v>598.15693215526335</v>
      </c>
      <c r="BN22" s="158">
        <f t="shared" ref="BN22:CE22" si="5">SUM(BN23:BN25)</f>
        <v>563.29060795511202</v>
      </c>
      <c r="BO22" s="158">
        <f t="shared" si="5"/>
        <v>556.61229230695847</v>
      </c>
      <c r="BP22" s="158">
        <f t="shared" si="5"/>
        <v>564.26172678124692</v>
      </c>
      <c r="BQ22" s="158">
        <f t="shared" si="5"/>
        <v>563.72247188354766</v>
      </c>
      <c r="BR22" s="158">
        <f t="shared" si="5"/>
        <v>558.3774162769223</v>
      </c>
      <c r="BS22" s="158">
        <f t="shared" si="5"/>
        <v>562.103048365684</v>
      </c>
      <c r="BT22" s="158">
        <f t="shared" si="5"/>
        <v>552.47871435148681</v>
      </c>
      <c r="BU22" s="158">
        <f t="shared" si="5"/>
        <v>499.30094930620544</v>
      </c>
      <c r="BV22" s="158">
        <f t="shared" si="5"/>
        <v>461.68818435114184</v>
      </c>
      <c r="BW22" s="158">
        <f t="shared" si="5"/>
        <v>505.25759415667699</v>
      </c>
      <c r="BX22" s="158">
        <f t="shared" si="5"/>
        <v>497.77004101000006</v>
      </c>
      <c r="BY22" s="158">
        <f t="shared" si="5"/>
        <v>389.05888474999995</v>
      </c>
      <c r="BZ22" s="158">
        <f t="shared" si="5"/>
        <v>476.10133499721047</v>
      </c>
      <c r="CA22" s="158">
        <f t="shared" si="5"/>
        <v>406.94309840907277</v>
      </c>
      <c r="CB22" s="158">
        <f t="shared" si="5"/>
        <v>353.86865140533257</v>
      </c>
      <c r="CC22" s="158">
        <f t="shared" si="5"/>
        <v>325.88825216965802</v>
      </c>
      <c r="CD22" s="158">
        <f t="shared" si="5"/>
        <v>305.63526385601409</v>
      </c>
      <c r="CE22" s="159">
        <f t="shared" si="5"/>
        <v>293.68381542653003</v>
      </c>
    </row>
    <row r="23" spans="1:83" x14ac:dyDescent="0.35">
      <c r="A23" s="152"/>
      <c r="B23" s="74" t="s">
        <v>333</v>
      </c>
      <c r="C23" s="234" t="s">
        <v>225</v>
      </c>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v>0</v>
      </c>
      <c r="AI23" s="158">
        <v>0</v>
      </c>
      <c r="AJ23" s="158">
        <v>0</v>
      </c>
      <c r="AK23" s="158">
        <v>0</v>
      </c>
      <c r="AL23" s="158">
        <v>0</v>
      </c>
      <c r="AM23" s="158">
        <v>0</v>
      </c>
      <c r="AN23" s="158">
        <v>0</v>
      </c>
      <c r="AO23" s="158">
        <v>0</v>
      </c>
      <c r="AP23" s="158">
        <v>0</v>
      </c>
      <c r="AQ23" s="158">
        <v>0</v>
      </c>
      <c r="AR23" s="158">
        <v>0</v>
      </c>
      <c r="AS23" s="158">
        <v>0</v>
      </c>
      <c r="AT23" s="158">
        <v>0</v>
      </c>
      <c r="AU23" s="158">
        <v>0</v>
      </c>
      <c r="AV23" s="158">
        <v>0</v>
      </c>
      <c r="AW23" s="158">
        <v>0</v>
      </c>
      <c r="AX23" s="158">
        <v>0</v>
      </c>
      <c r="AY23" s="158">
        <v>0</v>
      </c>
      <c r="AZ23" s="158">
        <v>0</v>
      </c>
      <c r="BA23" s="158">
        <v>0</v>
      </c>
      <c r="BB23" s="158">
        <v>0</v>
      </c>
      <c r="BC23" s="158">
        <v>0</v>
      </c>
      <c r="BD23" s="158">
        <v>0</v>
      </c>
      <c r="BE23" s="158">
        <v>0</v>
      </c>
      <c r="BF23" s="158">
        <v>0</v>
      </c>
      <c r="BG23" s="158">
        <v>0</v>
      </c>
      <c r="BH23" s="158">
        <v>0</v>
      </c>
      <c r="BI23" s="158">
        <v>0</v>
      </c>
      <c r="BJ23" s="158">
        <v>0</v>
      </c>
      <c r="BK23" s="158">
        <v>0</v>
      </c>
      <c r="BL23" s="158">
        <v>0</v>
      </c>
      <c r="BM23" s="158">
        <v>0</v>
      </c>
      <c r="BN23" s="158">
        <v>0</v>
      </c>
      <c r="BO23" s="158">
        <v>0</v>
      </c>
      <c r="BP23" s="158">
        <v>0</v>
      </c>
      <c r="BQ23" s="158">
        <v>0</v>
      </c>
      <c r="BR23" s="158">
        <v>0</v>
      </c>
      <c r="BS23" s="158">
        <v>0</v>
      </c>
      <c r="BT23" s="158">
        <v>0</v>
      </c>
      <c r="BU23" s="158">
        <v>109.92024563645997</v>
      </c>
      <c r="BV23" s="158">
        <v>184.96516445151136</v>
      </c>
      <c r="BW23" s="158">
        <v>222.14001544636565</v>
      </c>
      <c r="BX23" s="158">
        <v>256.98653475149865</v>
      </c>
      <c r="BY23" s="158">
        <v>213.84866683716621</v>
      </c>
      <c r="BZ23" s="158">
        <v>278.1278397257376</v>
      </c>
      <c r="CA23" s="158">
        <v>249.88574720151931</v>
      </c>
      <c r="CB23" s="158">
        <v>230.69792587549307</v>
      </c>
      <c r="CC23" s="158">
        <v>229.49084060821383</v>
      </c>
      <c r="CD23" s="158">
        <v>231.86400183274031</v>
      </c>
      <c r="CE23" s="159">
        <v>237.61685215818321</v>
      </c>
    </row>
    <row r="24" spans="1:83" x14ac:dyDescent="0.35">
      <c r="A24" s="152"/>
      <c r="B24" s="74" t="s">
        <v>334</v>
      </c>
      <c r="C24" s="234" t="s">
        <v>225</v>
      </c>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v>433.19637841651365</v>
      </c>
      <c r="AI24" s="158">
        <v>491.57804255409542</v>
      </c>
      <c r="AJ24" s="158">
        <v>554.82967264977924</v>
      </c>
      <c r="AK24" s="158">
        <v>597.63212258588965</v>
      </c>
      <c r="AL24" s="158">
        <v>630.14592004132612</v>
      </c>
      <c r="AM24" s="158">
        <v>661.919258538132</v>
      </c>
      <c r="AN24" s="158">
        <v>665.25957529428422</v>
      </c>
      <c r="AO24" s="158">
        <v>668.58081446977872</v>
      </c>
      <c r="AP24" s="158">
        <v>686.54822330144486</v>
      </c>
      <c r="AQ24" s="158">
        <v>687.83778406598583</v>
      </c>
      <c r="AR24" s="158">
        <v>683.46392070541924</v>
      </c>
      <c r="AS24" s="158">
        <v>656.05418789515488</v>
      </c>
      <c r="AT24" s="158">
        <v>683.68441738207923</v>
      </c>
      <c r="AU24" s="158">
        <v>746.31190271576043</v>
      </c>
      <c r="AV24" s="158">
        <v>720.91047448732343</v>
      </c>
      <c r="AW24" s="158">
        <v>722.98375426855523</v>
      </c>
      <c r="AX24" s="158">
        <v>701.70056148671415</v>
      </c>
      <c r="AY24" s="158">
        <v>683.57531623989541</v>
      </c>
      <c r="AZ24" s="158">
        <v>648.47078202168245</v>
      </c>
      <c r="BA24" s="158">
        <v>655.47438801712497</v>
      </c>
      <c r="BB24" s="158">
        <v>638.58108077177928</v>
      </c>
      <c r="BC24" s="158">
        <v>650.31584786041594</v>
      </c>
      <c r="BD24" s="158">
        <v>631.10693085508979</v>
      </c>
      <c r="BE24" s="158">
        <v>736.26207961364651</v>
      </c>
      <c r="BF24" s="158">
        <v>738.48558911616817</v>
      </c>
      <c r="BG24" s="158">
        <v>691.18314787227746</v>
      </c>
      <c r="BH24" s="158">
        <v>636.20925212450004</v>
      </c>
      <c r="BI24" s="158">
        <v>618.61569305871558</v>
      </c>
      <c r="BJ24" s="158">
        <v>572.93044173153885</v>
      </c>
      <c r="BK24" s="158">
        <v>547.30458607473906</v>
      </c>
      <c r="BL24" s="158">
        <v>515.55293311502305</v>
      </c>
      <c r="BM24" s="158">
        <v>512.88008897976067</v>
      </c>
      <c r="BN24" s="158">
        <v>492.72786275860085</v>
      </c>
      <c r="BO24" s="158">
        <v>489.66027087611786</v>
      </c>
      <c r="BP24" s="158">
        <v>502.77979164042989</v>
      </c>
      <c r="BQ24" s="158">
        <v>499.19309366482179</v>
      </c>
      <c r="BR24" s="158">
        <v>506.96691126187358</v>
      </c>
      <c r="BS24" s="158">
        <v>516.5294929940469</v>
      </c>
      <c r="BT24" s="158">
        <v>512.97957527602387</v>
      </c>
      <c r="BU24" s="158">
        <v>336.44911394526707</v>
      </c>
      <c r="BV24" s="158">
        <v>239.10587755384768</v>
      </c>
      <c r="BW24" s="158">
        <v>244.63117355759937</v>
      </c>
      <c r="BX24" s="158">
        <v>208.05190542266203</v>
      </c>
      <c r="BY24" s="158">
        <v>151.39251127587497</v>
      </c>
      <c r="BZ24" s="158">
        <v>171.06139683087216</v>
      </c>
      <c r="CA24" s="158">
        <v>135.70730689620908</v>
      </c>
      <c r="CB24" s="158">
        <v>106.42715747839996</v>
      </c>
      <c r="CC24" s="158">
        <v>83.293351213349169</v>
      </c>
      <c r="CD24" s="158">
        <v>63.742952612787917</v>
      </c>
      <c r="CE24" s="159">
        <v>48.445338804555703</v>
      </c>
    </row>
    <row r="25" spans="1:83" x14ac:dyDescent="0.35">
      <c r="A25" s="152"/>
      <c r="B25" s="74" t="s">
        <v>335</v>
      </c>
      <c r="C25" s="234" t="s">
        <v>225</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v>0</v>
      </c>
      <c r="AI25" s="158">
        <v>0.11206975139097579</v>
      </c>
      <c r="AJ25" s="158">
        <v>1.9559041394144265</v>
      </c>
      <c r="AK25" s="158">
        <v>5.0585443704334674</v>
      </c>
      <c r="AL25" s="158">
        <v>8.7827442902784227</v>
      </c>
      <c r="AM25" s="158">
        <v>14.547383938080046</v>
      </c>
      <c r="AN25" s="158">
        <v>25.200944752617477</v>
      </c>
      <c r="AO25" s="158">
        <v>31.504743957915213</v>
      </c>
      <c r="AP25" s="158">
        <v>37.911238941429318</v>
      </c>
      <c r="AQ25" s="158">
        <v>47.069913087934566</v>
      </c>
      <c r="AR25" s="158">
        <v>58.896281800391392</v>
      </c>
      <c r="AS25" s="158">
        <v>74.07692307692308</v>
      </c>
      <c r="AT25" s="158">
        <v>91.577492841228676</v>
      </c>
      <c r="AU25" s="158">
        <v>117.29437072428964</v>
      </c>
      <c r="AV25" s="158">
        <v>131.3422809077048</v>
      </c>
      <c r="AW25" s="158">
        <v>150.21983887907462</v>
      </c>
      <c r="AX25" s="158">
        <v>157.36262069414141</v>
      </c>
      <c r="AY25" s="158">
        <v>168.15600838473355</v>
      </c>
      <c r="AZ25" s="158">
        <v>181.41047939847496</v>
      </c>
      <c r="BA25" s="158">
        <v>192.10670709999971</v>
      </c>
      <c r="BB25" s="158">
        <v>201.31550583145179</v>
      </c>
      <c r="BC25" s="158">
        <v>222.24598609428827</v>
      </c>
      <c r="BD25" s="158">
        <v>234.76715728678226</v>
      </c>
      <c r="BE25" s="158">
        <v>238.79510529135356</v>
      </c>
      <c r="BF25" s="158">
        <v>219.73165192058175</v>
      </c>
      <c r="BG25" s="158">
        <v>193.369</v>
      </c>
      <c r="BH25" s="158">
        <v>168.06399999999999</v>
      </c>
      <c r="BI25" s="158">
        <v>145.82337039453446</v>
      </c>
      <c r="BJ25" s="158">
        <v>125.21887532471118</v>
      </c>
      <c r="BK25" s="158">
        <v>109.93033523194052</v>
      </c>
      <c r="BL25" s="158">
        <v>93.800845414279749</v>
      </c>
      <c r="BM25" s="158">
        <v>85.276843175502719</v>
      </c>
      <c r="BN25" s="158">
        <v>70.562745196511173</v>
      </c>
      <c r="BO25" s="158">
        <v>66.952021430840631</v>
      </c>
      <c r="BP25" s="158">
        <v>61.481935140817022</v>
      </c>
      <c r="BQ25" s="158">
        <v>64.529378218725824</v>
      </c>
      <c r="BR25" s="158">
        <v>51.410505015048706</v>
      </c>
      <c r="BS25" s="158">
        <v>45.57355537163707</v>
      </c>
      <c r="BT25" s="158">
        <v>39.499139075463006</v>
      </c>
      <c r="BU25" s="158">
        <v>52.931589724478364</v>
      </c>
      <c r="BV25" s="158">
        <v>37.617142345782852</v>
      </c>
      <c r="BW25" s="158">
        <v>38.486405152711995</v>
      </c>
      <c r="BX25" s="158">
        <v>32.73160083583938</v>
      </c>
      <c r="BY25" s="158">
        <v>23.817706636958754</v>
      </c>
      <c r="BZ25" s="158">
        <v>26.912098440600705</v>
      </c>
      <c r="CA25" s="158">
        <v>21.350044311344398</v>
      </c>
      <c r="CB25" s="158">
        <v>16.743568051439542</v>
      </c>
      <c r="CC25" s="158">
        <v>13.104060348095031</v>
      </c>
      <c r="CD25" s="158">
        <v>10.028309410485877</v>
      </c>
      <c r="CE25" s="159">
        <v>7.6216244637911208</v>
      </c>
    </row>
    <row r="26" spans="1:83" ht="25.5" customHeight="1" x14ac:dyDescent="0.35">
      <c r="A26" s="152"/>
      <c r="B26" s="76" t="s">
        <v>226</v>
      </c>
      <c r="C26" s="234" t="s">
        <v>222</v>
      </c>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v>4</v>
      </c>
      <c r="AI26" s="158">
        <v>4</v>
      </c>
      <c r="AJ26" s="158">
        <v>5</v>
      </c>
      <c r="AK26" s="158">
        <v>6</v>
      </c>
      <c r="AL26" s="158">
        <v>8</v>
      </c>
      <c r="AM26" s="158">
        <v>10</v>
      </c>
      <c r="AN26" s="158">
        <v>11</v>
      </c>
      <c r="AO26" s="158">
        <v>13</v>
      </c>
      <c r="AP26" s="158">
        <v>104</v>
      </c>
      <c r="AQ26" s="158">
        <v>183.72300000000001</v>
      </c>
      <c r="AR26" s="158">
        <v>173.41800000000001</v>
      </c>
      <c r="AS26" s="158">
        <v>183.63200000000001</v>
      </c>
      <c r="AT26" s="158">
        <v>208.02</v>
      </c>
      <c r="AU26" s="158">
        <v>269.96832117263904</v>
      </c>
      <c r="AV26" s="158">
        <v>327.97337600551521</v>
      </c>
      <c r="AW26" s="158">
        <v>419.73289899962754</v>
      </c>
      <c r="AX26" s="158">
        <v>500.04761254962028</v>
      </c>
      <c r="AY26" s="158">
        <v>586.19055781453687</v>
      </c>
      <c r="AZ26" s="158">
        <v>699.84472339379818</v>
      </c>
      <c r="BA26" s="158">
        <v>709.21133412100005</v>
      </c>
      <c r="BB26" s="158">
        <v>743.95880802719989</v>
      </c>
      <c r="BC26" s="158">
        <v>796.16035103942988</v>
      </c>
      <c r="BD26" s="158">
        <v>809.72477850657356</v>
      </c>
      <c r="BE26" s="158">
        <v>870.53092037570082</v>
      </c>
      <c r="BF26" s="158">
        <v>947.298</v>
      </c>
      <c r="BG26" s="158">
        <v>1017.4757964240732</v>
      </c>
      <c r="BH26" s="158">
        <v>1057.6289999999999</v>
      </c>
      <c r="BI26" s="158">
        <v>1113.5155272727516</v>
      </c>
      <c r="BJ26" s="158">
        <v>1142.0356692484781</v>
      </c>
      <c r="BK26" s="158">
        <v>1235.597033053456</v>
      </c>
      <c r="BL26" s="158">
        <v>1316.2793594178083</v>
      </c>
      <c r="BM26" s="158">
        <v>1446.1896739375136</v>
      </c>
      <c r="BN26" s="158">
        <v>1526.3989427992453</v>
      </c>
      <c r="BO26" s="158">
        <v>1691.4195913635774</v>
      </c>
      <c r="BP26" s="158">
        <v>1882.2267307552024</v>
      </c>
      <c r="BQ26" s="158">
        <v>2041.8053091705644</v>
      </c>
      <c r="BR26" s="158">
        <v>2274.4593787053836</v>
      </c>
      <c r="BS26" s="158">
        <v>2503.5602726161615</v>
      </c>
      <c r="BT26" s="158">
        <v>2626.7182223174623</v>
      </c>
      <c r="BU26" s="158">
        <v>2791.2308667358793</v>
      </c>
      <c r="BV26" s="158">
        <v>2855.414544307062</v>
      </c>
      <c r="BW26" s="158">
        <v>2913.470158985966</v>
      </c>
      <c r="BX26" s="158">
        <v>3011.0560261225414</v>
      </c>
      <c r="BY26" s="158">
        <v>3044.3633122435444</v>
      </c>
      <c r="BZ26" s="158">
        <v>3277.6099182102548</v>
      </c>
      <c r="CA26" s="158">
        <v>3818.9606124808802</v>
      </c>
      <c r="CB26" s="158">
        <v>4160.8239383022283</v>
      </c>
      <c r="CC26" s="158">
        <v>4326.7995400783375</v>
      </c>
      <c r="CD26" s="158">
        <v>4605.7161382639815</v>
      </c>
      <c r="CE26" s="159">
        <v>4837.0057419678187</v>
      </c>
    </row>
    <row r="27" spans="1:83" x14ac:dyDescent="0.35">
      <c r="A27" s="152"/>
      <c r="B27" s="53" t="s">
        <v>336</v>
      </c>
      <c r="C27" s="234" t="s">
        <v>222</v>
      </c>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v>5</v>
      </c>
      <c r="AI27" s="158">
        <v>5</v>
      </c>
      <c r="AJ27" s="158">
        <v>5</v>
      </c>
      <c r="AK27" s="158">
        <v>6</v>
      </c>
      <c r="AL27" s="158">
        <v>6</v>
      </c>
      <c r="AM27" s="158">
        <v>6</v>
      </c>
      <c r="AN27" s="158">
        <v>6</v>
      </c>
      <c r="AO27" s="158">
        <v>7</v>
      </c>
      <c r="AP27" s="158">
        <v>8</v>
      </c>
      <c r="AQ27" s="158">
        <v>8.8689999999999998</v>
      </c>
      <c r="AR27" s="158">
        <v>8.6080000000000005</v>
      </c>
      <c r="AS27" s="158">
        <v>8.7669999999999995</v>
      </c>
      <c r="AT27" s="158">
        <v>9.3409999999999993</v>
      </c>
      <c r="AU27" s="158">
        <v>10.673999999999999</v>
      </c>
      <c r="AV27" s="158">
        <v>12.653</v>
      </c>
      <c r="AW27" s="158">
        <v>13.920999999999999</v>
      </c>
      <c r="AX27" s="158">
        <v>12.601000000000001</v>
      </c>
      <c r="AY27" s="158">
        <v>14.76</v>
      </c>
      <c r="AZ27" s="158">
        <v>15.439</v>
      </c>
      <c r="BA27" s="158">
        <v>15.775</v>
      </c>
      <c r="BB27" s="158">
        <v>16.065999999999999</v>
      </c>
      <c r="BC27" s="158">
        <v>16.123000000000001</v>
      </c>
      <c r="BD27" s="158">
        <v>16.222000000000001</v>
      </c>
      <c r="BE27" s="158">
        <v>16.353000000000002</v>
      </c>
      <c r="BF27" s="158">
        <v>17.187999999999999</v>
      </c>
      <c r="BG27" s="158">
        <v>18.536000000000001</v>
      </c>
      <c r="BH27" s="158">
        <v>19.21</v>
      </c>
      <c r="BI27" s="158">
        <v>19.115849999999998</v>
      </c>
      <c r="BJ27" s="158">
        <v>19.204647819795415</v>
      </c>
      <c r="BK27" s="158">
        <v>20.031813160000006</v>
      </c>
      <c r="BL27" s="158">
        <v>221.46612579999999</v>
      </c>
      <c r="BM27" s="158">
        <v>32.464226920000009</v>
      </c>
      <c r="BN27" s="158">
        <v>32.271541450000001</v>
      </c>
      <c r="BO27" s="158">
        <v>32.125320869999996</v>
      </c>
      <c r="BP27" s="158">
        <v>32.399299220000003</v>
      </c>
      <c r="BQ27" s="158">
        <v>32.151345900000003</v>
      </c>
      <c r="BR27" s="158">
        <v>33.293720609999951</v>
      </c>
      <c r="BS27" s="158">
        <v>35.653026229999981</v>
      </c>
      <c r="BT27" s="158">
        <v>33.09609677000001</v>
      </c>
      <c r="BU27" s="158">
        <v>33.166871430000008</v>
      </c>
      <c r="BV27" s="158">
        <v>32.413626989999997</v>
      </c>
      <c r="BW27" s="158">
        <v>34.793876396760858</v>
      </c>
      <c r="BX27" s="158">
        <v>35.769481659999997</v>
      </c>
      <c r="BY27" s="158">
        <v>37.09786227537392</v>
      </c>
      <c r="BZ27" s="158">
        <v>38.789974518683501</v>
      </c>
      <c r="CA27" s="158">
        <v>40.646928423633085</v>
      </c>
      <c r="CB27" s="158">
        <v>42.57044033638018</v>
      </c>
      <c r="CC27" s="158">
        <v>44.498794806065675</v>
      </c>
      <c r="CD27" s="158">
        <v>46.637502942523241</v>
      </c>
      <c r="CE27" s="159">
        <v>48.908017120851525</v>
      </c>
    </row>
    <row r="28" spans="1:83" x14ac:dyDescent="0.35">
      <c r="A28" s="152"/>
      <c r="B28" s="53" t="s">
        <v>230</v>
      </c>
      <c r="C28" s="234" t="s">
        <v>231</v>
      </c>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v>0</v>
      </c>
      <c r="AR28" s="158">
        <v>0</v>
      </c>
      <c r="AS28" s="158">
        <v>0</v>
      </c>
      <c r="AT28" s="158">
        <v>0</v>
      </c>
      <c r="AU28" s="158">
        <v>0</v>
      </c>
      <c r="AV28" s="158">
        <v>0</v>
      </c>
      <c r="AW28" s="158">
        <v>0</v>
      </c>
      <c r="AX28" s="158">
        <v>0</v>
      </c>
      <c r="AY28" s="158">
        <v>0</v>
      </c>
      <c r="AZ28" s="158">
        <v>0</v>
      </c>
      <c r="BA28" s="158">
        <v>0</v>
      </c>
      <c r="BB28" s="158">
        <v>0</v>
      </c>
      <c r="BC28" s="158">
        <v>0</v>
      </c>
      <c r="BD28" s="158">
        <v>0</v>
      </c>
      <c r="BE28" s="158">
        <v>0</v>
      </c>
      <c r="BF28" s="158">
        <v>0</v>
      </c>
      <c r="BG28" s="158">
        <v>0</v>
      </c>
      <c r="BH28" s="158">
        <v>0</v>
      </c>
      <c r="BI28" s="158">
        <v>0</v>
      </c>
      <c r="BJ28" s="158">
        <v>1.0505242386959734</v>
      </c>
      <c r="BK28" s="158">
        <v>1.210020167696229</v>
      </c>
      <c r="BL28" s="158">
        <v>65.657498991665165</v>
      </c>
      <c r="BM28" s="158">
        <v>104.33784553056645</v>
      </c>
      <c r="BN28" s="158">
        <v>168.59935978139674</v>
      </c>
      <c r="BO28" s="158">
        <v>50.836237693819029</v>
      </c>
      <c r="BP28" s="158">
        <v>57.975814953357627</v>
      </c>
      <c r="BQ28" s="158">
        <v>3.5522999812671952</v>
      </c>
      <c r="BR28" s="158">
        <v>4.8918161573086953</v>
      </c>
      <c r="BS28" s="158">
        <v>1.9109448262326334</v>
      </c>
      <c r="BT28" s="158">
        <v>1.6191328653303012</v>
      </c>
      <c r="BU28" s="158">
        <v>60.169977330027926</v>
      </c>
      <c r="BV28" s="158">
        <v>6.8648158354659987</v>
      </c>
      <c r="BW28" s="158">
        <v>-10.017308560382212</v>
      </c>
      <c r="BX28" s="158">
        <v>56.067988121384772</v>
      </c>
      <c r="BY28" s="158">
        <v>-2.8308112037993642</v>
      </c>
      <c r="BZ28" s="158">
        <v>7.1629465217170685</v>
      </c>
      <c r="CA28" s="158">
        <v>7.3392012209635755</v>
      </c>
      <c r="CB28" s="158">
        <v>9.8021612571679597</v>
      </c>
      <c r="CC28" s="158">
        <v>10.266132948920339</v>
      </c>
      <c r="CD28" s="158">
        <v>10.266132948920339</v>
      </c>
      <c r="CE28" s="159">
        <v>10.266132948920339</v>
      </c>
    </row>
    <row r="29" spans="1:83" x14ac:dyDescent="0.35">
      <c r="A29" s="152"/>
      <c r="B29" s="53" t="s">
        <v>23</v>
      </c>
      <c r="C29" s="234" t="s">
        <v>231</v>
      </c>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v>196.93959001068183</v>
      </c>
      <c r="AI29" s="158">
        <v>227.75813604082006</v>
      </c>
      <c r="AJ29" s="158">
        <v>307.35323341022615</v>
      </c>
      <c r="AK29" s="158">
        <v>454.80552867942873</v>
      </c>
      <c r="AL29" s="158">
        <v>551.35929177961918</v>
      </c>
      <c r="AM29" s="158">
        <v>618.08662477447024</v>
      </c>
      <c r="AN29" s="158">
        <v>686.40222253039815</v>
      </c>
      <c r="AO29" s="158">
        <v>748.45588650300476</v>
      </c>
      <c r="AP29" s="158">
        <v>829.39150543190704</v>
      </c>
      <c r="AQ29" s="158">
        <v>862.81164007812663</v>
      </c>
      <c r="AR29" s="158">
        <v>604.86500000000012</v>
      </c>
      <c r="AS29" s="158">
        <v>763.36878807806625</v>
      </c>
      <c r="AT29" s="158">
        <v>960.69299999999987</v>
      </c>
      <c r="AU29" s="158">
        <v>733.84</v>
      </c>
      <c r="AV29" s="158">
        <v>968.37500000000023</v>
      </c>
      <c r="AW29" s="158">
        <v>998.42199999999991</v>
      </c>
      <c r="AX29" s="158">
        <v>1103.9621309999998</v>
      </c>
      <c r="AY29" s="158">
        <v>1197.1680269999999</v>
      </c>
      <c r="AZ29" s="158">
        <v>1275.5067700000002</v>
      </c>
      <c r="BA29" s="158">
        <v>1315.1345980000001</v>
      </c>
      <c r="BB29" s="158">
        <v>1327.6819739999989</v>
      </c>
      <c r="BC29" s="158">
        <v>1347.1518148446023</v>
      </c>
      <c r="BD29" s="158">
        <v>1345.1564549999996</v>
      </c>
      <c r="BE29" s="158">
        <v>1336.3771304102056</v>
      </c>
      <c r="BF29" s="158">
        <v>1403.0935666124119</v>
      </c>
      <c r="BG29" s="158">
        <v>1613.6138907605705</v>
      </c>
      <c r="BH29" s="158">
        <v>1728.4576144734931</v>
      </c>
      <c r="BI29" s="158">
        <v>1930.7936408840555</v>
      </c>
      <c r="BJ29" s="158">
        <v>1937.0327149637794</v>
      </c>
      <c r="BK29" s="158">
        <v>1980.0739629037901</v>
      </c>
      <c r="BL29" s="158">
        <v>2071.6184511615088</v>
      </c>
      <c r="BM29" s="158">
        <v>2457.9322396321481</v>
      </c>
      <c r="BN29" s="158">
        <v>2651.7587673972803</v>
      </c>
      <c r="BO29" s="158">
        <v>2691.2493936043297</v>
      </c>
      <c r="BP29" s="158">
        <v>2775.3624294480583</v>
      </c>
      <c r="BQ29" s="158"/>
      <c r="BR29" s="158"/>
      <c r="BS29" s="158"/>
      <c r="BT29" s="158"/>
      <c r="BU29" s="158"/>
      <c r="BV29" s="158"/>
      <c r="BW29" s="158"/>
      <c r="BX29" s="158"/>
      <c r="BY29" s="158"/>
      <c r="BZ29" s="158"/>
      <c r="CA29" s="158"/>
      <c r="CB29" s="158"/>
      <c r="CC29" s="158"/>
      <c r="CD29" s="158"/>
      <c r="CE29" s="159"/>
    </row>
    <row r="30" spans="1:83" x14ac:dyDescent="0.35">
      <c r="A30" s="152"/>
      <c r="B30" s="76" t="s">
        <v>233</v>
      </c>
      <c r="C30" s="234" t="s">
        <v>222</v>
      </c>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v>0</v>
      </c>
      <c r="AI30" s="158">
        <v>0</v>
      </c>
      <c r="AJ30" s="158">
        <v>0</v>
      </c>
      <c r="AK30" s="158">
        <v>0</v>
      </c>
      <c r="AL30" s="158">
        <v>0</v>
      </c>
      <c r="AM30" s="158">
        <v>0</v>
      </c>
      <c r="AN30" s="158">
        <v>0</v>
      </c>
      <c r="AO30" s="158">
        <v>0</v>
      </c>
      <c r="AP30" s="158">
        <v>0</v>
      </c>
      <c r="AQ30" s="158">
        <v>0</v>
      </c>
      <c r="AR30" s="158">
        <v>0</v>
      </c>
      <c r="AS30" s="158">
        <v>0</v>
      </c>
      <c r="AT30" s="158">
        <v>0</v>
      </c>
      <c r="AU30" s="158">
        <v>0</v>
      </c>
      <c r="AV30" s="158">
        <v>1236.2204590686167</v>
      </c>
      <c r="AW30" s="158">
        <v>1736.8250803346616</v>
      </c>
      <c r="AX30" s="158">
        <v>1938.6567415590337</v>
      </c>
      <c r="AY30" s="158">
        <v>2356.4150170875105</v>
      </c>
      <c r="AZ30" s="158">
        <v>2842.0259956222508</v>
      </c>
      <c r="BA30" s="158">
        <v>3091.4517961447359</v>
      </c>
      <c r="BB30" s="158">
        <v>3258.3114352948169</v>
      </c>
      <c r="BC30" s="158">
        <v>3408.5922572418208</v>
      </c>
      <c r="BD30" s="158">
        <v>3589.6378004004227</v>
      </c>
      <c r="BE30" s="158">
        <v>3861.7406212620726</v>
      </c>
      <c r="BF30" s="158">
        <v>4105.2438886240434</v>
      </c>
      <c r="BG30" s="158">
        <v>4388.6272675576192</v>
      </c>
      <c r="BH30" s="158">
        <v>4628.2520000000004</v>
      </c>
      <c r="BI30" s="158">
        <v>4869.6964021188787</v>
      </c>
      <c r="BJ30" s="158">
        <v>5122.9964421995737</v>
      </c>
      <c r="BK30" s="158">
        <v>5468.0760196496631</v>
      </c>
      <c r="BL30" s="158">
        <v>5799.6705914329377</v>
      </c>
      <c r="BM30" s="158">
        <v>6277.2924692415208</v>
      </c>
      <c r="BN30" s="158">
        <v>6456.118999717567</v>
      </c>
      <c r="BO30" s="158">
        <v>6899.7753096582774</v>
      </c>
      <c r="BP30" s="158">
        <v>7419.4275888724915</v>
      </c>
      <c r="BQ30" s="158">
        <v>7528.3277963936862</v>
      </c>
      <c r="BR30" s="158">
        <v>7070.966334335757</v>
      </c>
      <c r="BS30" s="158">
        <v>6632.0880013466494</v>
      </c>
      <c r="BT30" s="158">
        <v>5138.3005447814785</v>
      </c>
      <c r="BU30" s="158">
        <v>3571.9593185363819</v>
      </c>
      <c r="BV30" s="158">
        <v>2486.5805035497042</v>
      </c>
      <c r="BW30" s="158">
        <v>1622.3606203206748</v>
      </c>
      <c r="BX30" s="158">
        <v>873.41325488657537</v>
      </c>
      <c r="BY30" s="158">
        <v>803.47079937964497</v>
      </c>
      <c r="BZ30" s="158">
        <v>774.39931855298175</v>
      </c>
      <c r="CA30" s="158">
        <v>784.41308874883066</v>
      </c>
      <c r="CB30" s="158">
        <v>789.27053588757667</v>
      </c>
      <c r="CC30" s="158">
        <v>803.06200704813125</v>
      </c>
      <c r="CD30" s="158">
        <v>755.40995110575614</v>
      </c>
      <c r="CE30" s="159">
        <v>732.05813991671062</v>
      </c>
    </row>
    <row r="31" spans="1:83" ht="25.5" customHeight="1" x14ac:dyDescent="0.35">
      <c r="A31" s="152"/>
      <c r="B31" s="76" t="s">
        <v>234</v>
      </c>
      <c r="C31" s="234" t="s">
        <v>231</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v>0</v>
      </c>
      <c r="AI31" s="158">
        <v>0</v>
      </c>
      <c r="AJ31" s="158">
        <v>0</v>
      </c>
      <c r="AK31" s="158">
        <v>0</v>
      </c>
      <c r="AL31" s="158">
        <v>0</v>
      </c>
      <c r="AM31" s="158">
        <v>0</v>
      </c>
      <c r="AN31" s="158">
        <v>0</v>
      </c>
      <c r="AO31" s="158">
        <v>0</v>
      </c>
      <c r="AP31" s="158">
        <v>0</v>
      </c>
      <c r="AQ31" s="158">
        <v>0</v>
      </c>
      <c r="AR31" s="158">
        <v>0</v>
      </c>
      <c r="AS31" s="158">
        <v>0</v>
      </c>
      <c r="AT31" s="158">
        <v>0</v>
      </c>
      <c r="AU31" s="158">
        <v>0</v>
      </c>
      <c r="AV31" s="158">
        <v>2.2234492408887951</v>
      </c>
      <c r="AW31" s="158">
        <v>5.5822256226005811</v>
      </c>
      <c r="AX31" s="158">
        <v>8.7937202146390998</v>
      </c>
      <c r="AY31" s="158">
        <v>15.09348924190571</v>
      </c>
      <c r="AZ31" s="158">
        <v>26.641703551977329</v>
      </c>
      <c r="BA31" s="158">
        <v>32.729292058207385</v>
      </c>
      <c r="BB31" s="158">
        <v>38.028335257869927</v>
      </c>
      <c r="BC31" s="158">
        <v>29.932078466664212</v>
      </c>
      <c r="BD31" s="158">
        <v>-6.0999999999999999E-2</v>
      </c>
      <c r="BE31" s="158">
        <v>-8.6436562195121955E-2</v>
      </c>
      <c r="BF31" s="158">
        <v>-0.14737339999999999</v>
      </c>
      <c r="BG31" s="158">
        <v>8.5208560000000017E-2</v>
      </c>
      <c r="BH31" s="158">
        <v>-2.9000000000000001E-2</v>
      </c>
      <c r="BI31" s="158">
        <v>0</v>
      </c>
      <c r="BJ31" s="158">
        <v>0</v>
      </c>
      <c r="BK31" s="158">
        <v>0</v>
      </c>
      <c r="BL31" s="158">
        <v>0</v>
      </c>
      <c r="BM31" s="158">
        <v>0</v>
      </c>
      <c r="BN31" s="158">
        <v>0</v>
      </c>
      <c r="BO31" s="158">
        <v>0</v>
      </c>
      <c r="BP31" s="158">
        <v>0</v>
      </c>
      <c r="BQ31" s="158">
        <v>0</v>
      </c>
      <c r="BR31" s="158">
        <v>0</v>
      </c>
      <c r="BS31" s="158">
        <v>0</v>
      </c>
      <c r="BT31" s="158">
        <v>0</v>
      </c>
      <c r="BU31" s="158">
        <v>0</v>
      </c>
      <c r="BV31" s="158">
        <v>0</v>
      </c>
      <c r="BW31" s="158">
        <v>0</v>
      </c>
      <c r="BX31" s="158">
        <v>0</v>
      </c>
      <c r="BY31" s="158">
        <v>0</v>
      </c>
      <c r="BZ31" s="158">
        <v>0</v>
      </c>
      <c r="CA31" s="158">
        <v>0</v>
      </c>
      <c r="CB31" s="158">
        <v>0</v>
      </c>
      <c r="CC31" s="158">
        <v>0</v>
      </c>
      <c r="CD31" s="158">
        <v>0</v>
      </c>
      <c r="CE31" s="159">
        <v>0</v>
      </c>
    </row>
    <row r="32" spans="1:83" x14ac:dyDescent="0.35">
      <c r="A32" s="152"/>
      <c r="B32" s="53" t="s">
        <v>235</v>
      </c>
      <c r="C32" s="234" t="s">
        <v>231</v>
      </c>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v>0</v>
      </c>
      <c r="AI32" s="158">
        <v>0</v>
      </c>
      <c r="AJ32" s="158">
        <v>0</v>
      </c>
      <c r="AK32" s="158">
        <v>0</v>
      </c>
      <c r="AL32" s="158">
        <v>0</v>
      </c>
      <c r="AM32" s="158">
        <v>0</v>
      </c>
      <c r="AN32" s="158">
        <v>0</v>
      </c>
      <c r="AO32" s="158">
        <v>0</v>
      </c>
      <c r="AP32" s="158">
        <v>0</v>
      </c>
      <c r="AQ32" s="158">
        <v>0</v>
      </c>
      <c r="AR32" s="158">
        <v>0</v>
      </c>
      <c r="AS32" s="158">
        <v>0</v>
      </c>
      <c r="AT32" s="158">
        <v>0</v>
      </c>
      <c r="AU32" s="158">
        <v>0</v>
      </c>
      <c r="AV32" s="158">
        <v>0</v>
      </c>
      <c r="AW32" s="158">
        <v>0</v>
      </c>
      <c r="AX32" s="158">
        <v>0</v>
      </c>
      <c r="AY32" s="158">
        <v>0</v>
      </c>
      <c r="AZ32" s="158">
        <v>0</v>
      </c>
      <c r="BA32" s="158">
        <v>0</v>
      </c>
      <c r="BB32" s="158">
        <v>0</v>
      </c>
      <c r="BC32" s="158">
        <v>0</v>
      </c>
      <c r="BD32" s="158">
        <v>0</v>
      </c>
      <c r="BE32" s="158">
        <v>6.8540000000000001</v>
      </c>
      <c r="BF32" s="158">
        <v>13.107519600000002</v>
      </c>
      <c r="BG32" s="158">
        <v>14.986460219999998</v>
      </c>
      <c r="BH32" s="158">
        <v>16.622024122071426</v>
      </c>
      <c r="BI32" s="158">
        <v>17.693564299999998</v>
      </c>
      <c r="BJ32" s="158">
        <v>19.498030839999998</v>
      </c>
      <c r="BK32" s="158">
        <v>20.507303</v>
      </c>
      <c r="BL32" s="158">
        <v>21.180479929999997</v>
      </c>
      <c r="BM32" s="158">
        <v>21.798681950000002</v>
      </c>
      <c r="BN32" s="158">
        <v>21.362664119999998</v>
      </c>
      <c r="BO32" s="158">
        <v>22.339751259999996</v>
      </c>
      <c r="BP32" s="158">
        <v>56.572572000000001</v>
      </c>
      <c r="BQ32" s="158">
        <v>176.393889</v>
      </c>
      <c r="BR32" s="158">
        <v>199.78361200000001</v>
      </c>
      <c r="BS32" s="158">
        <v>161</v>
      </c>
      <c r="BT32" s="158">
        <v>184</v>
      </c>
      <c r="BU32" s="158">
        <v>164</v>
      </c>
      <c r="BV32" s="158">
        <v>154</v>
      </c>
      <c r="BW32" s="158">
        <v>132.03678999000002</v>
      </c>
      <c r="BX32" s="158">
        <v>171.42592472999999</v>
      </c>
      <c r="BY32" s="158">
        <v>140</v>
      </c>
      <c r="BZ32" s="158">
        <v>100</v>
      </c>
      <c r="CA32" s="158">
        <v>100</v>
      </c>
      <c r="CB32" s="158">
        <v>100</v>
      </c>
      <c r="CC32" s="158">
        <v>0</v>
      </c>
      <c r="CD32" s="158">
        <v>0</v>
      </c>
      <c r="CE32" s="159">
        <v>0</v>
      </c>
    </row>
    <row r="33" spans="1:83" x14ac:dyDescent="0.35">
      <c r="A33" s="152"/>
      <c r="B33" s="53" t="s">
        <v>337</v>
      </c>
      <c r="C33" s="234" t="s">
        <v>231</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v>0</v>
      </c>
      <c r="AI33" s="158">
        <v>0</v>
      </c>
      <c r="AJ33" s="158">
        <v>0</v>
      </c>
      <c r="AK33" s="158">
        <v>0</v>
      </c>
      <c r="AL33" s="158">
        <v>0</v>
      </c>
      <c r="AM33" s="158">
        <v>0</v>
      </c>
      <c r="AN33" s="158">
        <v>0</v>
      </c>
      <c r="AO33" s="158">
        <v>0</v>
      </c>
      <c r="AP33" s="158">
        <v>0</v>
      </c>
      <c r="AQ33" s="158">
        <v>0</v>
      </c>
      <c r="AR33" s="158">
        <v>0</v>
      </c>
      <c r="AS33" s="158">
        <v>0</v>
      </c>
      <c r="AT33" s="158">
        <v>0</v>
      </c>
      <c r="AU33" s="158">
        <v>0</v>
      </c>
      <c r="AV33" s="158">
        <v>0</v>
      </c>
      <c r="AW33" s="158">
        <v>0</v>
      </c>
      <c r="AX33" s="158">
        <v>0</v>
      </c>
      <c r="AY33" s="158">
        <v>0</v>
      </c>
      <c r="AZ33" s="158">
        <v>3.1930000000000001</v>
      </c>
      <c r="BA33" s="158">
        <v>23.582999999999998</v>
      </c>
      <c r="BB33" s="158">
        <v>32.392000000000003</v>
      </c>
      <c r="BC33" s="158">
        <v>27.45</v>
      </c>
      <c r="BD33" s="158">
        <v>4.1689999999999996</v>
      </c>
      <c r="BE33" s="158">
        <v>6.0000000000000001E-3</v>
      </c>
      <c r="BF33" s="158">
        <v>4.2999999999999997E-2</v>
      </c>
      <c r="BG33" s="158">
        <v>0</v>
      </c>
      <c r="BH33" s="158">
        <v>0</v>
      </c>
      <c r="BI33" s="158">
        <v>0</v>
      </c>
      <c r="BJ33" s="158">
        <v>0</v>
      </c>
      <c r="BK33" s="158">
        <v>0</v>
      </c>
      <c r="BL33" s="158">
        <v>0</v>
      </c>
      <c r="BM33" s="158">
        <v>0</v>
      </c>
      <c r="BN33" s="158">
        <v>0</v>
      </c>
      <c r="BO33" s="158">
        <v>0</v>
      </c>
      <c r="BP33" s="158">
        <v>0</v>
      </c>
      <c r="BQ33" s="158">
        <v>0</v>
      </c>
      <c r="BR33" s="158">
        <v>0</v>
      </c>
      <c r="BS33" s="158">
        <v>0</v>
      </c>
      <c r="BT33" s="158">
        <v>0</v>
      </c>
      <c r="BU33" s="158">
        <v>0</v>
      </c>
      <c r="BV33" s="158">
        <v>0</v>
      </c>
      <c r="BW33" s="158">
        <v>0</v>
      </c>
      <c r="BX33" s="158">
        <v>0</v>
      </c>
      <c r="BY33" s="158">
        <v>0</v>
      </c>
      <c r="BZ33" s="158">
        <v>0</v>
      </c>
      <c r="CA33" s="158">
        <v>0</v>
      </c>
      <c r="CB33" s="158">
        <v>0</v>
      </c>
      <c r="CC33" s="158">
        <v>0</v>
      </c>
      <c r="CD33" s="158">
        <v>0</v>
      </c>
      <c r="CE33" s="159">
        <v>0</v>
      </c>
    </row>
    <row r="34" spans="1:83" x14ac:dyDescent="0.35">
      <c r="A34" s="152"/>
      <c r="B34" s="53" t="s">
        <v>237</v>
      </c>
      <c r="C34" s="234"/>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v>0</v>
      </c>
      <c r="AI34" s="158">
        <v>0</v>
      </c>
      <c r="AJ34" s="158">
        <v>0</v>
      </c>
      <c r="AK34" s="158">
        <v>0</v>
      </c>
      <c r="AL34" s="158">
        <v>0</v>
      </c>
      <c r="AM34" s="158">
        <v>0</v>
      </c>
      <c r="AN34" s="158">
        <v>0</v>
      </c>
      <c r="AO34" s="158">
        <v>0</v>
      </c>
      <c r="AP34" s="158">
        <v>0</v>
      </c>
      <c r="AQ34" s="158">
        <v>0</v>
      </c>
      <c r="AR34" s="158">
        <v>0</v>
      </c>
      <c r="AS34" s="158">
        <v>0</v>
      </c>
      <c r="AT34" s="158">
        <v>0</v>
      </c>
      <c r="AU34" s="158">
        <v>0</v>
      </c>
      <c r="AV34" s="158">
        <v>0</v>
      </c>
      <c r="AW34" s="158">
        <v>0</v>
      </c>
      <c r="AX34" s="158">
        <v>0</v>
      </c>
      <c r="AY34" s="158">
        <v>0</v>
      </c>
      <c r="AZ34" s="158">
        <v>0</v>
      </c>
      <c r="BA34" s="158">
        <v>0</v>
      </c>
      <c r="BB34" s="158">
        <v>0</v>
      </c>
      <c r="BC34" s="158">
        <v>0</v>
      </c>
      <c r="BD34" s="158">
        <v>0</v>
      </c>
      <c r="BE34" s="158">
        <v>0</v>
      </c>
      <c r="BF34" s="158">
        <v>0</v>
      </c>
      <c r="BG34" s="158">
        <v>0</v>
      </c>
      <c r="BH34" s="158">
        <v>0</v>
      </c>
      <c r="BI34" s="158">
        <v>0</v>
      </c>
      <c r="BJ34" s="158">
        <v>0</v>
      </c>
      <c r="BK34" s="158">
        <v>0</v>
      </c>
      <c r="BL34" s="158">
        <f t="shared" ref="BL34:CE34" si="6">SUM(BL35:BL36)</f>
        <v>127.18792895</v>
      </c>
      <c r="BM34" s="158">
        <f t="shared" si="6"/>
        <v>1267.3993002300001</v>
      </c>
      <c r="BN34" s="158">
        <f t="shared" si="6"/>
        <v>2231.7483619</v>
      </c>
      <c r="BO34" s="158">
        <f t="shared" si="6"/>
        <v>3554.1022156099998</v>
      </c>
      <c r="BP34" s="158">
        <f t="shared" si="6"/>
        <v>6779.6544881600003</v>
      </c>
      <c r="BQ34" s="158">
        <f t="shared" si="6"/>
        <v>10436.707839979998</v>
      </c>
      <c r="BR34" s="158">
        <f t="shared" si="6"/>
        <v>12827.382151170001</v>
      </c>
      <c r="BS34" s="158">
        <f t="shared" si="6"/>
        <v>14271.548569180002</v>
      </c>
      <c r="BT34" s="158">
        <f t="shared" si="6"/>
        <v>14830.444816650002</v>
      </c>
      <c r="BU34" s="158">
        <f t="shared" si="6"/>
        <v>15352.892355200001</v>
      </c>
      <c r="BV34" s="158">
        <f t="shared" si="6"/>
        <v>15097.86932374</v>
      </c>
      <c r="BW34" s="158">
        <f t="shared" si="6"/>
        <v>13850.988828140005</v>
      </c>
      <c r="BX34" s="158">
        <f t="shared" si="6"/>
        <v>13427.615083349996</v>
      </c>
      <c r="BY34" s="158">
        <f t="shared" si="6"/>
        <v>12513.331819610008</v>
      </c>
      <c r="BZ34" s="158">
        <f t="shared" si="6"/>
        <v>12046.830584091083</v>
      </c>
      <c r="CA34" s="158">
        <f t="shared" si="6"/>
        <v>12870.862365768593</v>
      </c>
      <c r="CB34" s="158">
        <f t="shared" si="6"/>
        <v>12963.653952590739</v>
      </c>
      <c r="CC34" s="158">
        <f t="shared" si="6"/>
        <v>12612.860982483147</v>
      </c>
      <c r="CD34" s="158">
        <f t="shared" si="6"/>
        <v>12148.739776081826</v>
      </c>
      <c r="CE34" s="159">
        <f t="shared" si="6"/>
        <v>11433.080392246835</v>
      </c>
    </row>
    <row r="35" spans="1:83" x14ac:dyDescent="0.35">
      <c r="A35" s="152"/>
      <c r="B35" s="74" t="s">
        <v>228</v>
      </c>
      <c r="C35" s="234" t="s">
        <v>225</v>
      </c>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v>0</v>
      </c>
      <c r="AI35" s="158">
        <v>0</v>
      </c>
      <c r="AJ35" s="158">
        <v>0</v>
      </c>
      <c r="AK35" s="158">
        <v>0</v>
      </c>
      <c r="AL35" s="158">
        <v>0</v>
      </c>
      <c r="AM35" s="158">
        <v>0</v>
      </c>
      <c r="AN35" s="158">
        <v>0</v>
      </c>
      <c r="AO35" s="158">
        <v>0</v>
      </c>
      <c r="AP35" s="158">
        <v>0</v>
      </c>
      <c r="AQ35" s="158">
        <v>0</v>
      </c>
      <c r="AR35" s="158">
        <v>0</v>
      </c>
      <c r="AS35" s="158">
        <v>0</v>
      </c>
      <c r="AT35" s="158">
        <v>0</v>
      </c>
      <c r="AU35" s="158">
        <v>0</v>
      </c>
      <c r="AV35" s="158">
        <v>0</v>
      </c>
      <c r="AW35" s="158">
        <v>0</v>
      </c>
      <c r="AX35" s="158">
        <v>0</v>
      </c>
      <c r="AY35" s="158">
        <v>0</v>
      </c>
      <c r="AZ35" s="158">
        <v>0</v>
      </c>
      <c r="BA35" s="158">
        <v>0</v>
      </c>
      <c r="BB35" s="158">
        <v>0</v>
      </c>
      <c r="BC35" s="158">
        <v>0</v>
      </c>
      <c r="BD35" s="158">
        <v>0</v>
      </c>
      <c r="BE35" s="158">
        <v>0</v>
      </c>
      <c r="BF35" s="158">
        <v>0</v>
      </c>
      <c r="BG35" s="158">
        <v>0</v>
      </c>
      <c r="BH35" s="158">
        <v>0</v>
      </c>
      <c r="BI35" s="158">
        <v>0</v>
      </c>
      <c r="BJ35" s="158">
        <v>0</v>
      </c>
      <c r="BK35" s="158">
        <v>0</v>
      </c>
      <c r="BL35" s="158">
        <v>64.379764080000001</v>
      </c>
      <c r="BM35" s="158">
        <v>580.96194385999991</v>
      </c>
      <c r="BN35" s="158">
        <v>954.84283312000014</v>
      </c>
      <c r="BO35" s="158">
        <v>1398.5169151799998</v>
      </c>
      <c r="BP35" s="158">
        <v>2304.75857546</v>
      </c>
      <c r="BQ35" s="158">
        <v>3538.8798924699986</v>
      </c>
      <c r="BR35" s="158">
        <v>4100.9191948399994</v>
      </c>
      <c r="BS35" s="158">
        <v>4456.6648349100024</v>
      </c>
      <c r="BT35" s="158">
        <v>4687.0089817599983</v>
      </c>
      <c r="BU35" s="158">
        <v>4711.3251268400008</v>
      </c>
      <c r="BV35" s="158">
        <v>4562.8610960800006</v>
      </c>
      <c r="BW35" s="158">
        <v>4511.989815750002</v>
      </c>
      <c r="BX35" s="158">
        <v>4567.4223184649991</v>
      </c>
      <c r="BY35" s="158">
        <v>4506.7600548399996</v>
      </c>
      <c r="BZ35" s="158">
        <v>4539.2746004613728</v>
      </c>
      <c r="CA35" s="158">
        <v>4933.603134417589</v>
      </c>
      <c r="CB35" s="158">
        <v>5061.6926562395529</v>
      </c>
      <c r="CC35" s="158">
        <v>4799.5313395734174</v>
      </c>
      <c r="CD35" s="158">
        <v>4595.2826712489559</v>
      </c>
      <c r="CE35" s="159">
        <v>4674.4350415578483</v>
      </c>
    </row>
    <row r="36" spans="1:83" x14ac:dyDescent="0.35">
      <c r="A36" s="152"/>
      <c r="B36" s="74" t="s">
        <v>338</v>
      </c>
      <c r="C36" s="234" t="s">
        <v>231</v>
      </c>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v>0</v>
      </c>
      <c r="AI36" s="158">
        <v>0</v>
      </c>
      <c r="AJ36" s="158">
        <v>0</v>
      </c>
      <c r="AK36" s="158">
        <v>0</v>
      </c>
      <c r="AL36" s="158">
        <v>0</v>
      </c>
      <c r="AM36" s="158">
        <v>0</v>
      </c>
      <c r="AN36" s="158">
        <v>0</v>
      </c>
      <c r="AO36" s="158">
        <v>0</v>
      </c>
      <c r="AP36" s="158">
        <v>0</v>
      </c>
      <c r="AQ36" s="158">
        <v>0</v>
      </c>
      <c r="AR36" s="158">
        <v>0</v>
      </c>
      <c r="AS36" s="158">
        <v>0</v>
      </c>
      <c r="AT36" s="158">
        <v>0</v>
      </c>
      <c r="AU36" s="158">
        <v>0</v>
      </c>
      <c r="AV36" s="158">
        <v>0</v>
      </c>
      <c r="AW36" s="158">
        <v>0</v>
      </c>
      <c r="AX36" s="158">
        <v>0</v>
      </c>
      <c r="AY36" s="158">
        <v>0</v>
      </c>
      <c r="AZ36" s="158">
        <v>0</v>
      </c>
      <c r="BA36" s="158">
        <v>0</v>
      </c>
      <c r="BB36" s="158">
        <v>0</v>
      </c>
      <c r="BC36" s="158">
        <v>0</v>
      </c>
      <c r="BD36" s="158">
        <v>0</v>
      </c>
      <c r="BE36" s="158">
        <v>0</v>
      </c>
      <c r="BF36" s="158">
        <v>0</v>
      </c>
      <c r="BG36" s="158">
        <v>0</v>
      </c>
      <c r="BH36" s="158">
        <v>0</v>
      </c>
      <c r="BI36" s="158">
        <v>0</v>
      </c>
      <c r="BJ36" s="158">
        <v>0</v>
      </c>
      <c r="BK36" s="158">
        <v>0</v>
      </c>
      <c r="BL36" s="158">
        <v>62.808164869999999</v>
      </c>
      <c r="BM36" s="158">
        <v>686.4373563700002</v>
      </c>
      <c r="BN36" s="158">
        <v>1276.9055287799997</v>
      </c>
      <c r="BO36" s="158">
        <v>2155.5853004300002</v>
      </c>
      <c r="BP36" s="158">
        <v>4474.8959127000007</v>
      </c>
      <c r="BQ36" s="158">
        <v>6897.8279475099998</v>
      </c>
      <c r="BR36" s="158">
        <v>8726.4629563300005</v>
      </c>
      <c r="BS36" s="158">
        <v>9814.883734269999</v>
      </c>
      <c r="BT36" s="158">
        <v>10143.435834890004</v>
      </c>
      <c r="BU36" s="158">
        <v>10641.56722836</v>
      </c>
      <c r="BV36" s="158">
        <v>10535.008227660001</v>
      </c>
      <c r="BW36" s="158">
        <v>9338.9990123900043</v>
      </c>
      <c r="BX36" s="158">
        <v>8860.1927648849978</v>
      </c>
      <c r="BY36" s="158">
        <v>8006.5717647700085</v>
      </c>
      <c r="BZ36" s="158">
        <v>7507.5559836297116</v>
      </c>
      <c r="CA36" s="158">
        <v>7937.2592313510031</v>
      </c>
      <c r="CB36" s="158">
        <v>7901.9612963511863</v>
      </c>
      <c r="CC36" s="158">
        <v>7813.3296429097309</v>
      </c>
      <c r="CD36" s="158">
        <v>7553.4571048328698</v>
      </c>
      <c r="CE36" s="159">
        <v>6758.6453506889866</v>
      </c>
    </row>
    <row r="37" spans="1:83" ht="25.5" customHeight="1" x14ac:dyDescent="0.35">
      <c r="A37" s="152"/>
      <c r="B37" s="53" t="s">
        <v>239</v>
      </c>
      <c r="C37" s="234" t="s">
        <v>231</v>
      </c>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v>9.4880330298963322</v>
      </c>
      <c r="AI37" s="158">
        <v>10.866673469387752</v>
      </c>
      <c r="AJ37" s="158">
        <v>17.282571428571433</v>
      </c>
      <c r="AK37" s="158">
        <v>27.743444015444013</v>
      </c>
      <c r="AL37" s="158">
        <v>40.311905425307486</v>
      </c>
      <c r="AM37" s="158">
        <v>53.566197515769588</v>
      </c>
      <c r="AN37" s="158">
        <v>55.20599010807841</v>
      </c>
      <c r="AO37" s="158">
        <v>57.077422436565172</v>
      </c>
      <c r="AP37" s="158">
        <v>70.688754873166999</v>
      </c>
      <c r="AQ37" s="158">
        <v>78.567195142753789</v>
      </c>
      <c r="AR37" s="158">
        <v>179.54650471340884</v>
      </c>
      <c r="AS37" s="158">
        <v>178.93825009375556</v>
      </c>
      <c r="AT37" s="158">
        <v>203.56767708643196</v>
      </c>
      <c r="AU37" s="158">
        <v>251.36546329803713</v>
      </c>
      <c r="AV37" s="158">
        <v>412.76617192125207</v>
      </c>
      <c r="AW37" s="158">
        <v>568.30627626515411</v>
      </c>
      <c r="AX37" s="158">
        <v>694.61756287801848</v>
      </c>
      <c r="AY37" s="158">
        <v>871.2947735688274</v>
      </c>
      <c r="AZ37" s="158">
        <v>1069.3193393332856</v>
      </c>
      <c r="BA37" s="158">
        <v>1207.107898236432</v>
      </c>
      <c r="BB37" s="158">
        <v>1267.660666567838</v>
      </c>
      <c r="BC37" s="158">
        <v>942.7268558291513</v>
      </c>
      <c r="BD37" s="158">
        <v>0.85037018855001634</v>
      </c>
      <c r="BE37" s="158">
        <v>0</v>
      </c>
      <c r="BF37" s="158">
        <v>0</v>
      </c>
      <c r="BG37" s="158">
        <v>4.2373578498991461E-2</v>
      </c>
      <c r="BH37" s="158">
        <v>0</v>
      </c>
      <c r="BI37" s="158">
        <v>0</v>
      </c>
      <c r="BJ37" s="158">
        <v>0</v>
      </c>
      <c r="BK37" s="158">
        <v>0</v>
      </c>
      <c r="BL37" s="158">
        <v>0</v>
      </c>
      <c r="BM37" s="158">
        <v>0</v>
      </c>
      <c r="BN37" s="158">
        <v>0</v>
      </c>
      <c r="BO37" s="158">
        <v>0</v>
      </c>
      <c r="BP37" s="158">
        <v>0</v>
      </c>
      <c r="BQ37" s="158">
        <v>0</v>
      </c>
      <c r="BR37" s="158">
        <v>0</v>
      </c>
      <c r="BS37" s="158">
        <v>0</v>
      </c>
      <c r="BT37" s="158">
        <v>0</v>
      </c>
      <c r="BU37" s="158">
        <v>0</v>
      </c>
      <c r="BV37" s="158">
        <v>0</v>
      </c>
      <c r="BW37" s="158">
        <v>0</v>
      </c>
      <c r="BX37" s="158">
        <v>0</v>
      </c>
      <c r="BY37" s="158">
        <v>0</v>
      </c>
      <c r="BZ37" s="158">
        <v>0</v>
      </c>
      <c r="CA37" s="158">
        <v>0</v>
      </c>
      <c r="CB37" s="158">
        <v>0</v>
      </c>
      <c r="CC37" s="158">
        <v>0</v>
      </c>
      <c r="CD37" s="158">
        <v>0</v>
      </c>
      <c r="CE37" s="159">
        <v>0</v>
      </c>
    </row>
    <row r="38" spans="1:83" x14ac:dyDescent="0.35">
      <c r="A38" s="152"/>
      <c r="B38" s="53" t="s">
        <v>241</v>
      </c>
      <c r="C38" s="234" t="s">
        <v>231</v>
      </c>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v>0</v>
      </c>
      <c r="AR38" s="158">
        <v>0</v>
      </c>
      <c r="AS38" s="158">
        <v>0</v>
      </c>
      <c r="AT38" s="158">
        <v>0</v>
      </c>
      <c r="AU38" s="158">
        <v>0</v>
      </c>
      <c r="AV38" s="158">
        <v>0</v>
      </c>
      <c r="AW38" s="158">
        <v>0</v>
      </c>
      <c r="AX38" s="158">
        <v>0</v>
      </c>
      <c r="AY38" s="158">
        <v>0</v>
      </c>
      <c r="AZ38" s="158">
        <v>0</v>
      </c>
      <c r="BA38" s="158">
        <v>0</v>
      </c>
      <c r="BB38" s="158">
        <v>0</v>
      </c>
      <c r="BC38" s="158">
        <v>0</v>
      </c>
      <c r="BD38" s="158">
        <v>0</v>
      </c>
      <c r="BE38" s="158">
        <v>0</v>
      </c>
      <c r="BF38" s="158">
        <v>0</v>
      </c>
      <c r="BG38" s="158">
        <v>0</v>
      </c>
      <c r="BH38" s="158">
        <v>0</v>
      </c>
      <c r="BI38" s="158">
        <v>0</v>
      </c>
      <c r="BJ38" s="158">
        <v>23.645465999999999</v>
      </c>
      <c r="BK38" s="158">
        <v>24.26268</v>
      </c>
      <c r="BL38" s="158">
        <v>26.420592000000003</v>
      </c>
      <c r="BM38" s="158">
        <v>25.445135000000001</v>
      </c>
      <c r="BN38" s="158">
        <v>24.263487999999999</v>
      </c>
      <c r="BO38" s="158">
        <v>25.234683905274146</v>
      </c>
      <c r="BP38" s="158">
        <v>25.400787999999999</v>
      </c>
      <c r="BQ38" s="158">
        <v>26.194805999999996</v>
      </c>
      <c r="BR38" s="158">
        <v>27.426465</v>
      </c>
      <c r="BS38" s="158">
        <v>25.544037070000002</v>
      </c>
      <c r="BT38" s="158">
        <v>25.418902700000004</v>
      </c>
      <c r="BU38" s="158">
        <v>25.523962900000001</v>
      </c>
      <c r="BV38" s="158">
        <v>31.846040880000004</v>
      </c>
      <c r="BW38" s="158">
        <v>24.345475053334251</v>
      </c>
      <c r="BX38" s="158">
        <v>47.23672318611807</v>
      </c>
      <c r="BY38" s="158">
        <v>36.954442576156985</v>
      </c>
      <c r="BZ38" s="158">
        <v>32.052867672444506</v>
      </c>
      <c r="CA38" s="158">
        <v>36.130084754556528</v>
      </c>
      <c r="CB38" s="158">
        <v>36.945192837729849</v>
      </c>
      <c r="CC38" s="158">
        <v>37.933520429380231</v>
      </c>
      <c r="CD38" s="158">
        <v>40.525589496840958</v>
      </c>
      <c r="CE38" s="159">
        <v>41.681212761302135</v>
      </c>
    </row>
    <row r="39" spans="1:83" x14ac:dyDescent="0.35">
      <c r="A39" s="152"/>
      <c r="B39" s="53" t="s">
        <v>339</v>
      </c>
      <c r="C39" s="234" t="s">
        <v>231</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v>400.06040998931815</v>
      </c>
      <c r="AI39" s="158">
        <v>440.24186395917997</v>
      </c>
      <c r="AJ39" s="158">
        <v>568.64676658977396</v>
      </c>
      <c r="AK39" s="158">
        <v>919.19447132057121</v>
      </c>
      <c r="AL39" s="158">
        <v>1181.6407082203809</v>
      </c>
      <c r="AM39" s="158">
        <v>1396.9133752255298</v>
      </c>
      <c r="AN39" s="158">
        <v>1572.5977774696016</v>
      </c>
      <c r="AO39" s="158">
        <v>1763.5441134969951</v>
      </c>
      <c r="AP39" s="158">
        <v>1896.6084945680932</v>
      </c>
      <c r="AQ39" s="158">
        <v>1963.1883599218736</v>
      </c>
      <c r="AR39" s="158">
        <v>1903.5669999999996</v>
      </c>
      <c r="AS39" s="158">
        <v>2187.5540000000001</v>
      </c>
      <c r="AT39" s="158">
        <v>2771.8209999999999</v>
      </c>
      <c r="AU39" s="158">
        <v>3785.5240000000008</v>
      </c>
      <c r="AV39" s="158">
        <v>5004.2709999999997</v>
      </c>
      <c r="AW39" s="158">
        <v>6027.8400000000011</v>
      </c>
      <c r="AX39" s="158">
        <v>6701.0210236028324</v>
      </c>
      <c r="AY39" s="158">
        <v>7259.8193451132465</v>
      </c>
      <c r="AZ39" s="158">
        <v>7627.8412922717607</v>
      </c>
      <c r="BA39" s="158">
        <v>7388.3815092242394</v>
      </c>
      <c r="BB39" s="158">
        <v>7213.0624270478074</v>
      </c>
      <c r="BC39" s="158">
        <v>7066.8309277856351</v>
      </c>
      <c r="BD39" s="158">
        <v>6955.0272430824934</v>
      </c>
      <c r="BE39" s="158">
        <v>7130.0830912703177</v>
      </c>
      <c r="BF39" s="158">
        <v>7853.4141332420995</v>
      </c>
      <c r="BG39" s="158">
        <v>7907.4304242871603</v>
      </c>
      <c r="BH39" s="158">
        <v>8609.1099443174389</v>
      </c>
      <c r="BI39" s="158">
        <v>9364.2666422585644</v>
      </c>
      <c r="BJ39" s="158">
        <v>9979.0686760457666</v>
      </c>
      <c r="BK39" s="158">
        <v>10808.197886514117</v>
      </c>
      <c r="BL39" s="158">
        <v>11599.496940774132</v>
      </c>
      <c r="BM39" s="158">
        <v>14226.791440390265</v>
      </c>
      <c r="BN39" s="158">
        <v>15478.01053884067</v>
      </c>
      <c r="BO39" s="158">
        <v>16578.667176283001</v>
      </c>
      <c r="BP39" s="158">
        <v>17472.491649240532</v>
      </c>
      <c r="BQ39" s="158">
        <v>17625.749532084679</v>
      </c>
      <c r="BR39" s="158">
        <v>17738.510614072031</v>
      </c>
      <c r="BS39" s="158">
        <v>17716.225635332288</v>
      </c>
      <c r="BT39" s="158">
        <v>17111.31100400001</v>
      </c>
      <c r="BU39" s="158">
        <v>16213.076773759509</v>
      </c>
      <c r="BV39" s="158">
        <v>14895.346253314372</v>
      </c>
      <c r="BW39" s="158">
        <v>12617.590772447478</v>
      </c>
      <c r="BX39" s="158">
        <v>11771.363467795447</v>
      </c>
      <c r="BY39" s="158">
        <v>10925.664577337437</v>
      </c>
      <c r="BZ39" s="158">
        <v>9280.8440060465236</v>
      </c>
      <c r="CA39" s="158">
        <v>8621.6520165726924</v>
      </c>
      <c r="CB39" s="158">
        <v>8311.8597969406801</v>
      </c>
      <c r="CC39" s="158">
        <v>6630.495507705853</v>
      </c>
      <c r="CD39" s="158">
        <v>5197.5253768637085</v>
      </c>
      <c r="CE39" s="159">
        <v>4812.0085806980351</v>
      </c>
    </row>
    <row r="40" spans="1:83" x14ac:dyDescent="0.35">
      <c r="A40" s="152"/>
      <c r="B40" s="53" t="s">
        <v>340</v>
      </c>
      <c r="C40" s="234"/>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f t="shared" ref="AH40:BM40" si="7">AH41+AH42</f>
        <v>1464.8799002303704</v>
      </c>
      <c r="AI40" s="158">
        <f t="shared" si="7"/>
        <v>1566.6545731758174</v>
      </c>
      <c r="AJ40" s="158">
        <f t="shared" si="7"/>
        <v>1709.6298947492835</v>
      </c>
      <c r="AK40" s="158">
        <f t="shared" si="7"/>
        <v>1939.3371101902235</v>
      </c>
      <c r="AL40" s="158">
        <f t="shared" si="7"/>
        <v>2018.3858538928052</v>
      </c>
      <c r="AM40" s="158">
        <f t="shared" si="7"/>
        <v>1983.5131201487716</v>
      </c>
      <c r="AN40" s="158">
        <f t="shared" si="7"/>
        <v>2229.6929080455766</v>
      </c>
      <c r="AO40" s="158">
        <f t="shared" si="7"/>
        <v>2385.3584528281144</v>
      </c>
      <c r="AP40" s="158">
        <f t="shared" si="7"/>
        <v>2540.8851443259509</v>
      </c>
      <c r="AQ40" s="158">
        <f t="shared" si="7"/>
        <v>2770.8038001728723</v>
      </c>
      <c r="AR40" s="158">
        <f t="shared" si="7"/>
        <v>3071.0069726615129</v>
      </c>
      <c r="AS40" s="158">
        <f t="shared" si="7"/>
        <v>3445.7356607322959</v>
      </c>
      <c r="AT40" s="158">
        <f t="shared" si="7"/>
        <v>3909.3091318653651</v>
      </c>
      <c r="AU40" s="158">
        <f t="shared" si="7"/>
        <v>4822.5585151932555</v>
      </c>
      <c r="AV40" s="158">
        <f t="shared" si="7"/>
        <v>5517.3492158348699</v>
      </c>
      <c r="AW40" s="158">
        <f t="shared" si="7"/>
        <v>6259.5761130737392</v>
      </c>
      <c r="AX40" s="158">
        <f t="shared" si="7"/>
        <v>6798.8215213289559</v>
      </c>
      <c r="AY40" s="158">
        <f t="shared" si="7"/>
        <v>6833.847811731509</v>
      </c>
      <c r="AZ40" s="158">
        <f t="shared" si="7"/>
        <v>6792.729131563492</v>
      </c>
      <c r="BA40" s="158">
        <f t="shared" si="7"/>
        <v>6744.3441169455091</v>
      </c>
      <c r="BB40" s="158">
        <f t="shared" si="7"/>
        <v>6819.8417430900072</v>
      </c>
      <c r="BC40" s="158">
        <f t="shared" si="7"/>
        <v>6629.3074691405118</v>
      </c>
      <c r="BD40" s="158">
        <f t="shared" si="7"/>
        <v>6763.0990000000002</v>
      </c>
      <c r="BE40" s="158">
        <f t="shared" si="7"/>
        <v>6749.0433528570848</v>
      </c>
      <c r="BF40" s="158">
        <f t="shared" si="7"/>
        <v>6757.9545089520061</v>
      </c>
      <c r="BG40" s="158">
        <f t="shared" si="7"/>
        <v>6724.1235550023994</v>
      </c>
      <c r="BH40" s="158">
        <f t="shared" si="7"/>
        <v>6662.027</v>
      </c>
      <c r="BI40" s="158">
        <f t="shared" si="7"/>
        <v>6649.9306075199993</v>
      </c>
      <c r="BJ40" s="158">
        <f t="shared" si="7"/>
        <v>6566.1693209299992</v>
      </c>
      <c r="BK40" s="158">
        <f t="shared" si="7"/>
        <v>6657.0001817393668</v>
      </c>
      <c r="BL40" s="158">
        <f t="shared" si="7"/>
        <v>6515.843602259999</v>
      </c>
      <c r="BM40" s="158">
        <f t="shared" si="7"/>
        <v>6108.3423565899984</v>
      </c>
      <c r="BN40" s="158">
        <f t="shared" ref="BN40:CE40" si="8">BN41+BN42</f>
        <v>5556.0370140352561</v>
      </c>
      <c r="BO40" s="158">
        <f t="shared" si="8"/>
        <v>4935.2797263499997</v>
      </c>
      <c r="BP40" s="158">
        <f t="shared" si="8"/>
        <v>3275.8454461099991</v>
      </c>
      <c r="BQ40" s="158">
        <f t="shared" si="8"/>
        <v>1186.7982191800004</v>
      </c>
      <c r="BR40" s="158">
        <f t="shared" si="8"/>
        <v>244.52811802000025</v>
      </c>
      <c r="BS40" s="158">
        <f t="shared" si="8"/>
        <v>61.927221750000001</v>
      </c>
      <c r="BT40" s="158">
        <f t="shared" si="8"/>
        <v>14.895368320000006</v>
      </c>
      <c r="BU40" s="158">
        <f t="shared" si="8"/>
        <v>8.92846355</v>
      </c>
      <c r="BV40" s="158">
        <f t="shared" si="8"/>
        <v>0</v>
      </c>
      <c r="BW40" s="158">
        <f t="shared" si="8"/>
        <v>4.8241001799999985</v>
      </c>
      <c r="BX40" s="158">
        <f t="shared" si="8"/>
        <v>4.6269737999999991</v>
      </c>
      <c r="BY40" s="158">
        <f t="shared" si="8"/>
        <v>0</v>
      </c>
      <c r="BZ40" s="158">
        <f t="shared" si="8"/>
        <v>0</v>
      </c>
      <c r="CA40" s="158">
        <f t="shared" si="8"/>
        <v>0</v>
      </c>
      <c r="CB40" s="158">
        <f t="shared" si="8"/>
        <v>0</v>
      </c>
      <c r="CC40" s="158">
        <f t="shared" si="8"/>
        <v>0</v>
      </c>
      <c r="CD40" s="158">
        <f t="shared" si="8"/>
        <v>0</v>
      </c>
      <c r="CE40" s="159">
        <f t="shared" si="8"/>
        <v>0</v>
      </c>
    </row>
    <row r="41" spans="1:83" x14ac:dyDescent="0.35">
      <c r="A41" s="152"/>
      <c r="B41" s="74" t="s">
        <v>334</v>
      </c>
      <c r="C41" s="234" t="s">
        <v>225</v>
      </c>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v>1464.8799002303704</v>
      </c>
      <c r="AI41" s="158">
        <v>1563.7571363132186</v>
      </c>
      <c r="AJ41" s="158">
        <v>1699.9689052344463</v>
      </c>
      <c r="AK41" s="158">
        <v>1914.2194214068734</v>
      </c>
      <c r="AL41" s="158">
        <v>1967.2233041062173</v>
      </c>
      <c r="AM41" s="158">
        <v>1918.8886097671293</v>
      </c>
      <c r="AN41" s="158">
        <v>2133.5678336354131</v>
      </c>
      <c r="AO41" s="158">
        <v>2264.0449636063704</v>
      </c>
      <c r="AP41" s="158">
        <v>2357.3960325057928</v>
      </c>
      <c r="AQ41" s="158">
        <v>2524.8185484831092</v>
      </c>
      <c r="AR41" s="158">
        <v>2759.3569476339931</v>
      </c>
      <c r="AS41" s="158">
        <v>3041.1783545608605</v>
      </c>
      <c r="AT41" s="158">
        <v>3382.5662378716502</v>
      </c>
      <c r="AU41" s="158">
        <v>4095.2793528704351</v>
      </c>
      <c r="AV41" s="158">
        <v>4606.0480376743026</v>
      </c>
      <c r="AW41" s="158">
        <v>5122.482499353242</v>
      </c>
      <c r="AX41" s="158">
        <v>5472.091011319163</v>
      </c>
      <c r="AY41" s="158">
        <v>5518.7521419162849</v>
      </c>
      <c r="AZ41" s="158">
        <v>5634.0700627548977</v>
      </c>
      <c r="BA41" s="158">
        <v>5761.3166007132186</v>
      </c>
      <c r="BB41" s="158">
        <v>5954.2356985493152</v>
      </c>
      <c r="BC41" s="158">
        <v>5897.0027550317054</v>
      </c>
      <c r="BD41" s="158">
        <v>6067.8</v>
      </c>
      <c r="BE41" s="158">
        <v>6232.6540000000005</v>
      </c>
      <c r="BF41" s="158">
        <v>6285.2789345025994</v>
      </c>
      <c r="BG41" s="158">
        <v>6276.3924125434996</v>
      </c>
      <c r="BH41" s="158">
        <v>6280.482</v>
      </c>
      <c r="BI41" s="158">
        <v>6337.2311226471993</v>
      </c>
      <c r="BJ41" s="158">
        <v>6282.6829899695995</v>
      </c>
      <c r="BK41" s="158">
        <v>6409.2477563293669</v>
      </c>
      <c r="BL41" s="158">
        <v>6300.9027961799993</v>
      </c>
      <c r="BM41" s="158">
        <v>5929.8654520099981</v>
      </c>
      <c r="BN41" s="158">
        <v>5398.6394528542078</v>
      </c>
      <c r="BO41" s="158">
        <v>4809.0716982724962</v>
      </c>
      <c r="BP41" s="158">
        <v>3192.1959452440233</v>
      </c>
      <c r="BQ41" s="158">
        <v>1158.650677876062</v>
      </c>
      <c r="BR41" s="158">
        <v>239.36880059000026</v>
      </c>
      <c r="BS41" s="158">
        <v>60.867937879806497</v>
      </c>
      <c r="BT41" s="158">
        <v>14.721450121824157</v>
      </c>
      <c r="BU41" s="158">
        <v>8.8374588997630372</v>
      </c>
      <c r="BV41" s="158">
        <v>0</v>
      </c>
      <c r="BW41" s="158">
        <v>4.7496042338872613</v>
      </c>
      <c r="BX41" s="158">
        <v>4.5555219689831219</v>
      </c>
      <c r="BY41" s="158">
        <v>0</v>
      </c>
      <c r="BZ41" s="158">
        <v>0</v>
      </c>
      <c r="CA41" s="158">
        <v>0</v>
      </c>
      <c r="CB41" s="158">
        <v>0</v>
      </c>
      <c r="CC41" s="158">
        <v>0</v>
      </c>
      <c r="CD41" s="158">
        <v>0</v>
      </c>
      <c r="CE41" s="159">
        <v>0</v>
      </c>
    </row>
    <row r="42" spans="1:83" x14ac:dyDescent="0.35">
      <c r="A42" s="152"/>
      <c r="B42" s="74" t="s">
        <v>335</v>
      </c>
      <c r="C42" s="234" t="s">
        <v>225</v>
      </c>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v>0</v>
      </c>
      <c r="AI42" s="158">
        <v>2.8974368625987705</v>
      </c>
      <c r="AJ42" s="158">
        <v>9.6609895148372367</v>
      </c>
      <c r="AK42" s="158">
        <v>25.117688783350097</v>
      </c>
      <c r="AL42" s="158">
        <v>51.162549786587917</v>
      </c>
      <c r="AM42" s="158">
        <v>64.624510381642168</v>
      </c>
      <c r="AN42" s="158">
        <v>96.125074410163435</v>
      </c>
      <c r="AO42" s="158">
        <v>121.31348922174391</v>
      </c>
      <c r="AP42" s="158">
        <v>183.4891118201582</v>
      </c>
      <c r="AQ42" s="158">
        <v>245.98525168976292</v>
      </c>
      <c r="AR42" s="158">
        <v>311.65002502751975</v>
      </c>
      <c r="AS42" s="158">
        <v>404.55730617143536</v>
      </c>
      <c r="AT42" s="158">
        <v>526.74289399371503</v>
      </c>
      <c r="AU42" s="158">
        <v>727.27916232282041</v>
      </c>
      <c r="AV42" s="158">
        <v>911.30117816056713</v>
      </c>
      <c r="AW42" s="158">
        <v>1137.0936137204967</v>
      </c>
      <c r="AX42" s="158">
        <v>1326.7305100097926</v>
      </c>
      <c r="AY42" s="158">
        <v>1315.095669815224</v>
      </c>
      <c r="AZ42" s="158">
        <v>1158.6590688085946</v>
      </c>
      <c r="BA42" s="158">
        <v>983.02751623229062</v>
      </c>
      <c r="BB42" s="158">
        <v>865.6060445406921</v>
      </c>
      <c r="BC42" s="158">
        <v>732.30471410880648</v>
      </c>
      <c r="BD42" s="158">
        <v>695.29899999999998</v>
      </c>
      <c r="BE42" s="158">
        <v>516.38935285708476</v>
      </c>
      <c r="BF42" s="158">
        <v>472.67557444940707</v>
      </c>
      <c r="BG42" s="158">
        <v>447.73114245890002</v>
      </c>
      <c r="BH42" s="158">
        <v>381.54500000000002</v>
      </c>
      <c r="BI42" s="158">
        <v>312.69948487280004</v>
      </c>
      <c r="BJ42" s="158">
        <v>283.48633096040004</v>
      </c>
      <c r="BK42" s="158">
        <v>247.75242540999994</v>
      </c>
      <c r="BL42" s="158">
        <v>214.94080607999948</v>
      </c>
      <c r="BM42" s="158">
        <v>178.47690458000002</v>
      </c>
      <c r="BN42" s="158">
        <v>157.3975611810487</v>
      </c>
      <c r="BO42" s="158">
        <v>126.20802807750385</v>
      </c>
      <c r="BP42" s="158">
        <v>83.64950086597598</v>
      </c>
      <c r="BQ42" s="158">
        <v>28.147541303938436</v>
      </c>
      <c r="BR42" s="158">
        <v>5.1593174300000015</v>
      </c>
      <c r="BS42" s="158">
        <v>1.0592838701935048</v>
      </c>
      <c r="BT42" s="158">
        <v>0.17391819817584997</v>
      </c>
      <c r="BU42" s="158">
        <v>9.1004650236962456E-2</v>
      </c>
      <c r="BV42" s="158">
        <v>0</v>
      </c>
      <c r="BW42" s="158">
        <v>7.4495946112737008E-2</v>
      </c>
      <c r="BX42" s="158">
        <v>7.1451831016877021E-2</v>
      </c>
      <c r="BY42" s="158">
        <v>0</v>
      </c>
      <c r="BZ42" s="158">
        <v>0</v>
      </c>
      <c r="CA42" s="158">
        <v>0</v>
      </c>
      <c r="CB42" s="158">
        <v>0</v>
      </c>
      <c r="CC42" s="158">
        <v>0</v>
      </c>
      <c r="CD42" s="158">
        <v>0</v>
      </c>
      <c r="CE42" s="159">
        <v>0</v>
      </c>
    </row>
    <row r="43" spans="1:83" ht="25.5" customHeight="1" x14ac:dyDescent="0.35">
      <c r="A43" s="152"/>
      <c r="B43" s="53" t="s">
        <v>327</v>
      </c>
      <c r="C43" s="234"/>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v>715.29671786231086</v>
      </c>
      <c r="AI43" s="158">
        <v>752.03729900000008</v>
      </c>
      <c r="AJ43" s="158">
        <v>1044.5315915384615</v>
      </c>
      <c r="AK43" s="158">
        <v>1759.6079995000002</v>
      </c>
      <c r="AL43" s="158">
        <v>2920.6913872499999</v>
      </c>
      <c r="AM43" s="158">
        <v>3728.8582142499999</v>
      </c>
      <c r="AN43" s="158">
        <v>4266.2066212499994</v>
      </c>
      <c r="AO43" s="158">
        <v>4908.8906778571427</v>
      </c>
      <c r="AP43" s="158">
        <v>5267.6425555999995</v>
      </c>
      <c r="AQ43" s="158">
        <v>5101.8941500000001</v>
      </c>
      <c r="AR43" s="158">
        <v>4426.0124669999996</v>
      </c>
      <c r="AS43" s="158">
        <v>4230.9712953333328</v>
      </c>
      <c r="AT43" s="158">
        <v>5016.109444333335</v>
      </c>
      <c r="AU43" s="158">
        <v>6837.1401795117308</v>
      </c>
      <c r="AV43" s="158">
        <v>8511.8200803333348</v>
      </c>
      <c r="AW43" s="158">
        <v>9342.0904343333332</v>
      </c>
      <c r="AX43" s="158">
        <v>9675.5949999999993</v>
      </c>
      <c r="AY43" s="158">
        <v>10107.044</v>
      </c>
      <c r="AZ43" s="158">
        <v>8242.1565198265725</v>
      </c>
      <c r="BA43" s="158">
        <v>6089.4680000000008</v>
      </c>
      <c r="BB43" s="158">
        <v>6064.2970000000005</v>
      </c>
      <c r="BC43" s="158">
        <v>5972.3520000000008</v>
      </c>
      <c r="BD43" s="158">
        <v>6144.9049999999988</v>
      </c>
      <c r="BE43" s="158">
        <v>6359.7761194121722</v>
      </c>
      <c r="BF43" s="158">
        <v>6177.2107109526005</v>
      </c>
      <c r="BG43" s="158">
        <v>6635.40725241993</v>
      </c>
      <c r="BH43" s="158">
        <v>6750.9130000000005</v>
      </c>
      <c r="BI43" s="158">
        <v>6623.9960046050001</v>
      </c>
      <c r="BJ43" s="158">
        <v>6788.7708489100005</v>
      </c>
      <c r="BK43" s="158">
        <v>7290.4738887753147</v>
      </c>
      <c r="BL43" s="158">
        <v>7229.0433295422672</v>
      </c>
      <c r="BM43" s="158">
        <v>7496.7875480742032</v>
      </c>
      <c r="BN43" s="158">
        <v>7223.1762919586681</v>
      </c>
      <c r="BO43" s="158">
        <v>6546.1577279129015</v>
      </c>
      <c r="BP43" s="158">
        <v>5016.6436447824599</v>
      </c>
      <c r="BQ43" s="158">
        <v>3410.651326137533</v>
      </c>
      <c r="BR43" s="158">
        <v>2773.9850550374172</v>
      </c>
      <c r="BS43" s="158">
        <v>2458.8870452877059</v>
      </c>
      <c r="BT43" s="158">
        <v>2172.7023094668471</v>
      </c>
      <c r="BU43" s="158">
        <v>2096.0922426807024</v>
      </c>
      <c r="BV43" s="158">
        <v>1806.6761388965706</v>
      </c>
      <c r="BW43" s="158">
        <v>1357.9129240471909</v>
      </c>
      <c r="BX43" s="158">
        <v>1069.7950803148776</v>
      </c>
      <c r="BY43" s="158">
        <v>761.70600936956555</v>
      </c>
      <c r="BZ43" s="158">
        <v>619.67032402965106</v>
      </c>
      <c r="CA43" s="158">
        <v>585.18919867658678</v>
      </c>
      <c r="CB43" s="158">
        <v>476.81452552705571</v>
      </c>
      <c r="CC43" s="158">
        <v>234.23242077643397</v>
      </c>
      <c r="CD43" s="158">
        <v>17.140852368469858</v>
      </c>
      <c r="CE43" s="159">
        <v>0</v>
      </c>
    </row>
    <row r="44" spans="1:83" x14ac:dyDescent="0.35">
      <c r="A44" s="152"/>
      <c r="B44" s="74" t="s">
        <v>341</v>
      </c>
      <c r="C44" s="234" t="s">
        <v>231</v>
      </c>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v>0</v>
      </c>
      <c r="AI44" s="158">
        <v>2.0791458048585989</v>
      </c>
      <c r="AJ44" s="158">
        <v>3.7424624487454778</v>
      </c>
      <c r="AK44" s="158">
        <v>4.7820353511747768</v>
      </c>
      <c r="AL44" s="158">
        <v>8.1086686389485365</v>
      </c>
      <c r="AM44" s="158">
        <v>21.623116370529431</v>
      </c>
      <c r="AN44" s="158">
        <v>41.582916097171989</v>
      </c>
      <c r="AO44" s="158">
        <v>72.35427400907929</v>
      </c>
      <c r="AP44" s="158">
        <v>103.95729024293001</v>
      </c>
      <c r="AQ44" s="158">
        <v>139.51068350601201</v>
      </c>
      <c r="AR44" s="158">
        <v>182.54900166658501</v>
      </c>
      <c r="AS44" s="158">
        <v>229.74561143687527</v>
      </c>
      <c r="AT44" s="158">
        <v>251.9138825897187</v>
      </c>
      <c r="AU44" s="158">
        <v>322.46952062524298</v>
      </c>
      <c r="AV44" s="158">
        <v>389.73388162224228</v>
      </c>
      <c r="AW44" s="158">
        <v>462.72661970850959</v>
      </c>
      <c r="AX44" s="158">
        <v>478.80049192921024</v>
      </c>
      <c r="AY44" s="158">
        <v>480.76420050781519</v>
      </c>
      <c r="AZ44" s="158">
        <v>487.18098724935635</v>
      </c>
      <c r="BA44" s="158">
        <v>493.93324999863</v>
      </c>
      <c r="BB44" s="158">
        <v>496.25659195105163</v>
      </c>
      <c r="BC44" s="158">
        <v>496.5127764741809</v>
      </c>
      <c r="BD44" s="158">
        <v>485.25471579187501</v>
      </c>
      <c r="BE44" s="158">
        <v>489.04849039406668</v>
      </c>
      <c r="BF44" s="158">
        <v>147.12428187369665</v>
      </c>
      <c r="BG44" s="158">
        <v>64.975747559198723</v>
      </c>
      <c r="BH44" s="158">
        <v>0</v>
      </c>
      <c r="BI44" s="158">
        <v>0</v>
      </c>
      <c r="BJ44" s="158">
        <v>0</v>
      </c>
      <c r="BK44" s="158">
        <v>0</v>
      </c>
      <c r="BL44" s="158">
        <v>0</v>
      </c>
      <c r="BM44" s="158">
        <v>0</v>
      </c>
      <c r="BN44" s="158">
        <v>0</v>
      </c>
      <c r="BO44" s="158">
        <v>0</v>
      </c>
      <c r="BP44" s="158">
        <v>0</v>
      </c>
      <c r="BQ44" s="158">
        <v>0</v>
      </c>
      <c r="BR44" s="158">
        <v>0</v>
      </c>
      <c r="BS44" s="158">
        <v>0</v>
      </c>
      <c r="BT44" s="158">
        <v>0</v>
      </c>
      <c r="BU44" s="158">
        <v>0</v>
      </c>
      <c r="BV44" s="158">
        <v>0</v>
      </c>
      <c r="BW44" s="158">
        <v>0</v>
      </c>
      <c r="BX44" s="158">
        <v>0</v>
      </c>
      <c r="BY44" s="158">
        <v>0</v>
      </c>
      <c r="BZ44" s="158">
        <v>0</v>
      </c>
      <c r="CA44" s="158">
        <v>0</v>
      </c>
      <c r="CB44" s="158">
        <v>0</v>
      </c>
      <c r="CC44" s="158">
        <v>0</v>
      </c>
      <c r="CD44" s="158">
        <v>0</v>
      </c>
      <c r="CE44" s="159">
        <v>0</v>
      </c>
    </row>
    <row r="45" spans="1:83" x14ac:dyDescent="0.35">
      <c r="A45" s="152"/>
      <c r="B45" s="74" t="s">
        <v>342</v>
      </c>
      <c r="C45" s="234" t="s">
        <v>231</v>
      </c>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f t="shared" ref="AH45:BM45" si="9">AH43-AH44</f>
        <v>715.29671786231086</v>
      </c>
      <c r="AI45" s="158">
        <f t="shared" si="9"/>
        <v>749.95815319514145</v>
      </c>
      <c r="AJ45" s="158">
        <f t="shared" si="9"/>
        <v>1040.789129089716</v>
      </c>
      <c r="AK45" s="158">
        <f t="shared" si="9"/>
        <v>1754.8259641488255</v>
      </c>
      <c r="AL45" s="158">
        <f t="shared" si="9"/>
        <v>2912.5827186110514</v>
      </c>
      <c r="AM45" s="158">
        <f t="shared" si="9"/>
        <v>3707.2350978794707</v>
      </c>
      <c r="AN45" s="158">
        <f t="shared" si="9"/>
        <v>4224.6237051528278</v>
      </c>
      <c r="AO45" s="158">
        <f t="shared" si="9"/>
        <v>4836.5364038480639</v>
      </c>
      <c r="AP45" s="158">
        <f t="shared" si="9"/>
        <v>5163.6852653570695</v>
      </c>
      <c r="AQ45" s="158">
        <f t="shared" si="9"/>
        <v>4962.3834664939877</v>
      </c>
      <c r="AR45" s="158">
        <f t="shared" si="9"/>
        <v>4243.4634653334142</v>
      </c>
      <c r="AS45" s="158">
        <f t="shared" si="9"/>
        <v>4001.2256838964577</v>
      </c>
      <c r="AT45" s="158">
        <f t="shared" si="9"/>
        <v>4764.1955617436161</v>
      </c>
      <c r="AU45" s="158">
        <f t="shared" si="9"/>
        <v>6514.6706588864881</v>
      </c>
      <c r="AV45" s="158">
        <f t="shared" si="9"/>
        <v>8122.0861987110929</v>
      </c>
      <c r="AW45" s="158">
        <f t="shared" si="9"/>
        <v>8879.3638146248231</v>
      </c>
      <c r="AX45" s="158">
        <f t="shared" si="9"/>
        <v>9196.7945080707887</v>
      </c>
      <c r="AY45" s="158">
        <f t="shared" si="9"/>
        <v>9626.2797994921839</v>
      </c>
      <c r="AZ45" s="158">
        <f t="shared" si="9"/>
        <v>7754.9755325772167</v>
      </c>
      <c r="BA45" s="158">
        <f t="shared" si="9"/>
        <v>5595.5347500013704</v>
      </c>
      <c r="BB45" s="158">
        <f t="shared" si="9"/>
        <v>5568.0404080489488</v>
      </c>
      <c r="BC45" s="158">
        <f t="shared" si="9"/>
        <v>5475.8392235258198</v>
      </c>
      <c r="BD45" s="158">
        <f t="shared" si="9"/>
        <v>5659.6502842081236</v>
      </c>
      <c r="BE45" s="158">
        <f t="shared" si="9"/>
        <v>5870.7276290181053</v>
      </c>
      <c r="BF45" s="158">
        <f t="shared" si="9"/>
        <v>6030.0864290789041</v>
      </c>
      <c r="BG45" s="158">
        <f t="shared" si="9"/>
        <v>6570.4315048607314</v>
      </c>
      <c r="BH45" s="158">
        <f t="shared" si="9"/>
        <v>6750.9130000000005</v>
      </c>
      <c r="BI45" s="158">
        <f t="shared" si="9"/>
        <v>6623.9960046050001</v>
      </c>
      <c r="BJ45" s="158">
        <f t="shared" si="9"/>
        <v>6788.7708489100005</v>
      </c>
      <c r="BK45" s="158">
        <f t="shared" si="9"/>
        <v>7290.4738887753147</v>
      </c>
      <c r="BL45" s="158">
        <f t="shared" si="9"/>
        <v>7229.0433295422672</v>
      </c>
      <c r="BM45" s="158">
        <f t="shared" si="9"/>
        <v>7496.7875480742032</v>
      </c>
      <c r="BN45" s="158">
        <f t="shared" ref="BN45:CE45" si="10">BN43-BN44</f>
        <v>7223.1762919586681</v>
      </c>
      <c r="BO45" s="158">
        <f t="shared" si="10"/>
        <v>6546.1577279129015</v>
      </c>
      <c r="BP45" s="158">
        <f t="shared" si="10"/>
        <v>5016.6436447824599</v>
      </c>
      <c r="BQ45" s="158">
        <f t="shared" si="10"/>
        <v>3410.651326137533</v>
      </c>
      <c r="BR45" s="158">
        <f t="shared" si="10"/>
        <v>2773.9850550374172</v>
      </c>
      <c r="BS45" s="158">
        <f t="shared" si="10"/>
        <v>2458.8870452877059</v>
      </c>
      <c r="BT45" s="158">
        <f t="shared" si="10"/>
        <v>2172.7023094668471</v>
      </c>
      <c r="BU45" s="158">
        <f t="shared" si="10"/>
        <v>2096.0922426807024</v>
      </c>
      <c r="BV45" s="158">
        <f t="shared" si="10"/>
        <v>1806.6761388965706</v>
      </c>
      <c r="BW45" s="158">
        <f t="shared" si="10"/>
        <v>1357.9129240471909</v>
      </c>
      <c r="BX45" s="158">
        <f t="shared" si="10"/>
        <v>1069.7950803148776</v>
      </c>
      <c r="BY45" s="158">
        <f t="shared" si="10"/>
        <v>761.70600936956555</v>
      </c>
      <c r="BZ45" s="158">
        <f t="shared" si="10"/>
        <v>619.67032402965106</v>
      </c>
      <c r="CA45" s="158">
        <f t="shared" si="10"/>
        <v>585.18919867658678</v>
      </c>
      <c r="CB45" s="158">
        <f t="shared" si="10"/>
        <v>476.81452552705571</v>
      </c>
      <c r="CC45" s="158">
        <f t="shared" si="10"/>
        <v>234.23242077643397</v>
      </c>
      <c r="CD45" s="158">
        <f t="shared" si="10"/>
        <v>17.140852368469858</v>
      </c>
      <c r="CE45" s="159">
        <f t="shared" si="10"/>
        <v>0</v>
      </c>
    </row>
    <row r="46" spans="1:83" x14ac:dyDescent="0.35">
      <c r="A46" s="152"/>
      <c r="B46" s="53" t="s">
        <v>248</v>
      </c>
      <c r="C46" s="234" t="s">
        <v>231</v>
      </c>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v>0</v>
      </c>
      <c r="AI46" s="158">
        <v>0</v>
      </c>
      <c r="AJ46" s="158">
        <v>0</v>
      </c>
      <c r="AK46" s="158">
        <v>0</v>
      </c>
      <c r="AL46" s="158">
        <v>0</v>
      </c>
      <c r="AM46" s="158">
        <v>0</v>
      </c>
      <c r="AN46" s="158">
        <v>0</v>
      </c>
      <c r="AO46" s="158">
        <v>0</v>
      </c>
      <c r="AP46" s="158">
        <v>0</v>
      </c>
      <c r="AQ46" s="158">
        <v>0</v>
      </c>
      <c r="AR46" s="158">
        <v>1.2749999999999999</v>
      </c>
      <c r="AS46" s="158">
        <v>10.731</v>
      </c>
      <c r="AT46" s="158">
        <v>24.417000000000002</v>
      </c>
      <c r="AU46" s="158">
        <v>45.9</v>
      </c>
      <c r="AV46" s="158">
        <v>86.460999999999999</v>
      </c>
      <c r="AW46" s="158">
        <v>112.84399999999999</v>
      </c>
      <c r="AX46" s="158">
        <v>101.313</v>
      </c>
      <c r="AY46" s="158">
        <v>104.523</v>
      </c>
      <c r="AZ46" s="158">
        <v>109.417</v>
      </c>
      <c r="BA46" s="158">
        <v>107.491</v>
      </c>
      <c r="BB46" s="158">
        <v>112.054</v>
      </c>
      <c r="BC46" s="158">
        <v>125.285</v>
      </c>
      <c r="BD46" s="158">
        <v>132.35599999999999</v>
      </c>
      <c r="BE46" s="158">
        <v>148.73699999999999</v>
      </c>
      <c r="BF46" s="158">
        <v>168.34100000000001</v>
      </c>
      <c r="BG46" s="158">
        <v>189.08099999999999</v>
      </c>
      <c r="BH46" s="158">
        <v>209.41499999999999</v>
      </c>
      <c r="BI46" s="158">
        <v>231.1134238570055</v>
      </c>
      <c r="BJ46" s="158">
        <v>259.31581324546704</v>
      </c>
      <c r="BK46" s="158">
        <v>296.238</v>
      </c>
      <c r="BL46" s="158">
        <v>324.96100000000001</v>
      </c>
      <c r="BM46" s="158">
        <v>341.1</v>
      </c>
      <c r="BN46" s="158">
        <v>349.83600000000001</v>
      </c>
      <c r="BO46" s="158">
        <v>325.97800000000001</v>
      </c>
      <c r="BP46" s="158">
        <v>304.01600000000002</v>
      </c>
      <c r="BQ46" s="158">
        <v>285.58</v>
      </c>
      <c r="BR46" s="158">
        <v>271.61900000000003</v>
      </c>
      <c r="BS46" s="158">
        <v>0</v>
      </c>
      <c r="BT46" s="158">
        <v>0</v>
      </c>
      <c r="BU46" s="158">
        <v>0</v>
      </c>
      <c r="BV46" s="158">
        <v>0</v>
      </c>
      <c r="BW46" s="158">
        <v>0</v>
      </c>
      <c r="BX46" s="158">
        <v>0</v>
      </c>
      <c r="BY46" s="158">
        <v>0</v>
      </c>
      <c r="BZ46" s="158">
        <v>0</v>
      </c>
      <c r="CA46" s="158">
        <v>0</v>
      </c>
      <c r="CB46" s="158">
        <v>0</v>
      </c>
      <c r="CC46" s="158">
        <v>0</v>
      </c>
      <c r="CD46" s="158">
        <v>0</v>
      </c>
      <c r="CE46" s="159">
        <v>0</v>
      </c>
    </row>
    <row r="47" spans="1:83" x14ac:dyDescent="0.35">
      <c r="A47" s="152"/>
      <c r="B47" s="53" t="s">
        <v>28</v>
      </c>
      <c r="C47" s="234" t="s">
        <v>222</v>
      </c>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v>161.73750043946862</v>
      </c>
      <c r="AI47" s="158">
        <v>181.19930304374824</v>
      </c>
      <c r="AJ47" s="158">
        <v>207.23872922573543</v>
      </c>
      <c r="AK47" s="158">
        <v>229.22300541816915</v>
      </c>
      <c r="AL47" s="158">
        <v>237.82502414359607</v>
      </c>
      <c r="AM47" s="158">
        <v>263.29748759525484</v>
      </c>
      <c r="AN47" s="158">
        <v>280.03659140788017</v>
      </c>
      <c r="AO47" s="158">
        <v>303.19546442134015</v>
      </c>
      <c r="AP47" s="158">
        <v>298.81489967459271</v>
      </c>
      <c r="AQ47" s="158">
        <v>306.83950617311092</v>
      </c>
      <c r="AR47" s="158">
        <v>302.19593117391207</v>
      </c>
      <c r="AS47" s="158">
        <v>317.85822245272215</v>
      </c>
      <c r="AT47" s="158">
        <v>348.66984352187495</v>
      </c>
      <c r="AU47" s="158">
        <v>396.66213285957724</v>
      </c>
      <c r="AV47" s="158">
        <v>399.51533573963235</v>
      </c>
      <c r="AW47" s="158">
        <v>402.25121585872171</v>
      </c>
      <c r="AX47" s="158">
        <v>421.20154669082063</v>
      </c>
      <c r="AY47" s="158">
        <v>436.36725298340411</v>
      </c>
      <c r="AZ47" s="158">
        <v>458.99338593739583</v>
      </c>
      <c r="BA47" s="158">
        <v>461.28420947497807</v>
      </c>
      <c r="BB47" s="158">
        <v>472.51720492423391</v>
      </c>
      <c r="BC47" s="158">
        <v>465.44604660798586</v>
      </c>
      <c r="BD47" s="158">
        <v>456.483</v>
      </c>
      <c r="BE47" s="158">
        <v>465.81517196123633</v>
      </c>
      <c r="BF47" s="158">
        <v>459.86098397608805</v>
      </c>
      <c r="BG47" s="158">
        <v>474.08928444871651</v>
      </c>
      <c r="BH47" s="158">
        <v>464.36799999999999</v>
      </c>
      <c r="BI47" s="158">
        <v>457.05108711905029</v>
      </c>
      <c r="BJ47" s="158">
        <v>449.82467542373149</v>
      </c>
      <c r="BK47" s="158">
        <v>423.07557421483176</v>
      </c>
      <c r="BL47" s="158">
        <v>351.82365625768108</v>
      </c>
      <c r="BM47" s="158">
        <v>356.74274253656409</v>
      </c>
      <c r="BN47" s="158">
        <v>403.58508928024094</v>
      </c>
      <c r="BO47" s="158">
        <v>392.86659263963156</v>
      </c>
      <c r="BP47" s="158">
        <v>389.19540725625791</v>
      </c>
      <c r="BQ47" s="158">
        <v>374.71814512820708</v>
      </c>
      <c r="BR47" s="158">
        <v>367.9651481339838</v>
      </c>
      <c r="BS47" s="158">
        <v>347.06810652424377</v>
      </c>
      <c r="BT47" s="158">
        <v>355.36760879671732</v>
      </c>
      <c r="BU47" s="158">
        <v>339.65309242577848</v>
      </c>
      <c r="BV47" s="158">
        <v>331.50198913268781</v>
      </c>
      <c r="BW47" s="158">
        <v>328.75343398025507</v>
      </c>
      <c r="BX47" s="158">
        <v>287.56426560398432</v>
      </c>
      <c r="BY47" s="158">
        <v>273.30764740465713</v>
      </c>
      <c r="BZ47" s="158">
        <v>262.12935400649951</v>
      </c>
      <c r="CA47" s="158">
        <v>267.26343310301394</v>
      </c>
      <c r="CB47" s="158">
        <v>261.07791998641136</v>
      </c>
      <c r="CC47" s="158">
        <v>239.94729917887324</v>
      </c>
      <c r="CD47" s="158">
        <v>225.8609024418713</v>
      </c>
      <c r="CE47" s="159">
        <v>221.08645979165323</v>
      </c>
    </row>
    <row r="48" spans="1:83" ht="25.5" customHeight="1" x14ac:dyDescent="0.35">
      <c r="A48" s="152"/>
      <c r="B48" s="76" t="s">
        <v>343</v>
      </c>
      <c r="C48" s="234" t="s">
        <v>231</v>
      </c>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v>0</v>
      </c>
      <c r="AI48" s="158">
        <v>0</v>
      </c>
      <c r="AJ48" s="158">
        <v>0</v>
      </c>
      <c r="AK48" s="158">
        <v>0</v>
      </c>
      <c r="AL48" s="158">
        <v>0</v>
      </c>
      <c r="AM48" s="158">
        <v>0</v>
      </c>
      <c r="AN48" s="158">
        <v>0</v>
      </c>
      <c r="AO48" s="158">
        <v>0</v>
      </c>
      <c r="AP48" s="158">
        <v>0</v>
      </c>
      <c r="AQ48" s="158">
        <v>0</v>
      </c>
      <c r="AR48" s="158">
        <v>0</v>
      </c>
      <c r="AS48" s="158">
        <v>0</v>
      </c>
      <c r="AT48" s="158">
        <v>0</v>
      </c>
      <c r="AU48" s="158">
        <v>0</v>
      </c>
      <c r="AV48" s="158">
        <v>0</v>
      </c>
      <c r="AW48" s="158">
        <v>0</v>
      </c>
      <c r="AX48" s="158">
        <v>0</v>
      </c>
      <c r="AY48" s="158">
        <v>0</v>
      </c>
      <c r="AZ48" s="158">
        <v>0</v>
      </c>
      <c r="BA48" s="158">
        <v>0</v>
      </c>
      <c r="BB48" s="158">
        <v>0</v>
      </c>
      <c r="BC48" s="158">
        <v>0</v>
      </c>
      <c r="BD48" s="158">
        <v>0</v>
      </c>
      <c r="BE48" s="158">
        <v>0</v>
      </c>
      <c r="BF48" s="158">
        <v>0</v>
      </c>
      <c r="BG48" s="158">
        <v>0</v>
      </c>
      <c r="BH48" s="158">
        <v>0</v>
      </c>
      <c r="BI48" s="158">
        <v>0</v>
      </c>
      <c r="BJ48" s="158">
        <v>0</v>
      </c>
      <c r="BK48" s="158">
        <v>0</v>
      </c>
      <c r="BL48" s="158">
        <v>90.849720650000009</v>
      </c>
      <c r="BM48" s="158">
        <v>106.96880001999999</v>
      </c>
      <c r="BN48" s="158">
        <v>109.92031101000002</v>
      </c>
      <c r="BO48" s="158">
        <v>115.96021940000001</v>
      </c>
      <c r="BP48" s="158">
        <v>110.02752643000001</v>
      </c>
      <c r="BQ48" s="158">
        <v>101.38309716000001</v>
      </c>
      <c r="BR48" s="158">
        <v>15.698963300000001</v>
      </c>
      <c r="BS48" s="158">
        <v>0</v>
      </c>
      <c r="BT48" s="158">
        <v>0</v>
      </c>
      <c r="BU48" s="158">
        <v>0</v>
      </c>
      <c r="BV48" s="158">
        <v>0</v>
      </c>
      <c r="BW48" s="158">
        <v>0</v>
      </c>
      <c r="BX48" s="158">
        <v>0</v>
      </c>
      <c r="BY48" s="158">
        <v>0</v>
      </c>
      <c r="BZ48" s="158">
        <v>0</v>
      </c>
      <c r="CA48" s="158">
        <v>0</v>
      </c>
      <c r="CB48" s="158">
        <v>0</v>
      </c>
      <c r="CC48" s="158">
        <v>0</v>
      </c>
      <c r="CD48" s="158">
        <v>0</v>
      </c>
      <c r="CE48" s="159">
        <v>0</v>
      </c>
    </row>
    <row r="49" spans="1:83" x14ac:dyDescent="0.35">
      <c r="A49" s="152"/>
      <c r="B49" s="76" t="s">
        <v>252</v>
      </c>
      <c r="C49" s="234" t="s">
        <v>222</v>
      </c>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v>0</v>
      </c>
      <c r="AI49" s="158">
        <v>0</v>
      </c>
      <c r="AJ49" s="158">
        <v>0</v>
      </c>
      <c r="AK49" s="158">
        <v>0</v>
      </c>
      <c r="AL49" s="158">
        <v>0</v>
      </c>
      <c r="AM49" s="158">
        <v>0</v>
      </c>
      <c r="AN49" s="158">
        <v>0</v>
      </c>
      <c r="AO49" s="158">
        <v>0</v>
      </c>
      <c r="AP49" s="158">
        <v>0</v>
      </c>
      <c r="AQ49" s="158">
        <v>0</v>
      </c>
      <c r="AR49" s="158">
        <v>0</v>
      </c>
      <c r="AS49" s="158">
        <v>0</v>
      </c>
      <c r="AT49" s="158">
        <v>0</v>
      </c>
      <c r="AU49" s="158">
        <v>0</v>
      </c>
      <c r="AV49" s="158">
        <v>0</v>
      </c>
      <c r="AW49" s="158">
        <v>0</v>
      </c>
      <c r="AX49" s="158">
        <v>0</v>
      </c>
      <c r="AY49" s="158">
        <v>0</v>
      </c>
      <c r="AZ49" s="158">
        <v>0</v>
      </c>
      <c r="BA49" s="158">
        <v>0</v>
      </c>
      <c r="BB49" s="158">
        <v>0</v>
      </c>
      <c r="BC49" s="158">
        <v>0</v>
      </c>
      <c r="BD49" s="158">
        <v>0</v>
      </c>
      <c r="BE49" s="158">
        <v>5.2569999999999997</v>
      </c>
      <c r="BF49" s="158">
        <v>5.6630000000000003</v>
      </c>
      <c r="BG49" s="158">
        <v>4.9935427399999996</v>
      </c>
      <c r="BH49" s="158">
        <v>18.285</v>
      </c>
      <c r="BI49" s="158">
        <v>38.134147140000003</v>
      </c>
      <c r="BJ49" s="158">
        <v>40.277408909999998</v>
      </c>
      <c r="BK49" s="158">
        <v>46.931080800000004</v>
      </c>
      <c r="BL49" s="158">
        <v>38.630065660000305</v>
      </c>
      <c r="BM49" s="158">
        <v>48.46444386000001</v>
      </c>
      <c r="BN49" s="158">
        <v>60.721072239999998</v>
      </c>
      <c r="BO49" s="158">
        <v>52.361478550000008</v>
      </c>
      <c r="BP49" s="158">
        <v>56.829980329999998</v>
      </c>
      <c r="BQ49" s="158">
        <v>0.62293946000000011</v>
      </c>
      <c r="BR49" s="158">
        <v>0.20971916999999998</v>
      </c>
      <c r="BS49" s="158">
        <v>0.15176113999999999</v>
      </c>
      <c r="BT49" s="158">
        <v>0</v>
      </c>
      <c r="BU49" s="158">
        <v>0</v>
      </c>
      <c r="BV49" s="158">
        <v>0</v>
      </c>
      <c r="BW49" s="158">
        <v>0</v>
      </c>
      <c r="BX49" s="158">
        <v>0</v>
      </c>
      <c r="BY49" s="158">
        <v>0</v>
      </c>
      <c r="BZ49" s="158">
        <v>0</v>
      </c>
      <c r="CA49" s="158">
        <v>0</v>
      </c>
      <c r="CB49" s="158">
        <v>0</v>
      </c>
      <c r="CC49" s="158">
        <v>0</v>
      </c>
      <c r="CD49" s="158">
        <v>0</v>
      </c>
      <c r="CE49" s="159">
        <v>0</v>
      </c>
    </row>
    <row r="50" spans="1:83" x14ac:dyDescent="0.35">
      <c r="A50" s="152"/>
      <c r="B50" s="76" t="s">
        <v>253</v>
      </c>
      <c r="C50" s="234"/>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f t="shared" ref="AH50:BM50" si="11">AH51+AH52</f>
        <v>0</v>
      </c>
      <c r="AI50" s="158">
        <f t="shared" si="11"/>
        <v>0</v>
      </c>
      <c r="AJ50" s="158">
        <f t="shared" si="11"/>
        <v>0</v>
      </c>
      <c r="AK50" s="158">
        <f t="shared" si="11"/>
        <v>0</v>
      </c>
      <c r="AL50" s="158">
        <f t="shared" si="11"/>
        <v>0</v>
      </c>
      <c r="AM50" s="158">
        <f t="shared" si="11"/>
        <v>0</v>
      </c>
      <c r="AN50" s="158">
        <f t="shared" si="11"/>
        <v>0</v>
      </c>
      <c r="AO50" s="158">
        <f t="shared" si="11"/>
        <v>0</v>
      </c>
      <c r="AP50" s="158">
        <f t="shared" si="11"/>
        <v>0</v>
      </c>
      <c r="AQ50" s="158">
        <f t="shared" si="11"/>
        <v>0</v>
      </c>
      <c r="AR50" s="158">
        <f t="shared" si="11"/>
        <v>0</v>
      </c>
      <c r="AS50" s="158">
        <f t="shared" si="11"/>
        <v>0</v>
      </c>
      <c r="AT50" s="158">
        <f t="shared" si="11"/>
        <v>0</v>
      </c>
      <c r="AU50" s="158">
        <f t="shared" si="11"/>
        <v>0</v>
      </c>
      <c r="AV50" s="158">
        <f t="shared" si="11"/>
        <v>0</v>
      </c>
      <c r="AW50" s="158">
        <f t="shared" si="11"/>
        <v>0</v>
      </c>
      <c r="AX50" s="158">
        <f t="shared" si="11"/>
        <v>0</v>
      </c>
      <c r="AY50" s="158">
        <f t="shared" si="11"/>
        <v>0</v>
      </c>
      <c r="AZ50" s="158">
        <f t="shared" si="11"/>
        <v>1951.6384801734266</v>
      </c>
      <c r="BA50" s="158">
        <f t="shared" si="11"/>
        <v>3563.4660000000003</v>
      </c>
      <c r="BB50" s="158">
        <f t="shared" si="11"/>
        <v>3252.6930000000002</v>
      </c>
      <c r="BC50" s="158">
        <f t="shared" si="11"/>
        <v>2970.0860000000002</v>
      </c>
      <c r="BD50" s="158">
        <f t="shared" si="11"/>
        <v>2577.2200000000003</v>
      </c>
      <c r="BE50" s="158">
        <f t="shared" si="11"/>
        <v>2321.5709014073173</v>
      </c>
      <c r="BF50" s="158">
        <f t="shared" si="11"/>
        <v>2334.3028686900002</v>
      </c>
      <c r="BG50" s="158">
        <f t="shared" si="11"/>
        <v>2303.3011110305724</v>
      </c>
      <c r="BH50" s="158">
        <f t="shared" si="11"/>
        <v>2061.6019999999999</v>
      </c>
      <c r="BI50" s="158">
        <f t="shared" si="11"/>
        <v>2287.0807465299326</v>
      </c>
      <c r="BJ50" s="158">
        <f t="shared" si="11"/>
        <v>2427.5737562281042</v>
      </c>
      <c r="BK50" s="158">
        <f t="shared" si="11"/>
        <v>2241.4881393452138</v>
      </c>
      <c r="BL50" s="158">
        <f t="shared" si="11"/>
        <v>2856.8277160099997</v>
      </c>
      <c r="BM50" s="158">
        <f t="shared" si="11"/>
        <v>4684.0175697100003</v>
      </c>
      <c r="BN50" s="158">
        <f t="shared" ref="BN50:CE50" si="12">BN51+BN52</f>
        <v>4473.4852258236315</v>
      </c>
      <c r="BO50" s="158">
        <f t="shared" si="12"/>
        <v>4933.9849943699983</v>
      </c>
      <c r="BP50" s="158">
        <f t="shared" si="12"/>
        <v>5169.8070100499999</v>
      </c>
      <c r="BQ50" s="158">
        <f t="shared" si="12"/>
        <v>4338.0295486261903</v>
      </c>
      <c r="BR50" s="158">
        <f t="shared" si="12"/>
        <v>3065.0410876799992</v>
      </c>
      <c r="BS50" s="158">
        <f t="shared" si="12"/>
        <v>2313.51601579</v>
      </c>
      <c r="BT50" s="158">
        <f t="shared" si="12"/>
        <v>1875.4784224599998</v>
      </c>
      <c r="BU50" s="158">
        <f t="shared" si="12"/>
        <v>1666.9844684099987</v>
      </c>
      <c r="BV50" s="158">
        <f t="shared" si="12"/>
        <v>1298.7940379299998</v>
      </c>
      <c r="BW50" s="158">
        <f t="shared" si="12"/>
        <v>713.74196914999993</v>
      </c>
      <c r="BX50" s="158">
        <f t="shared" si="12"/>
        <v>1046.2354867050001</v>
      </c>
      <c r="BY50" s="158">
        <f t="shared" si="12"/>
        <v>490.13371098000005</v>
      </c>
      <c r="BZ50" s="158">
        <f t="shared" si="12"/>
        <v>284.98611345037011</v>
      </c>
      <c r="CA50" s="158">
        <f t="shared" si="12"/>
        <v>211.26270042503688</v>
      </c>
      <c r="CB50" s="158">
        <f t="shared" si="12"/>
        <v>169.61785618677277</v>
      </c>
      <c r="CC50" s="158">
        <f t="shared" si="12"/>
        <v>81.016050204055048</v>
      </c>
      <c r="CD50" s="158">
        <f t="shared" si="12"/>
        <v>77.846917564666825</v>
      </c>
      <c r="CE50" s="159">
        <f t="shared" si="12"/>
        <v>78.704124537967019</v>
      </c>
    </row>
    <row r="51" spans="1:83" x14ac:dyDescent="0.35">
      <c r="A51" s="152"/>
      <c r="B51" s="74" t="s">
        <v>228</v>
      </c>
      <c r="C51" s="234" t="s">
        <v>225</v>
      </c>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v>0</v>
      </c>
      <c r="AI51" s="158">
        <v>0</v>
      </c>
      <c r="AJ51" s="158">
        <v>0</v>
      </c>
      <c r="AK51" s="158">
        <v>0</v>
      </c>
      <c r="AL51" s="158">
        <v>0</v>
      </c>
      <c r="AM51" s="158">
        <v>0</v>
      </c>
      <c r="AN51" s="158">
        <v>0</v>
      </c>
      <c r="AO51" s="158">
        <v>0</v>
      </c>
      <c r="AP51" s="158">
        <v>0</v>
      </c>
      <c r="AQ51" s="158">
        <v>0</v>
      </c>
      <c r="AR51" s="158">
        <v>0</v>
      </c>
      <c r="AS51" s="158">
        <v>0</v>
      </c>
      <c r="AT51" s="158">
        <v>0</v>
      </c>
      <c r="AU51" s="158">
        <v>0</v>
      </c>
      <c r="AV51" s="158">
        <v>0</v>
      </c>
      <c r="AW51" s="158">
        <v>0</v>
      </c>
      <c r="AX51" s="158">
        <v>0</v>
      </c>
      <c r="AY51" s="158">
        <v>0</v>
      </c>
      <c r="AZ51" s="158">
        <v>332.70800000000008</v>
      </c>
      <c r="BA51" s="158">
        <v>475.00800000000004</v>
      </c>
      <c r="BB51" s="158">
        <v>474.24400000000003</v>
      </c>
      <c r="BC51" s="158">
        <v>459.01900000000001</v>
      </c>
      <c r="BD51" s="158">
        <v>446.95400000000001</v>
      </c>
      <c r="BE51" s="158">
        <v>469.76190140731705</v>
      </c>
      <c r="BF51" s="158">
        <v>518.64773074999994</v>
      </c>
      <c r="BG51" s="158">
        <v>507.20891397539998</v>
      </c>
      <c r="BH51" s="158">
        <v>445.23599999999999</v>
      </c>
      <c r="BI51" s="158">
        <v>486.24370455000002</v>
      </c>
      <c r="BJ51" s="158">
        <v>477.92547793</v>
      </c>
      <c r="BK51" s="158">
        <v>424.03039473491737</v>
      </c>
      <c r="BL51" s="158">
        <v>727.70019646000003</v>
      </c>
      <c r="BM51" s="158">
        <v>1088.6921164999999</v>
      </c>
      <c r="BN51" s="158">
        <v>801.16036899012533</v>
      </c>
      <c r="BO51" s="158">
        <v>749.87685299999998</v>
      </c>
      <c r="BP51" s="158">
        <v>662.33543288999988</v>
      </c>
      <c r="BQ51" s="158">
        <v>526.70929591000004</v>
      </c>
      <c r="BR51" s="158">
        <v>369.21073870999999</v>
      </c>
      <c r="BS51" s="158">
        <v>309.89859552000007</v>
      </c>
      <c r="BT51" s="158">
        <v>264.26859475999998</v>
      </c>
      <c r="BU51" s="158">
        <v>224.26502880999996</v>
      </c>
      <c r="BV51" s="158">
        <v>154.88572665999999</v>
      </c>
      <c r="BW51" s="158">
        <v>110.7615586</v>
      </c>
      <c r="BX51" s="158">
        <v>610.87668224000004</v>
      </c>
      <c r="BY51" s="158">
        <v>190.11094458999997</v>
      </c>
      <c r="BZ51" s="158">
        <v>91.152060242536962</v>
      </c>
      <c r="CA51" s="158">
        <v>71.967504276470208</v>
      </c>
      <c r="CB51" s="158">
        <v>84.385499588910221</v>
      </c>
      <c r="CC51" s="158">
        <v>81.016050204055048</v>
      </c>
      <c r="CD51" s="158">
        <v>77.846917564666825</v>
      </c>
      <c r="CE51" s="159">
        <v>78.704124537967019</v>
      </c>
    </row>
    <row r="52" spans="1:83" x14ac:dyDescent="0.35">
      <c r="A52" s="152"/>
      <c r="B52" s="74" t="s">
        <v>338</v>
      </c>
      <c r="C52" s="234" t="s">
        <v>231</v>
      </c>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v>0</v>
      </c>
      <c r="AI52" s="158">
        <v>0</v>
      </c>
      <c r="AJ52" s="158">
        <v>0</v>
      </c>
      <c r="AK52" s="158">
        <v>0</v>
      </c>
      <c r="AL52" s="158">
        <v>0</v>
      </c>
      <c r="AM52" s="158">
        <v>0</v>
      </c>
      <c r="AN52" s="158">
        <v>0</v>
      </c>
      <c r="AO52" s="158">
        <v>0</v>
      </c>
      <c r="AP52" s="158">
        <v>0</v>
      </c>
      <c r="AQ52" s="158">
        <v>0</v>
      </c>
      <c r="AR52" s="158">
        <v>0</v>
      </c>
      <c r="AS52" s="158">
        <v>0</v>
      </c>
      <c r="AT52" s="158">
        <v>0</v>
      </c>
      <c r="AU52" s="158">
        <v>0</v>
      </c>
      <c r="AV52" s="158">
        <v>0</v>
      </c>
      <c r="AW52" s="158">
        <v>0</v>
      </c>
      <c r="AX52" s="158">
        <v>0</v>
      </c>
      <c r="AY52" s="158">
        <v>0</v>
      </c>
      <c r="AZ52" s="158">
        <v>1618.9304801734265</v>
      </c>
      <c r="BA52" s="158">
        <v>3088.4580000000001</v>
      </c>
      <c r="BB52" s="158">
        <v>2778.4490000000001</v>
      </c>
      <c r="BC52" s="158">
        <v>2511.067</v>
      </c>
      <c r="BD52" s="158">
        <v>2130.2660000000001</v>
      </c>
      <c r="BE52" s="158">
        <v>1851.8090000000002</v>
      </c>
      <c r="BF52" s="158">
        <v>1815.6551379400003</v>
      </c>
      <c r="BG52" s="158">
        <v>1796.0921970551724</v>
      </c>
      <c r="BH52" s="158">
        <v>1616.366</v>
      </c>
      <c r="BI52" s="158">
        <v>1800.8370419799328</v>
      </c>
      <c r="BJ52" s="158">
        <v>1949.6482782981043</v>
      </c>
      <c r="BK52" s="158">
        <v>1817.4577446102965</v>
      </c>
      <c r="BL52" s="158">
        <v>2129.1275195499998</v>
      </c>
      <c r="BM52" s="158">
        <v>3595.32545321</v>
      </c>
      <c r="BN52" s="158">
        <v>3672.3248568335066</v>
      </c>
      <c r="BO52" s="158">
        <v>4184.1081413699985</v>
      </c>
      <c r="BP52" s="158">
        <v>4507.4715771600004</v>
      </c>
      <c r="BQ52" s="158">
        <v>3811.3202527161902</v>
      </c>
      <c r="BR52" s="158">
        <v>2695.8303489699992</v>
      </c>
      <c r="BS52" s="158">
        <v>2003.6174202700001</v>
      </c>
      <c r="BT52" s="158">
        <v>1611.2098276999998</v>
      </c>
      <c r="BU52" s="158">
        <v>1442.7194395999989</v>
      </c>
      <c r="BV52" s="158">
        <v>1143.9083112699998</v>
      </c>
      <c r="BW52" s="158">
        <v>602.98041054999987</v>
      </c>
      <c r="BX52" s="158">
        <v>435.35880446500005</v>
      </c>
      <c r="BY52" s="158">
        <v>300.02276639000007</v>
      </c>
      <c r="BZ52" s="158">
        <v>193.83405320783314</v>
      </c>
      <c r="CA52" s="158">
        <v>139.29519614856667</v>
      </c>
      <c r="CB52" s="158">
        <v>85.232356597862534</v>
      </c>
      <c r="CC52" s="158">
        <v>0</v>
      </c>
      <c r="CD52" s="158">
        <v>0</v>
      </c>
      <c r="CE52" s="159">
        <v>0</v>
      </c>
    </row>
    <row r="53" spans="1:83" ht="26.25" customHeight="1" x14ac:dyDescent="0.35">
      <c r="A53" s="152"/>
      <c r="B53" s="53" t="s">
        <v>254</v>
      </c>
      <c r="C53" s="234" t="s">
        <v>225</v>
      </c>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v>105</v>
      </c>
      <c r="AI53" s="158">
        <v>125</v>
      </c>
      <c r="AJ53" s="158">
        <v>149</v>
      </c>
      <c r="AK53" s="158">
        <v>158</v>
      </c>
      <c r="AL53" s="158">
        <v>152</v>
      </c>
      <c r="AM53" s="158">
        <v>141</v>
      </c>
      <c r="AN53" s="158">
        <v>161</v>
      </c>
      <c r="AO53" s="158">
        <v>164</v>
      </c>
      <c r="AP53" s="158">
        <v>168.30699999999999</v>
      </c>
      <c r="AQ53" s="158">
        <v>50.746000000000002</v>
      </c>
      <c r="AR53" s="158">
        <v>26.87</v>
      </c>
      <c r="AS53" s="158">
        <v>30.309000000000001</v>
      </c>
      <c r="AT53" s="158">
        <v>33.664999999999999</v>
      </c>
      <c r="AU53" s="158">
        <v>30.951000000000001</v>
      </c>
      <c r="AV53" s="158">
        <v>31.5</v>
      </c>
      <c r="AW53" s="158">
        <v>33</v>
      </c>
      <c r="AX53" s="158">
        <v>27</v>
      </c>
      <c r="AY53" s="158">
        <v>28.556999999999999</v>
      </c>
      <c r="AZ53" s="158">
        <v>32.725000000000001</v>
      </c>
      <c r="BA53" s="158">
        <v>35.762999999999998</v>
      </c>
      <c r="BB53" s="158">
        <v>38.264000000000003</v>
      </c>
      <c r="BC53" s="158">
        <v>38.268000000000001</v>
      </c>
      <c r="BD53" s="158">
        <v>44.713000000000001</v>
      </c>
      <c r="BE53" s="158">
        <v>55.794706500000004</v>
      </c>
      <c r="BF53" s="158">
        <v>68.735896129999986</v>
      </c>
      <c r="BG53" s="158">
        <v>127.61983736719999</v>
      </c>
      <c r="BH53" s="158">
        <v>149.76499999999999</v>
      </c>
      <c r="BI53" s="158">
        <v>163.62538309999999</v>
      </c>
      <c r="BJ53" s="158">
        <v>175.38975154999997</v>
      </c>
      <c r="BK53" s="158">
        <v>246.68661228606564</v>
      </c>
      <c r="BL53" s="158">
        <v>320.89652102000002</v>
      </c>
      <c r="BM53" s="158">
        <v>344.51753750999995</v>
      </c>
      <c r="BN53" s="158">
        <v>343.25488572749998</v>
      </c>
      <c r="BO53" s="158">
        <v>365.53661895000005</v>
      </c>
      <c r="BP53" s="158">
        <v>395.77258469999998</v>
      </c>
      <c r="BQ53" s="158">
        <v>399.99203899000008</v>
      </c>
      <c r="BR53" s="158">
        <v>416.55604172</v>
      </c>
      <c r="BS53" s="158">
        <v>440.94097081999979</v>
      </c>
      <c r="BT53" s="158">
        <v>436.45777384000002</v>
      </c>
      <c r="BU53" s="158">
        <v>427.42290979000001</v>
      </c>
      <c r="BV53" s="158">
        <v>427.6445236400001</v>
      </c>
      <c r="BW53" s="158">
        <v>419.32425564000005</v>
      </c>
      <c r="BX53" s="158">
        <v>383.74534449999982</v>
      </c>
      <c r="BY53" s="158">
        <v>362.39539741000004</v>
      </c>
      <c r="BZ53" s="158">
        <v>388.55787692185226</v>
      </c>
      <c r="CA53" s="158">
        <v>431.36949049112195</v>
      </c>
      <c r="CB53" s="158">
        <v>456.59587574576005</v>
      </c>
      <c r="CC53" s="158">
        <v>455.35093564107814</v>
      </c>
      <c r="CD53" s="158">
        <v>468.99161214345844</v>
      </c>
      <c r="CE53" s="159">
        <v>487.42551037665675</v>
      </c>
    </row>
    <row r="54" spans="1:83" x14ac:dyDescent="0.35">
      <c r="A54" s="152"/>
      <c r="B54" s="53" t="s">
        <v>255</v>
      </c>
      <c r="C54" s="234" t="s">
        <v>225</v>
      </c>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v>16</v>
      </c>
      <c r="AI54" s="158">
        <v>16</v>
      </c>
      <c r="AJ54" s="158">
        <v>16</v>
      </c>
      <c r="AK54" s="158">
        <v>16</v>
      </c>
      <c r="AL54" s="158">
        <v>16</v>
      </c>
      <c r="AM54" s="158">
        <v>17</v>
      </c>
      <c r="AN54" s="158">
        <v>18</v>
      </c>
      <c r="AO54" s="158">
        <v>17</v>
      </c>
      <c r="AP54" s="158">
        <v>14</v>
      </c>
      <c r="AQ54" s="158">
        <v>0.434</v>
      </c>
      <c r="AR54" s="158">
        <v>0</v>
      </c>
      <c r="AS54" s="158">
        <v>0</v>
      </c>
      <c r="AT54" s="158">
        <v>0</v>
      </c>
      <c r="AU54" s="158">
        <v>0</v>
      </c>
      <c r="AV54" s="158">
        <v>0</v>
      </c>
      <c r="AW54" s="158">
        <v>0</v>
      </c>
      <c r="AX54" s="158">
        <v>0</v>
      </c>
      <c r="AY54" s="158">
        <v>0</v>
      </c>
      <c r="AZ54" s="158">
        <v>0</v>
      </c>
      <c r="BA54" s="158">
        <v>0</v>
      </c>
      <c r="BB54" s="158">
        <v>0</v>
      </c>
      <c r="BC54" s="158">
        <v>0</v>
      </c>
      <c r="BD54" s="158">
        <v>0</v>
      </c>
      <c r="BE54" s="158">
        <v>0</v>
      </c>
      <c r="BF54" s="158">
        <v>0</v>
      </c>
      <c r="BG54" s="158">
        <v>0</v>
      </c>
      <c r="BH54" s="158">
        <v>0</v>
      </c>
      <c r="BI54" s="158">
        <v>0</v>
      </c>
      <c r="BJ54" s="158">
        <v>0</v>
      </c>
      <c r="BK54" s="158">
        <v>0</v>
      </c>
      <c r="BL54" s="158">
        <v>0</v>
      </c>
      <c r="BM54" s="158">
        <v>0</v>
      </c>
      <c r="BN54" s="158">
        <v>0</v>
      </c>
      <c r="BO54" s="158">
        <v>0</v>
      </c>
      <c r="BP54" s="158">
        <v>0</v>
      </c>
      <c r="BQ54" s="158">
        <v>0</v>
      </c>
      <c r="BR54" s="158">
        <v>0</v>
      </c>
      <c r="BS54" s="158">
        <v>0</v>
      </c>
      <c r="BT54" s="158">
        <v>0</v>
      </c>
      <c r="BU54" s="158">
        <v>0</v>
      </c>
      <c r="BV54" s="158">
        <v>0</v>
      </c>
      <c r="BW54" s="158">
        <v>0</v>
      </c>
      <c r="BX54" s="158">
        <v>0</v>
      </c>
      <c r="BY54" s="158">
        <v>0</v>
      </c>
      <c r="BZ54" s="158">
        <v>0</v>
      </c>
      <c r="CA54" s="158">
        <v>0</v>
      </c>
      <c r="CB54" s="158">
        <v>0</v>
      </c>
      <c r="CC54" s="158">
        <v>0</v>
      </c>
      <c r="CD54" s="158">
        <v>0</v>
      </c>
      <c r="CE54" s="159">
        <v>0</v>
      </c>
    </row>
    <row r="55" spans="1:83" x14ac:dyDescent="0.35">
      <c r="A55" s="152"/>
      <c r="B55" s="53" t="s">
        <v>329</v>
      </c>
      <c r="C55" s="234" t="s">
        <v>222</v>
      </c>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v>37.898503071731419</v>
      </c>
      <c r="AI55" s="158">
        <v>64.855703618254054</v>
      </c>
      <c r="AJ55" s="158">
        <v>96.569209265311542</v>
      </c>
      <c r="AK55" s="158">
        <v>127.84580671123882</v>
      </c>
      <c r="AL55" s="158">
        <v>169.68592537968243</v>
      </c>
      <c r="AM55" s="158">
        <v>214.43796792257592</v>
      </c>
      <c r="AN55" s="158">
        <v>245.28870869995595</v>
      </c>
      <c r="AO55" s="158">
        <v>282.49343254041281</v>
      </c>
      <c r="AP55" s="158">
        <v>335.26923366467042</v>
      </c>
      <c r="AQ55" s="158">
        <v>380.55923785764566</v>
      </c>
      <c r="AR55" s="158">
        <v>421.4691414374301</v>
      </c>
      <c r="AS55" s="158">
        <v>470.12556674757064</v>
      </c>
      <c r="AT55" s="158">
        <v>529.02542592395196</v>
      </c>
      <c r="AU55" s="158">
        <v>628.73314831467371</v>
      </c>
      <c r="AV55" s="158">
        <v>40.441304458882144</v>
      </c>
      <c r="AW55" s="158">
        <v>0</v>
      </c>
      <c r="AX55" s="158">
        <v>0</v>
      </c>
      <c r="AY55" s="158">
        <v>0</v>
      </c>
      <c r="AZ55" s="158">
        <v>0</v>
      </c>
      <c r="BA55" s="158">
        <v>0</v>
      </c>
      <c r="BB55" s="158">
        <v>0</v>
      </c>
      <c r="BC55" s="158">
        <v>0</v>
      </c>
      <c r="BD55" s="158">
        <v>0</v>
      </c>
      <c r="BE55" s="158">
        <v>0</v>
      </c>
      <c r="BF55" s="158">
        <v>0</v>
      </c>
      <c r="BG55" s="158">
        <v>0</v>
      </c>
      <c r="BH55" s="158">
        <v>0</v>
      </c>
      <c r="BI55" s="158">
        <v>0</v>
      </c>
      <c r="BJ55" s="158">
        <v>0</v>
      </c>
      <c r="BK55" s="158">
        <v>0</v>
      </c>
      <c r="BL55" s="158">
        <v>0</v>
      </c>
      <c r="BM55" s="158">
        <v>0</v>
      </c>
      <c r="BN55" s="158">
        <v>0</v>
      </c>
      <c r="BO55" s="158">
        <v>0</v>
      </c>
      <c r="BP55" s="158">
        <v>0</v>
      </c>
      <c r="BQ55" s="158">
        <v>0</v>
      </c>
      <c r="BR55" s="158">
        <v>0</v>
      </c>
      <c r="BS55" s="158">
        <v>0</v>
      </c>
      <c r="BT55" s="158">
        <v>0</v>
      </c>
      <c r="BU55" s="158">
        <v>0</v>
      </c>
      <c r="BV55" s="158">
        <v>0</v>
      </c>
      <c r="BW55" s="158">
        <v>0</v>
      </c>
      <c r="BX55" s="158">
        <v>0</v>
      </c>
      <c r="BY55" s="158">
        <v>0</v>
      </c>
      <c r="BZ55" s="158">
        <v>0</v>
      </c>
      <c r="CA55" s="158">
        <v>0</v>
      </c>
      <c r="CB55" s="158">
        <v>0</v>
      </c>
      <c r="CC55" s="158">
        <v>0</v>
      </c>
      <c r="CD55" s="158">
        <v>0</v>
      </c>
      <c r="CE55" s="159">
        <v>0</v>
      </c>
    </row>
    <row r="56" spans="1:83" x14ac:dyDescent="0.35">
      <c r="A56" s="152"/>
      <c r="B56" s="53" t="s">
        <v>344</v>
      </c>
      <c r="C56" s="234" t="s">
        <v>222</v>
      </c>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v>0</v>
      </c>
      <c r="AI56" s="158">
        <v>0</v>
      </c>
      <c r="AJ56" s="158">
        <v>0</v>
      </c>
      <c r="AK56" s="158">
        <v>0</v>
      </c>
      <c r="AL56" s="158">
        <v>0</v>
      </c>
      <c r="AM56" s="158">
        <v>0</v>
      </c>
      <c r="AN56" s="158">
        <v>0</v>
      </c>
      <c r="AO56" s="158">
        <v>0</v>
      </c>
      <c r="AP56" s="158">
        <v>0</v>
      </c>
      <c r="AQ56" s="158">
        <v>0</v>
      </c>
      <c r="AR56" s="158">
        <v>0</v>
      </c>
      <c r="AS56" s="158">
        <v>0</v>
      </c>
      <c r="AT56" s="158">
        <v>0</v>
      </c>
      <c r="AU56" s="158">
        <v>0</v>
      </c>
      <c r="AV56" s="158">
        <v>0</v>
      </c>
      <c r="AW56" s="158">
        <v>0</v>
      </c>
      <c r="AX56" s="158">
        <v>0</v>
      </c>
      <c r="AY56" s="158">
        <v>0</v>
      </c>
      <c r="AZ56" s="158">
        <v>0</v>
      </c>
      <c r="BA56" s="158">
        <v>0</v>
      </c>
      <c r="BB56" s="158">
        <v>0</v>
      </c>
      <c r="BC56" s="158">
        <v>0.56699999999999995</v>
      </c>
      <c r="BD56" s="158">
        <v>42.750999999999998</v>
      </c>
      <c r="BE56" s="158">
        <v>82</v>
      </c>
      <c r="BF56" s="158">
        <v>180.13019312</v>
      </c>
      <c r="BG56" s="158">
        <v>139.34738139999999</v>
      </c>
      <c r="BH56" s="158">
        <v>87.293999999999997</v>
      </c>
      <c r="BI56" s="158">
        <v>71.74855457999999</v>
      </c>
      <c r="BJ56" s="158">
        <v>86.415832980000019</v>
      </c>
      <c r="BK56" s="158">
        <v>109.97339909</v>
      </c>
      <c r="BL56" s="158">
        <v>112.23410000000001</v>
      </c>
      <c r="BM56" s="158">
        <v>115.10395912999999</v>
      </c>
      <c r="BN56" s="158">
        <v>138.13980000000001</v>
      </c>
      <c r="BO56" s="158">
        <v>47.019696670000002</v>
      </c>
      <c r="BP56" s="158">
        <v>1.39356865</v>
      </c>
      <c r="BQ56" s="158">
        <v>0.86930000000000007</v>
      </c>
      <c r="BR56" s="158">
        <v>0.41239731999999996</v>
      </c>
      <c r="BS56" s="158">
        <v>9.3574789999999977E-2</v>
      </c>
      <c r="BT56" s="158">
        <v>2.7997579999999994E-2</v>
      </c>
      <c r="BU56" s="158">
        <v>3.2353730000000004E-2</v>
      </c>
      <c r="BV56" s="158">
        <v>0</v>
      </c>
      <c r="BW56" s="158">
        <v>0</v>
      </c>
      <c r="BX56" s="158">
        <v>0</v>
      </c>
      <c r="BY56" s="158">
        <v>0</v>
      </c>
      <c r="BZ56" s="158">
        <v>0</v>
      </c>
      <c r="CA56" s="158">
        <v>0</v>
      </c>
      <c r="CB56" s="158">
        <v>0</v>
      </c>
      <c r="CC56" s="158">
        <v>0</v>
      </c>
      <c r="CD56" s="158">
        <v>0</v>
      </c>
      <c r="CE56" s="159">
        <v>0</v>
      </c>
    </row>
    <row r="57" spans="1:83" x14ac:dyDescent="0.35">
      <c r="A57" s="152"/>
      <c r="B57" s="53" t="s">
        <v>258</v>
      </c>
      <c r="C57" s="234" t="s">
        <v>222</v>
      </c>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v>0</v>
      </c>
      <c r="AI57" s="158">
        <v>0</v>
      </c>
      <c r="AJ57" s="158">
        <v>0</v>
      </c>
      <c r="AK57" s="158">
        <v>0</v>
      </c>
      <c r="AL57" s="158">
        <v>0</v>
      </c>
      <c r="AM57" s="158">
        <v>0</v>
      </c>
      <c r="AN57" s="158">
        <v>0</v>
      </c>
      <c r="AO57" s="158">
        <v>0</v>
      </c>
      <c r="AP57" s="158">
        <v>0</v>
      </c>
      <c r="AQ57" s="158">
        <v>0</v>
      </c>
      <c r="AR57" s="158">
        <v>0</v>
      </c>
      <c r="AS57" s="158">
        <v>0</v>
      </c>
      <c r="AT57" s="158">
        <v>0</v>
      </c>
      <c r="AU57" s="158">
        <v>0</v>
      </c>
      <c r="AV57" s="158">
        <v>0</v>
      </c>
      <c r="AW57" s="158">
        <v>0</v>
      </c>
      <c r="AX57" s="158">
        <v>0</v>
      </c>
      <c r="AY57" s="158">
        <v>0</v>
      </c>
      <c r="AZ57" s="158">
        <v>0</v>
      </c>
      <c r="BA57" s="158">
        <v>0</v>
      </c>
      <c r="BB57" s="158">
        <v>0</v>
      </c>
      <c r="BC57" s="158">
        <v>0</v>
      </c>
      <c r="BD57" s="158">
        <v>0</v>
      </c>
      <c r="BE57" s="158">
        <v>0</v>
      </c>
      <c r="BF57" s="158">
        <v>0</v>
      </c>
      <c r="BG57" s="158">
        <v>0</v>
      </c>
      <c r="BH57" s="158">
        <v>0</v>
      </c>
      <c r="BI57" s="158">
        <v>0</v>
      </c>
      <c r="BJ57" s="158">
        <v>0</v>
      </c>
      <c r="BK57" s="158">
        <v>0</v>
      </c>
      <c r="BL57" s="158">
        <v>0</v>
      </c>
      <c r="BM57" s="158">
        <v>0</v>
      </c>
      <c r="BN57" s="158">
        <v>0</v>
      </c>
      <c r="BO57" s="158">
        <v>5.1059946700000003</v>
      </c>
      <c r="BP57" s="158">
        <v>18.281430299999997</v>
      </c>
      <c r="BQ57" s="158">
        <v>32.793243410000002</v>
      </c>
      <c r="BR57" s="158">
        <v>31.126738449999994</v>
      </c>
      <c r="BS57" s="158">
        <v>22.156157419999996</v>
      </c>
      <c r="BT57" s="158">
        <v>20.333625230000003</v>
      </c>
      <c r="BU57" s="158">
        <v>14.29373391</v>
      </c>
      <c r="BV57" s="158">
        <v>12.715927000000001</v>
      </c>
      <c r="BW57" s="158">
        <v>13.863351</v>
      </c>
      <c r="BX57" s="158">
        <v>11.230656439999999</v>
      </c>
      <c r="BY57" s="158">
        <v>18.075481800000002</v>
      </c>
      <c r="BZ57" s="158">
        <v>5.8528089999999997</v>
      </c>
      <c r="CA57" s="158">
        <v>0</v>
      </c>
      <c r="CB57" s="158">
        <v>0</v>
      </c>
      <c r="CC57" s="158">
        <v>0</v>
      </c>
      <c r="CD57" s="158">
        <v>0</v>
      </c>
      <c r="CE57" s="159">
        <v>0</v>
      </c>
    </row>
    <row r="58" spans="1:83" ht="26.25" customHeight="1" x14ac:dyDescent="0.35">
      <c r="A58" s="152"/>
      <c r="B58" s="167" t="s">
        <v>263</v>
      </c>
      <c r="C58" s="234" t="s">
        <v>222</v>
      </c>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v>145.66823881438239</v>
      </c>
      <c r="BR58" s="158">
        <v>1436.2081898445697</v>
      </c>
      <c r="BS58" s="158">
        <v>2879.4073605188605</v>
      </c>
      <c r="BT58" s="158">
        <v>4731.643955192837</v>
      </c>
      <c r="BU58" s="158">
        <v>7727.2655064995752</v>
      </c>
      <c r="BV58" s="158">
        <v>9507.7874431559103</v>
      </c>
      <c r="BW58" s="158">
        <v>10944.189648051708</v>
      </c>
      <c r="BX58" s="158">
        <v>11795.212112845922</v>
      </c>
      <c r="BY58" s="158">
        <v>12810.131128587531</v>
      </c>
      <c r="BZ58" s="158">
        <v>14733.638432903099</v>
      </c>
      <c r="CA58" s="158">
        <v>17930.536670653026</v>
      </c>
      <c r="CB58" s="158">
        <v>20116.347763221158</v>
      </c>
      <c r="CC58" s="158">
        <v>21369.50102875266</v>
      </c>
      <c r="CD58" s="158">
        <v>22858.483960116064</v>
      </c>
      <c r="CE58" s="159">
        <v>24707.395709638142</v>
      </c>
    </row>
    <row r="59" spans="1:83" x14ac:dyDescent="0.35">
      <c r="A59" s="152"/>
      <c r="B59" s="53" t="s">
        <v>265</v>
      </c>
      <c r="C59" s="234" t="s">
        <v>222</v>
      </c>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v>0</v>
      </c>
      <c r="AI59" s="158">
        <v>0</v>
      </c>
      <c r="AJ59" s="158">
        <v>0</v>
      </c>
      <c r="AK59" s="158">
        <v>0</v>
      </c>
      <c r="AL59" s="158">
        <v>0</v>
      </c>
      <c r="AM59" s="158">
        <v>0</v>
      </c>
      <c r="AN59" s="158">
        <v>0</v>
      </c>
      <c r="AO59" s="158">
        <v>0</v>
      </c>
      <c r="AP59" s="158">
        <v>0</v>
      </c>
      <c r="AQ59" s="158">
        <v>0</v>
      </c>
      <c r="AR59" s="158">
        <v>0</v>
      </c>
      <c r="AS59" s="158">
        <v>0</v>
      </c>
      <c r="AT59" s="158">
        <v>0</v>
      </c>
      <c r="AU59" s="158">
        <v>0</v>
      </c>
      <c r="AV59" s="158">
        <v>0</v>
      </c>
      <c r="AW59" s="158">
        <v>0</v>
      </c>
      <c r="AX59" s="158">
        <v>0</v>
      </c>
      <c r="AY59" s="158">
        <v>0</v>
      </c>
      <c r="AZ59" s="158">
        <v>0</v>
      </c>
      <c r="BA59" s="158">
        <v>0</v>
      </c>
      <c r="BB59" s="158">
        <v>0</v>
      </c>
      <c r="BC59" s="158">
        <v>0</v>
      </c>
      <c r="BD59" s="158">
        <v>0</v>
      </c>
      <c r="BE59" s="158">
        <v>0</v>
      </c>
      <c r="BF59" s="158">
        <v>0</v>
      </c>
      <c r="BG59" s="158">
        <v>0</v>
      </c>
      <c r="BH59" s="158">
        <v>0</v>
      </c>
      <c r="BI59" s="158">
        <v>0</v>
      </c>
      <c r="BJ59" s="158">
        <v>0</v>
      </c>
      <c r="BK59" s="158">
        <v>0</v>
      </c>
      <c r="BL59" s="158">
        <v>55.084215560000004</v>
      </c>
      <c r="BM59" s="158">
        <v>63.075896640000003</v>
      </c>
      <c r="BN59" s="158">
        <v>61.896868359999999</v>
      </c>
      <c r="BO59" s="158">
        <v>39.035515199999999</v>
      </c>
      <c r="BP59" s="158">
        <v>27.879101479999999</v>
      </c>
      <c r="BQ59" s="158">
        <v>25.215089500000001</v>
      </c>
      <c r="BR59" s="158">
        <v>4.0992899999999999</v>
      </c>
      <c r="BS59" s="158">
        <v>0</v>
      </c>
      <c r="BT59" s="158">
        <v>0</v>
      </c>
      <c r="BU59" s="158">
        <v>0</v>
      </c>
      <c r="BV59" s="158">
        <v>0</v>
      </c>
      <c r="BW59" s="158">
        <v>0</v>
      </c>
      <c r="BX59" s="158">
        <v>0</v>
      </c>
      <c r="BY59" s="158">
        <v>0</v>
      </c>
      <c r="BZ59" s="158">
        <v>0</v>
      </c>
      <c r="CA59" s="158">
        <v>0</v>
      </c>
      <c r="CB59" s="158">
        <v>0</v>
      </c>
      <c r="CC59" s="158">
        <v>0</v>
      </c>
      <c r="CD59" s="158">
        <v>0</v>
      </c>
      <c r="CE59" s="159">
        <v>0</v>
      </c>
    </row>
    <row r="60" spans="1:83" x14ac:dyDescent="0.35">
      <c r="A60" s="152"/>
      <c r="B60" s="53" t="s">
        <v>267</v>
      </c>
      <c r="C60" s="234" t="s">
        <v>222</v>
      </c>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v>65.063615077455893</v>
      </c>
      <c r="AI60" s="158">
        <v>79.479739700042487</v>
      </c>
      <c r="AJ60" s="158">
        <v>99.580834840251342</v>
      </c>
      <c r="AK60" s="158">
        <v>118.59112985115947</v>
      </c>
      <c r="AL60" s="158">
        <v>139.73920084720251</v>
      </c>
      <c r="AM60" s="158">
        <v>164.50313614077683</v>
      </c>
      <c r="AN60" s="158">
        <v>212.71284119727849</v>
      </c>
      <c r="AO60" s="158">
        <v>238.91816166157855</v>
      </c>
      <c r="AP60" s="158">
        <v>254.25078624505122</v>
      </c>
      <c r="AQ60" s="158">
        <v>261.22874343482823</v>
      </c>
      <c r="AR60" s="158">
        <v>277.40848838548044</v>
      </c>
      <c r="AS60" s="158">
        <v>301.45498962625896</v>
      </c>
      <c r="AT60" s="158">
        <v>371.69112573456874</v>
      </c>
      <c r="AU60" s="158">
        <v>518.375122512399</v>
      </c>
      <c r="AV60" s="158">
        <v>547.65025616051685</v>
      </c>
      <c r="AW60" s="158">
        <v>599.38952382356536</v>
      </c>
      <c r="AX60" s="158">
        <v>668.19973532569691</v>
      </c>
      <c r="AY60" s="158">
        <v>709.36948030254121</v>
      </c>
      <c r="AZ60" s="158">
        <v>801.06839642781028</v>
      </c>
      <c r="BA60" s="158">
        <v>862.44303435481982</v>
      </c>
      <c r="BB60" s="158">
        <v>840.04033176203689</v>
      </c>
      <c r="BC60" s="158">
        <v>861.99389255607184</v>
      </c>
      <c r="BD60" s="158">
        <v>851.15599999999995</v>
      </c>
      <c r="BE60" s="158">
        <v>874.17398603512197</v>
      </c>
      <c r="BF60" s="158">
        <v>794.99319101826757</v>
      </c>
      <c r="BG60" s="158">
        <v>766.14312936370834</v>
      </c>
      <c r="BH60" s="158">
        <v>794.12099999999998</v>
      </c>
      <c r="BI60" s="158">
        <v>771.95111937118725</v>
      </c>
      <c r="BJ60" s="158">
        <v>768.33523924275994</v>
      </c>
      <c r="BK60" s="158">
        <v>697.57744277639608</v>
      </c>
      <c r="BL60" s="158">
        <v>711.89560463857492</v>
      </c>
      <c r="BM60" s="158">
        <v>723.31083959144485</v>
      </c>
      <c r="BN60" s="158">
        <v>718.27939070806326</v>
      </c>
      <c r="BO60" s="158">
        <v>711.3639340066137</v>
      </c>
      <c r="BP60" s="158">
        <v>727.39818972298963</v>
      </c>
      <c r="BQ60" s="158">
        <v>715.05321305721429</v>
      </c>
      <c r="BR60" s="158">
        <v>596.85802620084485</v>
      </c>
      <c r="BS60" s="158">
        <v>341.39509716401932</v>
      </c>
      <c r="BT60" s="158">
        <v>113.98152528710739</v>
      </c>
      <c r="BU60" s="158">
        <v>14.603759587950137</v>
      </c>
      <c r="BV60" s="158">
        <v>1.2038047262866163</v>
      </c>
      <c r="BW60" s="158">
        <v>0.24027734353643462</v>
      </c>
      <c r="BX60" s="158">
        <v>0.15698976653150842</v>
      </c>
      <c r="BY60" s="158">
        <v>0.13280972227014085</v>
      </c>
      <c r="BZ60" s="158">
        <v>5.2715253209006746E-2</v>
      </c>
      <c r="CA60" s="158">
        <v>0</v>
      </c>
      <c r="CB60" s="158">
        <v>0</v>
      </c>
      <c r="CC60" s="158">
        <v>0</v>
      </c>
      <c r="CD60" s="158">
        <v>0</v>
      </c>
      <c r="CE60" s="159">
        <v>0</v>
      </c>
    </row>
    <row r="61" spans="1:83" x14ac:dyDescent="0.35">
      <c r="A61" s="152"/>
      <c r="B61" s="53" t="s">
        <v>345</v>
      </c>
      <c r="C61" s="234" t="s">
        <v>231</v>
      </c>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v>23.742129412884193</v>
      </c>
      <c r="AR61" s="158">
        <v>124.55443691978304</v>
      </c>
      <c r="AS61" s="158">
        <v>107.73044960785994</v>
      </c>
      <c r="AT61" s="158">
        <v>126.97640117994101</v>
      </c>
      <c r="AU61" s="158">
        <v>172.18</v>
      </c>
      <c r="AV61" s="158">
        <v>172.37799999999999</v>
      </c>
      <c r="AW61" s="158">
        <v>194.25600000000003</v>
      </c>
      <c r="AX61" s="158">
        <v>187.28899999999999</v>
      </c>
      <c r="AY61" s="158">
        <v>214.38800000000001</v>
      </c>
      <c r="AZ61" s="158">
        <v>197.916</v>
      </c>
      <c r="BA61" s="158">
        <v>164.20699999999999</v>
      </c>
      <c r="BB61" s="158">
        <v>176.72299999999998</v>
      </c>
      <c r="BC61" s="158">
        <v>163.03138294517106</v>
      </c>
      <c r="BD61" s="158">
        <v>199.31266883868574</v>
      </c>
      <c r="BE61" s="158">
        <v>223.009962981786</v>
      </c>
      <c r="BF61" s="158">
        <v>271.56763858619945</v>
      </c>
      <c r="BG61" s="158">
        <v>297.69167471771999</v>
      </c>
      <c r="BH61" s="158">
        <v>296.03603723607625</v>
      </c>
      <c r="BI61" s="158">
        <v>323.58529987590123</v>
      </c>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9"/>
    </row>
    <row r="62" spans="1:83" x14ac:dyDescent="0.35">
      <c r="A62" s="152"/>
      <c r="B62" s="53" t="s">
        <v>269</v>
      </c>
      <c r="C62" s="234" t="s">
        <v>231</v>
      </c>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v>252.52462299999999</v>
      </c>
      <c r="BK62" s="158">
        <v>217.03232700000001</v>
      </c>
      <c r="BL62" s="158">
        <v>202.71215699999999</v>
      </c>
      <c r="BM62" s="158">
        <v>254.65718699999999</v>
      </c>
      <c r="BN62" s="158">
        <v>257.83189955001012</v>
      </c>
      <c r="BO62" s="158">
        <v>116.81307476126997</v>
      </c>
      <c r="BP62" s="158">
        <v>88.835079000000007</v>
      </c>
      <c r="BQ62" s="158">
        <v>8.2208879999999986</v>
      </c>
      <c r="BR62" s="158">
        <v>0</v>
      </c>
      <c r="BS62" s="158">
        <v>0</v>
      </c>
      <c r="BT62" s="158">
        <v>0</v>
      </c>
      <c r="BU62" s="158">
        <v>0</v>
      </c>
      <c r="BV62" s="158">
        <v>0</v>
      </c>
      <c r="BW62" s="158">
        <v>0</v>
      </c>
      <c r="BX62" s="158">
        <v>0</v>
      </c>
      <c r="BY62" s="158">
        <v>0</v>
      </c>
      <c r="BZ62" s="158">
        <v>0</v>
      </c>
      <c r="CA62" s="158">
        <v>0</v>
      </c>
      <c r="CB62" s="158">
        <v>0</v>
      </c>
      <c r="CC62" s="158">
        <v>0</v>
      </c>
      <c r="CD62" s="158">
        <v>0</v>
      </c>
      <c r="CE62" s="159">
        <v>0</v>
      </c>
    </row>
    <row r="63" spans="1:83" ht="25.5" customHeight="1" x14ac:dyDescent="0.35">
      <c r="A63" s="152"/>
      <c r="B63" s="53" t="s">
        <v>270</v>
      </c>
      <c r="C63" s="234" t="s">
        <v>222</v>
      </c>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v>0</v>
      </c>
      <c r="AI63" s="158">
        <v>0</v>
      </c>
      <c r="AJ63" s="158">
        <v>0</v>
      </c>
      <c r="AK63" s="158">
        <v>0</v>
      </c>
      <c r="AL63" s="158">
        <v>0</v>
      </c>
      <c r="AM63" s="158">
        <v>0</v>
      </c>
      <c r="AN63" s="158">
        <v>0</v>
      </c>
      <c r="AO63" s="158">
        <v>0</v>
      </c>
      <c r="AP63" s="158">
        <v>1</v>
      </c>
      <c r="AQ63" s="158">
        <v>0.68200000000000005</v>
      </c>
      <c r="AR63" s="158">
        <v>0.71099999999999997</v>
      </c>
      <c r="AS63" s="158">
        <v>0.05</v>
      </c>
      <c r="AT63" s="158">
        <v>4.3999999999999997E-2</v>
      </c>
      <c r="AU63" s="158">
        <v>1.0529999999999999</v>
      </c>
      <c r="AV63" s="158">
        <v>1.0680000000000001</v>
      </c>
      <c r="AW63" s="158">
        <v>2.0219999999999998</v>
      </c>
      <c r="AX63" s="158">
        <v>1.901</v>
      </c>
      <c r="AY63" s="158">
        <v>2.9769999999999999</v>
      </c>
      <c r="AZ63" s="158">
        <v>2.5939999999999999</v>
      </c>
      <c r="BA63" s="158">
        <v>3.1680000000000001</v>
      </c>
      <c r="BB63" s="158">
        <v>4.3739999999999997</v>
      </c>
      <c r="BC63" s="158">
        <v>6.6749999999999998</v>
      </c>
      <c r="BD63" s="158">
        <v>1.966</v>
      </c>
      <c r="BE63" s="158">
        <v>8.6959999999999997</v>
      </c>
      <c r="BF63" s="158">
        <v>7.1639999999999997</v>
      </c>
      <c r="BG63" s="158">
        <v>5.907</v>
      </c>
      <c r="BH63" s="158">
        <v>7.7169999999999996</v>
      </c>
      <c r="BI63" s="158">
        <v>8.1300000000000008</v>
      </c>
      <c r="BJ63" s="158">
        <v>9.604000000000001</v>
      </c>
      <c r="BK63" s="158">
        <v>12.0015</v>
      </c>
      <c r="BL63" s="158">
        <v>16.099019999999999</v>
      </c>
      <c r="BM63" s="158">
        <v>16.099019999999999</v>
      </c>
      <c r="BN63" s="158">
        <v>16.099019999999999</v>
      </c>
      <c r="BO63" s="158">
        <v>16.098934999999997</v>
      </c>
      <c r="BP63" s="158">
        <v>16.099</v>
      </c>
      <c r="BQ63" s="158">
        <v>16.099019999999999</v>
      </c>
      <c r="BR63" s="158">
        <v>16.099020000000042</v>
      </c>
      <c r="BS63" s="158">
        <v>13.170465000000043</v>
      </c>
      <c r="BT63" s="158">
        <v>0</v>
      </c>
      <c r="BU63" s="158">
        <v>0</v>
      </c>
      <c r="BV63" s="158">
        <v>0</v>
      </c>
      <c r="BW63" s="158">
        <v>0</v>
      </c>
      <c r="BX63" s="158">
        <v>0</v>
      </c>
      <c r="BY63" s="158">
        <v>0</v>
      </c>
      <c r="BZ63" s="158">
        <v>0</v>
      </c>
      <c r="CA63" s="158">
        <v>0</v>
      </c>
      <c r="CB63" s="158">
        <v>0</v>
      </c>
      <c r="CC63" s="158">
        <v>0</v>
      </c>
      <c r="CD63" s="158">
        <v>0</v>
      </c>
      <c r="CE63" s="159">
        <v>0</v>
      </c>
    </row>
    <row r="64" spans="1:83" x14ac:dyDescent="0.35">
      <c r="A64" s="152"/>
      <c r="B64" s="53" t="s">
        <v>272</v>
      </c>
      <c r="C64" s="234" t="s">
        <v>225</v>
      </c>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v>0</v>
      </c>
      <c r="AI64" s="158">
        <v>0</v>
      </c>
      <c r="AJ64" s="158">
        <v>0</v>
      </c>
      <c r="AK64" s="158">
        <v>0</v>
      </c>
      <c r="AL64" s="158">
        <v>0</v>
      </c>
      <c r="AM64" s="158">
        <v>0</v>
      </c>
      <c r="AN64" s="158">
        <v>0</v>
      </c>
      <c r="AO64" s="158">
        <v>0</v>
      </c>
      <c r="AP64" s="158">
        <v>0</v>
      </c>
      <c r="AQ64" s="158">
        <v>193</v>
      </c>
      <c r="AR64" s="158">
        <v>250</v>
      </c>
      <c r="AS64" s="158">
        <v>286</v>
      </c>
      <c r="AT64" s="158">
        <v>314</v>
      </c>
      <c r="AU64" s="158">
        <v>408</v>
      </c>
      <c r="AV64" s="158">
        <v>434</v>
      </c>
      <c r="AW64" s="158">
        <v>416</v>
      </c>
      <c r="AX64" s="158">
        <v>480</v>
      </c>
      <c r="AY64" s="158">
        <v>524.29999999999995</v>
      </c>
      <c r="AZ64" s="158">
        <v>340.8</v>
      </c>
      <c r="BA64" s="158">
        <v>502</v>
      </c>
      <c r="BB64" s="158">
        <v>553</v>
      </c>
      <c r="BC64" s="158">
        <v>635</v>
      </c>
      <c r="BD64" s="158">
        <v>648</v>
      </c>
      <c r="BE64" s="158">
        <v>635.94107848647479</v>
      </c>
      <c r="BF64" s="158">
        <v>723.75621958442548</v>
      </c>
      <c r="BG64" s="158">
        <v>1035</v>
      </c>
      <c r="BH64" s="158">
        <v>1291.17</v>
      </c>
      <c r="BI64" s="158">
        <v>1183.6549443026729</v>
      </c>
      <c r="BJ64" s="158">
        <v>1312.9542119951134</v>
      </c>
      <c r="BK64" s="158">
        <v>1623.1882790812579</v>
      </c>
      <c r="BL64" s="158">
        <v>1949.4219162508432</v>
      </c>
      <c r="BM64" s="158">
        <v>2026.2023687265355</v>
      </c>
      <c r="BN64" s="158">
        <v>2134.4746846376861</v>
      </c>
      <c r="BO64" s="158">
        <v>2194.8675095390704</v>
      </c>
      <c r="BP64" s="158">
        <v>2244.5398762216823</v>
      </c>
      <c r="BQ64" s="158">
        <v>2236</v>
      </c>
      <c r="BR64" s="158">
        <v>2260</v>
      </c>
      <c r="BS64" s="158">
        <v>2351</v>
      </c>
      <c r="BT64" s="158">
        <v>2292</v>
      </c>
      <c r="BU64" s="158">
        <v>2306</v>
      </c>
      <c r="BV64" s="158">
        <v>2406</v>
      </c>
      <c r="BW64" s="158">
        <v>2529</v>
      </c>
      <c r="BX64" s="158">
        <v>2500</v>
      </c>
      <c r="BY64" s="158">
        <v>2606</v>
      </c>
      <c r="BZ64" s="158">
        <v>2626.3504576196915</v>
      </c>
      <c r="CA64" s="158">
        <v>2817.4003015947469</v>
      </c>
      <c r="CB64" s="158">
        <v>2953.3664450361571</v>
      </c>
      <c r="CC64" s="158">
        <v>2980.9682457559479</v>
      </c>
      <c r="CD64" s="158">
        <v>3018.1981251504531</v>
      </c>
      <c r="CE64" s="159">
        <v>3106.6394784265376</v>
      </c>
    </row>
    <row r="65" spans="1:83" x14ac:dyDescent="0.35">
      <c r="A65" s="152"/>
      <c r="B65" s="53" t="s">
        <v>273</v>
      </c>
      <c r="C65" s="234" t="s">
        <v>225</v>
      </c>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v>0</v>
      </c>
      <c r="AI65" s="158">
        <v>0</v>
      </c>
      <c r="AJ65" s="158">
        <v>0</v>
      </c>
      <c r="AK65" s="158">
        <v>0</v>
      </c>
      <c r="AL65" s="158">
        <v>0</v>
      </c>
      <c r="AM65" s="158">
        <v>500</v>
      </c>
      <c r="AN65" s="158">
        <v>508</v>
      </c>
      <c r="AO65" s="158">
        <v>545</v>
      </c>
      <c r="AP65" s="158">
        <v>757</v>
      </c>
      <c r="AQ65" s="158">
        <v>840</v>
      </c>
      <c r="AR65" s="158">
        <v>898</v>
      </c>
      <c r="AS65" s="158">
        <v>949</v>
      </c>
      <c r="AT65" s="158">
        <v>941</v>
      </c>
      <c r="AU65" s="158">
        <v>781</v>
      </c>
      <c r="AV65" s="158">
        <v>688</v>
      </c>
      <c r="AW65" s="158">
        <v>659</v>
      </c>
      <c r="AX65" s="158">
        <v>80</v>
      </c>
      <c r="AY65" s="158">
        <v>36.299999999999997</v>
      </c>
      <c r="AZ65" s="158">
        <v>97.6</v>
      </c>
      <c r="BA65" s="158">
        <v>26</v>
      </c>
      <c r="BB65" s="158">
        <v>27</v>
      </c>
      <c r="BC65" s="158">
        <v>66</v>
      </c>
      <c r="BD65" s="158">
        <v>67</v>
      </c>
      <c r="BE65" s="158">
        <v>69</v>
      </c>
      <c r="BF65" s="158">
        <v>70</v>
      </c>
      <c r="BG65" s="158">
        <v>79.728606106509176</v>
      </c>
      <c r="BH65" s="158">
        <v>43</v>
      </c>
      <c r="BI65" s="158">
        <v>41</v>
      </c>
      <c r="BJ65" s="158">
        <v>45</v>
      </c>
      <c r="BK65" s="158">
        <v>43.47423573035443</v>
      </c>
      <c r="BL65" s="158">
        <v>46.203362466202719</v>
      </c>
      <c r="BM65" s="158">
        <v>46.819417065825782</v>
      </c>
      <c r="BN65" s="158">
        <v>44.415302132907541</v>
      </c>
      <c r="BO65" s="158">
        <v>47.37944846742954</v>
      </c>
      <c r="BP65" s="158">
        <v>56</v>
      </c>
      <c r="BQ65" s="158">
        <v>50</v>
      </c>
      <c r="BR65" s="158">
        <v>5</v>
      </c>
      <c r="BS65" s="158">
        <v>0</v>
      </c>
      <c r="BT65" s="158">
        <v>0</v>
      </c>
      <c r="BU65" s="158">
        <v>0</v>
      </c>
      <c r="BV65" s="158">
        <v>0</v>
      </c>
      <c r="BW65" s="158">
        <v>0</v>
      </c>
      <c r="BX65" s="158">
        <v>50</v>
      </c>
      <c r="BY65" s="158">
        <v>66</v>
      </c>
      <c r="BZ65" s="158">
        <v>0</v>
      </c>
      <c r="CA65" s="158">
        <v>0</v>
      </c>
      <c r="CB65" s="158">
        <v>0</v>
      </c>
      <c r="CC65" s="158">
        <v>0</v>
      </c>
      <c r="CD65" s="158">
        <v>0</v>
      </c>
      <c r="CE65" s="159">
        <v>0</v>
      </c>
    </row>
    <row r="66" spans="1:83" x14ac:dyDescent="0.35">
      <c r="A66" s="152"/>
      <c r="B66" s="53" t="s">
        <v>275</v>
      </c>
      <c r="C66" s="234" t="s">
        <v>231</v>
      </c>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v>0</v>
      </c>
      <c r="AR66" s="158">
        <v>0</v>
      </c>
      <c r="AS66" s="158">
        <v>0</v>
      </c>
      <c r="AT66" s="158">
        <v>0</v>
      </c>
      <c r="AU66" s="158">
        <v>0</v>
      </c>
      <c r="AV66" s="158">
        <v>0</v>
      </c>
      <c r="AW66" s="158">
        <v>0</v>
      </c>
      <c r="AX66" s="158">
        <v>0</v>
      </c>
      <c r="AY66" s="158">
        <v>0</v>
      </c>
      <c r="AZ66" s="158">
        <v>0</v>
      </c>
      <c r="BA66" s="158">
        <v>0</v>
      </c>
      <c r="BB66" s="158">
        <v>0</v>
      </c>
      <c r="BC66" s="158">
        <v>0</v>
      </c>
      <c r="BD66" s="158">
        <v>0</v>
      </c>
      <c r="BE66" s="158">
        <v>0</v>
      </c>
      <c r="BF66" s="158">
        <v>0</v>
      </c>
      <c r="BG66" s="158">
        <v>0</v>
      </c>
      <c r="BH66" s="158">
        <v>0</v>
      </c>
      <c r="BI66" s="158">
        <v>0</v>
      </c>
      <c r="BJ66" s="158">
        <v>119.870778</v>
      </c>
      <c r="BK66" s="158">
        <v>123.071</v>
      </c>
      <c r="BL66" s="158">
        <v>133.291</v>
      </c>
      <c r="BM66" s="158">
        <v>138.81399999999999</v>
      </c>
      <c r="BN66" s="158">
        <v>130.89869660000002</v>
      </c>
      <c r="BO66" s="158">
        <v>46.04</v>
      </c>
      <c r="BP66" s="158">
        <v>39.037999999999997</v>
      </c>
      <c r="BQ66" s="158">
        <v>37.116999999999997</v>
      </c>
      <c r="BR66" s="158">
        <v>33.851999999999997</v>
      </c>
      <c r="BS66" s="158">
        <v>30.109000000000002</v>
      </c>
      <c r="BT66" s="158">
        <v>27.880500000000001</v>
      </c>
      <c r="BU66" s="158">
        <v>25.610500000000002</v>
      </c>
      <c r="BV66" s="158">
        <v>24.826999999999998</v>
      </c>
      <c r="BW66" s="158">
        <v>25.914774879778303</v>
      </c>
      <c r="BX66" s="158">
        <v>27.903133137433663</v>
      </c>
      <c r="BY66" s="158">
        <v>25.65220202212727</v>
      </c>
      <c r="BZ66" s="158">
        <v>24.556407362269198</v>
      </c>
      <c r="CA66" s="158">
        <v>27.873928181763812</v>
      </c>
      <c r="CB66" s="158">
        <v>28.228932185275404</v>
      </c>
      <c r="CC66" s="158">
        <v>28.713189817932431</v>
      </c>
      <c r="CD66" s="158">
        <v>27.863208617666693</v>
      </c>
      <c r="CE66" s="159">
        <v>25.570954724906379</v>
      </c>
    </row>
    <row r="67" spans="1:83" x14ac:dyDescent="0.35">
      <c r="A67" s="152"/>
      <c r="C67" s="234"/>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9"/>
    </row>
    <row r="68" spans="1:83" s="237" customFormat="1" x14ac:dyDescent="0.35">
      <c r="A68" s="236"/>
      <c r="B68" s="53" t="s">
        <v>276</v>
      </c>
      <c r="C68" s="234" t="s">
        <v>225</v>
      </c>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v>632</v>
      </c>
      <c r="AI68" s="158">
        <v>653</v>
      </c>
      <c r="AJ68" s="158">
        <v>1280</v>
      </c>
      <c r="AK68" s="158">
        <v>1702</v>
      </c>
      <c r="AL68" s="158">
        <v>1500</v>
      </c>
      <c r="AM68" s="158">
        <v>1497</v>
      </c>
      <c r="AN68" s="158">
        <v>1578</v>
      </c>
      <c r="AO68" s="158">
        <v>1589</v>
      </c>
      <c r="AP68" s="158">
        <v>1734</v>
      </c>
      <c r="AQ68" s="158">
        <v>1467.9280000000001</v>
      </c>
      <c r="AR68" s="158">
        <v>1106.7449999999999</v>
      </c>
      <c r="AS68" s="158">
        <v>733.41</v>
      </c>
      <c r="AT68" s="158">
        <v>869.84</v>
      </c>
      <c r="AU68" s="158">
        <v>1603.8150000000001</v>
      </c>
      <c r="AV68" s="158">
        <v>1760.1579999999999</v>
      </c>
      <c r="AW68" s="158">
        <v>1651.7639999999999</v>
      </c>
      <c r="AX68" s="158">
        <v>1299.4829999999999</v>
      </c>
      <c r="AY68" s="158">
        <v>1101.827</v>
      </c>
      <c r="AZ68" s="158">
        <v>587.298</v>
      </c>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9"/>
    </row>
    <row r="69" spans="1:83" s="237" customFormat="1" ht="25.5" customHeight="1" x14ac:dyDescent="0.35">
      <c r="A69" s="236"/>
      <c r="B69" s="167" t="s">
        <v>277</v>
      </c>
      <c r="C69" s="234"/>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f t="shared" ref="BQ69:CE69" si="13">SUM(BQ70:BQ71)</f>
        <v>5.8574696600000031</v>
      </c>
      <c r="BR69" s="158">
        <f t="shared" si="13"/>
        <v>56.150329630000009</v>
      </c>
      <c r="BS69" s="158">
        <f t="shared" si="13"/>
        <v>490.88279648000002</v>
      </c>
      <c r="BT69" s="158">
        <f t="shared" si="13"/>
        <v>1585.7627723199994</v>
      </c>
      <c r="BU69" s="158">
        <f t="shared" si="13"/>
        <v>3322.5426384599987</v>
      </c>
      <c r="BV69" s="158">
        <f t="shared" si="13"/>
        <v>8134.8647156900006</v>
      </c>
      <c r="BW69" s="158">
        <f t="shared" si="13"/>
        <v>18388.256169110005</v>
      </c>
      <c r="BX69" s="158">
        <f t="shared" si="13"/>
        <v>38320.348814015022</v>
      </c>
      <c r="BY69" s="158">
        <f t="shared" si="13"/>
        <v>41056.981691392029</v>
      </c>
      <c r="BZ69" s="158">
        <f t="shared" si="13"/>
        <v>42708.877150385073</v>
      </c>
      <c r="CA69" s="158">
        <f t="shared" si="13"/>
        <v>49882.542270748876</v>
      </c>
      <c r="CB69" s="158">
        <f t="shared" si="13"/>
        <v>60495.488881943216</v>
      </c>
      <c r="CC69" s="158">
        <f t="shared" si="13"/>
        <v>66407.82249131822</v>
      </c>
      <c r="CD69" s="158">
        <f t="shared" si="13"/>
        <v>69529.893418013889</v>
      </c>
      <c r="CE69" s="159">
        <f t="shared" si="13"/>
        <v>72175.223472209647</v>
      </c>
    </row>
    <row r="70" spans="1:83" s="237" customFormat="1" x14ac:dyDescent="0.35">
      <c r="A70" s="236"/>
      <c r="B70" s="169" t="s">
        <v>278</v>
      </c>
      <c r="C70" s="234" t="s">
        <v>231</v>
      </c>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v>0.78372308559481874</v>
      </c>
      <c r="BR70" s="158">
        <v>5.5093570434945436</v>
      </c>
      <c r="BS70" s="158">
        <v>33.773460637049745</v>
      </c>
      <c r="BT70" s="158">
        <v>692.39557576368315</v>
      </c>
      <c r="BU70" s="158">
        <v>1996.8506732649296</v>
      </c>
      <c r="BV70" s="158">
        <v>6170.0886903764313</v>
      </c>
      <c r="BW70" s="158">
        <v>11637.205799996726</v>
      </c>
      <c r="BX70" s="158">
        <v>21720.995222049096</v>
      </c>
      <c r="BY70" s="158">
        <v>27936.187464860654</v>
      </c>
      <c r="BZ70" s="158">
        <v>32244.504635802252</v>
      </c>
      <c r="CA70" s="158">
        <v>36339.676632214832</v>
      </c>
      <c r="CB70" s="158">
        <v>43422.98174429249</v>
      </c>
      <c r="CC70" s="158">
        <v>47257.776002735161</v>
      </c>
      <c r="CD70" s="158">
        <v>49768.761467557189</v>
      </c>
      <c r="CE70" s="159">
        <v>52601.759171593279</v>
      </c>
    </row>
    <row r="71" spans="1:83" s="237" customFormat="1" x14ac:dyDescent="0.35">
      <c r="A71" s="236"/>
      <c r="B71" s="169" t="s">
        <v>279</v>
      </c>
      <c r="C71" s="234" t="s">
        <v>231</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v>5.0737465744051846</v>
      </c>
      <c r="BR71" s="158">
        <v>50.640972586505463</v>
      </c>
      <c r="BS71" s="158">
        <v>457.10933584295026</v>
      </c>
      <c r="BT71" s="158">
        <v>893.36719655631623</v>
      </c>
      <c r="BU71" s="158">
        <v>1325.6919651950693</v>
      </c>
      <c r="BV71" s="158">
        <v>1964.7760253135691</v>
      </c>
      <c r="BW71" s="158">
        <v>6751.0503691132781</v>
      </c>
      <c r="BX71" s="158">
        <v>16599.353591965926</v>
      </c>
      <c r="BY71" s="158">
        <v>13120.794226531378</v>
      </c>
      <c r="BZ71" s="158">
        <v>10464.372514582823</v>
      </c>
      <c r="CA71" s="158">
        <v>13542.865638534046</v>
      </c>
      <c r="CB71" s="158">
        <v>17072.507137650726</v>
      </c>
      <c r="CC71" s="158">
        <v>19150.046488583066</v>
      </c>
      <c r="CD71" s="158">
        <v>19761.1319504567</v>
      </c>
      <c r="CE71" s="159">
        <v>19573.464300616375</v>
      </c>
    </row>
    <row r="72" spans="1:83" ht="25.5" customHeight="1" x14ac:dyDescent="0.35">
      <c r="A72" s="152"/>
      <c r="B72" s="53" t="s">
        <v>346</v>
      </c>
      <c r="C72" s="234" t="s">
        <v>222</v>
      </c>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v>96.50800000000001</v>
      </c>
      <c r="AI72" s="158">
        <v>138.17400000000001</v>
      </c>
      <c r="AJ72" s="158">
        <v>149.49199999999999</v>
      </c>
      <c r="AK72" s="158">
        <v>160.76399999999998</v>
      </c>
      <c r="AL72" s="158">
        <v>161.68</v>
      </c>
      <c r="AM72" s="158">
        <v>171.07299999999998</v>
      </c>
      <c r="AN72" s="158">
        <v>157.065</v>
      </c>
      <c r="AO72" s="158">
        <v>147.92700000000002</v>
      </c>
      <c r="AP72" s="158">
        <v>138.10399999999998</v>
      </c>
      <c r="AQ72" s="158">
        <v>129.10900000000001</v>
      </c>
      <c r="AR72" s="158">
        <v>120.34700000000001</v>
      </c>
      <c r="AS72" s="158">
        <v>116.786</v>
      </c>
      <c r="AT72" s="158">
        <v>141.292</v>
      </c>
      <c r="AU72" s="158">
        <v>160.27000000000001</v>
      </c>
      <c r="AV72" s="158">
        <v>200.48848484848483</v>
      </c>
      <c r="AW72" s="158">
        <v>239.31311627906976</v>
      </c>
      <c r="AX72" s="158">
        <v>220.35488209606987</v>
      </c>
      <c r="AY72" s="158">
        <v>244.5961388888889</v>
      </c>
      <c r="AZ72" s="158">
        <v>234.3820627306273</v>
      </c>
      <c r="BA72" s="158">
        <v>214.69666666666666</v>
      </c>
      <c r="BB72" s="158">
        <v>214.75457707509881</v>
      </c>
      <c r="BC72" s="158">
        <v>215.08959760956171</v>
      </c>
      <c r="BD72" s="158">
        <v>210.13187096774195</v>
      </c>
      <c r="BE72" s="158">
        <v>186.36559139784947</v>
      </c>
      <c r="BF72" s="158">
        <v>0</v>
      </c>
      <c r="BG72" s="158">
        <v>0</v>
      </c>
      <c r="BH72" s="158">
        <v>0</v>
      </c>
      <c r="BI72" s="158">
        <v>0</v>
      </c>
      <c r="BJ72" s="158">
        <v>0</v>
      </c>
      <c r="BK72" s="158">
        <v>0</v>
      </c>
      <c r="BL72" s="158">
        <v>0</v>
      </c>
      <c r="BM72" s="158">
        <v>0</v>
      </c>
      <c r="BN72" s="158">
        <v>0</v>
      </c>
      <c r="BO72" s="158">
        <v>0</v>
      </c>
      <c r="BP72" s="158">
        <v>0</v>
      </c>
      <c r="BQ72" s="158">
        <v>0</v>
      </c>
      <c r="BR72" s="158">
        <v>0</v>
      </c>
      <c r="BS72" s="158">
        <v>0</v>
      </c>
      <c r="BT72" s="158">
        <v>0</v>
      </c>
      <c r="BU72" s="158">
        <v>0</v>
      </c>
      <c r="BV72" s="158">
        <v>0</v>
      </c>
      <c r="BW72" s="158">
        <v>0</v>
      </c>
      <c r="BX72" s="158">
        <v>0</v>
      </c>
      <c r="BY72" s="158">
        <v>0</v>
      </c>
      <c r="BZ72" s="158">
        <v>0</v>
      </c>
      <c r="CA72" s="158">
        <v>0</v>
      </c>
      <c r="CB72" s="158">
        <v>0</v>
      </c>
      <c r="CC72" s="158">
        <v>0</v>
      </c>
      <c r="CD72" s="158">
        <v>0</v>
      </c>
      <c r="CE72" s="159">
        <v>0</v>
      </c>
    </row>
    <row r="73" spans="1:83" x14ac:dyDescent="0.35">
      <c r="A73" s="152"/>
      <c r="B73" s="53" t="s">
        <v>347</v>
      </c>
      <c r="C73" s="234" t="s">
        <v>231</v>
      </c>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v>0</v>
      </c>
      <c r="AI73" s="158">
        <v>0</v>
      </c>
      <c r="AJ73" s="158">
        <v>0</v>
      </c>
      <c r="AK73" s="158">
        <v>0</v>
      </c>
      <c r="AL73" s="158">
        <v>0</v>
      </c>
      <c r="AM73" s="158">
        <v>0</v>
      </c>
      <c r="AN73" s="158">
        <v>0</v>
      </c>
      <c r="AO73" s="158">
        <v>0</v>
      </c>
      <c r="AP73" s="158">
        <v>0</v>
      </c>
      <c r="AQ73" s="158">
        <v>0</v>
      </c>
      <c r="AR73" s="158">
        <v>33.869999999999997</v>
      </c>
      <c r="AS73" s="158">
        <v>25.613</v>
      </c>
      <c r="AT73" s="158">
        <v>10.731</v>
      </c>
      <c r="AU73" s="158">
        <v>4.2610000000000001</v>
      </c>
      <c r="AV73" s="158">
        <v>2.2210000000000001</v>
      </c>
      <c r="AW73" s="158">
        <v>1.3009999999999999</v>
      </c>
      <c r="AX73" s="158">
        <v>0.84199999999999997</v>
      </c>
      <c r="AY73" s="158">
        <v>1.5860000000000001</v>
      </c>
      <c r="AZ73" s="158">
        <v>0</v>
      </c>
      <c r="BA73" s="158">
        <v>0.22500000000000001</v>
      </c>
      <c r="BB73" s="158">
        <v>0.53600000000000003</v>
      </c>
      <c r="BC73" s="158">
        <v>0.21700000000000003</v>
      </c>
      <c r="BD73" s="158">
        <v>4.3999999999999997E-2</v>
      </c>
      <c r="BE73" s="158">
        <v>0.34199999999999997</v>
      </c>
      <c r="BF73" s="158">
        <v>0.34199999999999997</v>
      </c>
      <c r="BG73" s="158">
        <v>0.127</v>
      </c>
      <c r="BH73" s="158">
        <v>8.6999999999999994E-2</v>
      </c>
      <c r="BI73" s="158">
        <v>0</v>
      </c>
      <c r="BJ73" s="158">
        <v>0</v>
      </c>
      <c r="BK73" s="158">
        <v>0</v>
      </c>
      <c r="BL73" s="158">
        <v>0</v>
      </c>
      <c r="BM73" s="158">
        <v>0</v>
      </c>
      <c r="BN73" s="158">
        <v>0</v>
      </c>
      <c r="BO73" s="158">
        <v>0</v>
      </c>
      <c r="BP73" s="158">
        <v>0</v>
      </c>
      <c r="BQ73" s="158">
        <v>0</v>
      </c>
      <c r="BR73" s="158">
        <v>0</v>
      </c>
      <c r="BS73" s="158">
        <v>0</v>
      </c>
      <c r="BT73" s="158">
        <v>0</v>
      </c>
      <c r="BU73" s="158">
        <v>0</v>
      </c>
      <c r="BV73" s="158">
        <v>0</v>
      </c>
      <c r="BW73" s="158">
        <v>0</v>
      </c>
      <c r="BX73" s="158">
        <v>0</v>
      </c>
      <c r="BY73" s="158">
        <v>0</v>
      </c>
      <c r="BZ73" s="158">
        <v>0</v>
      </c>
      <c r="CA73" s="158">
        <v>0</v>
      </c>
      <c r="CB73" s="158">
        <v>0</v>
      </c>
      <c r="CC73" s="158">
        <v>0</v>
      </c>
      <c r="CD73" s="158">
        <v>0</v>
      </c>
      <c r="CE73" s="159">
        <v>0</v>
      </c>
    </row>
    <row r="74" spans="1:83" x14ac:dyDescent="0.35">
      <c r="A74" s="152"/>
      <c r="B74" s="53" t="s">
        <v>348</v>
      </c>
      <c r="C74" s="234" t="s">
        <v>222</v>
      </c>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v>0</v>
      </c>
      <c r="AI74" s="158">
        <v>0.06</v>
      </c>
      <c r="AJ74" s="158">
        <v>0.06</v>
      </c>
      <c r="AK74" s="158">
        <v>0.06</v>
      </c>
      <c r="AL74" s="158">
        <v>0.06</v>
      </c>
      <c r="AM74" s="158">
        <v>0.06</v>
      </c>
      <c r="AN74" s="158">
        <v>0.06</v>
      </c>
      <c r="AO74" s="158">
        <v>0.06</v>
      </c>
      <c r="AP74" s="158">
        <v>0.06</v>
      </c>
      <c r="AQ74" s="158">
        <v>0.06</v>
      </c>
      <c r="AR74" s="158">
        <v>0.06</v>
      </c>
      <c r="AS74" s="158">
        <v>0.06</v>
      </c>
      <c r="AT74" s="158">
        <v>0.01</v>
      </c>
      <c r="AU74" s="158">
        <v>0</v>
      </c>
      <c r="AV74" s="158">
        <v>2.4990000000020953</v>
      </c>
      <c r="AW74" s="158">
        <v>0</v>
      </c>
      <c r="AX74" s="158">
        <v>0</v>
      </c>
      <c r="AY74" s="158">
        <v>-6.8000008352109287E-5</v>
      </c>
      <c r="AZ74" s="158">
        <v>0</v>
      </c>
      <c r="BA74" s="158">
        <v>0.64500900000683026</v>
      </c>
      <c r="BB74" s="158">
        <v>8.6000000030500817E-2</v>
      </c>
      <c r="BC74" s="158">
        <v>0.93610000001639126</v>
      </c>
      <c r="BD74" s="158">
        <v>0.23865792713151279</v>
      </c>
      <c r="BE74" s="158">
        <v>0.17703000000000024</v>
      </c>
      <c r="BF74" s="158">
        <v>0.19800000000000006</v>
      </c>
      <c r="BG74" s="158">
        <v>0.15174200000000004</v>
      </c>
      <c r="BH74" s="158">
        <v>0</v>
      </c>
      <c r="BI74" s="158">
        <v>0</v>
      </c>
      <c r="BJ74" s="158">
        <v>-0.14862890000000004</v>
      </c>
      <c r="BK74" s="158">
        <v>0</v>
      </c>
      <c r="BL74" s="158">
        <v>0</v>
      </c>
      <c r="BM74" s="158">
        <v>0</v>
      </c>
      <c r="BN74" s="158">
        <v>0</v>
      </c>
      <c r="BO74" s="158">
        <v>0</v>
      </c>
      <c r="BP74" s="158">
        <v>0</v>
      </c>
      <c r="BQ74" s="158">
        <v>0</v>
      </c>
      <c r="BR74" s="158">
        <v>0</v>
      </c>
      <c r="BS74" s="158">
        <v>0</v>
      </c>
      <c r="BT74" s="158">
        <v>0</v>
      </c>
      <c r="BU74" s="158">
        <v>0</v>
      </c>
      <c r="BV74" s="158">
        <v>0</v>
      </c>
      <c r="BW74" s="158">
        <v>0</v>
      </c>
      <c r="BX74" s="158">
        <v>0</v>
      </c>
      <c r="BY74" s="158">
        <v>0</v>
      </c>
      <c r="BZ74" s="158">
        <v>0</v>
      </c>
      <c r="CA74" s="158">
        <v>0</v>
      </c>
      <c r="CB74" s="158">
        <v>0</v>
      </c>
      <c r="CC74" s="158">
        <v>0</v>
      </c>
      <c r="CD74" s="158">
        <v>0</v>
      </c>
      <c r="CE74" s="159">
        <v>0</v>
      </c>
    </row>
    <row r="75" spans="1:83" ht="24.75" customHeight="1" x14ac:dyDescent="0.35">
      <c r="A75" s="152"/>
      <c r="B75" s="83" t="s">
        <v>349</v>
      </c>
      <c r="C75" s="234"/>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f t="shared" ref="AH75:BM75" si="14">SUM(AH20:AH74)-AH22-AH34-AH40-AH43-AH50-AH69</f>
        <v>4390.1629877503892</v>
      </c>
      <c r="AI75" s="57">
        <f t="shared" si="14"/>
        <v>4812.8508610114786</v>
      </c>
      <c r="AJ75" s="57">
        <f t="shared" si="14"/>
        <v>6282.3050726326255</v>
      </c>
      <c r="AK75" s="57">
        <f t="shared" si="14"/>
        <v>8317.859341730933</v>
      </c>
      <c r="AL75" s="57">
        <f t="shared" si="14"/>
        <v>9849.8748232840517</v>
      </c>
      <c r="AM75" s="57">
        <f t="shared" si="14"/>
        <v>11572.896942930396</v>
      </c>
      <c r="AN75" s="57">
        <f t="shared" si="14"/>
        <v>12826.570114134207</v>
      </c>
      <c r="AO75" s="57">
        <f t="shared" si="14"/>
        <v>14042.834071766636</v>
      </c>
      <c r="AP75" s="57">
        <f t="shared" si="14"/>
        <v>15336.83630786763</v>
      </c>
      <c r="AQ75" s="57">
        <f t="shared" si="14"/>
        <v>15577.510236185928</v>
      </c>
      <c r="AR75" s="57">
        <f t="shared" si="14"/>
        <v>14909.193195627202</v>
      </c>
      <c r="AS75" s="57">
        <f t="shared" si="14"/>
        <v>15345.773833544426</v>
      </c>
      <c r="AT75" s="57">
        <f t="shared" si="14"/>
        <v>17876.825969730529</v>
      </c>
      <c r="AU75" s="57">
        <f t="shared" si="14"/>
        <v>22691.039056134108</v>
      </c>
      <c r="AV75" s="57">
        <f t="shared" si="14"/>
        <v>27212.284889007035</v>
      </c>
      <c r="AW75" s="57">
        <f t="shared" si="14"/>
        <v>30556.640477738103</v>
      </c>
      <c r="AX75" s="57">
        <f t="shared" si="14"/>
        <v>31780.76365942652</v>
      </c>
      <c r="AY75" s="57">
        <f t="shared" si="14"/>
        <v>33498.155150357008</v>
      </c>
      <c r="AZ75" s="57">
        <f t="shared" si="14"/>
        <v>34239.011062252532</v>
      </c>
      <c r="BA75" s="57">
        <f t="shared" si="14"/>
        <v>33406.156559343719</v>
      </c>
      <c r="BB75" s="57">
        <f t="shared" si="14"/>
        <v>33313.239089650167</v>
      </c>
      <c r="BC75" s="57">
        <f t="shared" si="14"/>
        <v>32657.783608021327</v>
      </c>
      <c r="BD75" s="57">
        <f t="shared" si="14"/>
        <v>31725.976933053469</v>
      </c>
      <c r="BE75" s="57">
        <f t="shared" si="14"/>
        <v>32382.615412700139</v>
      </c>
      <c r="BF75" s="57">
        <f t="shared" si="14"/>
        <v>33317.678186724872</v>
      </c>
      <c r="BG75" s="57">
        <f t="shared" si="14"/>
        <v>34628.061685856948</v>
      </c>
      <c r="BH75" s="57">
        <f t="shared" si="14"/>
        <v>35699.324872273573</v>
      </c>
      <c r="BI75" s="57">
        <f t="shared" si="14"/>
        <v>36930.522008288244</v>
      </c>
      <c r="BJ75" s="57">
        <f t="shared" si="14"/>
        <v>38244.559119927515</v>
      </c>
      <c r="BK75" s="57">
        <f t="shared" si="14"/>
        <v>40243.403300594211</v>
      </c>
      <c r="BL75" s="57">
        <f t="shared" si="14"/>
        <v>42814.148734302922</v>
      </c>
      <c r="BM75" s="57">
        <f t="shared" si="14"/>
        <v>49328.831631441833</v>
      </c>
      <c r="BN75" s="57">
        <f t="shared" ref="BN75:CE75" si="15">SUM(BN20:BN74)-BN22-BN34-BN40-BN43-BN50-BN69</f>
        <v>51175.874824025217</v>
      </c>
      <c r="BO75" s="57">
        <f t="shared" si="15"/>
        <v>52994.211439042178</v>
      </c>
      <c r="BP75" s="57">
        <f t="shared" si="15"/>
        <v>55003.374932464292</v>
      </c>
      <c r="BQ75" s="57">
        <f t="shared" si="15"/>
        <v>51810.043229267249</v>
      </c>
      <c r="BR75" s="57">
        <f t="shared" si="15"/>
        <v>52336.540697534219</v>
      </c>
      <c r="BS75" s="57">
        <f t="shared" si="15"/>
        <v>53667.27484295184</v>
      </c>
      <c r="BT75" s="57">
        <f t="shared" si="15"/>
        <v>54137.26769397928</v>
      </c>
      <c r="BU75" s="57">
        <f t="shared" si="15"/>
        <v>56668.971866431995</v>
      </c>
      <c r="BV75" s="57">
        <f t="shared" si="15"/>
        <v>59983.187159849214</v>
      </c>
      <c r="BW75" s="57">
        <f t="shared" si="15"/>
        <v>66426.887659532978</v>
      </c>
      <c r="BX75" s="57">
        <f t="shared" si="15"/>
        <v>85399.216528180841</v>
      </c>
      <c r="BY75" s="57">
        <f t="shared" si="15"/>
        <v>86370.515804356575</v>
      </c>
      <c r="BZ75" s="57">
        <f t="shared" si="15"/>
        <v>87703.540009993507</v>
      </c>
      <c r="CA75" s="57">
        <f t="shared" si="15"/>
        <v>98858.306348886457</v>
      </c>
      <c r="CB75" s="57">
        <f t="shared" si="15"/>
        <v>111746.54742329248</v>
      </c>
      <c r="CC75" s="57">
        <f t="shared" si="15"/>
        <v>116611.19344656184</v>
      </c>
      <c r="CD75" s="57">
        <f t="shared" si="15"/>
        <v>119358.24094451404</v>
      </c>
      <c r="CE75" s="58">
        <f t="shared" si="15"/>
        <v>123036.11087297811</v>
      </c>
    </row>
    <row r="76" spans="1:83" x14ac:dyDescent="0.35">
      <c r="A76" s="152"/>
      <c r="B76" s="235" t="s">
        <v>331</v>
      </c>
      <c r="C76" s="234"/>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f t="shared" ref="AH76:BM76" si="16">AH75-AH72-AH44-AH37-AH31-AH33-AH29</f>
        <v>4087.2273647098109</v>
      </c>
      <c r="AI76" s="57">
        <f t="shared" si="16"/>
        <v>4433.9729056964115</v>
      </c>
      <c r="AJ76" s="57">
        <f t="shared" si="16"/>
        <v>5804.4348053450813</v>
      </c>
      <c r="AK76" s="57">
        <f t="shared" si="16"/>
        <v>7669.7643336848851</v>
      </c>
      <c r="AL76" s="57">
        <f t="shared" si="16"/>
        <v>9088.4149574401763</v>
      </c>
      <c r="AM76" s="57">
        <f t="shared" si="16"/>
        <v>10708.548004269627</v>
      </c>
      <c r="AN76" s="57">
        <f t="shared" si="16"/>
        <v>11886.313985398558</v>
      </c>
      <c r="AO76" s="57">
        <f t="shared" si="16"/>
        <v>13017.019488817987</v>
      </c>
      <c r="AP76" s="57">
        <f t="shared" si="16"/>
        <v>14194.694757319627</v>
      </c>
      <c r="AQ76" s="57">
        <f t="shared" si="16"/>
        <v>14367.511717459034</v>
      </c>
      <c r="AR76" s="57">
        <f t="shared" si="16"/>
        <v>13821.885689247209</v>
      </c>
      <c r="AS76" s="57">
        <f t="shared" si="16"/>
        <v>14056.93518393573</v>
      </c>
      <c r="AT76" s="57">
        <f t="shared" si="16"/>
        <v>16319.359410054381</v>
      </c>
      <c r="AU76" s="57">
        <f t="shared" si="16"/>
        <v>21223.094072210828</v>
      </c>
      <c r="AV76" s="57">
        <f t="shared" si="16"/>
        <v>25238.697901374166</v>
      </c>
      <c r="AW76" s="57">
        <f t="shared" si="16"/>
        <v>28282.29023986277</v>
      </c>
      <c r="AX76" s="57">
        <f t="shared" si="16"/>
        <v>29274.234871308581</v>
      </c>
      <c r="AY76" s="57">
        <f t="shared" si="16"/>
        <v>30689.238521149568</v>
      </c>
      <c r="AZ76" s="57">
        <f t="shared" si="16"/>
        <v>31142.78719938729</v>
      </c>
      <c r="BA76" s="57">
        <f t="shared" si="16"/>
        <v>30118.971854383788</v>
      </c>
      <c r="BB76" s="57">
        <f t="shared" si="16"/>
        <v>29936.464944798307</v>
      </c>
      <c r="BC76" s="57">
        <f t="shared" si="16"/>
        <v>29598.920484797167</v>
      </c>
      <c r="BD76" s="57">
        <f t="shared" si="16"/>
        <v>29680.475521105302</v>
      </c>
      <c r="BE76" s="57">
        <f t="shared" si="16"/>
        <v>30370.904637060212</v>
      </c>
      <c r="BF76" s="57">
        <f t="shared" si="16"/>
        <v>31767.56471163877</v>
      </c>
      <c r="BG76" s="57">
        <f t="shared" si="16"/>
        <v>32949.344465398681</v>
      </c>
      <c r="BH76" s="57">
        <f t="shared" si="16"/>
        <v>33970.896257800079</v>
      </c>
      <c r="BI76" s="57">
        <f t="shared" si="16"/>
        <v>34999.72836740419</v>
      </c>
      <c r="BJ76" s="57">
        <f t="shared" si="16"/>
        <v>36307.526404963734</v>
      </c>
      <c r="BK76" s="57">
        <f t="shared" si="16"/>
        <v>38263.329337690418</v>
      </c>
      <c r="BL76" s="57">
        <f t="shared" si="16"/>
        <v>40742.530283141416</v>
      </c>
      <c r="BM76" s="57">
        <f t="shared" si="16"/>
        <v>46870.899391809682</v>
      </c>
      <c r="BN76" s="57">
        <f t="shared" ref="BN76:CE76" si="17">BN75-BN72-BN44-BN37-BN31-BN33-BN29</f>
        <v>48524.116056627936</v>
      </c>
      <c r="BO76" s="57">
        <f t="shared" si="17"/>
        <v>50302.962045437846</v>
      </c>
      <c r="BP76" s="57">
        <f t="shared" si="17"/>
        <v>52228.012503016231</v>
      </c>
      <c r="BQ76" s="57">
        <f t="shared" si="17"/>
        <v>51810.043229267249</v>
      </c>
      <c r="BR76" s="57">
        <f t="shared" si="17"/>
        <v>52336.540697534219</v>
      </c>
      <c r="BS76" s="57">
        <f t="shared" si="17"/>
        <v>53667.27484295184</v>
      </c>
      <c r="BT76" s="57">
        <f t="shared" si="17"/>
        <v>54137.26769397928</v>
      </c>
      <c r="BU76" s="57">
        <f t="shared" si="17"/>
        <v>56668.971866431995</v>
      </c>
      <c r="BV76" s="57">
        <f t="shared" si="17"/>
        <v>59983.187159849214</v>
      </c>
      <c r="BW76" s="57">
        <f t="shared" si="17"/>
        <v>66426.887659532978</v>
      </c>
      <c r="BX76" s="57">
        <f t="shared" si="17"/>
        <v>85399.216528180841</v>
      </c>
      <c r="BY76" s="57">
        <f t="shared" si="17"/>
        <v>86370.515804356575</v>
      </c>
      <c r="BZ76" s="57">
        <f t="shared" si="17"/>
        <v>87703.540009993507</v>
      </c>
      <c r="CA76" s="57">
        <f t="shared" si="17"/>
        <v>98858.306348886457</v>
      </c>
      <c r="CB76" s="57">
        <f t="shared" si="17"/>
        <v>111746.54742329248</v>
      </c>
      <c r="CC76" s="57">
        <f t="shared" si="17"/>
        <v>116611.19344656184</v>
      </c>
      <c r="CD76" s="57">
        <f t="shared" si="17"/>
        <v>119358.24094451404</v>
      </c>
      <c r="CE76" s="58">
        <f t="shared" si="17"/>
        <v>123036.11087297811</v>
      </c>
    </row>
    <row r="77" spans="1:83" x14ac:dyDescent="0.35">
      <c r="A77" s="152"/>
      <c r="B77" s="235"/>
      <c r="C77" s="234"/>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8"/>
    </row>
    <row r="78" spans="1:83" ht="26.25" customHeight="1" x14ac:dyDescent="0.35">
      <c r="A78" s="152"/>
      <c r="B78" s="109" t="s">
        <v>350</v>
      </c>
      <c r="C78" s="234"/>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9"/>
    </row>
    <row r="79" spans="1:83" x14ac:dyDescent="0.35">
      <c r="A79" s="152"/>
      <c r="B79" s="53" t="s">
        <v>223</v>
      </c>
      <c r="C79" s="234" t="s">
        <v>222</v>
      </c>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v>91.795148247978432</v>
      </c>
      <c r="AI79" s="158">
        <v>110.61695040710585</v>
      </c>
      <c r="AJ79" s="158">
        <v>149.4963281520491</v>
      </c>
      <c r="AK79" s="158">
        <v>193.25159579250203</v>
      </c>
      <c r="AL79" s="158">
        <v>241.11294619072987</v>
      </c>
      <c r="AM79" s="158">
        <v>304.00372136294919</v>
      </c>
      <c r="AN79" s="158">
        <v>362.05707222653785</v>
      </c>
      <c r="AO79" s="158">
        <v>439.95309705296535</v>
      </c>
      <c r="AP79" s="158">
        <v>504.19562238080925</v>
      </c>
      <c r="AQ79" s="158">
        <v>588.95286162117668</v>
      </c>
      <c r="AR79" s="158">
        <v>669.81688074358397</v>
      </c>
      <c r="AS79" s="158">
        <v>784.80669061681635</v>
      </c>
      <c r="AT79" s="158">
        <v>945.80283525647269</v>
      </c>
      <c r="AU79" s="158">
        <v>1188.5453647098627</v>
      </c>
      <c r="AV79" s="158">
        <v>1553.4739999999999</v>
      </c>
      <c r="AW79" s="158">
        <v>1795.461</v>
      </c>
      <c r="AX79" s="158">
        <v>1962.682</v>
      </c>
      <c r="AY79" s="158">
        <v>2194.1619999999998</v>
      </c>
      <c r="AZ79" s="158">
        <v>2392.893</v>
      </c>
      <c r="BA79" s="158">
        <v>2521.25</v>
      </c>
      <c r="BB79" s="158">
        <v>2679.9749999999999</v>
      </c>
      <c r="BC79" s="158">
        <v>2822.8040000000001</v>
      </c>
      <c r="BD79" s="158">
        <v>2955.1210000000001</v>
      </c>
      <c r="BE79" s="158">
        <v>3124.4597597447382</v>
      </c>
      <c r="BF79" s="158">
        <v>3250.6787885787207</v>
      </c>
      <c r="BG79" s="158">
        <v>3457.0445494205601</v>
      </c>
      <c r="BH79" s="158">
        <v>3673.5859999999998</v>
      </c>
      <c r="BI79" s="158">
        <v>3924.14037813</v>
      </c>
      <c r="BJ79" s="158">
        <v>4149.40578293</v>
      </c>
      <c r="BK79" s="158">
        <v>4444.4350972342991</v>
      </c>
      <c r="BL79" s="158">
        <v>4734.8039219600005</v>
      </c>
      <c r="BM79" s="158">
        <v>5106.2537628999999</v>
      </c>
      <c r="BN79" s="158">
        <v>5227.7472379531791</v>
      </c>
      <c r="BO79" s="158">
        <v>5339.4256940699997</v>
      </c>
      <c r="BP79" s="158">
        <v>5475.6249157700013</v>
      </c>
      <c r="BQ79" s="158">
        <v>5360.0751764300812</v>
      </c>
      <c r="BR79" s="158">
        <v>5421.7736767999995</v>
      </c>
      <c r="BS79" s="158">
        <v>5489.5433917499959</v>
      </c>
      <c r="BT79" s="158">
        <v>5482.7675999399999</v>
      </c>
      <c r="BU79" s="158">
        <v>5529.3185711499982</v>
      </c>
      <c r="BV79" s="158">
        <v>5675.5506973500005</v>
      </c>
      <c r="BW79" s="158">
        <v>5908.4831024900022</v>
      </c>
      <c r="BX79" s="158">
        <v>5337.6142274424847</v>
      </c>
      <c r="BY79" s="158">
        <v>5307.254480399999</v>
      </c>
      <c r="BZ79" s="158">
        <v>5626.080581395996</v>
      </c>
      <c r="CA79" s="158">
        <v>6431.6587629690457</v>
      </c>
      <c r="CB79" s="158">
        <v>7063.2996763775445</v>
      </c>
      <c r="CC79" s="158">
        <v>7309.506852696195</v>
      </c>
      <c r="CD79" s="158">
        <v>7511.536954740388</v>
      </c>
      <c r="CE79" s="159">
        <v>7741.4226832302247</v>
      </c>
    </row>
    <row r="80" spans="1:83" x14ac:dyDescent="0.35">
      <c r="A80" s="152"/>
      <c r="B80" s="53" t="s">
        <v>224</v>
      </c>
      <c r="C80" s="234"/>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f t="shared" ref="AH80:BM80" si="18">AH81+AH82</f>
        <v>71.803621583486347</v>
      </c>
      <c r="AI80" s="158">
        <f t="shared" si="18"/>
        <v>71.309887694513563</v>
      </c>
      <c r="AJ80" s="158">
        <f t="shared" si="18"/>
        <v>81.214423210806217</v>
      </c>
      <c r="AK80" s="158">
        <f t="shared" si="18"/>
        <v>88.309333043676872</v>
      </c>
      <c r="AL80" s="158">
        <f t="shared" si="18"/>
        <v>86.071335668395506</v>
      </c>
      <c r="AM80" s="158">
        <f t="shared" si="18"/>
        <v>94.533357523787956</v>
      </c>
      <c r="AN80" s="158">
        <f t="shared" si="18"/>
        <v>94.539479953098336</v>
      </c>
      <c r="AO80" s="158">
        <f t="shared" si="18"/>
        <v>99.91444157230606</v>
      </c>
      <c r="AP80" s="158">
        <f t="shared" si="18"/>
        <v>100.54053775712582</v>
      </c>
      <c r="AQ80" s="158">
        <f t="shared" si="18"/>
        <v>104.34230284607963</v>
      </c>
      <c r="AR80" s="158">
        <f t="shared" si="18"/>
        <v>107.80379749418931</v>
      </c>
      <c r="AS80" s="158">
        <f t="shared" si="18"/>
        <v>122.17188902792199</v>
      </c>
      <c r="AT80" s="158">
        <f t="shared" si="18"/>
        <v>114.12408977669212</v>
      </c>
      <c r="AU80" s="158">
        <f t="shared" si="18"/>
        <v>146.99272655994997</v>
      </c>
      <c r="AV80" s="158">
        <f t="shared" si="18"/>
        <v>157.74724460497177</v>
      </c>
      <c r="AW80" s="158">
        <f t="shared" si="18"/>
        <v>166.79640685237015</v>
      </c>
      <c r="AX80" s="158">
        <f t="shared" si="18"/>
        <v>162.93681781914438</v>
      </c>
      <c r="AY80" s="158">
        <f t="shared" si="18"/>
        <v>164.65367537537094</v>
      </c>
      <c r="AZ80" s="158">
        <f t="shared" si="18"/>
        <v>151.35973857984254</v>
      </c>
      <c r="BA80" s="158">
        <f t="shared" si="18"/>
        <v>139.49190488287545</v>
      </c>
      <c r="BB80" s="158">
        <f t="shared" si="18"/>
        <v>134.50941339676888</v>
      </c>
      <c r="BC80" s="158">
        <f t="shared" si="18"/>
        <v>129.1281660452959</v>
      </c>
      <c r="BD80" s="158">
        <f t="shared" si="18"/>
        <v>119.97591185812794</v>
      </c>
      <c r="BE80" s="158">
        <f t="shared" si="18"/>
        <v>124.23847975499999</v>
      </c>
      <c r="BF80" s="158">
        <f t="shared" si="18"/>
        <v>129.19739105324999</v>
      </c>
      <c r="BG80" s="158">
        <f t="shared" si="18"/>
        <v>122.12592027499997</v>
      </c>
      <c r="BH80" s="158">
        <f t="shared" si="18"/>
        <v>118.53474787549996</v>
      </c>
      <c r="BI80" s="158">
        <f t="shared" si="18"/>
        <v>110.10084555674999</v>
      </c>
      <c r="BJ80" s="158">
        <f t="shared" si="18"/>
        <v>98.398418693749989</v>
      </c>
      <c r="BK80" s="158">
        <f t="shared" si="18"/>
        <v>78.937256372223544</v>
      </c>
      <c r="BL80" s="158">
        <f t="shared" si="18"/>
        <v>65.396410920697221</v>
      </c>
      <c r="BM80" s="158">
        <f t="shared" si="18"/>
        <v>51.483577534736391</v>
      </c>
      <c r="BN80" s="158">
        <f t="shared" ref="BN80:CE80" si="19">BN81+BN82</f>
        <v>50.233626574888149</v>
      </c>
      <c r="BO80" s="158">
        <f t="shared" si="19"/>
        <v>37.345721613041349</v>
      </c>
      <c r="BP80" s="158">
        <f t="shared" si="19"/>
        <v>28.278218738752912</v>
      </c>
      <c r="BQ80" s="158">
        <f t="shared" si="19"/>
        <v>18.508530036452314</v>
      </c>
      <c r="BR80" s="158">
        <f t="shared" si="19"/>
        <v>12.288244013077932</v>
      </c>
      <c r="BS80" s="158">
        <f t="shared" si="19"/>
        <v>6.8174169843168348</v>
      </c>
      <c r="BT80" s="158">
        <f t="shared" si="19"/>
        <v>4.8587791485131495</v>
      </c>
      <c r="BU80" s="158">
        <f t="shared" si="19"/>
        <v>3.2507548237949488</v>
      </c>
      <c r="BV80" s="158">
        <f t="shared" si="19"/>
        <v>1.5711076788582328</v>
      </c>
      <c r="BW80" s="158">
        <f t="shared" si="19"/>
        <v>1.0264490233229515</v>
      </c>
      <c r="BX80" s="158">
        <f t="shared" si="19"/>
        <v>0</v>
      </c>
      <c r="BY80" s="158">
        <f t="shared" si="19"/>
        <v>0</v>
      </c>
      <c r="BZ80" s="158">
        <f t="shared" si="19"/>
        <v>0</v>
      </c>
      <c r="CA80" s="158">
        <f t="shared" si="19"/>
        <v>0</v>
      </c>
      <c r="CB80" s="158">
        <f t="shared" si="19"/>
        <v>0</v>
      </c>
      <c r="CC80" s="158">
        <f t="shared" si="19"/>
        <v>0</v>
      </c>
      <c r="CD80" s="158">
        <f t="shared" si="19"/>
        <v>0</v>
      </c>
      <c r="CE80" s="159">
        <f t="shared" si="19"/>
        <v>0</v>
      </c>
    </row>
    <row r="81" spans="1:83" x14ac:dyDescent="0.35">
      <c r="A81" s="152"/>
      <c r="B81" s="74" t="s">
        <v>334</v>
      </c>
      <c r="C81" s="234" t="s">
        <v>225</v>
      </c>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v>71.803621583486347</v>
      </c>
      <c r="AI81" s="158">
        <v>71.309207260582085</v>
      </c>
      <c r="AJ81" s="158">
        <v>81.190527498478616</v>
      </c>
      <c r="AK81" s="158">
        <v>88.216061253991739</v>
      </c>
      <c r="AL81" s="158">
        <v>85.854079958673921</v>
      </c>
      <c r="AM81" s="158">
        <v>94.080741461868001</v>
      </c>
      <c r="AN81" s="158">
        <v>93.74042470571581</v>
      </c>
      <c r="AO81" s="158">
        <v>98.41918553022127</v>
      </c>
      <c r="AP81" s="158">
        <v>98.451776698555136</v>
      </c>
      <c r="AQ81" s="158">
        <v>101.4122159340142</v>
      </c>
      <c r="AR81" s="158">
        <v>103.7000792945807</v>
      </c>
      <c r="AS81" s="158">
        <v>115.24881210484507</v>
      </c>
      <c r="AT81" s="158">
        <v>105.20758261792079</v>
      </c>
      <c r="AU81" s="158">
        <v>132.47009728423961</v>
      </c>
      <c r="AV81" s="158">
        <v>139.23752551267657</v>
      </c>
      <c r="AW81" s="158">
        <v>145.01624573144477</v>
      </c>
      <c r="AX81" s="158">
        <v>140.12043851328579</v>
      </c>
      <c r="AY81" s="158">
        <v>137.73568376010451</v>
      </c>
      <c r="AZ81" s="158">
        <v>123.15021797831749</v>
      </c>
      <c r="BA81" s="158">
        <v>112.47661198287514</v>
      </c>
      <c r="BB81" s="158">
        <v>106.20491922822067</v>
      </c>
      <c r="BC81" s="158">
        <v>100.0911521395842</v>
      </c>
      <c r="BD81" s="158">
        <v>91.467069144910184</v>
      </c>
      <c r="BE81" s="158">
        <v>94.275213728127369</v>
      </c>
      <c r="BF81" s="158">
        <v>98.141333013831741</v>
      </c>
      <c r="BG81" s="158">
        <v>88.419644868272087</v>
      </c>
      <c r="BH81" s="158">
        <v>84.661747875499969</v>
      </c>
      <c r="BI81" s="158">
        <v>78.43606763128443</v>
      </c>
      <c r="BJ81" s="158">
        <v>69.184191628461178</v>
      </c>
      <c r="BK81" s="158">
        <v>53.012026844164069</v>
      </c>
      <c r="BL81" s="158">
        <v>44.371488154976973</v>
      </c>
      <c r="BM81" s="158">
        <v>35.156518235278511</v>
      </c>
      <c r="BN81" s="158">
        <v>37.029541266636251</v>
      </c>
      <c r="BO81" s="158">
        <v>28.873350653457123</v>
      </c>
      <c r="BP81" s="158">
        <v>21.10478027697734</v>
      </c>
      <c r="BQ81" s="158">
        <v>14.26166584517814</v>
      </c>
      <c r="BR81" s="158">
        <v>9.1137068506542054</v>
      </c>
      <c r="BS81" s="158">
        <v>5.5050338445589686</v>
      </c>
      <c r="BT81" s="158">
        <v>3.3250948192197995</v>
      </c>
      <c r="BU81" s="158">
        <v>2.8088540849901751</v>
      </c>
      <c r="BV81" s="158">
        <v>1.3575346222415521</v>
      </c>
      <c r="BW81" s="158">
        <v>0.88691571295710581</v>
      </c>
      <c r="BX81" s="158">
        <v>0</v>
      </c>
      <c r="BY81" s="158">
        <v>0</v>
      </c>
      <c r="BZ81" s="158">
        <v>0</v>
      </c>
      <c r="CA81" s="158">
        <v>0</v>
      </c>
      <c r="CB81" s="158">
        <v>0</v>
      </c>
      <c r="CC81" s="158">
        <v>0</v>
      </c>
      <c r="CD81" s="158">
        <v>0</v>
      </c>
      <c r="CE81" s="159">
        <v>0</v>
      </c>
    </row>
    <row r="82" spans="1:83" x14ac:dyDescent="0.35">
      <c r="A82" s="152"/>
      <c r="B82" s="74" t="s">
        <v>335</v>
      </c>
      <c r="C82" s="234" t="s">
        <v>225</v>
      </c>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v>0</v>
      </c>
      <c r="AI82" s="158">
        <v>6.8043393148529703E-4</v>
      </c>
      <c r="AJ82" s="158">
        <v>2.389571232760496E-2</v>
      </c>
      <c r="AK82" s="158">
        <v>9.3271789685138398E-2</v>
      </c>
      <c r="AL82" s="158">
        <v>0.21725570972157768</v>
      </c>
      <c r="AM82" s="158">
        <v>0.45261606191995341</v>
      </c>
      <c r="AN82" s="158">
        <v>0.79905524738252098</v>
      </c>
      <c r="AO82" s="158">
        <v>1.4952560420847878</v>
      </c>
      <c r="AP82" s="158">
        <v>2.0887610585706842</v>
      </c>
      <c r="AQ82" s="158">
        <v>2.9300869120654411</v>
      </c>
      <c r="AR82" s="158">
        <v>4.1037181996086094</v>
      </c>
      <c r="AS82" s="158">
        <v>6.9230769230769234</v>
      </c>
      <c r="AT82" s="158">
        <v>8.9165071587713225</v>
      </c>
      <c r="AU82" s="158">
        <v>14.522629275710372</v>
      </c>
      <c r="AV82" s="158">
        <v>18.509719092295203</v>
      </c>
      <c r="AW82" s="158">
        <v>21.780161120925374</v>
      </c>
      <c r="AX82" s="158">
        <v>22.816379305858582</v>
      </c>
      <c r="AY82" s="158">
        <v>26.917991615266445</v>
      </c>
      <c r="AZ82" s="158">
        <v>28.20952060152505</v>
      </c>
      <c r="BA82" s="158">
        <v>27.015292900000315</v>
      </c>
      <c r="BB82" s="158">
        <v>28.304494168548207</v>
      </c>
      <c r="BC82" s="158">
        <v>29.037013905711706</v>
      </c>
      <c r="BD82" s="158">
        <v>28.508842713217764</v>
      </c>
      <c r="BE82" s="158">
        <v>29.963266026872617</v>
      </c>
      <c r="BF82" s="158">
        <v>31.056058039418243</v>
      </c>
      <c r="BG82" s="158">
        <v>33.70627540672789</v>
      </c>
      <c r="BH82" s="158">
        <v>33.872999999999998</v>
      </c>
      <c r="BI82" s="158">
        <v>31.66477792546555</v>
      </c>
      <c r="BJ82" s="158">
        <v>29.214227065288803</v>
      </c>
      <c r="BK82" s="158">
        <v>25.925229528059475</v>
      </c>
      <c r="BL82" s="158">
        <v>21.024922765720252</v>
      </c>
      <c r="BM82" s="158">
        <v>16.327059299457879</v>
      </c>
      <c r="BN82" s="158">
        <v>13.204085308251896</v>
      </c>
      <c r="BO82" s="158">
        <v>8.4723709595842251</v>
      </c>
      <c r="BP82" s="158">
        <v>7.1734384617755698</v>
      </c>
      <c r="BQ82" s="158">
        <v>4.2468641912741756</v>
      </c>
      <c r="BR82" s="158">
        <v>3.174537162423726</v>
      </c>
      <c r="BS82" s="158">
        <v>1.3123831397578662</v>
      </c>
      <c r="BT82" s="158">
        <v>1.53368432929335</v>
      </c>
      <c r="BU82" s="158">
        <v>0.44190073880477376</v>
      </c>
      <c r="BV82" s="158">
        <v>0.21357305661668061</v>
      </c>
      <c r="BW82" s="158">
        <v>0.13953331036584571</v>
      </c>
      <c r="BX82" s="158">
        <v>0</v>
      </c>
      <c r="BY82" s="158">
        <v>0</v>
      </c>
      <c r="BZ82" s="158">
        <v>0</v>
      </c>
      <c r="CA82" s="158">
        <v>0</v>
      </c>
      <c r="CB82" s="158">
        <v>0</v>
      </c>
      <c r="CC82" s="158">
        <v>0</v>
      </c>
      <c r="CD82" s="158">
        <v>0</v>
      </c>
      <c r="CE82" s="159">
        <v>0</v>
      </c>
    </row>
    <row r="83" spans="1:83" x14ac:dyDescent="0.35">
      <c r="A83" s="152"/>
      <c r="B83" s="53" t="s">
        <v>226</v>
      </c>
      <c r="C83" s="234" t="s">
        <v>222</v>
      </c>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v>0</v>
      </c>
      <c r="AI83" s="158">
        <v>0</v>
      </c>
      <c r="AJ83" s="158">
        <v>0</v>
      </c>
      <c r="AK83" s="158">
        <v>0</v>
      </c>
      <c r="AL83" s="158">
        <v>0</v>
      </c>
      <c r="AM83" s="158">
        <v>0</v>
      </c>
      <c r="AN83" s="158">
        <v>0</v>
      </c>
      <c r="AO83" s="158">
        <v>0</v>
      </c>
      <c r="AP83" s="158">
        <v>0</v>
      </c>
      <c r="AQ83" s="158">
        <v>0</v>
      </c>
      <c r="AR83" s="158">
        <v>0</v>
      </c>
      <c r="AS83" s="158">
        <v>0</v>
      </c>
      <c r="AT83" s="158">
        <v>0</v>
      </c>
      <c r="AU83" s="158">
        <v>14.67867882736096</v>
      </c>
      <c r="AV83" s="158">
        <v>17.32362399448489</v>
      </c>
      <c r="AW83" s="158">
        <v>22.017101000372413</v>
      </c>
      <c r="AX83" s="158">
        <v>26.274387450379745</v>
      </c>
      <c r="AY83" s="158">
        <v>31.159442185463192</v>
      </c>
      <c r="AZ83" s="158">
        <v>36.556276606201791</v>
      </c>
      <c r="BA83" s="158">
        <v>36.695665879000003</v>
      </c>
      <c r="BB83" s="158">
        <v>38.413191972800014</v>
      </c>
      <c r="BC83" s="158">
        <v>38.367648960570129</v>
      </c>
      <c r="BD83" s="158">
        <v>57.286221493426368</v>
      </c>
      <c r="BE83" s="158">
        <v>61.250098314299194</v>
      </c>
      <c r="BF83" s="158">
        <v>45.81</v>
      </c>
      <c r="BG83" s="158">
        <v>36.193318905790619</v>
      </c>
      <c r="BH83" s="158">
        <v>38.411999999999999</v>
      </c>
      <c r="BI83" s="158">
        <v>35.623045027248956</v>
      </c>
      <c r="BJ83" s="158">
        <v>39.227886861522336</v>
      </c>
      <c r="BK83" s="158">
        <v>44.288355759254614</v>
      </c>
      <c r="BL83" s="158">
        <v>46.717117832191811</v>
      </c>
      <c r="BM83" s="158">
        <v>48.708362762486907</v>
      </c>
      <c r="BN83" s="158">
        <v>45.683687940754801</v>
      </c>
      <c r="BO83" s="158">
        <v>41.557605406422965</v>
      </c>
      <c r="BP83" s="158">
        <v>44.996467444797425</v>
      </c>
      <c r="BQ83" s="158">
        <v>46.46150720913667</v>
      </c>
      <c r="BR83" s="158">
        <v>44.752198794615161</v>
      </c>
      <c r="BS83" s="158">
        <v>41.883695203837881</v>
      </c>
      <c r="BT83" s="158">
        <v>40.255351281499983</v>
      </c>
      <c r="BU83" s="158">
        <v>38.784486304119874</v>
      </c>
      <c r="BV83" s="158">
        <v>29.596687712938138</v>
      </c>
      <c r="BW83" s="158">
        <v>27.329153114033581</v>
      </c>
      <c r="BX83" s="158">
        <v>27.528428757459626</v>
      </c>
      <c r="BY83" s="158">
        <v>30.402201776454778</v>
      </c>
      <c r="BZ83" s="158">
        <v>31.149291922371248</v>
      </c>
      <c r="CA83" s="158">
        <v>36.567858226103212</v>
      </c>
      <c r="CB83" s="158">
        <v>40.177228617628622</v>
      </c>
      <c r="CC83" s="158">
        <v>42.334454624606977</v>
      </c>
      <c r="CD83" s="158">
        <v>45.326369707832356</v>
      </c>
      <c r="CE83" s="159">
        <v>47.007288625047217</v>
      </c>
    </row>
    <row r="84" spans="1:83" ht="26.25" customHeight="1" x14ac:dyDescent="0.35">
      <c r="A84" s="152"/>
      <c r="B84" s="53" t="s">
        <v>351</v>
      </c>
      <c r="C84" s="234" t="s">
        <v>225</v>
      </c>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v>96</v>
      </c>
      <c r="AI84" s="158">
        <v>96</v>
      </c>
      <c r="AJ84" s="158">
        <v>98</v>
      </c>
      <c r="AK84" s="158">
        <v>101</v>
      </c>
      <c r="AL84" s="158">
        <v>102</v>
      </c>
      <c r="AM84" s="158">
        <v>103</v>
      </c>
      <c r="AN84" s="158">
        <v>105</v>
      </c>
      <c r="AO84" s="158">
        <v>105</v>
      </c>
      <c r="AP84" s="158">
        <v>107</v>
      </c>
      <c r="AQ84" s="158">
        <v>107</v>
      </c>
      <c r="AR84" s="158">
        <v>109</v>
      </c>
      <c r="AS84" s="158">
        <v>112</v>
      </c>
      <c r="AT84" s="158">
        <v>112.35899999999999</v>
      </c>
      <c r="AU84" s="158">
        <v>114.324</v>
      </c>
      <c r="AV84" s="158">
        <v>115.11</v>
      </c>
      <c r="AW84" s="158">
        <v>122.089</v>
      </c>
      <c r="AX84" s="158">
        <v>123.30500000000001</v>
      </c>
      <c r="AY84" s="158">
        <v>124.179</v>
      </c>
      <c r="AZ84" s="158">
        <v>128.614</v>
      </c>
      <c r="BA84" s="158">
        <v>123.26300000000001</v>
      </c>
      <c r="BB84" s="158">
        <v>124.417</v>
      </c>
      <c r="BC84" s="158">
        <v>118.181</v>
      </c>
      <c r="BD84" s="158">
        <v>118.962</v>
      </c>
      <c r="BE84" s="158">
        <v>120.14100000000001</v>
      </c>
      <c r="BF84" s="158">
        <v>120.018</v>
      </c>
      <c r="BG84" s="158">
        <v>122.324</v>
      </c>
      <c r="BH84" s="158">
        <v>123.015</v>
      </c>
      <c r="BI84" s="158">
        <v>123.87321689999997</v>
      </c>
      <c r="BJ84" s="158">
        <v>125.86199999999999</v>
      </c>
      <c r="BK84" s="158">
        <v>127.27833854999997</v>
      </c>
      <c r="BL84" s="158">
        <v>822.81408871238204</v>
      </c>
      <c r="BM84" s="158">
        <v>121.23222758000001</v>
      </c>
      <c r="BN84" s="158">
        <v>122.38864807125002</v>
      </c>
      <c r="BO84" s="158">
        <v>123.35264574</v>
      </c>
      <c r="BP84" s="158">
        <v>123.46082752000001</v>
      </c>
      <c r="BQ84" s="158">
        <v>122.52528203</v>
      </c>
      <c r="BR84" s="158">
        <v>124.59394418000001</v>
      </c>
      <c r="BS84" s="158">
        <v>127.56960417000036</v>
      </c>
      <c r="BT84" s="158">
        <v>126.42016188999996</v>
      </c>
      <c r="BU84" s="158">
        <v>126.05015876767001</v>
      </c>
      <c r="BV84" s="158">
        <v>125.70243364</v>
      </c>
      <c r="BW84" s="158">
        <v>124.05223520630057</v>
      </c>
      <c r="BX84" s="158">
        <v>122.74767937</v>
      </c>
      <c r="BY84" s="158">
        <v>124.10355375165162</v>
      </c>
      <c r="BZ84" s="158">
        <v>126.21594254656701</v>
      </c>
      <c r="CA84" s="158">
        <v>128.32383590774697</v>
      </c>
      <c r="CB84" s="158">
        <v>130.22469205177151</v>
      </c>
      <c r="CC84" s="158">
        <v>132.1252097205392</v>
      </c>
      <c r="CD84" s="158">
        <v>131.27071890044752</v>
      </c>
      <c r="CE84" s="159">
        <v>130.43762111260435</v>
      </c>
    </row>
    <row r="85" spans="1:83" x14ac:dyDescent="0.35">
      <c r="A85" s="152"/>
      <c r="B85" s="53" t="s">
        <v>230</v>
      </c>
      <c r="C85" s="234" t="s">
        <v>231</v>
      </c>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v>0</v>
      </c>
      <c r="AR85" s="158">
        <v>0</v>
      </c>
      <c r="AS85" s="158">
        <v>0</v>
      </c>
      <c r="AT85" s="158">
        <v>0</v>
      </c>
      <c r="AU85" s="158">
        <v>0</v>
      </c>
      <c r="AV85" s="158">
        <v>0</v>
      </c>
      <c r="AW85" s="158">
        <v>0</v>
      </c>
      <c r="AX85" s="158">
        <v>0</v>
      </c>
      <c r="AY85" s="158">
        <v>0</v>
      </c>
      <c r="AZ85" s="158">
        <v>0</v>
      </c>
      <c r="BA85" s="158">
        <v>0</v>
      </c>
      <c r="BB85" s="158">
        <v>0</v>
      </c>
      <c r="BC85" s="158">
        <v>0</v>
      </c>
      <c r="BD85" s="158">
        <v>0</v>
      </c>
      <c r="BE85" s="158">
        <v>0</v>
      </c>
      <c r="BF85" s="158">
        <v>0</v>
      </c>
      <c r="BG85" s="158">
        <v>0</v>
      </c>
      <c r="BH85" s="158">
        <v>0</v>
      </c>
      <c r="BI85" s="158">
        <v>0</v>
      </c>
      <c r="BJ85" s="158">
        <v>2.3854757613040265</v>
      </c>
      <c r="BK85" s="158">
        <v>2.7799798323037712</v>
      </c>
      <c r="BL85" s="158">
        <v>145.43650100833483</v>
      </c>
      <c r="BM85" s="158">
        <v>193.92315446943357</v>
      </c>
      <c r="BN85" s="158">
        <v>266.81067065860327</v>
      </c>
      <c r="BO85" s="158">
        <v>77.89376230618096</v>
      </c>
      <c r="BP85" s="158">
        <v>83.761185046642368</v>
      </c>
      <c r="BQ85" s="158">
        <v>4.8547000187328013</v>
      </c>
      <c r="BR85" s="158">
        <v>6.144183842691306</v>
      </c>
      <c r="BS85" s="158">
        <v>1.8738021637673685</v>
      </c>
      <c r="BT85" s="158">
        <v>1.5587465546696961</v>
      </c>
      <c r="BU85" s="158">
        <v>54.094519769972067</v>
      </c>
      <c r="BV85" s="158">
        <v>20.090436254533998</v>
      </c>
      <c r="BW85" s="158">
        <v>10.24445929038221</v>
      </c>
      <c r="BX85" s="158">
        <v>42.667721208615234</v>
      </c>
      <c r="BY85" s="158">
        <v>3.0494338237993515</v>
      </c>
      <c r="BZ85" s="158">
        <v>9.4086305378536892</v>
      </c>
      <c r="CA85" s="158">
        <v>9.6596422853372861</v>
      </c>
      <c r="CB85" s="158">
        <v>7.196682249132901</v>
      </c>
      <c r="CC85" s="158">
        <v>6.7327105573805195</v>
      </c>
      <c r="CD85" s="158">
        <v>6.7327105573805195</v>
      </c>
      <c r="CE85" s="159">
        <v>6.7327105573805204</v>
      </c>
    </row>
    <row r="86" spans="1:83" x14ac:dyDescent="0.35">
      <c r="A86" s="152"/>
      <c r="B86" s="53" t="s">
        <v>23</v>
      </c>
      <c r="C86" s="234" t="s">
        <v>231</v>
      </c>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v>189.0604099893182</v>
      </c>
      <c r="AI86" s="158">
        <v>217.24186395918002</v>
      </c>
      <c r="AJ86" s="158">
        <v>291.64676658977385</v>
      </c>
      <c r="AK86" s="158">
        <v>435.79447132057123</v>
      </c>
      <c r="AL86" s="158">
        <v>531.64070822038082</v>
      </c>
      <c r="AM86" s="158">
        <v>599.91337522552976</v>
      </c>
      <c r="AN86" s="158">
        <v>667.59777746960162</v>
      </c>
      <c r="AO86" s="158">
        <v>730.54411349699535</v>
      </c>
      <c r="AP86" s="158">
        <v>805.60849456809274</v>
      </c>
      <c r="AQ86" s="158">
        <v>838.18835992187337</v>
      </c>
      <c r="AR86" s="158">
        <v>760.26900000000001</v>
      </c>
      <c r="AS86" s="158">
        <v>936.29321192193368</v>
      </c>
      <c r="AT86" s="158">
        <v>1162.117</v>
      </c>
      <c r="AU86" s="158">
        <v>670.327</v>
      </c>
      <c r="AV86" s="158">
        <v>724.20100000000002</v>
      </c>
      <c r="AW86" s="158">
        <v>941.47799999999995</v>
      </c>
      <c r="AX86" s="158">
        <v>973.24916299999973</v>
      </c>
      <c r="AY86" s="158">
        <v>991.50290500000006</v>
      </c>
      <c r="AZ86" s="158">
        <v>1035.1050220000002</v>
      </c>
      <c r="BA86" s="158">
        <v>1079.5440269999999</v>
      </c>
      <c r="BB86" s="158">
        <v>1124.7226409999994</v>
      </c>
      <c r="BC86" s="158">
        <v>1163.735510948489</v>
      </c>
      <c r="BD86" s="158">
        <v>1229.3620240181656</v>
      </c>
      <c r="BE86" s="158">
        <v>1349.4457237699216</v>
      </c>
      <c r="BF86" s="158">
        <v>1430.8457317625675</v>
      </c>
      <c r="BG86" s="158">
        <v>1612.517104499429</v>
      </c>
      <c r="BH86" s="158">
        <v>1828.5273484448542</v>
      </c>
      <c r="BI86" s="158">
        <v>1843.2959341159444</v>
      </c>
      <c r="BJ86" s="158">
        <v>2003.9939900362206</v>
      </c>
      <c r="BK86" s="158">
        <v>2046.6136160962108</v>
      </c>
      <c r="BL86" s="158">
        <v>2162.8252108384918</v>
      </c>
      <c r="BM86" s="158">
        <v>2239.7459853678515</v>
      </c>
      <c r="BN86" s="158">
        <v>2273.0145576027198</v>
      </c>
      <c r="BO86" s="158">
        <v>2227.1295013956719</v>
      </c>
      <c r="BP86" s="158">
        <v>2136.5856605519407</v>
      </c>
      <c r="BQ86" s="158"/>
      <c r="BR86" s="158"/>
      <c r="BS86" s="158"/>
      <c r="BT86" s="158"/>
      <c r="BU86" s="158"/>
      <c r="BV86" s="158"/>
      <c r="BW86" s="158"/>
      <c r="BX86" s="158"/>
      <c r="BY86" s="158"/>
      <c r="BZ86" s="158"/>
      <c r="CA86" s="158"/>
      <c r="CB86" s="158"/>
      <c r="CC86" s="158"/>
      <c r="CD86" s="158"/>
      <c r="CE86" s="159"/>
    </row>
    <row r="87" spans="1:83" x14ac:dyDescent="0.35">
      <c r="A87" s="152"/>
      <c r="B87" s="53" t="s">
        <v>232</v>
      </c>
      <c r="C87" s="234" t="s">
        <v>225</v>
      </c>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v>16</v>
      </c>
      <c r="AI87" s="158">
        <v>16</v>
      </c>
      <c r="AJ87" s="158">
        <v>16</v>
      </c>
      <c r="AK87" s="158">
        <v>17</v>
      </c>
      <c r="AL87" s="158">
        <v>17</v>
      </c>
      <c r="AM87" s="158">
        <v>17</v>
      </c>
      <c r="AN87" s="158">
        <v>17</v>
      </c>
      <c r="AO87" s="158">
        <v>18</v>
      </c>
      <c r="AP87" s="158">
        <v>18</v>
      </c>
      <c r="AQ87" s="158">
        <v>2.6080000000000001</v>
      </c>
      <c r="AR87" s="158">
        <v>0</v>
      </c>
      <c r="AS87" s="158">
        <v>0</v>
      </c>
      <c r="AT87" s="158">
        <v>0</v>
      </c>
      <c r="AU87" s="158">
        <v>0</v>
      </c>
      <c r="AV87" s="158">
        <v>0</v>
      </c>
      <c r="AW87" s="158">
        <v>0</v>
      </c>
      <c r="AX87" s="158">
        <v>0</v>
      </c>
      <c r="AY87" s="158">
        <v>0</v>
      </c>
      <c r="AZ87" s="158">
        <v>0</v>
      </c>
      <c r="BA87" s="158">
        <v>0</v>
      </c>
      <c r="BB87" s="158">
        <v>0</v>
      </c>
      <c r="BC87" s="158">
        <v>0</v>
      </c>
      <c r="BD87" s="158">
        <v>0</v>
      </c>
      <c r="BE87" s="158">
        <v>0</v>
      </c>
      <c r="BF87" s="158">
        <v>0</v>
      </c>
      <c r="BG87" s="158">
        <v>0</v>
      </c>
      <c r="BH87" s="158">
        <v>0</v>
      </c>
      <c r="BI87" s="158">
        <v>0</v>
      </c>
      <c r="BJ87" s="158">
        <v>0</v>
      </c>
      <c r="BK87" s="158">
        <v>0</v>
      </c>
      <c r="BL87" s="158">
        <v>0</v>
      </c>
      <c r="BM87" s="158">
        <v>0</v>
      </c>
      <c r="BN87" s="158">
        <v>0</v>
      </c>
      <c r="BO87" s="158">
        <v>0</v>
      </c>
      <c r="BP87" s="158">
        <v>0</v>
      </c>
      <c r="BQ87" s="158">
        <v>0</v>
      </c>
      <c r="BR87" s="158">
        <v>0</v>
      </c>
      <c r="BS87" s="158">
        <v>0</v>
      </c>
      <c r="BT87" s="158">
        <v>0</v>
      </c>
      <c r="BU87" s="158">
        <v>0</v>
      </c>
      <c r="BV87" s="158">
        <v>0</v>
      </c>
      <c r="BW87" s="158">
        <v>0</v>
      </c>
      <c r="BX87" s="158">
        <v>0</v>
      </c>
      <c r="BY87" s="158">
        <v>0</v>
      </c>
      <c r="BZ87" s="158">
        <v>0</v>
      </c>
      <c r="CA87" s="158">
        <v>0</v>
      </c>
      <c r="CB87" s="158">
        <v>0</v>
      </c>
      <c r="CC87" s="158">
        <v>0</v>
      </c>
      <c r="CD87" s="158">
        <v>0</v>
      </c>
      <c r="CE87" s="159">
        <v>0</v>
      </c>
    </row>
    <row r="88" spans="1:83" x14ac:dyDescent="0.35">
      <c r="A88" s="152"/>
      <c r="B88" s="53" t="s">
        <v>233</v>
      </c>
      <c r="C88" s="234" t="s">
        <v>222</v>
      </c>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v>0</v>
      </c>
      <c r="AI88" s="158">
        <v>0</v>
      </c>
      <c r="AJ88" s="158">
        <v>0</v>
      </c>
      <c r="AK88" s="158">
        <v>0</v>
      </c>
      <c r="AL88" s="158">
        <v>0</v>
      </c>
      <c r="AM88" s="158">
        <v>0</v>
      </c>
      <c r="AN88" s="158">
        <v>0</v>
      </c>
      <c r="AO88" s="158">
        <v>0</v>
      </c>
      <c r="AP88" s="158">
        <v>0</v>
      </c>
      <c r="AQ88" s="158">
        <v>0</v>
      </c>
      <c r="AR88" s="158">
        <v>0</v>
      </c>
      <c r="AS88" s="158">
        <v>0</v>
      </c>
      <c r="AT88" s="158">
        <v>0</v>
      </c>
      <c r="AU88" s="158">
        <v>0</v>
      </c>
      <c r="AV88" s="158">
        <v>505.50842426823931</v>
      </c>
      <c r="AW88" s="158">
        <v>710.21289378353549</v>
      </c>
      <c r="AX88" s="158">
        <v>820.7658061912789</v>
      </c>
      <c r="AY88" s="158">
        <v>1007.9813777872349</v>
      </c>
      <c r="AZ88" s="158">
        <v>1212.5307624595152</v>
      </c>
      <c r="BA88" s="158">
        <v>1373.3434446659953</v>
      </c>
      <c r="BB88" s="158">
        <v>1529.2386319993936</v>
      </c>
      <c r="BC88" s="158">
        <v>1685.0312370699578</v>
      </c>
      <c r="BD88" s="158">
        <v>1846.9692141166404</v>
      </c>
      <c r="BE88" s="158">
        <v>2044.6946975616393</v>
      </c>
      <c r="BF88" s="158">
        <v>2184.4949999999999</v>
      </c>
      <c r="BG88" s="158">
        <v>2399.912471946795</v>
      </c>
      <c r="BH88" s="158">
        <v>2608.7809999999999</v>
      </c>
      <c r="BI88" s="158">
        <v>2824.8410963032829</v>
      </c>
      <c r="BJ88" s="158">
        <v>3059.7591478660306</v>
      </c>
      <c r="BK88" s="158">
        <v>3359.1290942770729</v>
      </c>
      <c r="BL88" s="158">
        <v>3619.5934670833412</v>
      </c>
      <c r="BM88" s="158">
        <v>3989.1991157989637</v>
      </c>
      <c r="BN88" s="158">
        <v>4200.2916762362729</v>
      </c>
      <c r="BO88" s="158">
        <v>4351.2435542558051</v>
      </c>
      <c r="BP88" s="158">
        <v>4620.0866791328817</v>
      </c>
      <c r="BQ88" s="158">
        <v>4770.7953469207459</v>
      </c>
      <c r="BR88" s="158">
        <v>5009.9905589028167</v>
      </c>
      <c r="BS88" s="158">
        <v>4766.3278780454339</v>
      </c>
      <c r="BT88" s="158">
        <v>4478.3398482512839</v>
      </c>
      <c r="BU88" s="158">
        <v>3842.5519515868186</v>
      </c>
      <c r="BV88" s="158">
        <v>3525.5145970952212</v>
      </c>
      <c r="BW88" s="158">
        <v>3311.6174378439055</v>
      </c>
      <c r="BX88" s="158">
        <v>2692.7844081084777</v>
      </c>
      <c r="BY88" s="158">
        <v>2447.846933759788</v>
      </c>
      <c r="BZ88" s="158">
        <v>2336.9210876107131</v>
      </c>
      <c r="CA88" s="158">
        <v>2366.1661106620318</v>
      </c>
      <c r="CB88" s="158">
        <v>2350.7183398243355</v>
      </c>
      <c r="CC88" s="158">
        <v>2078.6598164303518</v>
      </c>
      <c r="CD88" s="158">
        <v>1835.252480808708</v>
      </c>
      <c r="CE88" s="159">
        <v>1659.9741129768076</v>
      </c>
    </row>
    <row r="89" spans="1:83" ht="25.5" customHeight="1" x14ac:dyDescent="0.35">
      <c r="A89" s="152"/>
      <c r="B89" s="53" t="s">
        <v>240</v>
      </c>
      <c r="C89" s="234" t="s">
        <v>222</v>
      </c>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v>0</v>
      </c>
      <c r="BA89" s="158">
        <v>0</v>
      </c>
      <c r="BB89" s="158">
        <v>0</v>
      </c>
      <c r="BC89" s="158">
        <v>0</v>
      </c>
      <c r="BD89" s="158">
        <v>0</v>
      </c>
      <c r="BE89" s="158">
        <v>0</v>
      </c>
      <c r="BF89" s="158">
        <v>0</v>
      </c>
      <c r="BG89" s="158">
        <v>0</v>
      </c>
      <c r="BH89" s="158">
        <v>0</v>
      </c>
      <c r="BI89" s="158">
        <v>3</v>
      </c>
      <c r="BJ89" s="158">
        <v>7</v>
      </c>
      <c r="BK89" s="158">
        <v>13.497025149999999</v>
      </c>
      <c r="BL89" s="158">
        <v>38.534542930000001</v>
      </c>
      <c r="BM89" s="158">
        <v>34.154483699999993</v>
      </c>
      <c r="BN89" s="158">
        <v>45.768576209999999</v>
      </c>
      <c r="BO89" s="158">
        <v>74.136923039999985</v>
      </c>
      <c r="BP89" s="158">
        <v>110.91288990999999</v>
      </c>
      <c r="BQ89" s="158">
        <v>159.75237205000002</v>
      </c>
      <c r="BR89" s="158">
        <v>187.89459571</v>
      </c>
      <c r="BS89" s="158">
        <v>208.81836001000002</v>
      </c>
      <c r="BT89" s="158">
        <v>194.73461820000003</v>
      </c>
      <c r="BU89" s="158">
        <v>217.75776851000001</v>
      </c>
      <c r="BV89" s="158">
        <v>211.78247487000004</v>
      </c>
      <c r="BW89" s="158">
        <v>212.26699853</v>
      </c>
      <c r="BX89" s="158">
        <v>218.93365956000008</v>
      </c>
      <c r="BY89" s="158">
        <v>242.66823621</v>
      </c>
      <c r="BZ89" s="158">
        <v>235.98286230474417</v>
      </c>
      <c r="CA89" s="158">
        <v>241.5479101886574</v>
      </c>
      <c r="CB89" s="158">
        <v>246.85587541329886</v>
      </c>
      <c r="CC89" s="158">
        <v>252.16538409157852</v>
      </c>
      <c r="CD89" s="158">
        <v>255.31001503264835</v>
      </c>
      <c r="CE89" s="159">
        <v>258.16968732856463</v>
      </c>
    </row>
    <row r="90" spans="1:83" x14ac:dyDescent="0.35">
      <c r="A90" s="152"/>
      <c r="B90" s="53" t="s">
        <v>241</v>
      </c>
      <c r="C90" s="234" t="s">
        <v>231</v>
      </c>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v>0</v>
      </c>
      <c r="AR90" s="158">
        <v>0</v>
      </c>
      <c r="AS90" s="158">
        <v>0</v>
      </c>
      <c r="AT90" s="158">
        <v>0</v>
      </c>
      <c r="AU90" s="158">
        <v>0</v>
      </c>
      <c r="AV90" s="158">
        <v>0</v>
      </c>
      <c r="AW90" s="158">
        <v>0</v>
      </c>
      <c r="AX90" s="158">
        <v>0</v>
      </c>
      <c r="AY90" s="158">
        <v>0</v>
      </c>
      <c r="AZ90" s="158">
        <v>0</v>
      </c>
      <c r="BA90" s="158">
        <v>0</v>
      </c>
      <c r="BB90" s="158">
        <v>0</v>
      </c>
      <c r="BC90" s="158">
        <v>0</v>
      </c>
      <c r="BD90" s="158">
        <v>0</v>
      </c>
      <c r="BE90" s="158">
        <v>0</v>
      </c>
      <c r="BF90" s="158">
        <v>0</v>
      </c>
      <c r="BG90" s="158">
        <v>0</v>
      </c>
      <c r="BH90" s="158">
        <v>0</v>
      </c>
      <c r="BI90" s="158">
        <v>0</v>
      </c>
      <c r="BJ90" s="158">
        <v>22.992533999999999</v>
      </c>
      <c r="BK90" s="158">
        <v>22.396319999999999</v>
      </c>
      <c r="BL90" s="158">
        <v>23.618407999999999</v>
      </c>
      <c r="BM90" s="158">
        <v>22.115864999999999</v>
      </c>
      <c r="BN90" s="158">
        <v>20.338511999999998</v>
      </c>
      <c r="BO90" s="158">
        <v>21.323773484530555</v>
      </c>
      <c r="BP90" s="158">
        <v>18.545211999999999</v>
      </c>
      <c r="BQ90" s="158">
        <v>17.904194</v>
      </c>
      <c r="BR90" s="158">
        <v>16.738534999999999</v>
      </c>
      <c r="BS90" s="158">
        <v>14.297962929999997</v>
      </c>
      <c r="BT90" s="158">
        <v>13.080097299999998</v>
      </c>
      <c r="BU90" s="158">
        <v>11.470037099999999</v>
      </c>
      <c r="BV90" s="158">
        <v>12.475959119999999</v>
      </c>
      <c r="BW90" s="158">
        <v>9.6425249466657483</v>
      </c>
      <c r="BX90" s="158">
        <v>14.784030843881922</v>
      </c>
      <c r="BY90" s="158">
        <v>11.565908513843006</v>
      </c>
      <c r="BZ90" s="158">
        <v>10.031825925714223</v>
      </c>
      <c r="CA90" s="158">
        <v>11.307903075724091</v>
      </c>
      <c r="CB90" s="158">
        <v>11.563013553968972</v>
      </c>
      <c r="CC90" s="158">
        <v>11.872337838408605</v>
      </c>
      <c r="CD90" s="158">
        <v>12.683597097265775</v>
      </c>
      <c r="CE90" s="159">
        <v>13.045281160709074</v>
      </c>
    </row>
    <row r="91" spans="1:83" x14ac:dyDescent="0.35">
      <c r="A91" s="152"/>
      <c r="B91" s="53" t="s">
        <v>339</v>
      </c>
      <c r="C91" s="234" t="s">
        <v>231</v>
      </c>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v>320.9395900106818</v>
      </c>
      <c r="AI91" s="158">
        <v>352.75813604081998</v>
      </c>
      <c r="AJ91" s="158">
        <v>455.35323341022615</v>
      </c>
      <c r="AK91" s="158">
        <v>736.40552867942881</v>
      </c>
      <c r="AL91" s="158">
        <v>946.35929177961918</v>
      </c>
      <c r="AM91" s="158">
        <v>1119.0866247744702</v>
      </c>
      <c r="AN91" s="158">
        <v>1260.4022225303984</v>
      </c>
      <c r="AO91" s="158">
        <v>1413.4558865030046</v>
      </c>
      <c r="AP91" s="158">
        <v>1518.3915054319073</v>
      </c>
      <c r="AQ91" s="158">
        <v>1572.8116400781266</v>
      </c>
      <c r="AR91" s="158">
        <v>1819.8820000000001</v>
      </c>
      <c r="AS91" s="158">
        <v>2044.9829999999999</v>
      </c>
      <c r="AT91" s="158">
        <v>2323.52</v>
      </c>
      <c r="AU91" s="158">
        <v>2573.1280000000002</v>
      </c>
      <c r="AV91" s="158">
        <v>2807.8249999999998</v>
      </c>
      <c r="AW91" s="158">
        <v>3189.0050000000001</v>
      </c>
      <c r="AX91" s="158">
        <v>3402.2148963971672</v>
      </c>
      <c r="AY91" s="158">
        <v>3614.8473488867526</v>
      </c>
      <c r="AZ91" s="158">
        <v>3751.9206727282358</v>
      </c>
      <c r="BA91" s="158">
        <v>3788.0146137757624</v>
      </c>
      <c r="BB91" s="158">
        <v>3851.7417929521921</v>
      </c>
      <c r="BC91" s="158">
        <v>3997.2728888889624</v>
      </c>
      <c r="BD91" s="158">
        <v>4207.3417317175063</v>
      </c>
      <c r="BE91" s="158">
        <v>4458.6120397296809</v>
      </c>
      <c r="BF91" s="158">
        <v>4782.8062827579006</v>
      </c>
      <c r="BG91" s="158">
        <v>4439.9426964228405</v>
      </c>
      <c r="BH91" s="158">
        <v>4548.4601171225586</v>
      </c>
      <c r="BI91" s="158">
        <v>4563.9384927414358</v>
      </c>
      <c r="BJ91" s="158">
        <v>4861.4789099542368</v>
      </c>
      <c r="BK91" s="158">
        <v>4923.6027084858815</v>
      </c>
      <c r="BL91" s="158">
        <v>5503.9442212258709</v>
      </c>
      <c r="BM91" s="158">
        <v>5762.4397376097304</v>
      </c>
      <c r="BN91" s="158">
        <v>5948.9797621593234</v>
      </c>
      <c r="BO91" s="158">
        <v>6241.622946717006</v>
      </c>
      <c r="BP91" s="158">
        <v>6427.139962759471</v>
      </c>
      <c r="BQ91" s="158">
        <v>6544.0581409153201</v>
      </c>
      <c r="BR91" s="158">
        <v>6578.0549409279665</v>
      </c>
      <c r="BS91" s="158">
        <v>6527.4880116677159</v>
      </c>
      <c r="BT91" s="158">
        <v>6329.2889150000001</v>
      </c>
      <c r="BU91" s="158">
        <v>6088.1434402404884</v>
      </c>
      <c r="BV91" s="158">
        <v>5834.4756976856261</v>
      </c>
      <c r="BW91" s="158">
        <v>5767.3977925525187</v>
      </c>
      <c r="BX91" s="158">
        <v>5562.932235204551</v>
      </c>
      <c r="BY91" s="158">
        <v>5200.0929098580464</v>
      </c>
      <c r="BZ91" s="158">
        <v>5496.1592801248307</v>
      </c>
      <c r="CA91" s="158">
        <v>5654.397613965959</v>
      </c>
      <c r="CB91" s="158">
        <v>5849.5559453304104</v>
      </c>
      <c r="CC91" s="158">
        <v>5770.2668011566175</v>
      </c>
      <c r="CD91" s="158">
        <v>5600.8273971934368</v>
      </c>
      <c r="CE91" s="159">
        <v>5603.3417720730076</v>
      </c>
    </row>
    <row r="92" spans="1:83" x14ac:dyDescent="0.35">
      <c r="A92" s="152"/>
      <c r="B92" s="53" t="s">
        <v>340</v>
      </c>
      <c r="C92" s="234"/>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f t="shared" ref="AH92:BM92" si="20">AH93+AH94</f>
        <v>71.120099769629675</v>
      </c>
      <c r="AI92" s="158">
        <f t="shared" si="20"/>
        <v>83.345426824182638</v>
      </c>
      <c r="AJ92" s="158">
        <f t="shared" si="20"/>
        <v>94.370105250716534</v>
      </c>
      <c r="AK92" s="158">
        <f t="shared" si="20"/>
        <v>110.66288980977642</v>
      </c>
      <c r="AL92" s="158">
        <f t="shared" si="20"/>
        <v>128.61414610719504</v>
      </c>
      <c r="AM92" s="158">
        <f t="shared" si="20"/>
        <v>153.48687985122868</v>
      </c>
      <c r="AN92" s="158">
        <f t="shared" si="20"/>
        <v>191.30709195442361</v>
      </c>
      <c r="AO92" s="158">
        <f t="shared" si="20"/>
        <v>239.64154717188583</v>
      </c>
      <c r="AP92" s="158">
        <f t="shared" si="20"/>
        <v>311.95285567404869</v>
      </c>
      <c r="AQ92" s="158">
        <f t="shared" si="20"/>
        <v>390.60219982712812</v>
      </c>
      <c r="AR92" s="158">
        <f t="shared" si="20"/>
        <v>480.31102733848672</v>
      </c>
      <c r="AS92" s="158">
        <f t="shared" si="20"/>
        <v>594.5923392677048</v>
      </c>
      <c r="AT92" s="158">
        <f t="shared" si="20"/>
        <v>738.00186813463529</v>
      </c>
      <c r="AU92" s="158">
        <f t="shared" si="20"/>
        <v>936.37148480674375</v>
      </c>
      <c r="AV92" s="158">
        <f t="shared" si="20"/>
        <v>1056.2527841651299</v>
      </c>
      <c r="AW92" s="158">
        <f t="shared" si="20"/>
        <v>1173.2518869262608</v>
      </c>
      <c r="AX92" s="158">
        <f t="shared" si="20"/>
        <v>1248.152478671044</v>
      </c>
      <c r="AY92" s="158">
        <f t="shared" si="20"/>
        <v>1072.0921882684913</v>
      </c>
      <c r="AZ92" s="158">
        <f t="shared" si="20"/>
        <v>868.89486843650786</v>
      </c>
      <c r="BA92" s="158">
        <f t="shared" si="20"/>
        <v>667.92788305449221</v>
      </c>
      <c r="BB92" s="158">
        <f t="shared" si="20"/>
        <v>430.74825690999194</v>
      </c>
      <c r="BC92" s="158">
        <f t="shared" si="20"/>
        <v>160.73253085948892</v>
      </c>
      <c r="BD92" s="158">
        <f t="shared" si="20"/>
        <v>3.0840000000000001</v>
      </c>
      <c r="BE92" s="158">
        <f t="shared" si="20"/>
        <v>0</v>
      </c>
      <c r="BF92" s="158">
        <f t="shared" si="20"/>
        <v>0</v>
      </c>
      <c r="BG92" s="158">
        <f t="shared" si="20"/>
        <v>0</v>
      </c>
      <c r="BH92" s="158">
        <f t="shared" si="20"/>
        <v>0</v>
      </c>
      <c r="BI92" s="158">
        <f t="shared" si="20"/>
        <v>0</v>
      </c>
      <c r="BJ92" s="158">
        <f t="shared" si="20"/>
        <v>0</v>
      </c>
      <c r="BK92" s="158">
        <f t="shared" si="20"/>
        <v>0</v>
      </c>
      <c r="BL92" s="158">
        <f t="shared" si="20"/>
        <v>0</v>
      </c>
      <c r="BM92" s="158">
        <f t="shared" si="20"/>
        <v>0</v>
      </c>
      <c r="BN92" s="158">
        <f t="shared" ref="BN92:CE92" si="21">BN93+BN94</f>
        <v>0</v>
      </c>
      <c r="BO92" s="158">
        <f t="shared" si="21"/>
        <v>0</v>
      </c>
      <c r="BP92" s="158">
        <f t="shared" si="21"/>
        <v>0</v>
      </c>
      <c r="BQ92" s="158">
        <f t="shared" si="21"/>
        <v>0</v>
      </c>
      <c r="BR92" s="158">
        <f t="shared" si="21"/>
        <v>0</v>
      </c>
      <c r="BS92" s="158">
        <f t="shared" si="21"/>
        <v>0</v>
      </c>
      <c r="BT92" s="158">
        <f t="shared" si="21"/>
        <v>0</v>
      </c>
      <c r="BU92" s="158">
        <f t="shared" si="21"/>
        <v>0</v>
      </c>
      <c r="BV92" s="158">
        <f t="shared" si="21"/>
        <v>0</v>
      </c>
      <c r="BW92" s="158">
        <f t="shared" si="21"/>
        <v>2.1003145289859842E-3</v>
      </c>
      <c r="BX92" s="158">
        <f t="shared" si="21"/>
        <v>2.1003145289859842E-3</v>
      </c>
      <c r="BY92" s="158">
        <f t="shared" si="21"/>
        <v>0</v>
      </c>
      <c r="BZ92" s="158">
        <f t="shared" si="21"/>
        <v>0</v>
      </c>
      <c r="CA92" s="158">
        <f t="shared" si="21"/>
        <v>0</v>
      </c>
      <c r="CB92" s="158">
        <f t="shared" si="21"/>
        <v>0</v>
      </c>
      <c r="CC92" s="158">
        <f t="shared" si="21"/>
        <v>0</v>
      </c>
      <c r="CD92" s="158">
        <f t="shared" si="21"/>
        <v>0</v>
      </c>
      <c r="CE92" s="159">
        <f t="shared" si="21"/>
        <v>0</v>
      </c>
    </row>
    <row r="93" spans="1:83" x14ac:dyDescent="0.35">
      <c r="A93" s="152"/>
      <c r="B93" s="74" t="s">
        <v>334</v>
      </c>
      <c r="C93" s="234" t="s">
        <v>231</v>
      </c>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v>71.120099769629675</v>
      </c>
      <c r="AI93" s="158">
        <v>83.242863686781405</v>
      </c>
      <c r="AJ93" s="158">
        <v>94.031094765553775</v>
      </c>
      <c r="AK93" s="158">
        <v>109.78057859312652</v>
      </c>
      <c r="AL93" s="158">
        <v>126.77669589378296</v>
      </c>
      <c r="AM93" s="158">
        <v>151.11139023287083</v>
      </c>
      <c r="AN93" s="158">
        <v>187.43216636458706</v>
      </c>
      <c r="AO93" s="158">
        <v>233.95503639362974</v>
      </c>
      <c r="AP93" s="158">
        <v>301.99596749420692</v>
      </c>
      <c r="AQ93" s="158">
        <v>375.37745151689109</v>
      </c>
      <c r="AR93" s="158">
        <v>458.75205236600652</v>
      </c>
      <c r="AS93" s="158">
        <v>563.46764543914014</v>
      </c>
      <c r="AT93" s="158">
        <v>693.67776212835031</v>
      </c>
      <c r="AU93" s="158">
        <v>872.69164712956422</v>
      </c>
      <c r="AV93" s="158">
        <v>977.77696232569713</v>
      </c>
      <c r="AW93" s="158">
        <v>1075.4495006467575</v>
      </c>
      <c r="AX93" s="158">
        <v>1132.0969886808366</v>
      </c>
      <c r="AY93" s="158">
        <v>956.44585808371539</v>
      </c>
      <c r="AZ93" s="158">
        <v>767.62193724510246</v>
      </c>
      <c r="BA93" s="158">
        <v>589.26139928678288</v>
      </c>
      <c r="BB93" s="158">
        <v>376.793301450684</v>
      </c>
      <c r="BC93" s="158">
        <v>140.4782449682954</v>
      </c>
      <c r="BD93" s="158">
        <v>3.0840000000000001</v>
      </c>
      <c r="BE93" s="158">
        <v>0</v>
      </c>
      <c r="BF93" s="158">
        <v>0</v>
      </c>
      <c r="BG93" s="158">
        <v>0</v>
      </c>
      <c r="BH93" s="158">
        <v>0</v>
      </c>
      <c r="BI93" s="158">
        <v>0</v>
      </c>
      <c r="BJ93" s="158">
        <v>0</v>
      </c>
      <c r="BK93" s="158">
        <v>0</v>
      </c>
      <c r="BL93" s="158">
        <v>0</v>
      </c>
      <c r="BM93" s="158">
        <v>0</v>
      </c>
      <c r="BN93" s="158">
        <v>0</v>
      </c>
      <c r="BO93" s="158">
        <v>0</v>
      </c>
      <c r="BP93" s="158">
        <v>0</v>
      </c>
      <c r="BQ93" s="158">
        <v>0</v>
      </c>
      <c r="BR93" s="158">
        <v>0</v>
      </c>
      <c r="BS93" s="158">
        <v>0</v>
      </c>
      <c r="BT93" s="158">
        <v>0</v>
      </c>
      <c r="BU93" s="158">
        <v>0</v>
      </c>
      <c r="BV93" s="158">
        <v>0</v>
      </c>
      <c r="BW93" s="158">
        <v>1.0501572644929921E-3</v>
      </c>
      <c r="BX93" s="158">
        <v>1.0501572644929921E-3</v>
      </c>
      <c r="BY93" s="158">
        <v>0</v>
      </c>
      <c r="BZ93" s="158">
        <v>0</v>
      </c>
      <c r="CA93" s="158">
        <v>0</v>
      </c>
      <c r="CB93" s="158">
        <v>0</v>
      </c>
      <c r="CC93" s="158">
        <v>0</v>
      </c>
      <c r="CD93" s="158">
        <v>0</v>
      </c>
      <c r="CE93" s="159">
        <v>0</v>
      </c>
    </row>
    <row r="94" spans="1:83" s="109" customFormat="1" x14ac:dyDescent="0.35">
      <c r="A94" s="170"/>
      <c r="B94" s="74" t="s">
        <v>335</v>
      </c>
      <c r="C94" s="234" t="s">
        <v>231</v>
      </c>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158">
        <v>0</v>
      </c>
      <c r="AI94" s="158">
        <v>0.10256313740122944</v>
      </c>
      <c r="AJ94" s="158">
        <v>0.339010485162763</v>
      </c>
      <c r="AK94" s="158">
        <v>0.88231121664990164</v>
      </c>
      <c r="AL94" s="158">
        <v>1.8374502134120854</v>
      </c>
      <c r="AM94" s="158">
        <v>2.3754896183578387</v>
      </c>
      <c r="AN94" s="158">
        <v>3.874925589836558</v>
      </c>
      <c r="AO94" s="158">
        <v>5.6865107782560864</v>
      </c>
      <c r="AP94" s="158">
        <v>9.9568881798417888</v>
      </c>
      <c r="AQ94" s="158">
        <v>15.224748310237054</v>
      </c>
      <c r="AR94" s="158">
        <v>21.558974972480229</v>
      </c>
      <c r="AS94" s="158">
        <v>31.124693828564666</v>
      </c>
      <c r="AT94" s="158">
        <v>44.324106006285028</v>
      </c>
      <c r="AU94" s="158">
        <v>63.679837677179577</v>
      </c>
      <c r="AV94" s="158">
        <v>78.475821839432896</v>
      </c>
      <c r="AW94" s="158">
        <v>97.802386279503267</v>
      </c>
      <c r="AX94" s="158">
        <v>116.05548999020743</v>
      </c>
      <c r="AY94" s="158">
        <v>115.64633018477583</v>
      </c>
      <c r="AZ94" s="158">
        <v>101.27293119140541</v>
      </c>
      <c r="BA94" s="158">
        <v>78.666483767709352</v>
      </c>
      <c r="BB94" s="158">
        <v>53.954955459307946</v>
      </c>
      <c r="BC94" s="158">
        <v>20.254285891193518</v>
      </c>
      <c r="BD94" s="158">
        <v>0</v>
      </c>
      <c r="BE94" s="158">
        <v>0</v>
      </c>
      <c r="BF94" s="158">
        <v>0</v>
      </c>
      <c r="BG94" s="158">
        <v>0</v>
      </c>
      <c r="BH94" s="158">
        <v>0</v>
      </c>
      <c r="BI94" s="158">
        <v>0</v>
      </c>
      <c r="BJ94" s="158">
        <v>0</v>
      </c>
      <c r="BK94" s="158">
        <v>0</v>
      </c>
      <c r="BL94" s="158">
        <v>0</v>
      </c>
      <c r="BM94" s="158">
        <v>0</v>
      </c>
      <c r="BN94" s="158">
        <v>0</v>
      </c>
      <c r="BO94" s="158">
        <v>0</v>
      </c>
      <c r="BP94" s="158">
        <v>0</v>
      </c>
      <c r="BQ94" s="158">
        <v>0</v>
      </c>
      <c r="BR94" s="158">
        <v>0</v>
      </c>
      <c r="BS94" s="158">
        <v>0</v>
      </c>
      <c r="BT94" s="158">
        <v>0</v>
      </c>
      <c r="BU94" s="158">
        <v>0</v>
      </c>
      <c r="BV94" s="158">
        <v>0</v>
      </c>
      <c r="BW94" s="158">
        <v>1.0501572644929921E-3</v>
      </c>
      <c r="BX94" s="158">
        <v>1.0501572644929921E-3</v>
      </c>
      <c r="BY94" s="158">
        <v>0</v>
      </c>
      <c r="BZ94" s="158">
        <v>0</v>
      </c>
      <c r="CA94" s="158">
        <v>0</v>
      </c>
      <c r="CB94" s="158">
        <v>0</v>
      </c>
      <c r="CC94" s="158">
        <v>0</v>
      </c>
      <c r="CD94" s="158">
        <v>0</v>
      </c>
      <c r="CE94" s="159">
        <v>0</v>
      </c>
    </row>
    <row r="95" spans="1:83" ht="25.5" customHeight="1" x14ac:dyDescent="0.35">
      <c r="A95" s="152"/>
      <c r="B95" s="53" t="s">
        <v>327</v>
      </c>
      <c r="C95" s="234"/>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v>558.19701834134617</v>
      </c>
      <c r="AI95" s="158">
        <v>620.88224500000001</v>
      </c>
      <c r="AJ95" s="158">
        <v>724.58276230769229</v>
      </c>
      <c r="AK95" s="158">
        <v>921.07746999999995</v>
      </c>
      <c r="AL95" s="158">
        <v>935.84200699999997</v>
      </c>
      <c r="AM95" s="158">
        <v>980.17922024999996</v>
      </c>
      <c r="AN95" s="158">
        <v>1183.0227809999999</v>
      </c>
      <c r="AO95" s="158">
        <v>1364.9896094285714</v>
      </c>
      <c r="AP95" s="158">
        <v>1451.7818833333333</v>
      </c>
      <c r="AQ95" s="158">
        <v>1562.8152170000001</v>
      </c>
      <c r="AR95" s="158">
        <v>1833.6015796666668</v>
      </c>
      <c r="AS95" s="158">
        <v>2026.8344213333332</v>
      </c>
      <c r="AT95" s="158">
        <v>2277.7609313333332</v>
      </c>
      <c r="AU95" s="158">
        <v>2724.8265649999998</v>
      </c>
      <c r="AV95" s="158">
        <v>3689.2059093333332</v>
      </c>
      <c r="AW95" s="158">
        <v>3895.6549436666664</v>
      </c>
      <c r="AX95" s="158">
        <v>3925.5360000000001</v>
      </c>
      <c r="AY95" s="158">
        <v>3841.1390000000001</v>
      </c>
      <c r="AZ95" s="158">
        <v>3764.2959999999998</v>
      </c>
      <c r="BA95" s="158">
        <v>3721.3679999999999</v>
      </c>
      <c r="BB95" s="158">
        <v>3565.866</v>
      </c>
      <c r="BC95" s="158">
        <v>3725.9639999999999</v>
      </c>
      <c r="BD95" s="158">
        <v>4031.8580000000002</v>
      </c>
      <c r="BE95" s="158">
        <v>4416.0640000000003</v>
      </c>
      <c r="BF95" s="158">
        <v>4405.0969999999998</v>
      </c>
      <c r="BG95" s="158">
        <v>2470.8219999999997</v>
      </c>
      <c r="BH95" s="238">
        <v>0</v>
      </c>
      <c r="BI95" s="158">
        <v>0</v>
      </c>
      <c r="BJ95" s="158">
        <v>0</v>
      </c>
      <c r="BK95" s="158">
        <v>0</v>
      </c>
      <c r="BL95" s="158">
        <v>0</v>
      </c>
      <c r="BM95" s="158">
        <v>0</v>
      </c>
      <c r="BN95" s="158">
        <v>0</v>
      </c>
      <c r="BO95" s="158">
        <v>0</v>
      </c>
      <c r="BP95" s="158">
        <v>0</v>
      </c>
      <c r="BQ95" s="158">
        <v>0</v>
      </c>
      <c r="BR95" s="158">
        <v>0</v>
      </c>
      <c r="BS95" s="158">
        <v>0</v>
      </c>
      <c r="BT95" s="158">
        <v>0</v>
      </c>
      <c r="BU95" s="158">
        <v>0</v>
      </c>
      <c r="BV95" s="158">
        <v>0</v>
      </c>
      <c r="BW95" s="158">
        <v>0</v>
      </c>
      <c r="BX95" s="158">
        <v>0</v>
      </c>
      <c r="BY95" s="158">
        <v>0</v>
      </c>
      <c r="BZ95" s="158">
        <v>0</v>
      </c>
      <c r="CA95" s="158">
        <v>0</v>
      </c>
      <c r="CB95" s="158">
        <v>0</v>
      </c>
      <c r="CC95" s="158">
        <v>0</v>
      </c>
      <c r="CD95" s="158">
        <v>0</v>
      </c>
      <c r="CE95" s="159">
        <v>0</v>
      </c>
    </row>
    <row r="96" spans="1:83" x14ac:dyDescent="0.35">
      <c r="A96" s="152"/>
      <c r="B96" s="74" t="s">
        <v>341</v>
      </c>
      <c r="C96" s="234" t="s">
        <v>231</v>
      </c>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v>0</v>
      </c>
      <c r="AI96" s="158">
        <v>7.9208541951414011</v>
      </c>
      <c r="AJ96" s="158">
        <v>14.257537551254522</v>
      </c>
      <c r="AK96" s="158">
        <v>18.217964648825223</v>
      </c>
      <c r="AL96" s="158">
        <v>30.891331361051463</v>
      </c>
      <c r="AM96" s="158">
        <v>82.376883629470569</v>
      </c>
      <c r="AN96" s="158">
        <v>158.41708390282801</v>
      </c>
      <c r="AO96" s="158">
        <v>275.64572599092071</v>
      </c>
      <c r="AP96" s="158">
        <v>396.04270975706999</v>
      </c>
      <c r="AQ96" s="158">
        <v>531.48931649398799</v>
      </c>
      <c r="AR96" s="158">
        <v>695.45099833341499</v>
      </c>
      <c r="AS96" s="158">
        <v>875.25438856312473</v>
      </c>
      <c r="AT96" s="158">
        <v>1012.7680845889809</v>
      </c>
      <c r="AU96" s="158">
        <v>1284.9325956024427</v>
      </c>
      <c r="AV96" s="158">
        <v>1549.3917064717893</v>
      </c>
      <c r="AW96" s="158">
        <v>1694.465297394725</v>
      </c>
      <c r="AX96" s="158">
        <v>1703.4202564991706</v>
      </c>
      <c r="AY96" s="158">
        <v>1500.1314740626374</v>
      </c>
      <c r="AZ96" s="158">
        <v>1421.519831098472</v>
      </c>
      <c r="BA96" s="158">
        <v>1299.9456455967315</v>
      </c>
      <c r="BB96" s="158">
        <v>1181.8139462800841</v>
      </c>
      <c r="BC96" s="158">
        <v>1112.7124440704331</v>
      </c>
      <c r="BD96" s="158">
        <v>1077.816952234662</v>
      </c>
      <c r="BE96" s="158">
        <v>1056.9938777475572</v>
      </c>
      <c r="BF96" s="158">
        <v>607.92077511202979</v>
      </c>
      <c r="BG96" s="158">
        <v>239.26332801532695</v>
      </c>
      <c r="BH96" s="238">
        <v>0</v>
      </c>
      <c r="BI96" s="158">
        <v>0</v>
      </c>
      <c r="BJ96" s="158">
        <v>0</v>
      </c>
      <c r="BK96" s="158">
        <v>0</v>
      </c>
      <c r="BL96" s="158">
        <v>0</v>
      </c>
      <c r="BM96" s="158">
        <v>0</v>
      </c>
      <c r="BN96" s="158">
        <v>0</v>
      </c>
      <c r="BO96" s="158">
        <v>0</v>
      </c>
      <c r="BP96" s="158">
        <v>0</v>
      </c>
      <c r="BQ96" s="158">
        <v>0</v>
      </c>
      <c r="BR96" s="158">
        <v>0</v>
      </c>
      <c r="BS96" s="158">
        <v>0</v>
      </c>
      <c r="BT96" s="158">
        <v>0</v>
      </c>
      <c r="BU96" s="158">
        <v>0</v>
      </c>
      <c r="BV96" s="158">
        <v>0</v>
      </c>
      <c r="BW96" s="158">
        <v>0</v>
      </c>
      <c r="BX96" s="158">
        <v>0</v>
      </c>
      <c r="BY96" s="158">
        <v>0</v>
      </c>
      <c r="BZ96" s="158">
        <v>0</v>
      </c>
      <c r="CA96" s="158">
        <v>0</v>
      </c>
      <c r="CB96" s="158">
        <v>0</v>
      </c>
      <c r="CC96" s="158">
        <v>0</v>
      </c>
      <c r="CD96" s="158">
        <v>0</v>
      </c>
      <c r="CE96" s="159">
        <v>0</v>
      </c>
    </row>
    <row r="97" spans="1:83" x14ac:dyDescent="0.35">
      <c r="A97" s="152"/>
      <c r="B97" s="74" t="s">
        <v>342</v>
      </c>
      <c r="C97" s="234" t="s">
        <v>231</v>
      </c>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f t="shared" ref="AH97:BM97" si="22">AH95-AH96</f>
        <v>558.19701834134617</v>
      </c>
      <c r="AI97" s="158">
        <f t="shared" si="22"/>
        <v>612.96139080485864</v>
      </c>
      <c r="AJ97" s="158">
        <f t="shared" si="22"/>
        <v>710.32522475643782</v>
      </c>
      <c r="AK97" s="158">
        <f t="shared" si="22"/>
        <v>902.85950535117468</v>
      </c>
      <c r="AL97" s="158">
        <f t="shared" si="22"/>
        <v>904.9506756389485</v>
      </c>
      <c r="AM97" s="158">
        <f t="shared" si="22"/>
        <v>897.80233662052933</v>
      </c>
      <c r="AN97" s="158">
        <f t="shared" si="22"/>
        <v>1024.605697097172</v>
      </c>
      <c r="AO97" s="158">
        <f t="shared" si="22"/>
        <v>1089.3438834376507</v>
      </c>
      <c r="AP97" s="158">
        <f t="shared" si="22"/>
        <v>1055.7391735762633</v>
      </c>
      <c r="AQ97" s="158">
        <f t="shared" si="22"/>
        <v>1031.3259005060122</v>
      </c>
      <c r="AR97" s="158">
        <f t="shared" si="22"/>
        <v>1138.1505813332519</v>
      </c>
      <c r="AS97" s="158">
        <f t="shared" si="22"/>
        <v>1151.5800327702086</v>
      </c>
      <c r="AT97" s="158">
        <f t="shared" si="22"/>
        <v>1264.9928467443524</v>
      </c>
      <c r="AU97" s="158">
        <f t="shared" si="22"/>
        <v>1439.8939693975572</v>
      </c>
      <c r="AV97" s="158">
        <f t="shared" si="22"/>
        <v>2139.8142028615439</v>
      </c>
      <c r="AW97" s="158">
        <f t="shared" si="22"/>
        <v>2201.1896462719415</v>
      </c>
      <c r="AX97" s="158">
        <f t="shared" si="22"/>
        <v>2222.1157435008295</v>
      </c>
      <c r="AY97" s="158">
        <f t="shared" si="22"/>
        <v>2341.0075259373625</v>
      </c>
      <c r="AZ97" s="158">
        <f t="shared" si="22"/>
        <v>2342.7761689015279</v>
      </c>
      <c r="BA97" s="158">
        <f t="shared" si="22"/>
        <v>2421.4223544032684</v>
      </c>
      <c r="BB97" s="158">
        <f t="shared" si="22"/>
        <v>2384.0520537199159</v>
      </c>
      <c r="BC97" s="158">
        <f t="shared" si="22"/>
        <v>2613.2515559295671</v>
      </c>
      <c r="BD97" s="158">
        <f t="shared" si="22"/>
        <v>2954.0410477653381</v>
      </c>
      <c r="BE97" s="158">
        <f t="shared" si="22"/>
        <v>3359.0701222524431</v>
      </c>
      <c r="BF97" s="158">
        <f t="shared" si="22"/>
        <v>3797.17622488797</v>
      </c>
      <c r="BG97" s="158">
        <f t="shared" si="22"/>
        <v>2231.5586719846729</v>
      </c>
      <c r="BH97" s="238">
        <f t="shared" si="22"/>
        <v>0</v>
      </c>
      <c r="BI97" s="158">
        <f t="shared" si="22"/>
        <v>0</v>
      </c>
      <c r="BJ97" s="158">
        <f t="shared" si="22"/>
        <v>0</v>
      </c>
      <c r="BK97" s="158">
        <f t="shared" si="22"/>
        <v>0</v>
      </c>
      <c r="BL97" s="158">
        <f t="shared" si="22"/>
        <v>0</v>
      </c>
      <c r="BM97" s="158">
        <f t="shared" si="22"/>
        <v>0</v>
      </c>
      <c r="BN97" s="158">
        <f t="shared" ref="BN97:CE97" si="23">BN95-BN96</f>
        <v>0</v>
      </c>
      <c r="BO97" s="158">
        <f t="shared" si="23"/>
        <v>0</v>
      </c>
      <c r="BP97" s="158">
        <f t="shared" si="23"/>
        <v>0</v>
      </c>
      <c r="BQ97" s="158">
        <f t="shared" si="23"/>
        <v>0</v>
      </c>
      <c r="BR97" s="158">
        <f t="shared" si="23"/>
        <v>0</v>
      </c>
      <c r="BS97" s="158">
        <f t="shared" si="23"/>
        <v>0</v>
      </c>
      <c r="BT97" s="158">
        <f t="shared" si="23"/>
        <v>0</v>
      </c>
      <c r="BU97" s="158">
        <f t="shared" si="23"/>
        <v>0</v>
      </c>
      <c r="BV97" s="158">
        <f t="shared" si="23"/>
        <v>0</v>
      </c>
      <c r="BW97" s="158">
        <f t="shared" si="23"/>
        <v>0</v>
      </c>
      <c r="BX97" s="158">
        <f t="shared" si="23"/>
        <v>0</v>
      </c>
      <c r="BY97" s="158">
        <f t="shared" si="23"/>
        <v>0</v>
      </c>
      <c r="BZ97" s="158">
        <f t="shared" si="23"/>
        <v>0</v>
      </c>
      <c r="CA97" s="158">
        <f t="shared" si="23"/>
        <v>0</v>
      </c>
      <c r="CB97" s="158">
        <f t="shared" si="23"/>
        <v>0</v>
      </c>
      <c r="CC97" s="158">
        <f t="shared" si="23"/>
        <v>0</v>
      </c>
      <c r="CD97" s="158">
        <f t="shared" si="23"/>
        <v>0</v>
      </c>
      <c r="CE97" s="159">
        <f t="shared" si="23"/>
        <v>0</v>
      </c>
    </row>
    <row r="98" spans="1:83" x14ac:dyDescent="0.35">
      <c r="A98" s="152"/>
      <c r="B98" s="53" t="s">
        <v>28</v>
      </c>
      <c r="C98" s="234" t="s">
        <v>222</v>
      </c>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v>91.262499560531367</v>
      </c>
      <c r="AI98" s="158">
        <v>103.80069695625174</v>
      </c>
      <c r="AJ98" s="158">
        <v>121.76127077426457</v>
      </c>
      <c r="AK98" s="158">
        <v>137.77699458183082</v>
      </c>
      <c r="AL98" s="158">
        <v>161.17497585640393</v>
      </c>
      <c r="AM98" s="158">
        <v>164.70251240474516</v>
      </c>
      <c r="AN98" s="158">
        <v>160.96340859211983</v>
      </c>
      <c r="AO98" s="158">
        <v>166.80453557865985</v>
      </c>
      <c r="AP98" s="158">
        <v>206.18510032540726</v>
      </c>
      <c r="AQ98" s="158">
        <v>207.26249382688911</v>
      </c>
      <c r="AR98" s="158">
        <v>211.38706882608795</v>
      </c>
      <c r="AS98" s="158">
        <v>215.27977754727789</v>
      </c>
      <c r="AT98" s="158">
        <v>235.70115647812503</v>
      </c>
      <c r="AU98" s="158">
        <v>257.99286127491263</v>
      </c>
      <c r="AV98" s="158">
        <v>267.98866426036761</v>
      </c>
      <c r="AW98" s="158">
        <v>284.03278414127828</v>
      </c>
      <c r="AX98" s="158">
        <v>285.36345330917931</v>
      </c>
      <c r="AY98" s="158">
        <v>294.47974701659587</v>
      </c>
      <c r="AZ98" s="158">
        <v>283.94561406260419</v>
      </c>
      <c r="BA98" s="158">
        <v>285.69479052502197</v>
      </c>
      <c r="BB98" s="158">
        <v>288.39579507576605</v>
      </c>
      <c r="BC98" s="158">
        <v>287.72895339201409</v>
      </c>
      <c r="BD98" s="158">
        <v>302.517</v>
      </c>
      <c r="BE98" s="158">
        <v>312.64282803876375</v>
      </c>
      <c r="BF98" s="158">
        <v>322.64659863649956</v>
      </c>
      <c r="BG98" s="158">
        <v>309.3976731616396</v>
      </c>
      <c r="BH98" s="158">
        <v>330.18399999999997</v>
      </c>
      <c r="BI98" s="158">
        <v>330.53825465994976</v>
      </c>
      <c r="BJ98" s="158">
        <v>340.63572311626842</v>
      </c>
      <c r="BK98" s="158">
        <v>371.72985676896826</v>
      </c>
      <c r="BL98" s="158">
        <v>464.39973457231906</v>
      </c>
      <c r="BM98" s="158">
        <v>487.08424146343594</v>
      </c>
      <c r="BN98" s="158">
        <v>484.86130253975915</v>
      </c>
      <c r="BO98" s="158">
        <v>494.77155401036845</v>
      </c>
      <c r="BP98" s="158">
        <v>516.05253575374229</v>
      </c>
      <c r="BQ98" s="158">
        <v>525.97628279179287</v>
      </c>
      <c r="BR98" s="158">
        <v>539.9856842410652</v>
      </c>
      <c r="BS98" s="158">
        <v>544.97933445687295</v>
      </c>
      <c r="BT98" s="158">
        <v>505.74559385328251</v>
      </c>
      <c r="BU98" s="158">
        <v>500.76145833422174</v>
      </c>
      <c r="BV98" s="158">
        <v>506.49665626731218</v>
      </c>
      <c r="BW98" s="158">
        <v>502.02840392974463</v>
      </c>
      <c r="BX98" s="158">
        <v>435.93777034601516</v>
      </c>
      <c r="BY98" s="158">
        <v>431.53956718534317</v>
      </c>
      <c r="BZ98" s="158">
        <v>435.0694657575138</v>
      </c>
      <c r="CA98" s="158">
        <v>471.11988219181876</v>
      </c>
      <c r="CB98" s="158">
        <v>489.27623918548454</v>
      </c>
      <c r="CC98" s="158">
        <v>478.33990493883118</v>
      </c>
      <c r="CD98" s="158">
        <v>461.69413300888203</v>
      </c>
      <c r="CE98" s="159">
        <v>445.62823539729351</v>
      </c>
    </row>
    <row r="99" spans="1:83" x14ac:dyDescent="0.35">
      <c r="A99" s="152"/>
      <c r="B99" s="53" t="s">
        <v>256</v>
      </c>
      <c r="C99" s="234" t="s">
        <v>222</v>
      </c>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f>Industrial_injuries_benefits!BL15</f>
        <v>5.5109329999999996</v>
      </c>
      <c r="BM99" s="158">
        <f>Industrial_injuries_benefits!BM15</f>
        <v>7.0408049999999998</v>
      </c>
      <c r="BN99" s="158">
        <f>Industrial_injuries_benefits!BN15</f>
        <v>9.2482140000000008</v>
      </c>
      <c r="BO99" s="158">
        <f>Industrial_injuries_benefits!BO15</f>
        <v>9.5133209999999995</v>
      </c>
      <c r="BP99" s="158">
        <f>Industrial_injuries_benefits!BP15</f>
        <v>9.4075343484310903</v>
      </c>
      <c r="BQ99" s="158">
        <f>Industrial_injuries_benefits!BQ15</f>
        <v>9.2168086836232543</v>
      </c>
      <c r="BR99" s="158">
        <f>Industrial_injuries_benefits!BR15</f>
        <v>37.532187830000005</v>
      </c>
      <c r="BS99" s="158">
        <f>Industrial_injuries_benefits!BS15</f>
        <v>43.794516459999997</v>
      </c>
      <c r="BT99" s="158">
        <f>Industrial_injuries_benefits!BT15</f>
        <v>41.280517799999998</v>
      </c>
      <c r="BU99" s="158">
        <f>Industrial_injuries_benefits!BU15</f>
        <v>48.629247100000001</v>
      </c>
      <c r="BV99" s="158">
        <f>Industrial_injuries_benefits!BV15</f>
        <v>41.032349681177138</v>
      </c>
      <c r="BW99" s="158">
        <f>Industrial_injuries_benefits!BW15</f>
        <v>43.885255000000001</v>
      </c>
      <c r="BX99" s="158">
        <f>Industrial_injuries_benefits!BX15</f>
        <v>41.886665799999996</v>
      </c>
      <c r="BY99" s="158">
        <f>Industrial_injuries_benefits!BY15</f>
        <v>41.936323200000004</v>
      </c>
      <c r="BZ99" s="158">
        <f>Industrial_injuries_benefits!BZ15</f>
        <v>41.223483928262851</v>
      </c>
      <c r="CA99" s="158">
        <f>Industrial_injuries_benefits!CA15</f>
        <v>42.423769247809695</v>
      </c>
      <c r="CB99" s="158">
        <f>Industrial_injuries_benefits!CB15</f>
        <v>43.026740136763365</v>
      </c>
      <c r="CC99" s="158">
        <f>Industrial_injuries_benefits!CC15</f>
        <v>42.632828864588191</v>
      </c>
      <c r="CD99" s="158">
        <f>Industrial_injuries_benefits!CD15</f>
        <v>42.213745720955835</v>
      </c>
      <c r="CE99" s="159">
        <f>Industrial_injuries_benefits!CE15</f>
        <v>41.947224631673819</v>
      </c>
    </row>
    <row r="100" spans="1:83" ht="25.5" customHeight="1" x14ac:dyDescent="0.35">
      <c r="A100" s="152"/>
      <c r="B100" s="53" t="s">
        <v>257</v>
      </c>
      <c r="C100" s="234" t="s">
        <v>222</v>
      </c>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v>0</v>
      </c>
      <c r="AI100" s="158">
        <v>2.5040601381900864</v>
      </c>
      <c r="AJ100" s="158">
        <v>14.800556381209555</v>
      </c>
      <c r="AK100" s="158">
        <v>29.564003868881628</v>
      </c>
      <c r="AL100" s="158">
        <v>48.774724864415802</v>
      </c>
      <c r="AM100" s="158">
        <v>70.789860916671742</v>
      </c>
      <c r="AN100" s="158">
        <v>91.778399466759709</v>
      </c>
      <c r="AO100" s="158">
        <v>120.04963148345799</v>
      </c>
      <c r="AP100" s="158">
        <v>158.18664637822221</v>
      </c>
      <c r="AQ100" s="158">
        <v>194.28923746009318</v>
      </c>
      <c r="AR100" s="158">
        <v>231.47695253397123</v>
      </c>
      <c r="AS100" s="158">
        <v>275.4664856201332</v>
      </c>
      <c r="AT100" s="158">
        <v>327.80330566111519</v>
      </c>
      <c r="AU100" s="158">
        <v>402.55406630219051</v>
      </c>
      <c r="AV100" s="158">
        <v>25.893038406080755</v>
      </c>
      <c r="AW100" s="158">
        <v>0</v>
      </c>
      <c r="AX100" s="158">
        <v>0</v>
      </c>
      <c r="AY100" s="158">
        <v>0</v>
      </c>
      <c r="AZ100" s="158">
        <v>0</v>
      </c>
      <c r="BA100" s="158">
        <v>0</v>
      </c>
      <c r="BB100" s="158">
        <v>0</v>
      </c>
      <c r="BC100" s="158">
        <v>0</v>
      </c>
      <c r="BD100" s="158">
        <v>0</v>
      </c>
      <c r="BE100" s="158">
        <v>0</v>
      </c>
      <c r="BF100" s="158">
        <v>0</v>
      </c>
      <c r="BG100" s="158">
        <v>0</v>
      </c>
      <c r="BH100" s="158">
        <v>0</v>
      </c>
      <c r="BI100" s="158">
        <v>0</v>
      </c>
      <c r="BJ100" s="158">
        <v>0</v>
      </c>
      <c r="BK100" s="158">
        <v>0</v>
      </c>
      <c r="BL100" s="158">
        <v>0</v>
      </c>
      <c r="BM100" s="158">
        <v>0</v>
      </c>
      <c r="BN100" s="158">
        <v>0</v>
      </c>
      <c r="BO100" s="158">
        <v>0</v>
      </c>
      <c r="BP100" s="158">
        <v>0</v>
      </c>
      <c r="BQ100" s="158">
        <v>0</v>
      </c>
      <c r="BR100" s="158">
        <v>0</v>
      </c>
      <c r="BS100" s="158">
        <v>0</v>
      </c>
      <c r="BT100" s="158">
        <v>0</v>
      </c>
      <c r="BU100" s="158">
        <v>0</v>
      </c>
      <c r="BV100" s="158">
        <v>0</v>
      </c>
      <c r="BW100" s="158">
        <v>0</v>
      </c>
      <c r="BX100" s="158">
        <v>0</v>
      </c>
      <c r="BY100" s="158">
        <v>0</v>
      </c>
      <c r="BZ100" s="158">
        <v>0</v>
      </c>
      <c r="CA100" s="158">
        <v>0</v>
      </c>
      <c r="CB100" s="158">
        <v>0</v>
      </c>
      <c r="CC100" s="158">
        <v>0</v>
      </c>
      <c r="CD100" s="158">
        <v>0</v>
      </c>
      <c r="CE100" s="159">
        <v>0</v>
      </c>
    </row>
    <row r="101" spans="1:83" x14ac:dyDescent="0.35">
      <c r="A101" s="152"/>
      <c r="B101" s="53" t="s">
        <v>352</v>
      </c>
      <c r="C101" s="157" t="s">
        <v>222</v>
      </c>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v>0</v>
      </c>
      <c r="AI101" s="158">
        <v>0</v>
      </c>
      <c r="AJ101" s="158">
        <v>0</v>
      </c>
      <c r="AK101" s="158">
        <v>0</v>
      </c>
      <c r="AL101" s="158">
        <v>0</v>
      </c>
      <c r="AM101" s="158">
        <v>0</v>
      </c>
      <c r="AN101" s="158">
        <v>0</v>
      </c>
      <c r="AO101" s="158">
        <v>0</v>
      </c>
      <c r="AP101" s="158">
        <v>0</v>
      </c>
      <c r="AQ101" s="158">
        <v>0</v>
      </c>
      <c r="AR101" s="158">
        <v>0</v>
      </c>
      <c r="AS101" s="158">
        <v>0</v>
      </c>
      <c r="AT101" s="158">
        <v>0</v>
      </c>
      <c r="AU101" s="158">
        <v>0</v>
      </c>
      <c r="AV101" s="158">
        <v>0</v>
      </c>
      <c r="AW101" s="158">
        <v>0</v>
      </c>
      <c r="AX101" s="158">
        <v>0</v>
      </c>
      <c r="AY101" s="158">
        <v>0</v>
      </c>
      <c r="AZ101" s="158">
        <v>0</v>
      </c>
      <c r="BA101" s="158">
        <v>0</v>
      </c>
      <c r="BB101" s="158">
        <v>0</v>
      </c>
      <c r="BC101" s="158">
        <v>0</v>
      </c>
      <c r="BD101" s="158">
        <v>0</v>
      </c>
      <c r="BE101" s="158">
        <v>0</v>
      </c>
      <c r="BF101" s="158">
        <v>0</v>
      </c>
      <c r="BG101" s="158">
        <v>0</v>
      </c>
      <c r="BH101" s="158">
        <v>0</v>
      </c>
      <c r="BI101" s="158">
        <v>878.05845391999992</v>
      </c>
      <c r="BJ101" s="158">
        <v>0</v>
      </c>
      <c r="BK101" s="158">
        <v>0</v>
      </c>
      <c r="BL101" s="158">
        <v>0</v>
      </c>
      <c r="BM101" s="158">
        <v>0</v>
      </c>
      <c r="BN101" s="158">
        <v>0</v>
      </c>
      <c r="BO101" s="158">
        <v>0</v>
      </c>
      <c r="BP101" s="158">
        <v>0</v>
      </c>
      <c r="BQ101" s="158">
        <v>0</v>
      </c>
      <c r="BR101" s="158">
        <v>0</v>
      </c>
      <c r="BS101" s="158">
        <v>0</v>
      </c>
      <c r="BT101" s="158">
        <v>0</v>
      </c>
      <c r="BU101" s="158">
        <v>0</v>
      </c>
      <c r="BV101" s="158">
        <v>0</v>
      </c>
      <c r="BW101" s="158">
        <v>0</v>
      </c>
      <c r="BX101" s="158">
        <v>0</v>
      </c>
      <c r="BY101" s="158">
        <v>0</v>
      </c>
      <c r="BZ101" s="158">
        <v>0</v>
      </c>
      <c r="CA101" s="158">
        <v>0</v>
      </c>
      <c r="CB101" s="158">
        <v>0</v>
      </c>
      <c r="CC101" s="158">
        <v>0</v>
      </c>
      <c r="CD101" s="158">
        <v>0</v>
      </c>
      <c r="CE101" s="159">
        <v>0</v>
      </c>
    </row>
    <row r="102" spans="1:83" x14ac:dyDescent="0.35">
      <c r="A102" s="152"/>
      <c r="B102" s="76" t="s">
        <v>353</v>
      </c>
      <c r="C102" s="157" t="s">
        <v>222</v>
      </c>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v>0</v>
      </c>
      <c r="AI102" s="158">
        <v>0</v>
      </c>
      <c r="AJ102" s="158">
        <v>0</v>
      </c>
      <c r="AK102" s="158">
        <v>0</v>
      </c>
      <c r="AL102" s="158">
        <v>0</v>
      </c>
      <c r="AM102" s="158">
        <v>0</v>
      </c>
      <c r="AN102" s="158">
        <v>0</v>
      </c>
      <c r="AO102" s="158">
        <v>0</v>
      </c>
      <c r="AP102" s="158">
        <v>0</v>
      </c>
      <c r="AQ102" s="158">
        <v>0</v>
      </c>
      <c r="AR102" s="158">
        <v>0</v>
      </c>
      <c r="AS102" s="158">
        <v>0</v>
      </c>
      <c r="AT102" s="158">
        <v>0</v>
      </c>
      <c r="AU102" s="158">
        <v>0</v>
      </c>
      <c r="AV102" s="158">
        <v>0</v>
      </c>
      <c r="AW102" s="158">
        <v>0</v>
      </c>
      <c r="AX102" s="158">
        <v>0</v>
      </c>
      <c r="AY102" s="158">
        <v>0</v>
      </c>
      <c r="AZ102" s="158">
        <v>0</v>
      </c>
      <c r="BA102" s="158">
        <v>0</v>
      </c>
      <c r="BB102" s="158">
        <v>0</v>
      </c>
      <c r="BC102" s="158">
        <v>0</v>
      </c>
      <c r="BD102" s="158">
        <v>0</v>
      </c>
      <c r="BE102" s="158">
        <v>0</v>
      </c>
      <c r="BF102" s="158">
        <v>0</v>
      </c>
      <c r="BG102" s="158">
        <v>0</v>
      </c>
      <c r="BH102" s="158">
        <v>512.54700000000003</v>
      </c>
      <c r="BI102" s="158">
        <v>253.96029677999999</v>
      </c>
      <c r="BJ102" s="158">
        <v>0</v>
      </c>
      <c r="BK102" s="158">
        <v>0</v>
      </c>
      <c r="BL102" s="158">
        <v>0</v>
      </c>
      <c r="BM102" s="158">
        <v>0</v>
      </c>
      <c r="BN102" s="158">
        <v>0</v>
      </c>
      <c r="BO102" s="158">
        <v>0</v>
      </c>
      <c r="BP102" s="158">
        <v>0</v>
      </c>
      <c r="BQ102" s="158">
        <v>0</v>
      </c>
      <c r="BR102" s="158">
        <v>0</v>
      </c>
      <c r="BS102" s="158">
        <v>0</v>
      </c>
      <c r="BT102" s="158">
        <v>0</v>
      </c>
      <c r="BU102" s="158">
        <v>0</v>
      </c>
      <c r="BV102" s="158">
        <v>0</v>
      </c>
      <c r="BW102" s="158">
        <v>0</v>
      </c>
      <c r="BX102" s="158">
        <v>0</v>
      </c>
      <c r="BY102" s="158">
        <v>0</v>
      </c>
      <c r="BZ102" s="158">
        <v>0</v>
      </c>
      <c r="CA102" s="158">
        <v>0</v>
      </c>
      <c r="CB102" s="158">
        <v>0</v>
      </c>
      <c r="CC102" s="158">
        <v>0</v>
      </c>
      <c r="CD102" s="158">
        <v>0</v>
      </c>
      <c r="CE102" s="159">
        <v>0</v>
      </c>
    </row>
    <row r="103" spans="1:83" x14ac:dyDescent="0.35">
      <c r="A103" s="152"/>
      <c r="B103" s="53" t="s">
        <v>354</v>
      </c>
      <c r="C103" s="157" t="s">
        <v>222</v>
      </c>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v>0</v>
      </c>
      <c r="AI103" s="158">
        <v>0</v>
      </c>
      <c r="AJ103" s="158">
        <v>0</v>
      </c>
      <c r="AK103" s="158">
        <v>0</v>
      </c>
      <c r="AL103" s="158">
        <v>0</v>
      </c>
      <c r="AM103" s="158">
        <v>0</v>
      </c>
      <c r="AN103" s="158">
        <v>0</v>
      </c>
      <c r="AO103" s="158">
        <v>0</v>
      </c>
      <c r="AP103" s="158">
        <v>0</v>
      </c>
      <c r="AQ103" s="158">
        <v>0</v>
      </c>
      <c r="AR103" s="158">
        <v>0</v>
      </c>
      <c r="AS103" s="158">
        <v>0</v>
      </c>
      <c r="AT103" s="158">
        <v>0</v>
      </c>
      <c r="AU103" s="158">
        <v>0</v>
      </c>
      <c r="AV103" s="158">
        <v>0</v>
      </c>
      <c r="AW103" s="158">
        <v>0</v>
      </c>
      <c r="AX103" s="158">
        <v>0</v>
      </c>
      <c r="AY103" s="158">
        <v>0</v>
      </c>
      <c r="AZ103" s="158">
        <v>0</v>
      </c>
      <c r="BA103" s="158">
        <v>0</v>
      </c>
      <c r="BB103" s="158">
        <v>0</v>
      </c>
      <c r="BC103" s="158">
        <v>0</v>
      </c>
      <c r="BD103" s="158">
        <v>305.50299999999999</v>
      </c>
      <c r="BE103" s="158">
        <v>364.963506</v>
      </c>
      <c r="BF103" s="158">
        <v>374.49799999999999</v>
      </c>
      <c r="BG103" s="158">
        <v>411.85500000000002</v>
      </c>
      <c r="BH103" s="158">
        <v>435.49299999999999</v>
      </c>
      <c r="BI103" s="158">
        <v>460.57299999999998</v>
      </c>
      <c r="BJ103" s="158">
        <v>487.84199999999998</v>
      </c>
      <c r="BK103" s="158">
        <v>509.73661300000003</v>
      </c>
      <c r="BL103" s="158">
        <v>527.65851588422947</v>
      </c>
      <c r="BM103" s="158">
        <v>548.84926471978326</v>
      </c>
      <c r="BN103" s="158">
        <v>578.13293398888891</v>
      </c>
      <c r="BO103" s="158">
        <v>587.18538852998768</v>
      </c>
      <c r="BP103" s="158">
        <v>595.99799999999993</v>
      </c>
      <c r="BQ103" s="158">
        <v>606.39532681999992</v>
      </c>
      <c r="BR103" s="158">
        <v>611.93929700000001</v>
      </c>
      <c r="BS103" s="158">
        <v>621.7497810999995</v>
      </c>
      <c r="BT103" s="158">
        <v>627.55100000000004</v>
      </c>
      <c r="BU103" s="158">
        <v>654.75289959999998</v>
      </c>
      <c r="BV103" s="158">
        <v>468</v>
      </c>
      <c r="BW103" s="158">
        <v>253.047256</v>
      </c>
      <c r="BX103" s="158">
        <v>0</v>
      </c>
      <c r="BY103" s="158">
        <v>0</v>
      </c>
      <c r="BZ103" s="158">
        <v>0</v>
      </c>
      <c r="CA103" s="158">
        <v>0</v>
      </c>
      <c r="CB103" s="158">
        <v>0</v>
      </c>
      <c r="CC103" s="158">
        <v>0</v>
      </c>
      <c r="CD103" s="158">
        <v>0</v>
      </c>
      <c r="CE103" s="159">
        <v>0</v>
      </c>
    </row>
    <row r="104" spans="1:83" x14ac:dyDescent="0.35">
      <c r="A104" s="152"/>
      <c r="B104" s="76" t="s">
        <v>31</v>
      </c>
      <c r="C104" s="234" t="s">
        <v>231</v>
      </c>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v>0</v>
      </c>
      <c r="AI104" s="158">
        <v>0</v>
      </c>
      <c r="AJ104" s="158">
        <v>0</v>
      </c>
      <c r="AK104" s="158">
        <v>0</v>
      </c>
      <c r="AL104" s="158">
        <v>0</v>
      </c>
      <c r="AM104" s="158">
        <v>0</v>
      </c>
      <c r="AN104" s="158">
        <v>0</v>
      </c>
      <c r="AO104" s="158">
        <v>0</v>
      </c>
      <c r="AP104" s="158">
        <v>0</v>
      </c>
      <c r="AQ104" s="158">
        <v>0</v>
      </c>
      <c r="AR104" s="158">
        <v>0</v>
      </c>
      <c r="AS104" s="158">
        <v>0</v>
      </c>
      <c r="AT104" s="158">
        <v>0</v>
      </c>
      <c r="AU104" s="158">
        <v>0</v>
      </c>
      <c r="AV104" s="158">
        <v>0</v>
      </c>
      <c r="AW104" s="158">
        <v>0</v>
      </c>
      <c r="AX104" s="158">
        <v>0</v>
      </c>
      <c r="AY104" s="158">
        <v>0</v>
      </c>
      <c r="AZ104" s="158">
        <v>0</v>
      </c>
      <c r="BA104" s="158">
        <v>0</v>
      </c>
      <c r="BB104" s="158">
        <v>0</v>
      </c>
      <c r="BC104" s="158">
        <v>0</v>
      </c>
      <c r="BD104" s="158">
        <v>0</v>
      </c>
      <c r="BE104" s="158">
        <v>0</v>
      </c>
      <c r="BF104" s="158">
        <v>0</v>
      </c>
      <c r="BG104" s="158">
        <v>2336.1031234350612</v>
      </c>
      <c r="BH104" s="158">
        <v>5970.616</v>
      </c>
      <c r="BI104" s="158">
        <v>6426.2752195999992</v>
      </c>
      <c r="BJ104" s="158">
        <v>6868.5436595999981</v>
      </c>
      <c r="BK104" s="158">
        <v>7367.1248207140325</v>
      </c>
      <c r="BL104" s="158">
        <v>7703.3184822999983</v>
      </c>
      <c r="BM104" s="158">
        <v>8128.8851483599992</v>
      </c>
      <c r="BN104" s="158">
        <v>8242.1568431600008</v>
      </c>
      <c r="BO104" s="158">
        <v>8052.1531093100002</v>
      </c>
      <c r="BP104" s="158">
        <v>7510.8751163199995</v>
      </c>
      <c r="BQ104" s="158">
        <v>7041.5234761999718</v>
      </c>
      <c r="BR104" s="158">
        <v>6576.0799377400017</v>
      </c>
      <c r="BS104" s="158">
        <v>6078.7060508699969</v>
      </c>
      <c r="BT104" s="158">
        <v>5665.5855551100012</v>
      </c>
      <c r="BU104" s="158">
        <v>5367.6480182400001</v>
      </c>
      <c r="BV104" s="158">
        <v>5139.8772267200002</v>
      </c>
      <c r="BW104" s="158">
        <v>5060.8868007399979</v>
      </c>
      <c r="BX104" s="158">
        <v>5071.059797515044</v>
      </c>
      <c r="BY104" s="158">
        <v>4834.2942617304216</v>
      </c>
      <c r="BZ104" s="158">
        <v>4905.0693921279026</v>
      </c>
      <c r="CA104" s="158">
        <v>5377.3421243669018</v>
      </c>
      <c r="CB104" s="158">
        <v>5283.1699946853259</v>
      </c>
      <c r="CC104" s="158">
        <v>5102.193710774337</v>
      </c>
      <c r="CD104" s="158">
        <v>4913.654467988923</v>
      </c>
      <c r="CE104" s="159">
        <v>4699.9413100019092</v>
      </c>
    </row>
    <row r="105" spans="1:83" ht="25.5" customHeight="1" x14ac:dyDescent="0.35">
      <c r="A105" s="152"/>
      <c r="B105" s="167" t="s">
        <v>263</v>
      </c>
      <c r="C105" s="234" t="s">
        <v>222</v>
      </c>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v>0</v>
      </c>
      <c r="AI105" s="158">
        <v>0</v>
      </c>
      <c r="AJ105" s="158">
        <v>0</v>
      </c>
      <c r="AK105" s="158">
        <v>0</v>
      </c>
      <c r="AL105" s="158">
        <v>0</v>
      </c>
      <c r="AM105" s="158">
        <v>0</v>
      </c>
      <c r="AN105" s="158">
        <v>0</v>
      </c>
      <c r="AO105" s="158">
        <v>0</v>
      </c>
      <c r="AP105" s="158">
        <v>0</v>
      </c>
      <c r="AQ105" s="158">
        <v>0</v>
      </c>
      <c r="AR105" s="158">
        <v>0</v>
      </c>
      <c r="AS105" s="158">
        <v>0</v>
      </c>
      <c r="AT105" s="158">
        <v>0</v>
      </c>
      <c r="AU105" s="158">
        <v>0</v>
      </c>
      <c r="AV105" s="158">
        <v>0</v>
      </c>
      <c r="AW105" s="158">
        <v>0</v>
      </c>
      <c r="AX105" s="158">
        <v>0</v>
      </c>
      <c r="AY105" s="158">
        <v>0</v>
      </c>
      <c r="AZ105" s="158">
        <v>0</v>
      </c>
      <c r="BA105" s="158">
        <v>0</v>
      </c>
      <c r="BB105" s="158">
        <v>0</v>
      </c>
      <c r="BC105" s="158">
        <v>0</v>
      </c>
      <c r="BD105" s="158">
        <v>0</v>
      </c>
      <c r="BE105" s="158">
        <v>0</v>
      </c>
      <c r="BF105" s="158">
        <v>0</v>
      </c>
      <c r="BG105" s="158">
        <v>0</v>
      </c>
      <c r="BH105" s="158">
        <v>0</v>
      </c>
      <c r="BI105" s="158">
        <v>0</v>
      </c>
      <c r="BJ105" s="158">
        <v>0</v>
      </c>
      <c r="BK105" s="158">
        <v>0</v>
      </c>
      <c r="BL105" s="158">
        <v>0</v>
      </c>
      <c r="BM105" s="158">
        <v>0</v>
      </c>
      <c r="BN105" s="158">
        <v>0</v>
      </c>
      <c r="BO105" s="158">
        <v>0</v>
      </c>
      <c r="BP105" s="158">
        <v>0</v>
      </c>
      <c r="BQ105" s="158">
        <v>14.866828625617664</v>
      </c>
      <c r="BR105" s="158">
        <v>128.38229163543059</v>
      </c>
      <c r="BS105" s="158">
        <v>125.17692108113887</v>
      </c>
      <c r="BT105" s="158">
        <v>428.73504842716466</v>
      </c>
      <c r="BU105" s="158">
        <v>910.19641813042097</v>
      </c>
      <c r="BV105" s="158">
        <v>1117.6227032140916</v>
      </c>
      <c r="BW105" s="158">
        <v>1555.6403367882942</v>
      </c>
      <c r="BX105" s="158">
        <v>1893.3721025140837</v>
      </c>
      <c r="BY105" s="158">
        <v>2230.7369089927606</v>
      </c>
      <c r="BZ105" s="158">
        <v>2827.3020557121004</v>
      </c>
      <c r="CA105" s="158">
        <v>3746.1137646349457</v>
      </c>
      <c r="CB105" s="158">
        <v>4511.9484379035421</v>
      </c>
      <c r="CC105" s="158">
        <v>5135.0162233086385</v>
      </c>
      <c r="CD105" s="158">
        <v>5639.278303948905</v>
      </c>
      <c r="CE105" s="159">
        <v>6002.9004433929704</v>
      </c>
    </row>
    <row r="106" spans="1:83" x14ac:dyDescent="0.35">
      <c r="A106" s="152"/>
      <c r="B106" s="53" t="s">
        <v>264</v>
      </c>
      <c r="C106" s="234" t="s">
        <v>222</v>
      </c>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v>3.4569999999999999</v>
      </c>
      <c r="AY106" s="158">
        <v>4.1285950413223143</v>
      </c>
      <c r="AZ106" s="158">
        <v>5.4580000000000002</v>
      </c>
      <c r="BA106" s="158">
        <v>4.9669999999999996</v>
      </c>
      <c r="BB106" s="158">
        <v>8.2967250384024585</v>
      </c>
      <c r="BC106" s="158">
        <v>10.563000000000001</v>
      </c>
      <c r="BD106" s="158">
        <v>11.87267336961207</v>
      </c>
      <c r="BE106" s="158">
        <v>14.399096999999999</v>
      </c>
      <c r="BF106" s="158">
        <v>19.709695</v>
      </c>
      <c r="BG106" s="158">
        <v>19.340500802146213</v>
      </c>
      <c r="BH106" s="158">
        <v>20.643089</v>
      </c>
      <c r="BI106" s="158">
        <v>46.53799999999999</v>
      </c>
      <c r="BJ106" s="158">
        <v>32.67</v>
      </c>
      <c r="BK106" s="158">
        <v>27.44</v>
      </c>
      <c r="BL106" s="158">
        <v>31.553068</v>
      </c>
      <c r="BM106" s="158">
        <v>35.207568999999999</v>
      </c>
      <c r="BN106" s="158">
        <v>38.218910999999999</v>
      </c>
      <c r="BO106" s="158">
        <v>37.692900000000002</v>
      </c>
      <c r="BP106" s="158">
        <v>42.019909411804896</v>
      </c>
      <c r="BQ106" s="158">
        <v>45.458691636376749</v>
      </c>
      <c r="BR106" s="158">
        <v>44.789727000000006</v>
      </c>
      <c r="BS106" s="158">
        <v>46.053681000000005</v>
      </c>
      <c r="BT106" s="158">
        <v>42.152442999999998</v>
      </c>
      <c r="BU106" s="158">
        <v>41.088430800000005</v>
      </c>
      <c r="BV106" s="158">
        <v>44.79290216648203</v>
      </c>
      <c r="BW106" s="158">
        <v>41.78107</v>
      </c>
      <c r="BX106" s="158">
        <v>34.513341790965747</v>
      </c>
      <c r="BY106" s="158">
        <v>36.4904546</v>
      </c>
      <c r="BZ106" s="158">
        <v>36.531662716255141</v>
      </c>
      <c r="CA106" s="158">
        <v>38.06034771893782</v>
      </c>
      <c r="CB106" s="158">
        <v>38.743776257385896</v>
      </c>
      <c r="CC106" s="158">
        <v>37.695284955552189</v>
      </c>
      <c r="CD106" s="158">
        <v>36.575802987797864</v>
      </c>
      <c r="CE106" s="159">
        <v>35.51510692145542</v>
      </c>
    </row>
    <row r="107" spans="1:83" x14ac:dyDescent="0.35">
      <c r="A107" s="152"/>
      <c r="B107" s="76" t="s">
        <v>266</v>
      </c>
      <c r="C107" s="234" t="s">
        <v>225</v>
      </c>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v>0</v>
      </c>
      <c r="AI107" s="158">
        <v>0</v>
      </c>
      <c r="AJ107" s="158">
        <v>0</v>
      </c>
      <c r="AK107" s="158">
        <v>0</v>
      </c>
      <c r="AL107" s="158">
        <v>0</v>
      </c>
      <c r="AM107" s="158">
        <v>0</v>
      </c>
      <c r="AN107" s="158">
        <v>0</v>
      </c>
      <c r="AO107" s="158">
        <v>0</v>
      </c>
      <c r="AP107" s="158">
        <v>0</v>
      </c>
      <c r="AQ107" s="158">
        <v>94.289000000000001</v>
      </c>
      <c r="AR107" s="158">
        <v>3.1640000000000001</v>
      </c>
      <c r="AS107" s="158">
        <v>0</v>
      </c>
      <c r="AT107" s="158">
        <v>0</v>
      </c>
      <c r="AU107" s="158">
        <v>0</v>
      </c>
      <c r="AV107" s="158">
        <v>0</v>
      </c>
      <c r="AW107" s="158">
        <v>0</v>
      </c>
      <c r="AX107" s="158">
        <v>0</v>
      </c>
      <c r="AY107" s="158">
        <v>0</v>
      </c>
      <c r="AZ107" s="158">
        <v>0</v>
      </c>
      <c r="BA107" s="158">
        <v>0</v>
      </c>
      <c r="BB107" s="158">
        <v>0</v>
      </c>
      <c r="BC107" s="158">
        <v>0</v>
      </c>
      <c r="BD107" s="158">
        <v>0</v>
      </c>
      <c r="BE107" s="158">
        <v>0</v>
      </c>
      <c r="BF107" s="158">
        <v>0</v>
      </c>
      <c r="BG107" s="158">
        <v>0</v>
      </c>
      <c r="BH107" s="158">
        <v>0</v>
      </c>
      <c r="BI107" s="158">
        <v>0</v>
      </c>
      <c r="BJ107" s="158">
        <v>0</v>
      </c>
      <c r="BK107" s="158">
        <v>0</v>
      </c>
      <c r="BL107" s="158">
        <v>0</v>
      </c>
      <c r="BM107" s="158">
        <v>0</v>
      </c>
      <c r="BN107" s="158">
        <v>0</v>
      </c>
      <c r="BO107" s="158">
        <v>0</v>
      </c>
      <c r="BP107" s="158">
        <v>0</v>
      </c>
      <c r="BQ107" s="158">
        <v>0</v>
      </c>
      <c r="BR107" s="158">
        <v>0</v>
      </c>
      <c r="BS107" s="158">
        <v>0</v>
      </c>
      <c r="BT107" s="158">
        <v>0</v>
      </c>
      <c r="BU107" s="158">
        <v>0</v>
      </c>
      <c r="BV107" s="158">
        <v>0</v>
      </c>
      <c r="BW107" s="158">
        <v>0</v>
      </c>
      <c r="BX107" s="158">
        <v>0</v>
      </c>
      <c r="BY107" s="158">
        <v>0</v>
      </c>
      <c r="BZ107" s="158">
        <v>0</v>
      </c>
      <c r="CA107" s="158">
        <v>0</v>
      </c>
      <c r="CB107" s="158">
        <v>0</v>
      </c>
      <c r="CC107" s="158">
        <v>0</v>
      </c>
      <c r="CD107" s="158">
        <v>0</v>
      </c>
      <c r="CE107" s="159">
        <v>0</v>
      </c>
    </row>
    <row r="108" spans="1:83" s="109" customFormat="1" x14ac:dyDescent="0.35">
      <c r="A108" s="170"/>
      <c r="B108" s="76" t="s">
        <v>267</v>
      </c>
      <c r="C108" s="234" t="s">
        <v>222</v>
      </c>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v>3.9363849225441023</v>
      </c>
      <c r="AI108" s="158">
        <v>5.5202602999575197</v>
      </c>
      <c r="AJ108" s="158">
        <v>8.4191651597486601</v>
      </c>
      <c r="AK108" s="158">
        <v>11.40887014884054</v>
      </c>
      <c r="AL108" s="158">
        <v>14.260799152797492</v>
      </c>
      <c r="AM108" s="158">
        <v>17.496863859223165</v>
      </c>
      <c r="AN108" s="158">
        <v>23.287158802721503</v>
      </c>
      <c r="AO108" s="158">
        <v>27.081838338421456</v>
      </c>
      <c r="AP108" s="158">
        <v>30.749213754948787</v>
      </c>
      <c r="AQ108" s="158">
        <v>33.941256565171791</v>
      </c>
      <c r="AR108" s="158">
        <v>38.815511614519529</v>
      </c>
      <c r="AS108" s="158">
        <v>44.539010373741071</v>
      </c>
      <c r="AT108" s="158">
        <v>57.046874265431249</v>
      </c>
      <c r="AU108" s="158">
        <v>77.833877487600887</v>
      </c>
      <c r="AV108" s="158">
        <v>92.464743839483148</v>
      </c>
      <c r="AW108" s="158">
        <v>103.84947617643465</v>
      </c>
      <c r="AX108" s="158">
        <v>107.35026467430309</v>
      </c>
      <c r="AY108" s="158">
        <v>111.04251969745886</v>
      </c>
      <c r="AZ108" s="158">
        <v>104.71260357218971</v>
      </c>
      <c r="BA108" s="158">
        <v>136.38296564518024</v>
      </c>
      <c r="BB108" s="158">
        <v>144.18166823796307</v>
      </c>
      <c r="BC108" s="158">
        <v>144.24510744392822</v>
      </c>
      <c r="BD108" s="158">
        <v>163.05199999999999</v>
      </c>
      <c r="BE108" s="158">
        <v>165.48699999999999</v>
      </c>
      <c r="BF108" s="158">
        <v>162.65124892159454</v>
      </c>
      <c r="BG108" s="158">
        <v>169.90298870138361</v>
      </c>
      <c r="BH108" s="158">
        <v>124.283</v>
      </c>
      <c r="BI108" s="158">
        <v>128.26055663881266</v>
      </c>
      <c r="BJ108" s="158">
        <v>135.16607401724025</v>
      </c>
      <c r="BK108" s="158">
        <v>200.75442016647554</v>
      </c>
      <c r="BL108" s="158">
        <v>175.53506304142508</v>
      </c>
      <c r="BM108" s="158">
        <v>183.23841614855513</v>
      </c>
      <c r="BN108" s="158">
        <v>169.98493378695881</v>
      </c>
      <c r="BO108" s="158">
        <v>169.32235473338639</v>
      </c>
      <c r="BP108" s="158">
        <v>159.46672221701033</v>
      </c>
      <c r="BQ108" s="158">
        <v>144.67452092278563</v>
      </c>
      <c r="BR108" s="158">
        <v>138.30903393915511</v>
      </c>
      <c r="BS108" s="158">
        <v>128.19760849598063</v>
      </c>
      <c r="BT108" s="158">
        <v>120.30785280289261</v>
      </c>
      <c r="BU108" s="158">
        <v>104.98221706204986</v>
      </c>
      <c r="BV108" s="158">
        <v>95.955396013713354</v>
      </c>
      <c r="BW108" s="158">
        <v>88.771883566463586</v>
      </c>
      <c r="BX108" s="158">
        <v>71.893421583468523</v>
      </c>
      <c r="BY108" s="158">
        <v>62.26037206772989</v>
      </c>
      <c r="BZ108" s="158">
        <v>57.254398774137123</v>
      </c>
      <c r="CA108" s="158">
        <v>55.855488392670715</v>
      </c>
      <c r="CB108" s="158">
        <v>49.298875714325703</v>
      </c>
      <c r="CC108" s="158">
        <v>42.782494626131573</v>
      </c>
      <c r="CD108" s="158">
        <v>35.909135125830318</v>
      </c>
      <c r="CE108" s="159">
        <v>29.093805987752383</v>
      </c>
    </row>
    <row r="109" spans="1:83" s="109" customFormat="1" x14ac:dyDescent="0.35">
      <c r="A109" s="170"/>
      <c r="B109" s="53" t="s">
        <v>345</v>
      </c>
      <c r="C109" s="234" t="s">
        <v>231</v>
      </c>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v>5.2398705871158064</v>
      </c>
      <c r="AR109" s="158">
        <v>27.489073080216954</v>
      </c>
      <c r="AS109" s="158">
        <v>23.776031392140069</v>
      </c>
      <c r="AT109" s="158">
        <v>28.023598820058993</v>
      </c>
      <c r="AU109" s="158">
        <v>38</v>
      </c>
      <c r="AV109" s="158">
        <v>39.200000000000003</v>
      </c>
      <c r="AW109" s="158">
        <v>40.200000000000003</v>
      </c>
      <c r="AX109" s="158">
        <v>30.1</v>
      </c>
      <c r="AY109" s="158">
        <v>51.6</v>
      </c>
      <c r="AZ109" s="158">
        <v>40.9</v>
      </c>
      <c r="BA109" s="158">
        <v>21.7</v>
      </c>
      <c r="BB109" s="158">
        <v>22.1</v>
      </c>
      <c r="BC109" s="158">
        <v>22.213617054828948</v>
      </c>
      <c r="BD109" s="158">
        <v>35.660331161314261</v>
      </c>
      <c r="BE109" s="158">
        <v>27.990037018213997</v>
      </c>
      <c r="BF109" s="158">
        <v>29.15736141380097</v>
      </c>
      <c r="BG109" s="158">
        <v>30.387325282280013</v>
      </c>
      <c r="BH109" s="158">
        <v>32.560962763923698</v>
      </c>
      <c r="BI109" s="158">
        <v>40.862700124098772</v>
      </c>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9"/>
    </row>
    <row r="110" spans="1:83" ht="25.5" customHeight="1" x14ac:dyDescent="0.35">
      <c r="A110" s="152"/>
      <c r="B110" s="76" t="s">
        <v>269</v>
      </c>
      <c r="C110" s="234" t="s">
        <v>231</v>
      </c>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v>19.951376999999997</v>
      </c>
      <c r="BK110" s="158">
        <v>17.527673000000004</v>
      </c>
      <c r="BL110" s="158">
        <v>14.842842999999998</v>
      </c>
      <c r="BM110" s="158">
        <v>15.344812999999997</v>
      </c>
      <c r="BN110" s="158">
        <v>15.454585269990007</v>
      </c>
      <c r="BO110" s="158">
        <v>9.8689252387300055</v>
      </c>
      <c r="BP110" s="158">
        <v>8.0439209999999992</v>
      </c>
      <c r="BQ110" s="158">
        <v>0.56211199999999995</v>
      </c>
      <c r="BR110" s="158">
        <v>0</v>
      </c>
      <c r="BS110" s="158">
        <v>0</v>
      </c>
      <c r="BT110" s="158">
        <v>0</v>
      </c>
      <c r="BU110" s="158">
        <v>0</v>
      </c>
      <c r="BV110" s="158">
        <v>0</v>
      </c>
      <c r="BW110" s="158">
        <v>0</v>
      </c>
      <c r="BX110" s="158">
        <v>0</v>
      </c>
      <c r="BY110" s="158">
        <v>0</v>
      </c>
      <c r="BZ110" s="158">
        <v>0</v>
      </c>
      <c r="CA110" s="158">
        <v>0</v>
      </c>
      <c r="CB110" s="158">
        <v>0</v>
      </c>
      <c r="CC110" s="158">
        <v>0</v>
      </c>
      <c r="CD110" s="158">
        <v>0</v>
      </c>
      <c r="CE110" s="159">
        <v>0</v>
      </c>
    </row>
    <row r="111" spans="1:83" x14ac:dyDescent="0.35">
      <c r="A111" s="152"/>
      <c r="B111" s="76" t="s">
        <v>33</v>
      </c>
      <c r="C111" s="234"/>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f t="shared" ref="AH111:BM111" si="24">SUM(AH112,AH119)</f>
        <v>7589</v>
      </c>
      <c r="AI111" s="158">
        <f t="shared" si="24"/>
        <v>8852</v>
      </c>
      <c r="AJ111" s="158">
        <f t="shared" si="24"/>
        <v>10564</v>
      </c>
      <c r="AK111" s="158">
        <f t="shared" si="24"/>
        <v>12165</v>
      </c>
      <c r="AL111" s="158">
        <f t="shared" si="24"/>
        <v>13589</v>
      </c>
      <c r="AM111" s="158">
        <f t="shared" si="24"/>
        <v>14654</v>
      </c>
      <c r="AN111" s="158">
        <f t="shared" si="24"/>
        <v>15307</v>
      </c>
      <c r="AO111" s="158">
        <f t="shared" si="24"/>
        <v>16625</v>
      </c>
      <c r="AP111" s="158">
        <f t="shared" si="24"/>
        <v>17816.453000000001</v>
      </c>
      <c r="AQ111" s="158">
        <f t="shared" si="24"/>
        <v>18685.544999999998</v>
      </c>
      <c r="AR111" s="158">
        <f t="shared" si="24"/>
        <v>19273.72</v>
      </c>
      <c r="AS111" s="158">
        <f t="shared" si="24"/>
        <v>20731.936000000002</v>
      </c>
      <c r="AT111" s="158">
        <f t="shared" si="24"/>
        <v>22734.863000000001</v>
      </c>
      <c r="AU111" s="158">
        <f t="shared" si="24"/>
        <v>25578.864000000001</v>
      </c>
      <c r="AV111" s="158">
        <f t="shared" si="24"/>
        <v>26741.489000000001</v>
      </c>
      <c r="AW111" s="158">
        <f t="shared" si="24"/>
        <v>28219.280000000002</v>
      </c>
      <c r="AX111" s="158">
        <f t="shared" si="24"/>
        <v>28779.506000000001</v>
      </c>
      <c r="AY111" s="158">
        <f t="shared" si="24"/>
        <v>29998.344000000005</v>
      </c>
      <c r="AZ111" s="158">
        <f t="shared" si="24"/>
        <v>32024.285999999996</v>
      </c>
      <c r="BA111" s="158">
        <f t="shared" si="24"/>
        <v>33586</v>
      </c>
      <c r="BB111" s="158">
        <f t="shared" si="24"/>
        <v>35603.290999999997</v>
      </c>
      <c r="BC111" s="158">
        <f t="shared" si="24"/>
        <v>37802.438000000002</v>
      </c>
      <c r="BD111" s="158">
        <f t="shared" si="24"/>
        <v>38745.199999999997</v>
      </c>
      <c r="BE111" s="158">
        <f t="shared" si="24"/>
        <v>41921.603135450008</v>
      </c>
      <c r="BF111" s="158">
        <f t="shared" si="24"/>
        <v>44367.258565528275</v>
      </c>
      <c r="BG111" s="158">
        <f t="shared" si="24"/>
        <v>46506.352382756908</v>
      </c>
      <c r="BH111" s="158">
        <f t="shared" si="24"/>
        <v>48801.804999999993</v>
      </c>
      <c r="BI111" s="158">
        <f t="shared" si="24"/>
        <v>51422.462685710001</v>
      </c>
      <c r="BJ111" s="158">
        <f t="shared" si="24"/>
        <v>53663.45674691999</v>
      </c>
      <c r="BK111" s="158">
        <f t="shared" si="24"/>
        <v>57593.742352232308</v>
      </c>
      <c r="BL111" s="158">
        <f t="shared" si="24"/>
        <v>61584.34965923</v>
      </c>
      <c r="BM111" s="158">
        <f t="shared" si="24"/>
        <v>66895.841990320012</v>
      </c>
      <c r="BN111" s="158">
        <f t="shared" ref="BN111:CE111" si="25">SUM(BN112,BN119)</f>
        <v>69835.141333070002</v>
      </c>
      <c r="BO111" s="158">
        <f t="shared" si="25"/>
        <v>74150.519898250001</v>
      </c>
      <c r="BP111" s="158">
        <f t="shared" si="25"/>
        <v>79809.006438810029</v>
      </c>
      <c r="BQ111" s="158">
        <f t="shared" si="25"/>
        <v>83110.340476999991</v>
      </c>
      <c r="BR111" s="158">
        <f t="shared" si="25"/>
        <v>86515.830874880034</v>
      </c>
      <c r="BS111" s="158">
        <f t="shared" si="25"/>
        <v>89367.86147389999</v>
      </c>
      <c r="BT111" s="158">
        <f t="shared" si="25"/>
        <v>91580.290263549934</v>
      </c>
      <c r="BU111" s="158">
        <f t="shared" si="25"/>
        <v>93800.446975290019</v>
      </c>
      <c r="BV111" s="158">
        <f t="shared" si="25"/>
        <v>96743.369584550004</v>
      </c>
      <c r="BW111" s="158">
        <f t="shared" si="25"/>
        <v>98797.419040459979</v>
      </c>
      <c r="BX111" s="158">
        <f t="shared" si="25"/>
        <v>102034.52234502997</v>
      </c>
      <c r="BY111" s="158">
        <f t="shared" si="25"/>
        <v>104196.26483897696</v>
      </c>
      <c r="BZ111" s="158">
        <f t="shared" si="25"/>
        <v>109729.60701296672</v>
      </c>
      <c r="CA111" s="158">
        <f t="shared" si="25"/>
        <v>124707.04572895159</v>
      </c>
      <c r="CB111" s="158">
        <f t="shared" si="25"/>
        <v>135931.03043359309</v>
      </c>
      <c r="CC111" s="158">
        <f t="shared" si="25"/>
        <v>141523.50204949884</v>
      </c>
      <c r="CD111" s="158">
        <f t="shared" si="25"/>
        <v>145550.13485866113</v>
      </c>
      <c r="CE111" s="159">
        <f t="shared" si="25"/>
        <v>148408.69909846218</v>
      </c>
    </row>
    <row r="112" spans="1:83" x14ac:dyDescent="0.35">
      <c r="A112" s="152"/>
      <c r="B112" s="74" t="s">
        <v>228</v>
      </c>
      <c r="C112" s="234" t="s">
        <v>225</v>
      </c>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f t="shared" ref="AH112:BM112" si="26">SUM(AH113:AH118)</f>
        <v>7552</v>
      </c>
      <c r="AI112" s="158">
        <f t="shared" si="26"/>
        <v>8816</v>
      </c>
      <c r="AJ112" s="158">
        <f t="shared" si="26"/>
        <v>10526</v>
      </c>
      <c r="AK112" s="158">
        <f t="shared" si="26"/>
        <v>12126</v>
      </c>
      <c r="AL112" s="158">
        <f t="shared" si="26"/>
        <v>13549</v>
      </c>
      <c r="AM112" s="158">
        <f t="shared" si="26"/>
        <v>14613</v>
      </c>
      <c r="AN112" s="158">
        <f t="shared" si="26"/>
        <v>15268</v>
      </c>
      <c r="AO112" s="158">
        <f t="shared" si="26"/>
        <v>16584</v>
      </c>
      <c r="AP112" s="158">
        <f t="shared" si="26"/>
        <v>17779.453000000001</v>
      </c>
      <c r="AQ112" s="158">
        <f t="shared" si="26"/>
        <v>18648.391</v>
      </c>
      <c r="AR112" s="158">
        <f t="shared" si="26"/>
        <v>19237.593000000001</v>
      </c>
      <c r="AS112" s="158">
        <f t="shared" si="26"/>
        <v>20697.363000000001</v>
      </c>
      <c r="AT112" s="158">
        <f t="shared" si="26"/>
        <v>22699.034</v>
      </c>
      <c r="AU112" s="158">
        <f t="shared" si="26"/>
        <v>25543.024000000001</v>
      </c>
      <c r="AV112" s="158">
        <f t="shared" si="26"/>
        <v>26705.927</v>
      </c>
      <c r="AW112" s="158">
        <f t="shared" si="26"/>
        <v>28183.114000000001</v>
      </c>
      <c r="AX112" s="158">
        <f t="shared" si="26"/>
        <v>28744.81</v>
      </c>
      <c r="AY112" s="158">
        <f t="shared" si="26"/>
        <v>29962.569000000003</v>
      </c>
      <c r="AZ112" s="158">
        <f t="shared" si="26"/>
        <v>31994.560999999998</v>
      </c>
      <c r="BA112" s="158">
        <f t="shared" si="26"/>
        <v>33556.756999999998</v>
      </c>
      <c r="BB112" s="158">
        <f t="shared" si="26"/>
        <v>35574.510999999999</v>
      </c>
      <c r="BC112" s="158">
        <f t="shared" si="26"/>
        <v>37774.760999999999</v>
      </c>
      <c r="BD112" s="158">
        <f t="shared" si="26"/>
        <v>38717.656999999999</v>
      </c>
      <c r="BE112" s="158">
        <f t="shared" si="26"/>
        <v>41893.001853800008</v>
      </c>
      <c r="BF112" s="158">
        <f t="shared" si="26"/>
        <v>44338.400971748277</v>
      </c>
      <c r="BG112" s="158">
        <f t="shared" si="26"/>
        <v>46476.654559836905</v>
      </c>
      <c r="BH112" s="158">
        <f t="shared" si="26"/>
        <v>48771.517999999996</v>
      </c>
      <c r="BI112" s="158">
        <f t="shared" si="26"/>
        <v>51391.939927300002</v>
      </c>
      <c r="BJ112" s="158">
        <f t="shared" si="26"/>
        <v>53629.367547699992</v>
      </c>
      <c r="BK112" s="158">
        <f t="shared" si="26"/>
        <v>57554.148143162311</v>
      </c>
      <c r="BL112" s="158">
        <f t="shared" si="26"/>
        <v>61539.334872430001</v>
      </c>
      <c r="BM112" s="158">
        <f t="shared" si="26"/>
        <v>66848.160442100008</v>
      </c>
      <c r="BN112" s="158">
        <f t="shared" ref="BN112:CE112" si="27">SUM(BN113:BN118)</f>
        <v>69777.042747119995</v>
      </c>
      <c r="BO112" s="158">
        <f t="shared" si="27"/>
        <v>74087.953530660001</v>
      </c>
      <c r="BP112" s="158">
        <f t="shared" si="27"/>
        <v>79733.982094140025</v>
      </c>
      <c r="BQ112" s="158">
        <f t="shared" si="27"/>
        <v>83014.68745279999</v>
      </c>
      <c r="BR112" s="158">
        <f t="shared" si="27"/>
        <v>86427.717724600036</v>
      </c>
      <c r="BS112" s="158">
        <f t="shared" si="27"/>
        <v>89274.966169329986</v>
      </c>
      <c r="BT112" s="158">
        <f t="shared" si="27"/>
        <v>91481.012978129933</v>
      </c>
      <c r="BU112" s="158">
        <f t="shared" si="27"/>
        <v>93695.825169830016</v>
      </c>
      <c r="BV112" s="158">
        <f t="shared" si="27"/>
        <v>96630.245524619997</v>
      </c>
      <c r="BW112" s="158">
        <f t="shared" si="27"/>
        <v>98678.755629419975</v>
      </c>
      <c r="BX112" s="158">
        <f t="shared" si="27"/>
        <v>101759.41759992996</v>
      </c>
      <c r="BY112" s="158">
        <f t="shared" si="27"/>
        <v>104037.85062534695</v>
      </c>
      <c r="BZ112" s="158">
        <f t="shared" si="27"/>
        <v>109563.18788127086</v>
      </c>
      <c r="CA112" s="158">
        <f t="shared" si="27"/>
        <v>124515.6759409215</v>
      </c>
      <c r="CB112" s="158">
        <f t="shared" si="27"/>
        <v>135735.90873475545</v>
      </c>
      <c r="CC112" s="158">
        <f t="shared" si="27"/>
        <v>141327.37626305202</v>
      </c>
      <c r="CD112" s="158">
        <f t="shared" si="27"/>
        <v>145350.37914258437</v>
      </c>
      <c r="CE112" s="159">
        <f t="shared" si="27"/>
        <v>148204.21474231241</v>
      </c>
    </row>
    <row r="113" spans="1:84" x14ac:dyDescent="0.35">
      <c r="A113" s="152"/>
      <c r="B113" s="203" t="s">
        <v>334</v>
      </c>
      <c r="C113" s="234"/>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v>7552</v>
      </c>
      <c r="AI113" s="158">
        <v>8815</v>
      </c>
      <c r="AJ113" s="158">
        <v>10518</v>
      </c>
      <c r="AK113" s="158">
        <v>12107</v>
      </c>
      <c r="AL113" s="158">
        <v>13509</v>
      </c>
      <c r="AM113" s="158">
        <v>14553</v>
      </c>
      <c r="AN113" s="158">
        <v>15181</v>
      </c>
      <c r="AO113" s="158">
        <v>16443</v>
      </c>
      <c r="AP113" s="158">
        <v>17560.36</v>
      </c>
      <c r="AQ113" s="158">
        <v>18355.971000000001</v>
      </c>
      <c r="AR113" s="158">
        <v>18857.098000000002</v>
      </c>
      <c r="AS113" s="158">
        <v>20171.257000000001</v>
      </c>
      <c r="AT113" s="158">
        <v>21972.580999999998</v>
      </c>
      <c r="AU113" s="158">
        <v>24450.99</v>
      </c>
      <c r="AV113" s="158">
        <v>25364.328000000001</v>
      </c>
      <c r="AW113" s="158">
        <v>26546.062000000002</v>
      </c>
      <c r="AX113" s="158">
        <v>26859.15</v>
      </c>
      <c r="AY113" s="158">
        <v>27740.434000000001</v>
      </c>
      <c r="AZ113" s="158">
        <v>29238.920999999998</v>
      </c>
      <c r="BA113" s="158">
        <v>30391.121999999999</v>
      </c>
      <c r="BB113" s="158">
        <v>31914.134999999998</v>
      </c>
      <c r="BC113" s="158">
        <v>33377.665495317</v>
      </c>
      <c r="BD113" s="158">
        <v>32886.690685359994</v>
      </c>
      <c r="BE113" s="158">
        <v>35420.719669182879</v>
      </c>
      <c r="BF113" s="158">
        <v>37284.042076120684</v>
      </c>
      <c r="BG113" s="158">
        <v>38505.283116754588</v>
      </c>
      <c r="BH113" s="158">
        <v>40026.295326250001</v>
      </c>
      <c r="BI113" s="158">
        <v>41780.351999849998</v>
      </c>
      <c r="BJ113" s="158">
        <v>43129.110323089997</v>
      </c>
      <c r="BK113" s="158">
        <v>45774.817325406155</v>
      </c>
      <c r="BL113" s="158">
        <v>48323.221362397162</v>
      </c>
      <c r="BM113" s="158">
        <v>51848.801061122263</v>
      </c>
      <c r="BN113" s="158">
        <v>54097.476088878946</v>
      </c>
      <c r="BO113" s="158">
        <v>57360.707342025926</v>
      </c>
      <c r="BP113" s="158">
        <v>61155.804856264447</v>
      </c>
      <c r="BQ113" s="158">
        <v>63491.474743577586</v>
      </c>
      <c r="BR113" s="158">
        <v>65864.526208284093</v>
      </c>
      <c r="BS113" s="158">
        <v>68092.517947238579</v>
      </c>
      <c r="BT113" s="158">
        <v>68936.397712484904</v>
      </c>
      <c r="BU113" s="158">
        <v>68234.40159905277</v>
      </c>
      <c r="BV113" s="158">
        <v>67573.790798066111</v>
      </c>
      <c r="BW113" s="158">
        <v>66792.952444676455</v>
      </c>
      <c r="BX113" s="158">
        <v>66642.137644659306</v>
      </c>
      <c r="BY113" s="158">
        <v>64357.795903062964</v>
      </c>
      <c r="BZ113" s="158">
        <v>63412.936324993505</v>
      </c>
      <c r="CA113" s="158">
        <v>67000.910084084622</v>
      </c>
      <c r="CB113" s="158">
        <v>67587.091379267105</v>
      </c>
      <c r="CC113" s="158">
        <v>65359.558943094758</v>
      </c>
      <c r="CD113" s="158">
        <v>63369.702589890068</v>
      </c>
      <c r="CE113" s="159">
        <v>61512.735049550764</v>
      </c>
    </row>
    <row r="114" spans="1:84" x14ac:dyDescent="0.35">
      <c r="A114" s="152"/>
      <c r="B114" s="203" t="s">
        <v>355</v>
      </c>
      <c r="C114" s="234"/>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v>0</v>
      </c>
      <c r="AI114" s="158">
        <v>1</v>
      </c>
      <c r="AJ114" s="158">
        <v>8</v>
      </c>
      <c r="AK114" s="158">
        <v>19</v>
      </c>
      <c r="AL114" s="158">
        <v>40</v>
      </c>
      <c r="AM114" s="158">
        <v>60</v>
      </c>
      <c r="AN114" s="158">
        <v>87</v>
      </c>
      <c r="AO114" s="158">
        <v>141</v>
      </c>
      <c r="AP114" s="158">
        <v>219.09299999999999</v>
      </c>
      <c r="AQ114" s="158">
        <v>292.42</v>
      </c>
      <c r="AR114" s="158">
        <v>380.495</v>
      </c>
      <c r="AS114" s="158">
        <v>526.10599999999999</v>
      </c>
      <c r="AT114" s="158">
        <v>726.45299999999997</v>
      </c>
      <c r="AU114" s="158">
        <v>1092.0340000000001</v>
      </c>
      <c r="AV114" s="158">
        <v>1341.5989999999999</v>
      </c>
      <c r="AW114" s="158">
        <v>1637.0519999999999</v>
      </c>
      <c r="AX114" s="158">
        <v>1885.66</v>
      </c>
      <c r="AY114" s="158">
        <v>2222.1350000000002</v>
      </c>
      <c r="AZ114" s="158">
        <v>2755.64</v>
      </c>
      <c r="BA114" s="158">
        <v>3165.6350000000002</v>
      </c>
      <c r="BB114" s="158">
        <v>3660.3760000000002</v>
      </c>
      <c r="BC114" s="158">
        <v>4397.0955046829995</v>
      </c>
      <c r="BD114" s="158">
        <v>4731.2979999999998</v>
      </c>
      <c r="BE114" s="158">
        <v>5327.7833360571276</v>
      </c>
      <c r="BF114" s="158">
        <v>5868.9417107775953</v>
      </c>
      <c r="BG114" s="158">
        <v>6648.4214836423171</v>
      </c>
      <c r="BH114" s="158">
        <v>7362.7420000000002</v>
      </c>
      <c r="BI114" s="158">
        <v>8161.3418322999996</v>
      </c>
      <c r="BJ114" s="158">
        <v>8951.9807621599994</v>
      </c>
      <c r="BK114" s="158">
        <v>10025.547447100002</v>
      </c>
      <c r="BL114" s="158">
        <v>11171.999606900003</v>
      </c>
      <c r="BM114" s="158">
        <v>12696.219372410003</v>
      </c>
      <c r="BN114" s="158">
        <v>13074.350907085996</v>
      </c>
      <c r="BO114" s="158">
        <v>14166.501676169999</v>
      </c>
      <c r="BP114" s="158">
        <v>15766.881886475003</v>
      </c>
      <c r="BQ114" s="158">
        <v>16663.691062059166</v>
      </c>
      <c r="BR114" s="158">
        <v>17633.143730207517</v>
      </c>
      <c r="BS114" s="158">
        <v>18224.782200854486</v>
      </c>
      <c r="BT114" s="158">
        <v>18134.792022653575</v>
      </c>
      <c r="BU114" s="158">
        <v>17984.26812492009</v>
      </c>
      <c r="BV114" s="158">
        <v>18214.194374105791</v>
      </c>
      <c r="BW114" s="158">
        <v>18329.087670616966</v>
      </c>
      <c r="BX114" s="158">
        <v>18227.069924000552</v>
      </c>
      <c r="BY114" s="158">
        <v>17431.703571863443</v>
      </c>
      <c r="BZ114" s="158">
        <v>17325.444042715513</v>
      </c>
      <c r="CA114" s="158">
        <v>19183.721035104383</v>
      </c>
      <c r="CB114" s="158">
        <v>20038.038617110746</v>
      </c>
      <c r="CC114" s="158">
        <v>19093.622520415491</v>
      </c>
      <c r="CD114" s="158">
        <v>18163.451329388965</v>
      </c>
      <c r="CE114" s="159">
        <v>17461.488414673229</v>
      </c>
    </row>
    <row r="115" spans="1:84" x14ac:dyDescent="0.35">
      <c r="A115" s="152"/>
      <c r="B115" s="203" t="s">
        <v>356</v>
      </c>
      <c r="C115" s="234"/>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c r="BA115" s="158"/>
      <c r="BB115" s="158"/>
      <c r="BC115" s="158"/>
      <c r="BD115" s="158">
        <v>1099.6683146400001</v>
      </c>
      <c r="BE115" s="158">
        <v>1144.4988485600004</v>
      </c>
      <c r="BF115" s="158">
        <v>1185.4171848499998</v>
      </c>
      <c r="BG115" s="158">
        <v>1322.9499594399999</v>
      </c>
      <c r="BH115" s="158">
        <v>1382.4806737499998</v>
      </c>
      <c r="BI115" s="158">
        <v>1450.2460951499997</v>
      </c>
      <c r="BJ115" s="158">
        <v>1507.2713076100001</v>
      </c>
      <c r="BK115" s="158">
        <v>1595.1330525061512</v>
      </c>
      <c r="BL115" s="158">
        <v>1696.1175015328326</v>
      </c>
      <c r="BM115" s="158">
        <v>1803.6566907777408</v>
      </c>
      <c r="BN115" s="158">
        <v>1841.4891045270388</v>
      </c>
      <c r="BO115" s="158">
        <v>1928.517541864087</v>
      </c>
      <c r="BP115" s="158">
        <v>2057.8452180005802</v>
      </c>
      <c r="BQ115" s="158">
        <v>2120.523072903236</v>
      </c>
      <c r="BR115" s="158">
        <v>2184.8482328354826</v>
      </c>
      <c r="BS115" s="158">
        <v>2207.3069311882009</v>
      </c>
      <c r="BT115" s="158">
        <v>2157.4583034014645</v>
      </c>
      <c r="BU115" s="158">
        <v>2097.8760606459073</v>
      </c>
      <c r="BV115" s="158">
        <v>2071.5651535127631</v>
      </c>
      <c r="BW115" s="158">
        <v>2040.0076377184184</v>
      </c>
      <c r="BX115" s="158">
        <v>1988.7621032476816</v>
      </c>
      <c r="BY115" s="158">
        <v>1875.9462676986459</v>
      </c>
      <c r="BZ115" s="158">
        <v>1830.7733446528723</v>
      </c>
      <c r="CA115" s="158">
        <v>1918.5002497337057</v>
      </c>
      <c r="CB115" s="158">
        <v>1930.914957778371</v>
      </c>
      <c r="CC115" s="158">
        <v>1827.2584492858011</v>
      </c>
      <c r="CD115" s="158">
        <v>1727.7775057965359</v>
      </c>
      <c r="CE115" s="159">
        <v>1648.1537995101244</v>
      </c>
    </row>
    <row r="116" spans="1:84" x14ac:dyDescent="0.35">
      <c r="A116" s="152"/>
      <c r="B116" s="203" t="s">
        <v>357</v>
      </c>
      <c r="C116" s="234"/>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v>0</v>
      </c>
      <c r="AI116" s="158">
        <v>0</v>
      </c>
      <c r="AJ116" s="158">
        <v>0</v>
      </c>
      <c r="AK116" s="158">
        <v>0</v>
      </c>
      <c r="AL116" s="158">
        <v>0</v>
      </c>
      <c r="AM116" s="158">
        <v>0</v>
      </c>
      <c r="AN116" s="158">
        <v>0</v>
      </c>
      <c r="AO116" s="158">
        <v>0</v>
      </c>
      <c r="AP116" s="158">
        <v>0</v>
      </c>
      <c r="AQ116" s="158">
        <v>0</v>
      </c>
      <c r="AR116" s="158">
        <v>0</v>
      </c>
      <c r="AS116" s="158">
        <v>0</v>
      </c>
      <c r="AT116" s="158">
        <v>0</v>
      </c>
      <c r="AU116" s="158">
        <v>0</v>
      </c>
      <c r="AV116" s="158">
        <v>0</v>
      </c>
      <c r="AW116" s="158">
        <v>0</v>
      </c>
      <c r="AX116" s="158">
        <v>0</v>
      </c>
      <c r="AY116" s="158">
        <v>0</v>
      </c>
      <c r="AZ116" s="158">
        <v>0</v>
      </c>
      <c r="BA116" s="158">
        <v>0</v>
      </c>
      <c r="BB116" s="158">
        <v>0</v>
      </c>
      <c r="BC116" s="158">
        <v>0</v>
      </c>
      <c r="BD116" s="158">
        <v>0</v>
      </c>
      <c r="BE116" s="158">
        <v>0</v>
      </c>
      <c r="BF116" s="158">
        <v>0</v>
      </c>
      <c r="BG116" s="158">
        <v>0</v>
      </c>
      <c r="BH116" s="158">
        <v>0</v>
      </c>
      <c r="BI116" s="158">
        <v>0</v>
      </c>
      <c r="BJ116" s="158">
        <v>41.005154839999996</v>
      </c>
      <c r="BK116" s="158">
        <v>158.65031815</v>
      </c>
      <c r="BL116" s="158">
        <v>347.99640159999996</v>
      </c>
      <c r="BM116" s="158">
        <v>499.48331779</v>
      </c>
      <c r="BN116" s="158">
        <v>763.72664662801776</v>
      </c>
      <c r="BO116" s="158">
        <v>632.22697060000007</v>
      </c>
      <c r="BP116" s="158">
        <v>753.45013339999991</v>
      </c>
      <c r="BQ116" s="158">
        <v>738.99857426000017</v>
      </c>
      <c r="BR116" s="158">
        <v>745.19955327293599</v>
      </c>
      <c r="BS116" s="158">
        <v>750.35909004872349</v>
      </c>
      <c r="BT116" s="158">
        <v>843.26833552000005</v>
      </c>
      <c r="BU116" s="158">
        <v>773.7962701000821</v>
      </c>
      <c r="BV116" s="158">
        <v>755.74334992456068</v>
      </c>
      <c r="BW116" s="158">
        <v>651.21979876854232</v>
      </c>
      <c r="BX116" s="158">
        <v>522.30759835282458</v>
      </c>
      <c r="BY116" s="158">
        <v>329.66024383962531</v>
      </c>
      <c r="BZ116" s="158">
        <v>278.05369496955421</v>
      </c>
      <c r="CA116" s="158">
        <v>185.73667938337573</v>
      </c>
      <c r="CB116" s="158">
        <v>124.33121508339929</v>
      </c>
      <c r="CC116" s="158">
        <v>82.949528683134574</v>
      </c>
      <c r="CD116" s="158">
        <v>61.437863411533421</v>
      </c>
      <c r="CE116" s="159">
        <v>43.583019946470863</v>
      </c>
    </row>
    <row r="117" spans="1:84" x14ac:dyDescent="0.35">
      <c r="A117" s="152"/>
      <c r="B117" s="203" t="s">
        <v>358</v>
      </c>
      <c r="C117" s="234"/>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c r="AU117" s="158"/>
      <c r="AV117" s="158"/>
      <c r="AW117" s="158"/>
      <c r="AX117" s="158"/>
      <c r="AY117" s="158"/>
      <c r="AZ117" s="158"/>
      <c r="BA117" s="158"/>
      <c r="BB117" s="158"/>
      <c r="BC117" s="158"/>
      <c r="BD117" s="158"/>
      <c r="BE117" s="158"/>
      <c r="BF117" s="158"/>
      <c r="BG117" s="158"/>
      <c r="BH117" s="158"/>
      <c r="BI117" s="158"/>
      <c r="BJ117" s="158"/>
      <c r="BK117" s="158"/>
      <c r="BL117" s="158"/>
      <c r="BM117" s="158"/>
      <c r="BN117" s="158"/>
      <c r="BO117" s="158"/>
      <c r="BP117" s="158"/>
      <c r="BQ117" s="158"/>
      <c r="BR117" s="158"/>
      <c r="BS117" s="158"/>
      <c r="BT117" s="158">
        <v>1346.5040417899927</v>
      </c>
      <c r="BU117" s="158">
        <v>4411.5230526242794</v>
      </c>
      <c r="BV117" s="158">
        <v>7688.5788062906558</v>
      </c>
      <c r="BW117" s="158">
        <v>10447.128793449607</v>
      </c>
      <c r="BX117" s="158">
        <v>13869.9174031196</v>
      </c>
      <c r="BY117" s="158">
        <v>19408.24378017227</v>
      </c>
      <c r="BZ117" s="158">
        <v>25926.575755192815</v>
      </c>
      <c r="CA117" s="158">
        <v>35229.451200249896</v>
      </c>
      <c r="CB117" s="158">
        <v>44858.851390045907</v>
      </c>
      <c r="CC117" s="158">
        <v>53647.083559395411</v>
      </c>
      <c r="CD117" s="158">
        <v>60635.536402776663</v>
      </c>
      <c r="CE117" s="159">
        <v>66088.403131575324</v>
      </c>
    </row>
    <row r="118" spans="1:84" x14ac:dyDescent="0.35">
      <c r="A118" s="152"/>
      <c r="B118" s="203" t="s">
        <v>359</v>
      </c>
      <c r="C118" s="234"/>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c r="AU118" s="158"/>
      <c r="AV118" s="158"/>
      <c r="AW118" s="158"/>
      <c r="AX118" s="158"/>
      <c r="AY118" s="158"/>
      <c r="AZ118" s="158"/>
      <c r="BA118" s="158"/>
      <c r="BB118" s="158"/>
      <c r="BC118" s="158"/>
      <c r="BD118" s="158"/>
      <c r="BE118" s="158"/>
      <c r="BF118" s="158"/>
      <c r="BG118" s="158"/>
      <c r="BH118" s="158"/>
      <c r="BI118" s="158"/>
      <c r="BJ118" s="158"/>
      <c r="BK118" s="158"/>
      <c r="BL118" s="158"/>
      <c r="BM118" s="158"/>
      <c r="BN118" s="158"/>
      <c r="BO118" s="158"/>
      <c r="BP118" s="158"/>
      <c r="BQ118" s="158"/>
      <c r="BR118" s="158"/>
      <c r="BS118" s="158"/>
      <c r="BT118" s="158">
        <v>62.592562279999946</v>
      </c>
      <c r="BU118" s="158">
        <v>193.96006248688587</v>
      </c>
      <c r="BV118" s="158">
        <v>326.3730427201121</v>
      </c>
      <c r="BW118" s="158">
        <v>418.35928419000038</v>
      </c>
      <c r="BX118" s="158">
        <v>509.22292654999933</v>
      </c>
      <c r="BY118" s="158">
        <v>634.50085871000056</v>
      </c>
      <c r="BZ118" s="158">
        <v>789.40471874660489</v>
      </c>
      <c r="CA118" s="158">
        <v>997.35669236551291</v>
      </c>
      <c r="CB118" s="158">
        <v>1196.6811754699027</v>
      </c>
      <c r="CC118" s="158">
        <v>1316.9032621774227</v>
      </c>
      <c r="CD118" s="158">
        <v>1392.4734513205926</v>
      </c>
      <c r="CE118" s="159">
        <v>1449.8513270565034</v>
      </c>
    </row>
    <row r="119" spans="1:84" x14ac:dyDescent="0.35">
      <c r="A119" s="152"/>
      <c r="B119" s="74" t="s">
        <v>360</v>
      </c>
      <c r="C119" s="234" t="s">
        <v>222</v>
      </c>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v>37</v>
      </c>
      <c r="AI119" s="158">
        <v>36</v>
      </c>
      <c r="AJ119" s="158">
        <v>38</v>
      </c>
      <c r="AK119" s="158">
        <v>39</v>
      </c>
      <c r="AL119" s="158">
        <v>40</v>
      </c>
      <c r="AM119" s="158">
        <v>41</v>
      </c>
      <c r="AN119" s="158">
        <v>39</v>
      </c>
      <c r="AO119" s="158">
        <v>41</v>
      </c>
      <c r="AP119" s="158">
        <v>37</v>
      </c>
      <c r="AQ119" s="158">
        <v>37.154000000000003</v>
      </c>
      <c r="AR119" s="158">
        <v>36.127000000000002</v>
      </c>
      <c r="AS119" s="158">
        <v>34.573</v>
      </c>
      <c r="AT119" s="158">
        <v>35.829000000000001</v>
      </c>
      <c r="AU119" s="158">
        <v>35.840000000000003</v>
      </c>
      <c r="AV119" s="158">
        <v>35.561999999999998</v>
      </c>
      <c r="AW119" s="158">
        <v>36.165999999999997</v>
      </c>
      <c r="AX119" s="158">
        <v>34.695999999999998</v>
      </c>
      <c r="AY119" s="158">
        <v>35.774999999999999</v>
      </c>
      <c r="AZ119" s="158">
        <v>29.725000000000001</v>
      </c>
      <c r="BA119" s="158">
        <v>29.242999999999999</v>
      </c>
      <c r="BB119" s="158">
        <v>28.78</v>
      </c>
      <c r="BC119" s="158">
        <v>27.677</v>
      </c>
      <c r="BD119" s="158">
        <v>27.542999999999999</v>
      </c>
      <c r="BE119" s="158">
        <v>28.601281650000001</v>
      </c>
      <c r="BF119" s="158">
        <v>28.857593779999998</v>
      </c>
      <c r="BG119" s="158">
        <v>29.69782292</v>
      </c>
      <c r="BH119" s="158">
        <v>30.286999999999999</v>
      </c>
      <c r="BI119" s="158">
        <v>30.522758409999998</v>
      </c>
      <c r="BJ119" s="158">
        <v>34.089199220000005</v>
      </c>
      <c r="BK119" s="158">
        <v>39.594209070000005</v>
      </c>
      <c r="BL119" s="158">
        <v>45.014786799999996</v>
      </c>
      <c r="BM119" s="158">
        <v>47.681548220000018</v>
      </c>
      <c r="BN119" s="158">
        <v>58.09858595</v>
      </c>
      <c r="BO119" s="158">
        <v>62.566367589999992</v>
      </c>
      <c r="BP119" s="158">
        <v>75.024344669999962</v>
      </c>
      <c r="BQ119" s="158">
        <v>95.653024200000061</v>
      </c>
      <c r="BR119" s="158">
        <v>88.113150280000013</v>
      </c>
      <c r="BS119" s="158">
        <v>92.895304570000008</v>
      </c>
      <c r="BT119" s="158">
        <v>99.277285419999984</v>
      </c>
      <c r="BU119" s="158">
        <v>104.62180545999999</v>
      </c>
      <c r="BV119" s="158">
        <v>113.12405992999996</v>
      </c>
      <c r="BW119" s="158">
        <v>118.66341103999997</v>
      </c>
      <c r="BX119" s="158">
        <v>275.10474510000006</v>
      </c>
      <c r="BY119" s="158">
        <v>158.41421363000001</v>
      </c>
      <c r="BZ119" s="158">
        <v>166.41913169585456</v>
      </c>
      <c r="CA119" s="158">
        <v>191.36978803008796</v>
      </c>
      <c r="CB119" s="158">
        <v>195.12169883763539</v>
      </c>
      <c r="CC119" s="158">
        <v>196.12578644683362</v>
      </c>
      <c r="CD119" s="158">
        <v>199.75571607676471</v>
      </c>
      <c r="CE119" s="159">
        <v>204.48435614976765</v>
      </c>
    </row>
    <row r="120" spans="1:84" ht="26.25" customHeight="1" x14ac:dyDescent="0.35">
      <c r="A120" s="152"/>
      <c r="B120" s="76" t="s">
        <v>361</v>
      </c>
      <c r="C120" s="234" t="s">
        <v>225</v>
      </c>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v>0</v>
      </c>
      <c r="AI120" s="158">
        <v>0</v>
      </c>
      <c r="AJ120" s="158">
        <v>0</v>
      </c>
      <c r="AK120" s="158">
        <v>0</v>
      </c>
      <c r="AL120" s="158">
        <v>0</v>
      </c>
      <c r="AM120" s="158">
        <v>0</v>
      </c>
      <c r="AN120" s="158">
        <v>0</v>
      </c>
      <c r="AO120" s="158">
        <v>0</v>
      </c>
      <c r="AP120" s="158">
        <v>0</v>
      </c>
      <c r="AQ120" s="158">
        <v>0</v>
      </c>
      <c r="AR120" s="158">
        <v>0</v>
      </c>
      <c r="AS120" s="158">
        <v>0</v>
      </c>
      <c r="AT120" s="158">
        <v>0</v>
      </c>
      <c r="AU120" s="158">
        <v>0</v>
      </c>
      <c r="AV120" s="158">
        <v>0</v>
      </c>
      <c r="AW120" s="158">
        <v>0</v>
      </c>
      <c r="AX120" s="158">
        <v>0</v>
      </c>
      <c r="AY120" s="158">
        <v>0</v>
      </c>
      <c r="AZ120" s="158">
        <v>0</v>
      </c>
      <c r="BA120" s="158">
        <v>0</v>
      </c>
      <c r="BB120" s="158">
        <v>0</v>
      </c>
      <c r="BC120" s="158">
        <v>0</v>
      </c>
      <c r="BD120" s="158">
        <v>0</v>
      </c>
      <c r="BE120" s="158">
        <v>0</v>
      </c>
      <c r="BF120" s="158">
        <v>0</v>
      </c>
      <c r="BG120" s="158">
        <v>0</v>
      </c>
      <c r="BH120" s="158">
        <v>0</v>
      </c>
      <c r="BI120" s="158">
        <v>0</v>
      </c>
      <c r="BJ120" s="158">
        <v>0</v>
      </c>
      <c r="BK120" s="158">
        <v>0</v>
      </c>
      <c r="BL120" s="158">
        <v>9.8403037599999994</v>
      </c>
      <c r="BM120" s="158">
        <v>0.25143872</v>
      </c>
      <c r="BN120" s="158">
        <v>-1.7732257699999998</v>
      </c>
      <c r="BO120" s="158">
        <v>5.1625466999999992</v>
      </c>
      <c r="BP120" s="158">
        <v>2.0412564999999998</v>
      </c>
      <c r="BQ120" s="158">
        <v>2.5456364999999996</v>
      </c>
      <c r="BR120" s="158">
        <v>1.8016614399999999</v>
      </c>
      <c r="BS120" s="158">
        <v>2.7500172299999996</v>
      </c>
      <c r="BT120" s="158">
        <v>1.9444570200000002</v>
      </c>
      <c r="BU120" s="158">
        <v>3.2643377500000001</v>
      </c>
      <c r="BV120" s="158">
        <v>2.8693859899999996</v>
      </c>
      <c r="BW120" s="158">
        <v>3.3017055800000001</v>
      </c>
      <c r="BX120" s="158">
        <v>1.7326126300000002</v>
      </c>
      <c r="BY120" s="158">
        <v>1.26135131</v>
      </c>
      <c r="BZ120" s="158">
        <v>1.7439871344914766</v>
      </c>
      <c r="CA120" s="158">
        <v>1.7439871344914766</v>
      </c>
      <c r="CB120" s="158">
        <v>1.7439871344914766</v>
      </c>
      <c r="CC120" s="158">
        <v>1.7439871344914766</v>
      </c>
      <c r="CD120" s="158">
        <v>1.7439871344914766</v>
      </c>
      <c r="CE120" s="159">
        <v>1.7439871344914766</v>
      </c>
    </row>
    <row r="121" spans="1:84" x14ac:dyDescent="0.35">
      <c r="A121" s="152"/>
      <c r="B121" s="53" t="s">
        <v>274</v>
      </c>
      <c r="C121" s="234" t="s">
        <v>231</v>
      </c>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c r="AU121" s="158"/>
      <c r="AV121" s="158"/>
      <c r="AW121" s="158"/>
      <c r="AX121" s="158"/>
      <c r="AY121" s="158"/>
      <c r="AZ121" s="158"/>
      <c r="BA121" s="158"/>
      <c r="BB121" s="158"/>
      <c r="BC121" s="158"/>
      <c r="BD121" s="158"/>
      <c r="BE121" s="158"/>
      <c r="BF121" s="158"/>
      <c r="BG121" s="158"/>
      <c r="BH121" s="158"/>
      <c r="BI121" s="158"/>
      <c r="BJ121" s="158"/>
      <c r="BK121" s="158"/>
      <c r="BL121" s="158"/>
      <c r="BM121" s="158"/>
      <c r="BN121" s="158"/>
      <c r="BO121" s="158"/>
      <c r="BP121" s="158"/>
      <c r="BQ121" s="158"/>
      <c r="BR121" s="158"/>
      <c r="BS121" s="158"/>
      <c r="BT121" s="158"/>
      <c r="BU121" s="158"/>
      <c r="BV121" s="158">
        <v>6.3246354783961998</v>
      </c>
      <c r="BW121" s="158">
        <v>7.2606378499366624</v>
      </c>
      <c r="BX121" s="158">
        <v>0.22503914832372748</v>
      </c>
      <c r="BY121" s="158">
        <v>3.6686753599999999</v>
      </c>
      <c r="BZ121" s="158">
        <v>0</v>
      </c>
      <c r="CA121" s="158">
        <v>0</v>
      </c>
      <c r="CB121" s="158">
        <v>0</v>
      </c>
      <c r="CC121" s="158">
        <v>0</v>
      </c>
      <c r="CD121" s="158">
        <v>0</v>
      </c>
      <c r="CE121" s="159">
        <v>0</v>
      </c>
    </row>
    <row r="122" spans="1:84" x14ac:dyDescent="0.35">
      <c r="A122" s="152"/>
      <c r="B122" s="76" t="s">
        <v>275</v>
      </c>
      <c r="C122" s="234" t="s">
        <v>231</v>
      </c>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v>0</v>
      </c>
      <c r="AR122" s="158">
        <v>0</v>
      </c>
      <c r="AS122" s="158">
        <v>0</v>
      </c>
      <c r="AT122" s="158">
        <v>0</v>
      </c>
      <c r="AU122" s="158">
        <v>0</v>
      </c>
      <c r="AV122" s="158">
        <v>0</v>
      </c>
      <c r="AW122" s="158">
        <v>0</v>
      </c>
      <c r="AX122" s="158">
        <v>0</v>
      </c>
      <c r="AY122" s="158">
        <v>0</v>
      </c>
      <c r="AZ122" s="158">
        <v>0</v>
      </c>
      <c r="BA122" s="158">
        <v>0</v>
      </c>
      <c r="BB122" s="158">
        <v>0</v>
      </c>
      <c r="BC122" s="158">
        <v>0</v>
      </c>
      <c r="BD122" s="158">
        <v>0</v>
      </c>
      <c r="BE122" s="158">
        <v>0</v>
      </c>
      <c r="BF122" s="158">
        <v>0</v>
      </c>
      <c r="BG122" s="158">
        <v>0</v>
      </c>
      <c r="BH122" s="158">
        <v>0</v>
      </c>
      <c r="BI122" s="158">
        <v>0</v>
      </c>
      <c r="BJ122" s="158">
        <v>0.24022200000000002</v>
      </c>
      <c r="BK122" s="158">
        <v>0</v>
      </c>
      <c r="BL122" s="158">
        <v>0</v>
      </c>
      <c r="BM122" s="158">
        <v>0</v>
      </c>
      <c r="BN122" s="158">
        <v>0</v>
      </c>
      <c r="BO122" s="158">
        <v>0</v>
      </c>
      <c r="BP122" s="158">
        <v>0</v>
      </c>
      <c r="BQ122" s="158">
        <v>0</v>
      </c>
      <c r="BR122" s="158">
        <v>0</v>
      </c>
      <c r="BS122" s="158">
        <v>4.9999999999990052E-3</v>
      </c>
      <c r="BT122" s="158">
        <v>7.5000000000002842E-3</v>
      </c>
      <c r="BU122" s="158">
        <v>3.4999999999989484E-3</v>
      </c>
      <c r="BV122" s="158">
        <v>4.0000000000013358E-3</v>
      </c>
      <c r="BW122" s="158">
        <v>4.2251202216974093E-3</v>
      </c>
      <c r="BX122" s="158">
        <v>2.214402566309559E-3</v>
      </c>
      <c r="BY122" s="158">
        <v>2.0357678727158657E-3</v>
      </c>
      <c r="BZ122" s="158">
        <v>1.9488052189160499E-3</v>
      </c>
      <c r="CA122" s="158">
        <v>2.2120848506439472E-3</v>
      </c>
      <c r="CB122" s="158">
        <v>2.2402580945772854E-3</v>
      </c>
      <c r="CC122" s="158">
        <v>2.2786889524759601E-3</v>
      </c>
      <c r="CD122" s="158">
        <v>2.2112341422264592E-3</v>
      </c>
      <c r="CE122" s="159">
        <v>2.0293200583232363E-3</v>
      </c>
    </row>
    <row r="123" spans="1:84" x14ac:dyDescent="0.35">
      <c r="A123" s="152"/>
      <c r="B123" s="53" t="s">
        <v>346</v>
      </c>
      <c r="C123" s="234" t="s">
        <v>222</v>
      </c>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v>243.49200000000002</v>
      </c>
      <c r="AI123" s="158">
        <v>236.82599999999999</v>
      </c>
      <c r="AJ123" s="158">
        <v>274.50800000000004</v>
      </c>
      <c r="AK123" s="158">
        <v>318.23599999999999</v>
      </c>
      <c r="AL123" s="158">
        <v>342.32</v>
      </c>
      <c r="AM123" s="158">
        <v>352.92700000000002</v>
      </c>
      <c r="AN123" s="158">
        <v>386.935</v>
      </c>
      <c r="AO123" s="158">
        <v>433.07299999999998</v>
      </c>
      <c r="AP123" s="158">
        <v>451.89600000000002</v>
      </c>
      <c r="AQ123" s="158">
        <v>469.89100000000002</v>
      </c>
      <c r="AR123" s="158">
        <v>489.99700000000007</v>
      </c>
      <c r="AS123" s="158">
        <v>524.06600000000003</v>
      </c>
      <c r="AT123" s="158">
        <v>680.27271568504</v>
      </c>
      <c r="AU123" s="158">
        <v>806.36</v>
      </c>
      <c r="AV123" s="158">
        <v>957.33251515151505</v>
      </c>
      <c r="AW123" s="158">
        <v>1046.9948837209301</v>
      </c>
      <c r="AX123" s="158">
        <v>926.49211790393008</v>
      </c>
      <c r="AY123" s="158">
        <v>1013.3268611111112</v>
      </c>
      <c r="AZ123" s="158">
        <v>1117.0549372693727</v>
      </c>
      <c r="BA123" s="158">
        <v>1073.4833333333333</v>
      </c>
      <c r="BB123" s="158">
        <v>1048.8014229249011</v>
      </c>
      <c r="BC123" s="158">
        <v>1040.4334023904382</v>
      </c>
      <c r="BD123" s="158">
        <v>1185.7441290322581</v>
      </c>
      <c r="BE123" s="158">
        <v>1051.6344086021506</v>
      </c>
      <c r="BF123" s="158">
        <v>0</v>
      </c>
      <c r="BG123" s="158">
        <v>0</v>
      </c>
      <c r="BH123" s="158">
        <v>0</v>
      </c>
      <c r="BI123" s="158">
        <v>0</v>
      </c>
      <c r="BJ123" s="158">
        <v>0</v>
      </c>
      <c r="BK123" s="158">
        <v>0</v>
      </c>
      <c r="BL123" s="158">
        <v>0</v>
      </c>
      <c r="BM123" s="158">
        <v>0</v>
      </c>
      <c r="BN123" s="158">
        <v>0</v>
      </c>
      <c r="BO123" s="158">
        <v>0</v>
      </c>
      <c r="BP123" s="158">
        <v>0</v>
      </c>
      <c r="BQ123" s="158">
        <v>0</v>
      </c>
      <c r="BR123" s="158">
        <v>0</v>
      </c>
      <c r="BS123" s="158">
        <v>0</v>
      </c>
      <c r="BT123" s="158">
        <v>0</v>
      </c>
      <c r="BU123" s="158">
        <v>0</v>
      </c>
      <c r="BV123" s="158">
        <v>0</v>
      </c>
      <c r="BW123" s="158">
        <v>0</v>
      </c>
      <c r="BX123" s="158">
        <v>0</v>
      </c>
      <c r="BY123" s="158">
        <v>0</v>
      </c>
      <c r="BZ123" s="158">
        <v>0</v>
      </c>
      <c r="CA123" s="158">
        <v>0</v>
      </c>
      <c r="CB123" s="158">
        <v>0</v>
      </c>
      <c r="CC123" s="158">
        <v>0</v>
      </c>
      <c r="CD123" s="158">
        <v>0</v>
      </c>
      <c r="CE123" s="159">
        <v>0</v>
      </c>
    </row>
    <row r="124" spans="1:84" x14ac:dyDescent="0.35">
      <c r="A124" s="152"/>
      <c r="B124" s="53" t="s">
        <v>362</v>
      </c>
      <c r="C124" s="234" t="s">
        <v>222</v>
      </c>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v>0</v>
      </c>
      <c r="AI124" s="158">
        <v>0</v>
      </c>
      <c r="AJ124" s="158">
        <v>0</v>
      </c>
      <c r="AK124" s="158">
        <v>0</v>
      </c>
      <c r="AL124" s="158">
        <v>0</v>
      </c>
      <c r="AM124" s="158">
        <v>0</v>
      </c>
      <c r="AN124" s="158">
        <v>0</v>
      </c>
      <c r="AO124" s="158">
        <v>0</v>
      </c>
      <c r="AP124" s="158">
        <v>0</v>
      </c>
      <c r="AQ124" s="158">
        <v>0</v>
      </c>
      <c r="AR124" s="158">
        <v>0</v>
      </c>
      <c r="AS124" s="158">
        <v>0</v>
      </c>
      <c r="AT124" s="158">
        <v>0</v>
      </c>
      <c r="AU124" s="158">
        <v>0</v>
      </c>
      <c r="AV124" s="158">
        <v>0</v>
      </c>
      <c r="AW124" s="158">
        <v>0</v>
      </c>
      <c r="AX124" s="158">
        <v>0</v>
      </c>
      <c r="AY124" s="158">
        <v>0</v>
      </c>
      <c r="AZ124" s="158">
        <v>0</v>
      </c>
      <c r="BA124" s="158">
        <v>190.64</v>
      </c>
      <c r="BB124" s="158">
        <v>194.422</v>
      </c>
      <c r="BC124" s="158">
        <v>759.476</v>
      </c>
      <c r="BD124" s="158">
        <v>1749.268</v>
      </c>
      <c r="BE124" s="158">
        <v>1680.5630000000001</v>
      </c>
      <c r="BF124" s="158">
        <v>1705.4359999999999</v>
      </c>
      <c r="BG124" s="158">
        <v>1915.596</v>
      </c>
      <c r="BH124" s="158">
        <v>1962.34</v>
      </c>
      <c r="BI124" s="158">
        <v>1981.7470000000001</v>
      </c>
      <c r="BJ124" s="158">
        <v>2015.0229999999999</v>
      </c>
      <c r="BK124" s="158">
        <v>2070.2523382699997</v>
      </c>
      <c r="BL124" s="158">
        <v>2700.6948084699998</v>
      </c>
      <c r="BM124" s="158">
        <v>2734.8132516599994</v>
      </c>
      <c r="BN124" s="158">
        <v>2759.4819029400005</v>
      </c>
      <c r="BO124" s="158">
        <v>2149.2390251900001</v>
      </c>
      <c r="BP124" s="158">
        <v>2144.0899999999997</v>
      </c>
      <c r="BQ124" s="158">
        <v>2140.0809990000007</v>
      </c>
      <c r="BR124" s="158">
        <v>2116.9060000000004</v>
      </c>
      <c r="BS124" s="158">
        <v>2073.1628880400003</v>
      </c>
      <c r="BT124" s="158">
        <v>2048.8185346599998</v>
      </c>
      <c r="BU124" s="158">
        <v>2022.5266947100001</v>
      </c>
      <c r="BV124" s="158">
        <v>1995.3827969600002</v>
      </c>
      <c r="BW124" s="158">
        <v>1973.5520848000003</v>
      </c>
      <c r="BX124" s="158">
        <v>1957.6668482600001</v>
      </c>
      <c r="BY124" s="158">
        <v>1971.1951581899998</v>
      </c>
      <c r="BZ124" s="158">
        <v>2001.5419622837126</v>
      </c>
      <c r="CA124" s="158">
        <v>2038.4971240248517</v>
      </c>
      <c r="CB124" s="158">
        <v>2079.4581440532784</v>
      </c>
      <c r="CC124" s="158">
        <v>2120.3397430469108</v>
      </c>
      <c r="CD124" s="158">
        <v>2138.8705222965405</v>
      </c>
      <c r="CE124" s="159">
        <v>2131.9205067092016</v>
      </c>
    </row>
    <row r="125" spans="1:84" ht="24.75" customHeight="1" x14ac:dyDescent="0.35">
      <c r="A125" s="152"/>
      <c r="B125" s="109" t="s">
        <v>363</v>
      </c>
      <c r="C125" s="233"/>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f t="shared" ref="AH125:BM125" si="28">SUM(AH79:AH124)-AH112-AH111-AH95-AH92-AH80</f>
        <v>9342.6067724255154</v>
      </c>
      <c r="AI125" s="126">
        <f t="shared" si="28"/>
        <v>10768.805527320201</v>
      </c>
      <c r="AJ125" s="126">
        <f t="shared" si="28"/>
        <v>12894.152611236492</v>
      </c>
      <c r="AK125" s="126">
        <f t="shared" si="28"/>
        <v>15265.487157245503</v>
      </c>
      <c r="AL125" s="126">
        <f t="shared" si="28"/>
        <v>17144.170934839934</v>
      </c>
      <c r="AM125" s="126">
        <f t="shared" si="28"/>
        <v>18631.119416168603</v>
      </c>
      <c r="AN125" s="126">
        <f t="shared" si="28"/>
        <v>19850.890391995661</v>
      </c>
      <c r="AO125" s="126">
        <f t="shared" si="28"/>
        <v>21783.507700626258</v>
      </c>
      <c r="AP125" s="126">
        <f t="shared" si="28"/>
        <v>23480.940859603899</v>
      </c>
      <c r="AQ125" s="126">
        <f t="shared" si="28"/>
        <v>24857.778439733669</v>
      </c>
      <c r="AR125" s="126">
        <f t="shared" si="28"/>
        <v>26056.733891297717</v>
      </c>
      <c r="AS125" s="126">
        <f t="shared" si="28"/>
        <v>28436.744857101014</v>
      </c>
      <c r="AT125" s="126">
        <f t="shared" si="28"/>
        <v>31737.396375410903</v>
      </c>
      <c r="AU125" s="126">
        <f t="shared" si="28"/>
        <v>35530.798624968622</v>
      </c>
      <c r="AV125" s="126">
        <f t="shared" si="28"/>
        <v>38751.015948023618</v>
      </c>
      <c r="AW125" s="126">
        <f t="shared" si="28"/>
        <v>41710.323376267836</v>
      </c>
      <c r="AX125" s="126">
        <f t="shared" si="28"/>
        <v>42777.385385416404</v>
      </c>
      <c r="AY125" s="126">
        <f t="shared" si="28"/>
        <v>44514.638660369797</v>
      </c>
      <c r="AZ125" s="126">
        <f t="shared" si="28"/>
        <v>46918.527495714487</v>
      </c>
      <c r="BA125" s="126">
        <f t="shared" si="28"/>
        <v>48749.766628761674</v>
      </c>
      <c r="BB125" s="126">
        <f t="shared" si="28"/>
        <v>50789.120539508171</v>
      </c>
      <c r="BC125" s="126">
        <f t="shared" si="28"/>
        <v>53908.315063053989</v>
      </c>
      <c r="BD125" s="126">
        <f t="shared" si="28"/>
        <v>57068.777236767062</v>
      </c>
      <c r="BE125" s="126">
        <f t="shared" si="28"/>
        <v>61238.188810984393</v>
      </c>
      <c r="BF125" s="126">
        <f t="shared" si="28"/>
        <v>63330.305663652602</v>
      </c>
      <c r="BG125" s="126">
        <f t="shared" si="28"/>
        <v>66359.817055609819</v>
      </c>
      <c r="BH125" s="126">
        <f t="shared" si="28"/>
        <v>71129.788265206837</v>
      </c>
      <c r="BI125" s="126">
        <f t="shared" si="28"/>
        <v>75398.089176207533</v>
      </c>
      <c r="BJ125" s="126">
        <f t="shared" si="28"/>
        <v>77934.032948756561</v>
      </c>
      <c r="BK125" s="126">
        <f t="shared" si="28"/>
        <v>83221.265865909008</v>
      </c>
      <c r="BL125" s="126">
        <f t="shared" si="28"/>
        <v>90381.387301769209</v>
      </c>
      <c r="BM125" s="126">
        <f t="shared" si="28"/>
        <v>96605.813211114961</v>
      </c>
      <c r="BN125" s="126">
        <f t="shared" ref="BN125:CE125" si="29">SUM(BN79:BN124)-BN112-BN111-BN95-BN92-BN80</f>
        <v>100332.16468939261</v>
      </c>
      <c r="BO125" s="126">
        <f t="shared" si="29"/>
        <v>104200.46115099119</v>
      </c>
      <c r="BP125" s="126">
        <f t="shared" si="29"/>
        <v>109866.39345323555</v>
      </c>
      <c r="BQ125" s="126">
        <f t="shared" si="29"/>
        <v>110686.57640979058</v>
      </c>
      <c r="BR125" s="126">
        <f t="shared" si="29"/>
        <v>114113.78757387685</v>
      </c>
      <c r="BS125" s="126">
        <f t="shared" si="29"/>
        <v>116217.05739555901</v>
      </c>
      <c r="BT125" s="126">
        <f t="shared" si="29"/>
        <v>117733.72288378923</v>
      </c>
      <c r="BU125" s="126">
        <f t="shared" si="29"/>
        <v>119365.72188526957</v>
      </c>
      <c r="BV125" s="126">
        <f t="shared" si="29"/>
        <v>121598.48772844834</v>
      </c>
      <c r="BW125" s="126">
        <f t="shared" si="29"/>
        <v>123699.64095314623</v>
      </c>
      <c r="BX125" s="126">
        <f t="shared" si="29"/>
        <v>125562.80664983045</v>
      </c>
      <c r="BY125" s="126">
        <f t="shared" si="29"/>
        <v>127176.63360547461</v>
      </c>
      <c r="BZ125" s="126">
        <f t="shared" si="29"/>
        <v>133907.29487257515</v>
      </c>
      <c r="CA125" s="126">
        <f t="shared" si="29"/>
        <v>151357.83406602941</v>
      </c>
      <c r="CB125" s="126">
        <f t="shared" si="29"/>
        <v>164127.29032233974</v>
      </c>
      <c r="CC125" s="126">
        <f t="shared" si="29"/>
        <v>170087.91207295295</v>
      </c>
      <c r="CD125" s="126">
        <f t="shared" si="29"/>
        <v>174219.01741214559</v>
      </c>
      <c r="CE125" s="127">
        <f t="shared" si="29"/>
        <v>177257.52290502324</v>
      </c>
    </row>
    <row r="126" spans="1:84" x14ac:dyDescent="0.35">
      <c r="A126" s="152"/>
      <c r="B126" s="235" t="s">
        <v>331</v>
      </c>
      <c r="C126" s="233"/>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f t="shared" ref="AH126:BM126" si="30">AH125-AH96-AH123-AH86-AH103</f>
        <v>8910.0543624361962</v>
      </c>
      <c r="AI126" s="126">
        <f t="shared" si="30"/>
        <v>10306.816809165881</v>
      </c>
      <c r="AJ126" s="126">
        <f t="shared" si="30"/>
        <v>12313.740307095462</v>
      </c>
      <c r="AK126" s="126">
        <f t="shared" si="30"/>
        <v>14493.238721276106</v>
      </c>
      <c r="AL126" s="126">
        <f t="shared" si="30"/>
        <v>16239.318895258504</v>
      </c>
      <c r="AM126" s="126">
        <f t="shared" si="30"/>
        <v>17595.902157313605</v>
      </c>
      <c r="AN126" s="126">
        <f t="shared" si="30"/>
        <v>18637.940530623233</v>
      </c>
      <c r="AO126" s="126">
        <f t="shared" si="30"/>
        <v>20344.244861138341</v>
      </c>
      <c r="AP126" s="126">
        <f t="shared" si="30"/>
        <v>21827.393655278738</v>
      </c>
      <c r="AQ126" s="126">
        <f t="shared" si="30"/>
        <v>23018.209763317805</v>
      </c>
      <c r="AR126" s="126">
        <f t="shared" si="30"/>
        <v>24111.016892964304</v>
      </c>
      <c r="AS126" s="126">
        <f t="shared" si="30"/>
        <v>26101.131256615958</v>
      </c>
      <c r="AT126" s="126">
        <f t="shared" si="30"/>
        <v>28882.238575136882</v>
      </c>
      <c r="AU126" s="126">
        <f t="shared" si="30"/>
        <v>32769.179029366183</v>
      </c>
      <c r="AV126" s="126">
        <f t="shared" si="30"/>
        <v>35520.090726400311</v>
      </c>
      <c r="AW126" s="126">
        <f t="shared" si="30"/>
        <v>38027.385195152179</v>
      </c>
      <c r="AX126" s="126">
        <f t="shared" si="30"/>
        <v>39174.223848013302</v>
      </c>
      <c r="AY126" s="126">
        <f t="shared" si="30"/>
        <v>41009.677420196043</v>
      </c>
      <c r="AZ126" s="126">
        <f t="shared" si="30"/>
        <v>43344.847705346641</v>
      </c>
      <c r="BA126" s="126">
        <f t="shared" si="30"/>
        <v>45296.79362283161</v>
      </c>
      <c r="BB126" s="126">
        <f t="shared" si="30"/>
        <v>47433.782529303186</v>
      </c>
      <c r="BC126" s="126">
        <f t="shared" si="30"/>
        <v>50591.433705644624</v>
      </c>
      <c r="BD126" s="126">
        <f t="shared" si="30"/>
        <v>53270.351131481977</v>
      </c>
      <c r="BE126" s="126">
        <f t="shared" si="30"/>
        <v>57415.151294864765</v>
      </c>
      <c r="BF126" s="126">
        <f t="shared" si="30"/>
        <v>60917.04115677801</v>
      </c>
      <c r="BG126" s="126">
        <f t="shared" si="30"/>
        <v>64096.181623095064</v>
      </c>
      <c r="BH126" s="126">
        <f t="shared" si="30"/>
        <v>68865.767916761979</v>
      </c>
      <c r="BI126" s="126">
        <f t="shared" si="30"/>
        <v>73094.220242091586</v>
      </c>
      <c r="BJ126" s="126">
        <f t="shared" si="30"/>
        <v>75442.196958720335</v>
      </c>
      <c r="BK126" s="126">
        <f t="shared" si="30"/>
        <v>80664.915636812802</v>
      </c>
      <c r="BL126" s="126">
        <f t="shared" si="30"/>
        <v>87690.903575046483</v>
      </c>
      <c r="BM126" s="126">
        <f t="shared" si="30"/>
        <v>93817.217961027331</v>
      </c>
      <c r="BN126" s="126">
        <f t="shared" ref="BN126:CE126" si="31">BN125-BN96-BN123-BN86-BN103</f>
        <v>97481.017197801004</v>
      </c>
      <c r="BO126" s="126">
        <f t="shared" si="31"/>
        <v>101386.14626106553</v>
      </c>
      <c r="BP126" s="126">
        <f t="shared" si="31"/>
        <v>107133.80979268361</v>
      </c>
      <c r="BQ126" s="126">
        <f t="shared" si="31"/>
        <v>110080.18108297058</v>
      </c>
      <c r="BR126" s="126">
        <f t="shared" si="31"/>
        <v>113501.84827687684</v>
      </c>
      <c r="BS126" s="126">
        <f t="shared" si="31"/>
        <v>115595.307614459</v>
      </c>
      <c r="BT126" s="126">
        <f t="shared" si="31"/>
        <v>117106.17188378923</v>
      </c>
      <c r="BU126" s="126">
        <f t="shared" si="31"/>
        <v>118710.96898566956</v>
      </c>
      <c r="BV126" s="126">
        <f t="shared" si="31"/>
        <v>121130.48772844834</v>
      </c>
      <c r="BW126" s="126">
        <f t="shared" si="31"/>
        <v>123446.59369714622</v>
      </c>
      <c r="BX126" s="126">
        <f t="shared" si="31"/>
        <v>125562.80664983045</v>
      </c>
      <c r="BY126" s="126">
        <f t="shared" si="31"/>
        <v>127176.63360547461</v>
      </c>
      <c r="BZ126" s="126">
        <f t="shared" si="31"/>
        <v>133907.29487257515</v>
      </c>
      <c r="CA126" s="126">
        <f t="shared" si="31"/>
        <v>151357.83406602941</v>
      </c>
      <c r="CB126" s="126">
        <f t="shared" si="31"/>
        <v>164127.29032233974</v>
      </c>
      <c r="CC126" s="126">
        <f t="shared" si="31"/>
        <v>170087.91207295295</v>
      </c>
      <c r="CD126" s="126">
        <f t="shared" si="31"/>
        <v>174219.01741214559</v>
      </c>
      <c r="CE126" s="127">
        <f t="shared" si="31"/>
        <v>177257.52290502324</v>
      </c>
    </row>
    <row r="127" spans="1:84" x14ac:dyDescent="0.35">
      <c r="A127" s="152"/>
      <c r="B127" s="235"/>
      <c r="C127" s="233"/>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7"/>
    </row>
    <row r="128" spans="1:84" s="109" customFormat="1" ht="26.25" customHeight="1" x14ac:dyDescent="0.35">
      <c r="A128" s="170"/>
      <c r="B128" s="109" t="s">
        <v>285</v>
      </c>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f t="shared" ref="AH128:BM128" si="32">SUM(AH16,AH75,AH125)</f>
        <v>15873</v>
      </c>
      <c r="AI128" s="239">
        <f t="shared" si="32"/>
        <v>18777.059999999998</v>
      </c>
      <c r="AJ128" s="239">
        <f t="shared" si="32"/>
        <v>22658.060000000005</v>
      </c>
      <c r="AK128" s="239">
        <f t="shared" si="32"/>
        <v>27698.309999999994</v>
      </c>
      <c r="AL128" s="239">
        <f t="shared" si="32"/>
        <v>31628.059999999998</v>
      </c>
      <c r="AM128" s="239">
        <f t="shared" si="32"/>
        <v>35332.06</v>
      </c>
      <c r="AN128" s="239">
        <f t="shared" si="32"/>
        <v>38251.06</v>
      </c>
      <c r="AO128" s="239">
        <f t="shared" si="32"/>
        <v>41768.06</v>
      </c>
      <c r="AP128" s="239">
        <f t="shared" si="32"/>
        <v>44917.658000000003</v>
      </c>
      <c r="AQ128" s="239">
        <f t="shared" si="32"/>
        <v>46700.744000000013</v>
      </c>
      <c r="AR128" s="239">
        <f t="shared" si="32"/>
        <v>47317.750509999991</v>
      </c>
      <c r="AS128" s="239">
        <f t="shared" si="32"/>
        <v>50314.249481000021</v>
      </c>
      <c r="AT128" s="239">
        <f t="shared" si="32"/>
        <v>56478.799715685047</v>
      </c>
      <c r="AU128" s="239">
        <f t="shared" si="32"/>
        <v>66302.888468443314</v>
      </c>
      <c r="AV128" s="239">
        <f t="shared" si="32"/>
        <v>75257.452000000019</v>
      </c>
      <c r="AW128" s="239">
        <f t="shared" si="32"/>
        <v>82437.565999999992</v>
      </c>
      <c r="AX128" s="239">
        <f t="shared" si="32"/>
        <v>84862.667213999957</v>
      </c>
      <c r="AY128" s="239">
        <f t="shared" si="32"/>
        <v>88710.819153041317</v>
      </c>
      <c r="AZ128" s="239">
        <f t="shared" si="32"/>
        <v>92217.949756999995</v>
      </c>
      <c r="BA128" s="239">
        <f t="shared" si="32"/>
        <v>93347.393757000013</v>
      </c>
      <c r="BB128" s="239">
        <f t="shared" si="32"/>
        <v>95565.317560038413</v>
      </c>
      <c r="BC128" s="239">
        <f t="shared" si="32"/>
        <v>99048.585242467729</v>
      </c>
      <c r="BD128" s="239">
        <f t="shared" si="32"/>
        <v>101373.84078511491</v>
      </c>
      <c r="BE128" s="239">
        <f t="shared" si="32"/>
        <v>106706.85189487549</v>
      </c>
      <c r="BF128" s="239">
        <f t="shared" si="32"/>
        <v>110302.29898003748</v>
      </c>
      <c r="BG128" s="239">
        <f t="shared" si="32"/>
        <v>105790.62308501701</v>
      </c>
      <c r="BH128" s="239">
        <f t="shared" si="32"/>
        <v>111092.55313748041</v>
      </c>
      <c r="BI128" s="239">
        <f t="shared" si="32"/>
        <v>115802.99954677367</v>
      </c>
      <c r="BJ128" s="239">
        <f t="shared" si="32"/>
        <v>119213.89655344037</v>
      </c>
      <c r="BK128" s="239">
        <f t="shared" si="32"/>
        <v>126242.2058628574</v>
      </c>
      <c r="BL128" s="239">
        <f t="shared" si="32"/>
        <v>135757.16542445359</v>
      </c>
      <c r="BM128" s="239">
        <f t="shared" si="32"/>
        <v>148004.0096905221</v>
      </c>
      <c r="BN128" s="239">
        <f t="shared" ref="BN128:CE128" si="33">SUM(BN16,BN75,BN125)</f>
        <v>153361.55516980353</v>
      </c>
      <c r="BO128" s="239">
        <f t="shared" si="33"/>
        <v>158960.44687856641</v>
      </c>
      <c r="BP128" s="239">
        <f t="shared" si="33"/>
        <v>166552.678932562</v>
      </c>
      <c r="BQ128" s="239">
        <f t="shared" si="33"/>
        <v>164132.18598876667</v>
      </c>
      <c r="BR128" s="239">
        <f t="shared" si="33"/>
        <v>168287.22403787507</v>
      </c>
      <c r="BS128" s="239">
        <f t="shared" si="33"/>
        <v>171799.50613092107</v>
      </c>
      <c r="BT128" s="239">
        <f t="shared" si="33"/>
        <v>173827.37694779009</v>
      </c>
      <c r="BU128" s="239">
        <f t="shared" si="33"/>
        <v>178042.74357683767</v>
      </c>
      <c r="BV128" s="239">
        <f t="shared" si="33"/>
        <v>183728.67964596604</v>
      </c>
      <c r="BW128" s="239">
        <f t="shared" si="33"/>
        <v>192443.64860134068</v>
      </c>
      <c r="BX128" s="239">
        <f t="shared" si="33"/>
        <v>213219.688783486</v>
      </c>
      <c r="BY128" s="239">
        <f t="shared" si="33"/>
        <v>215999.49592175038</v>
      </c>
      <c r="BZ128" s="239">
        <f t="shared" si="33"/>
        <v>224428.54488854529</v>
      </c>
      <c r="CA128" s="239">
        <f t="shared" si="33"/>
        <v>253606.26126411758</v>
      </c>
      <c r="CB128" s="239">
        <f t="shared" si="33"/>
        <v>279704.12572360283</v>
      </c>
      <c r="CC128" s="239">
        <f t="shared" si="33"/>
        <v>290738.48919107387</v>
      </c>
      <c r="CD128" s="239">
        <f t="shared" si="33"/>
        <v>297820.75947657914</v>
      </c>
      <c r="CE128" s="240">
        <f t="shared" si="33"/>
        <v>304783.92769785918</v>
      </c>
      <c r="CF128" s="53"/>
    </row>
    <row r="129" spans="1:85" s="109" customFormat="1" x14ac:dyDescent="0.35">
      <c r="A129" s="170"/>
      <c r="B129" s="235" t="s">
        <v>331</v>
      </c>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f t="shared" ref="AH129:BM129" si="34">AH17+AH76+AH126</f>
        <v>13035.493736203656</v>
      </c>
      <c r="AI129" s="126">
        <f t="shared" si="34"/>
        <v>14785.979544000002</v>
      </c>
      <c r="AJ129" s="126">
        <f t="shared" si="34"/>
        <v>18172.17435384616</v>
      </c>
      <c r="AK129" s="126">
        <f t="shared" si="34"/>
        <v>22225.345469499993</v>
      </c>
      <c r="AL129" s="126">
        <f t="shared" si="34"/>
        <v>25399.593394250001</v>
      </c>
      <c r="AM129" s="126">
        <f t="shared" si="34"/>
        <v>28383.097434500003</v>
      </c>
      <c r="AN129" s="126">
        <f t="shared" si="34"/>
        <v>30608.289402249997</v>
      </c>
      <c r="AO129" s="126">
        <f t="shared" si="34"/>
        <v>33454.940287285703</v>
      </c>
      <c r="AP129" s="126">
        <f t="shared" si="34"/>
        <v>36123.082438933336</v>
      </c>
      <c r="AQ129" s="126">
        <f t="shared" si="34"/>
        <v>37497.110367000016</v>
      </c>
      <c r="AR129" s="126">
        <f t="shared" si="34"/>
        <v>38052.643556666662</v>
      </c>
      <c r="AS129" s="126">
        <f t="shared" si="34"/>
        <v>40288.146197666691</v>
      </c>
      <c r="AT129" s="126">
        <f t="shared" si="34"/>
        <v>45352.892408487969</v>
      </c>
      <c r="AU129" s="126">
        <f t="shared" si="34"/>
        <v>54175.377622418542</v>
      </c>
      <c r="AV129" s="126">
        <f t="shared" si="34"/>
        <v>60992.230401572655</v>
      </c>
      <c r="AW129" s="126">
        <f t="shared" si="34"/>
        <v>66634.910460896761</v>
      </c>
      <c r="AX129" s="126">
        <f t="shared" si="34"/>
        <v>68813.611171571567</v>
      </c>
      <c r="AY129" s="126">
        <f t="shared" si="34"/>
        <v>72136.307546470867</v>
      </c>
      <c r="AZ129" s="126">
        <f t="shared" si="34"/>
        <v>74930.906146652167</v>
      </c>
      <c r="BA129" s="126">
        <f t="shared" si="34"/>
        <v>75904.389236404662</v>
      </c>
      <c r="BB129" s="126">
        <f t="shared" si="34"/>
        <v>77898.830406807276</v>
      </c>
      <c r="BC129" s="126">
        <f t="shared" si="34"/>
        <v>80756.783696130005</v>
      </c>
      <c r="BD129" s="126">
        <f t="shared" si="34"/>
        <v>83618.592638070215</v>
      </c>
      <c r="BE129" s="126">
        <f t="shared" si="34"/>
        <v>88466.203877447493</v>
      </c>
      <c r="BF129" s="126">
        <f t="shared" si="34"/>
        <v>93447.403868416775</v>
      </c>
      <c r="BG129" s="126">
        <f t="shared" si="34"/>
        <v>97839.551306729409</v>
      </c>
      <c r="BH129" s="126">
        <f t="shared" si="34"/>
        <v>103679.22317456207</v>
      </c>
      <c r="BI129" s="126">
        <f t="shared" si="34"/>
        <v>109018.21340647362</v>
      </c>
      <c r="BJ129" s="126">
        <f t="shared" si="34"/>
        <v>112722.80323747847</v>
      </c>
      <c r="BK129" s="126">
        <f t="shared" si="34"/>
        <v>119968.26969037394</v>
      </c>
      <c r="BL129" s="126">
        <f t="shared" si="34"/>
        <v>129539.37316672162</v>
      </c>
      <c r="BM129" s="126">
        <f t="shared" si="34"/>
        <v>141880.50977105653</v>
      </c>
      <c r="BN129" s="126">
        <f t="shared" ref="BN129:CE129" si="35">BN17+BN76+BN126</f>
        <v>147225.42919675511</v>
      </c>
      <c r="BO129" s="126">
        <f t="shared" si="35"/>
        <v>153003.82488042931</v>
      </c>
      <c r="BP129" s="126">
        <f t="shared" si="35"/>
        <v>160752.45760790445</v>
      </c>
      <c r="BQ129" s="126">
        <f t="shared" si="35"/>
        <v>163353.61596870419</v>
      </c>
      <c r="BR129" s="126">
        <f t="shared" si="35"/>
        <v>167555.79332409249</v>
      </c>
      <c r="BS129" s="126">
        <f t="shared" si="35"/>
        <v>171097.53154670875</v>
      </c>
      <c r="BT129" s="126">
        <f t="shared" si="35"/>
        <v>173140.65157866693</v>
      </c>
      <c r="BU129" s="126">
        <f t="shared" si="35"/>
        <v>177345.38287521838</v>
      </c>
      <c r="BV129" s="126">
        <f t="shared" si="35"/>
        <v>183227.99825944263</v>
      </c>
      <c r="BW129" s="126">
        <f t="shared" si="35"/>
        <v>192172.94425364787</v>
      </c>
      <c r="BX129" s="126">
        <f t="shared" si="35"/>
        <v>213208.91110132087</v>
      </c>
      <c r="BY129" s="126">
        <f t="shared" si="35"/>
        <v>215992.94587786528</v>
      </c>
      <c r="BZ129" s="126">
        <f t="shared" si="35"/>
        <v>224424.62452495407</v>
      </c>
      <c r="CA129" s="126">
        <f t="shared" si="35"/>
        <v>253603.9990563078</v>
      </c>
      <c r="CB129" s="126">
        <f t="shared" si="35"/>
        <v>279702.80191950471</v>
      </c>
      <c r="CC129" s="126">
        <f t="shared" si="35"/>
        <v>290737.99163955927</v>
      </c>
      <c r="CD129" s="126">
        <f t="shared" si="35"/>
        <v>297820.75947657914</v>
      </c>
      <c r="CE129" s="127">
        <f t="shared" si="35"/>
        <v>304783.92769785918</v>
      </c>
      <c r="CF129" s="53"/>
      <c r="CG129" s="126"/>
    </row>
    <row r="130" spans="1:85" x14ac:dyDescent="0.35">
      <c r="A130" s="152"/>
      <c r="B130" s="109"/>
      <c r="BX130" s="62"/>
      <c r="BY130" s="62"/>
      <c r="BZ130" s="62"/>
      <c r="CA130" s="62"/>
      <c r="CB130" s="62"/>
      <c r="CC130" s="62"/>
      <c r="CD130" s="62"/>
      <c r="CE130" s="63"/>
    </row>
    <row r="131" spans="1:85" x14ac:dyDescent="0.35">
      <c r="A131" s="152"/>
      <c r="B131" s="109"/>
      <c r="BX131" s="62"/>
      <c r="BY131" s="62"/>
      <c r="BZ131" s="62"/>
      <c r="CA131" s="62"/>
      <c r="CB131" s="62"/>
      <c r="CC131" s="62"/>
      <c r="CD131" s="62"/>
      <c r="CE131" s="63"/>
    </row>
    <row r="132" spans="1:85" x14ac:dyDescent="0.35">
      <c r="A132" s="152"/>
      <c r="B132" s="241" t="s">
        <v>286</v>
      </c>
      <c r="C132" s="109"/>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f t="shared" ref="AH132:BM132" si="36">SUM(AH133:AH135)</f>
        <v>10388.879900230371</v>
      </c>
      <c r="AI132" s="126">
        <f t="shared" si="36"/>
        <v>11853.654573175816</v>
      </c>
      <c r="AJ132" s="126">
        <f t="shared" si="36"/>
        <v>14434.629894749283</v>
      </c>
      <c r="AK132" s="126">
        <f t="shared" si="36"/>
        <v>16752.337110190223</v>
      </c>
      <c r="AL132" s="126">
        <f t="shared" si="36"/>
        <v>18081.385853892803</v>
      </c>
      <c r="AM132" s="126">
        <f t="shared" si="36"/>
        <v>19644.513120148771</v>
      </c>
      <c r="AN132" s="126">
        <f t="shared" si="36"/>
        <v>20671.692908045577</v>
      </c>
      <c r="AO132" s="126">
        <f t="shared" si="36"/>
        <v>22208.358452828114</v>
      </c>
      <c r="AP132" s="126">
        <f t="shared" si="36"/>
        <v>23945.64514432595</v>
      </c>
      <c r="AQ132" s="126">
        <f t="shared" si="36"/>
        <v>25015.883800172873</v>
      </c>
      <c r="AR132" s="126">
        <f t="shared" si="36"/>
        <v>25553.89497266151</v>
      </c>
      <c r="AS132" s="126">
        <f t="shared" si="36"/>
        <v>27107.475660732296</v>
      </c>
      <c r="AT132" s="126">
        <f t="shared" si="36"/>
        <v>29770.144131865367</v>
      </c>
      <c r="AU132" s="126">
        <f t="shared" si="36"/>
        <v>34315.742515193255</v>
      </c>
      <c r="AV132" s="126">
        <f t="shared" si="36"/>
        <v>36264.044215834874</v>
      </c>
      <c r="AW132" s="126">
        <f t="shared" si="36"/>
        <v>38365.543113073742</v>
      </c>
      <c r="AX132" s="126">
        <f t="shared" si="36"/>
        <v>38576.419521328957</v>
      </c>
      <c r="AY132" s="126">
        <f t="shared" si="36"/>
        <v>39629.685811731513</v>
      </c>
      <c r="AZ132" s="126">
        <f t="shared" si="36"/>
        <v>41289.772131563492</v>
      </c>
      <c r="BA132" s="126">
        <f t="shared" si="36"/>
        <v>42451.780116945505</v>
      </c>
      <c r="BB132" s="126">
        <f t="shared" si="36"/>
        <v>44587.460743090007</v>
      </c>
      <c r="BC132" s="126">
        <f t="shared" si="36"/>
        <v>46723.585469140511</v>
      </c>
      <c r="BD132" s="126">
        <f t="shared" si="36"/>
        <v>47793.686999999998</v>
      </c>
      <c r="BE132" s="126">
        <f t="shared" si="36"/>
        <v>51093.595998929348</v>
      </c>
      <c r="BF132" s="126">
        <f t="shared" si="36"/>
        <v>53686.528709614708</v>
      </c>
      <c r="BG132" s="126">
        <f t="shared" si="36"/>
        <v>56079.337540435692</v>
      </c>
      <c r="BH132" s="126">
        <f t="shared" si="36"/>
        <v>58408.538999999997</v>
      </c>
      <c r="BI132" s="126">
        <f t="shared" si="36"/>
        <v>60914.807692682676</v>
      </c>
      <c r="BJ132" s="126">
        <f t="shared" si="36"/>
        <v>63129.216045855108</v>
      </c>
      <c r="BK132" s="126">
        <f t="shared" si="36"/>
        <v>67411.978362963171</v>
      </c>
      <c r="BL132" s="126">
        <f t="shared" si="36"/>
        <v>72671.184816889436</v>
      </c>
      <c r="BM132" s="126">
        <f t="shared" si="36"/>
        <v>77814.820358342375</v>
      </c>
      <c r="BN132" s="126">
        <f t="shared" ref="BN132:CE132" si="37">SUM(BN133:BN135)</f>
        <v>80345.367492594727</v>
      </c>
      <c r="BO132" s="126">
        <f t="shared" si="37"/>
        <v>84501.883808506507</v>
      </c>
      <c r="BP132" s="126">
        <f t="shared" si="37"/>
        <v>89391.276039061704</v>
      </c>
      <c r="BQ132" s="126">
        <f t="shared" si="37"/>
        <v>91660.368819799987</v>
      </c>
      <c r="BR132" s="126">
        <f t="shared" si="37"/>
        <v>94520.993083800029</v>
      </c>
      <c r="BS132" s="126">
        <f t="shared" si="37"/>
        <v>97594.637879079994</v>
      </c>
      <c r="BT132" s="126">
        <f t="shared" si="37"/>
        <v>99861.345809219929</v>
      </c>
      <c r="BU132" s="126">
        <f t="shared" si="37"/>
        <v>102005.63289946769</v>
      </c>
      <c r="BV132" s="126">
        <f t="shared" si="37"/>
        <v>104773.46798266</v>
      </c>
      <c r="BW132" s="126">
        <f t="shared" si="37"/>
        <v>106888.29334355627</v>
      </c>
      <c r="BX132" s="126">
        <f t="shared" si="37"/>
        <v>110498.33925194497</v>
      </c>
      <c r="BY132" s="126">
        <f t="shared" si="37"/>
        <v>112283.54081199861</v>
      </c>
      <c r="BZ132" s="126">
        <f t="shared" si="37"/>
        <v>117812.58414119459</v>
      </c>
      <c r="CA132" s="126">
        <f t="shared" si="37"/>
        <v>133307.02729315276</v>
      </c>
      <c r="CB132" s="126">
        <f t="shared" si="37"/>
        <v>144777.78654195741</v>
      </c>
      <c r="CC132" s="126">
        <f t="shared" si="37"/>
        <v>150104.0002832512</v>
      </c>
      <c r="CD132" s="126">
        <f t="shared" si="37"/>
        <v>153949.34843858285</v>
      </c>
      <c r="CE132" s="127">
        <f t="shared" si="37"/>
        <v>156977.28432088502</v>
      </c>
    </row>
    <row r="133" spans="1:85" x14ac:dyDescent="0.35">
      <c r="A133" s="152"/>
      <c r="B133" s="167" t="s">
        <v>364</v>
      </c>
      <c r="AH133" s="62">
        <f t="shared" ref="AH133:BM133" si="38">SUMIF($C$6:$C$15,"(C)",AH$6:AH$15)</f>
        <v>2</v>
      </c>
      <c r="AI133" s="62">
        <f t="shared" si="38"/>
        <v>2</v>
      </c>
      <c r="AJ133" s="62">
        <f t="shared" si="38"/>
        <v>2</v>
      </c>
      <c r="AK133" s="62">
        <f t="shared" si="38"/>
        <v>2</v>
      </c>
      <c r="AL133" s="62">
        <f t="shared" si="38"/>
        <v>2</v>
      </c>
      <c r="AM133" s="62">
        <f t="shared" si="38"/>
        <v>2</v>
      </c>
      <c r="AN133" s="62">
        <f t="shared" si="38"/>
        <v>2</v>
      </c>
      <c r="AO133" s="62">
        <f t="shared" si="38"/>
        <v>1</v>
      </c>
      <c r="AP133" s="62">
        <f t="shared" si="38"/>
        <v>2</v>
      </c>
      <c r="AQ133" s="62">
        <f t="shared" si="38"/>
        <v>1.4339999999999999</v>
      </c>
      <c r="AR133" s="62">
        <f t="shared" si="38"/>
        <v>1.3520000000000001</v>
      </c>
      <c r="AS133" s="62">
        <f t="shared" si="38"/>
        <v>1.355</v>
      </c>
      <c r="AT133" s="62">
        <f t="shared" si="38"/>
        <v>1.5509999999999999</v>
      </c>
      <c r="AU133" s="62">
        <f t="shared" si="38"/>
        <v>1.4710000000000001</v>
      </c>
      <c r="AV133" s="62">
        <f t="shared" si="38"/>
        <v>2</v>
      </c>
      <c r="AW133" s="62">
        <f t="shared" si="38"/>
        <v>1</v>
      </c>
      <c r="AX133" s="62">
        <f t="shared" si="38"/>
        <v>1</v>
      </c>
      <c r="AY133" s="62">
        <f t="shared" si="38"/>
        <v>1.7210000000000001</v>
      </c>
      <c r="AZ133" s="62">
        <f t="shared" si="38"/>
        <v>1.496</v>
      </c>
      <c r="BA133" s="62">
        <f t="shared" si="38"/>
        <v>1.5720000000000001</v>
      </c>
      <c r="BB133" s="62">
        <f t="shared" si="38"/>
        <v>1.7769999999999999</v>
      </c>
      <c r="BC133" s="62">
        <f t="shared" si="38"/>
        <v>1.359</v>
      </c>
      <c r="BD133" s="62">
        <f t="shared" si="38"/>
        <v>1.452</v>
      </c>
      <c r="BE133" s="62">
        <f t="shared" si="38"/>
        <v>1.6164412184601897</v>
      </c>
      <c r="BF133" s="62">
        <f t="shared" si="38"/>
        <v>1.6007503600000001</v>
      </c>
      <c r="BG133" s="62">
        <f t="shared" si="38"/>
        <v>0</v>
      </c>
      <c r="BH133" s="62">
        <f t="shared" si="38"/>
        <v>0</v>
      </c>
      <c r="BI133" s="62">
        <f t="shared" si="38"/>
        <v>0</v>
      </c>
      <c r="BJ133" s="62">
        <f t="shared" si="38"/>
        <v>0</v>
      </c>
      <c r="BK133" s="62">
        <f t="shared" si="38"/>
        <v>0</v>
      </c>
      <c r="BL133" s="62">
        <f t="shared" si="38"/>
        <v>0</v>
      </c>
      <c r="BM133" s="62">
        <f t="shared" si="38"/>
        <v>0</v>
      </c>
      <c r="BN133" s="62">
        <f t="shared" ref="BN133:CE133" si="39">SUMIF($C$6:$C$15,"(C)",BN$6:BN$15)</f>
        <v>0</v>
      </c>
      <c r="BO133" s="62">
        <f t="shared" si="39"/>
        <v>0</v>
      </c>
      <c r="BP133" s="62">
        <f t="shared" si="39"/>
        <v>0</v>
      </c>
      <c r="BQ133" s="62">
        <f t="shared" si="39"/>
        <v>0</v>
      </c>
      <c r="BR133" s="62">
        <f t="shared" si="39"/>
        <v>0</v>
      </c>
      <c r="BS133" s="62">
        <f t="shared" si="39"/>
        <v>0</v>
      </c>
      <c r="BT133" s="62">
        <f t="shared" si="39"/>
        <v>0</v>
      </c>
      <c r="BU133" s="62">
        <f t="shared" si="39"/>
        <v>0</v>
      </c>
      <c r="BV133" s="62">
        <f t="shared" si="39"/>
        <v>0</v>
      </c>
      <c r="BW133" s="62">
        <f t="shared" si="39"/>
        <v>0</v>
      </c>
      <c r="BX133" s="62">
        <f t="shared" si="39"/>
        <v>0</v>
      </c>
      <c r="BY133" s="62">
        <f t="shared" si="39"/>
        <v>0</v>
      </c>
      <c r="BZ133" s="62">
        <f t="shared" si="39"/>
        <v>0</v>
      </c>
      <c r="CA133" s="62">
        <f t="shared" si="39"/>
        <v>0</v>
      </c>
      <c r="CB133" s="62">
        <f t="shared" si="39"/>
        <v>0</v>
      </c>
      <c r="CC133" s="62">
        <f t="shared" si="39"/>
        <v>0</v>
      </c>
      <c r="CD133" s="62">
        <f t="shared" si="39"/>
        <v>0</v>
      </c>
      <c r="CE133" s="63">
        <f t="shared" si="39"/>
        <v>0</v>
      </c>
    </row>
    <row r="134" spans="1:85" x14ac:dyDescent="0.35">
      <c r="A134" s="152"/>
      <c r="B134" s="167" t="s">
        <v>365</v>
      </c>
      <c r="AH134" s="62">
        <f t="shared" ref="AH134:BM134" si="40">SUMIF($C$20:$C$74,"(C)",AH$20:AH$74)</f>
        <v>2651.076278646884</v>
      </c>
      <c r="AI134" s="62">
        <f t="shared" si="40"/>
        <v>2852.3446854813037</v>
      </c>
      <c r="AJ134" s="62">
        <f t="shared" si="40"/>
        <v>3711.415471538477</v>
      </c>
      <c r="AK134" s="62">
        <f t="shared" si="40"/>
        <v>4418.0277771465462</v>
      </c>
      <c r="AL134" s="62">
        <f t="shared" si="40"/>
        <v>4325.3145182244098</v>
      </c>
      <c r="AM134" s="62">
        <f t="shared" si="40"/>
        <v>4814.9797626249838</v>
      </c>
      <c r="AN134" s="62">
        <f t="shared" si="40"/>
        <v>5185.1534280924789</v>
      </c>
      <c r="AO134" s="62">
        <f t="shared" si="40"/>
        <v>5400.4440112558086</v>
      </c>
      <c r="AP134" s="62">
        <f t="shared" si="40"/>
        <v>5938.6516065688247</v>
      </c>
      <c r="AQ134" s="62">
        <f t="shared" si="40"/>
        <v>6057.8194973267928</v>
      </c>
      <c r="AR134" s="62">
        <f t="shared" si="40"/>
        <v>6094.9821751673235</v>
      </c>
      <c r="AS134" s="62">
        <f t="shared" si="40"/>
        <v>6174.5857717043737</v>
      </c>
      <c r="AT134" s="62">
        <f t="shared" si="40"/>
        <v>6843.0760420886736</v>
      </c>
      <c r="AU134" s="62">
        <f t="shared" si="40"/>
        <v>8509.9307886333063</v>
      </c>
      <c r="AV134" s="62">
        <f t="shared" si="40"/>
        <v>9283.2599712298979</v>
      </c>
      <c r="AW134" s="62">
        <f t="shared" si="40"/>
        <v>9892.5437062213678</v>
      </c>
      <c r="AX134" s="62">
        <f t="shared" si="40"/>
        <v>9544.3677035098117</v>
      </c>
      <c r="AY134" s="62">
        <f t="shared" si="40"/>
        <v>9376.563136356137</v>
      </c>
      <c r="AZ134" s="62">
        <f t="shared" si="40"/>
        <v>9013.7413929836512</v>
      </c>
      <c r="BA134" s="62">
        <f t="shared" si="40"/>
        <v>8630.696212062634</v>
      </c>
      <c r="BB134" s="62">
        <f t="shared" si="40"/>
        <v>8752.2463296932383</v>
      </c>
      <c r="BC134" s="62">
        <f t="shared" si="40"/>
        <v>8700.1563030952166</v>
      </c>
      <c r="BD134" s="62">
        <f t="shared" si="40"/>
        <v>8835.6400881418704</v>
      </c>
      <c r="BE134" s="62">
        <f t="shared" si="40"/>
        <v>8954.5982241558777</v>
      </c>
      <c r="BF134" s="62">
        <f t="shared" si="40"/>
        <v>9097.3115964531808</v>
      </c>
      <c r="BG134" s="62">
        <f t="shared" si="40"/>
        <v>9358.233060323786</v>
      </c>
      <c r="BH134" s="62">
        <f t="shared" si="40"/>
        <v>9395.4712521245001</v>
      </c>
      <c r="BI134" s="62">
        <f t="shared" si="40"/>
        <v>9288.8937029259232</v>
      </c>
      <c r="BJ134" s="62">
        <f t="shared" si="40"/>
        <v>9275.5880794613622</v>
      </c>
      <c r="BK134" s="62">
        <f t="shared" si="40"/>
        <v>9651.6146248786426</v>
      </c>
      <c r="BL134" s="62">
        <f t="shared" si="40"/>
        <v>10233.799141066349</v>
      </c>
      <c r="BM134" s="62">
        <f t="shared" si="40"/>
        <v>10793.692672407624</v>
      </c>
      <c r="BN134" s="62">
        <f t="shared" ref="BN134:CE134" si="41">SUMIF($C$20:$C$74,"(C)",BN$20:BN$74)</f>
        <v>10397.475696598587</v>
      </c>
      <c r="BO134" s="62">
        <f t="shared" si="41"/>
        <v>10248.069363793458</v>
      </c>
      <c r="BP134" s="62">
        <f t="shared" si="41"/>
        <v>9503.5136421629286</v>
      </c>
      <c r="BQ134" s="62">
        <f t="shared" si="41"/>
        <v>8502.1019184335473</v>
      </c>
      <c r="BR134" s="62">
        <f t="shared" si="41"/>
        <v>7954.5915095669216</v>
      </c>
      <c r="BS134" s="62">
        <f t="shared" si="41"/>
        <v>8182.5346713656854</v>
      </c>
      <c r="BT134" s="62">
        <f t="shared" si="41"/>
        <v>8247.1094330314845</v>
      </c>
      <c r="BU134" s="62">
        <f t="shared" si="41"/>
        <v>8177.2424782962062</v>
      </c>
      <c r="BV134" s="62">
        <f t="shared" si="41"/>
        <v>8013.0795307311428</v>
      </c>
      <c r="BW134" s="62">
        <f t="shared" si="41"/>
        <v>8081.1573243266785</v>
      </c>
      <c r="BX134" s="62">
        <f t="shared" si="41"/>
        <v>8614.4413600150001</v>
      </c>
      <c r="BY134" s="62">
        <f t="shared" si="41"/>
        <v>8120.3252815900005</v>
      </c>
      <c r="BZ134" s="62">
        <f t="shared" si="41"/>
        <v>8121.4363302426646</v>
      </c>
      <c r="CA134" s="62">
        <f t="shared" si="41"/>
        <v>8661.2835291890005</v>
      </c>
      <c r="CB134" s="62">
        <f t="shared" si="41"/>
        <v>8909.9091280157136</v>
      </c>
      <c r="CC134" s="62">
        <f t="shared" si="41"/>
        <v>8642.7548233441557</v>
      </c>
      <c r="CD134" s="62">
        <f t="shared" si="41"/>
        <v>8465.9545899635486</v>
      </c>
      <c r="CE134" s="63">
        <f t="shared" si="41"/>
        <v>8640.8879703255388</v>
      </c>
    </row>
    <row r="135" spans="1:85" s="76" customFormat="1" x14ac:dyDescent="0.35">
      <c r="A135" s="152"/>
      <c r="B135" s="76" t="s">
        <v>366</v>
      </c>
      <c r="D135" s="242"/>
      <c r="E135" s="242"/>
      <c r="F135" s="242"/>
      <c r="G135" s="242"/>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62">
        <f t="shared" ref="AH135:BM135" si="42">SUMIF($C$79:$C$124,"(C)",AH$79:AH$124)</f>
        <v>7735.8036215834863</v>
      </c>
      <c r="AI135" s="62">
        <f t="shared" si="42"/>
        <v>8999.3098876945132</v>
      </c>
      <c r="AJ135" s="62">
        <f t="shared" si="42"/>
        <v>10721.214423210806</v>
      </c>
      <c r="AK135" s="62">
        <f t="shared" si="42"/>
        <v>12332.309333043677</v>
      </c>
      <c r="AL135" s="62">
        <f t="shared" si="42"/>
        <v>13754.071335668395</v>
      </c>
      <c r="AM135" s="62">
        <f t="shared" si="42"/>
        <v>14827.533357523787</v>
      </c>
      <c r="AN135" s="62">
        <f t="shared" si="42"/>
        <v>15484.539479953099</v>
      </c>
      <c r="AO135" s="62">
        <f t="shared" si="42"/>
        <v>16806.914441572306</v>
      </c>
      <c r="AP135" s="62">
        <f t="shared" si="42"/>
        <v>18004.993537757127</v>
      </c>
      <c r="AQ135" s="62">
        <f t="shared" si="42"/>
        <v>18956.630302846079</v>
      </c>
      <c r="AR135" s="62">
        <f t="shared" si="42"/>
        <v>19457.560797494189</v>
      </c>
      <c r="AS135" s="62">
        <f t="shared" si="42"/>
        <v>20931.534889027924</v>
      </c>
      <c r="AT135" s="62">
        <f t="shared" si="42"/>
        <v>22925.517089776691</v>
      </c>
      <c r="AU135" s="62">
        <f t="shared" si="42"/>
        <v>25804.340726559953</v>
      </c>
      <c r="AV135" s="62">
        <f t="shared" si="42"/>
        <v>26978.784244604973</v>
      </c>
      <c r="AW135" s="62">
        <f t="shared" si="42"/>
        <v>28471.99940685237</v>
      </c>
      <c r="AX135" s="62">
        <f t="shared" si="42"/>
        <v>29031.051817819145</v>
      </c>
      <c r="AY135" s="62">
        <f t="shared" si="42"/>
        <v>30251.401675375375</v>
      </c>
      <c r="AZ135" s="62">
        <f t="shared" si="42"/>
        <v>32274.534738579841</v>
      </c>
      <c r="BA135" s="62">
        <f t="shared" si="42"/>
        <v>33819.511904882871</v>
      </c>
      <c r="BB135" s="62">
        <f t="shared" si="42"/>
        <v>35833.437413396765</v>
      </c>
      <c r="BC135" s="62">
        <f t="shared" si="42"/>
        <v>38022.070166045298</v>
      </c>
      <c r="BD135" s="62">
        <f t="shared" si="42"/>
        <v>38956.594911858127</v>
      </c>
      <c r="BE135" s="62">
        <f t="shared" si="42"/>
        <v>42137.381333555008</v>
      </c>
      <c r="BF135" s="62">
        <f t="shared" si="42"/>
        <v>44587.616362801527</v>
      </c>
      <c r="BG135" s="62">
        <f t="shared" si="42"/>
        <v>46721.104480111906</v>
      </c>
      <c r="BH135" s="62">
        <f t="shared" si="42"/>
        <v>49013.067747875495</v>
      </c>
      <c r="BI135" s="62">
        <f t="shared" si="42"/>
        <v>51625.913989756751</v>
      </c>
      <c r="BJ135" s="62">
        <f t="shared" si="42"/>
        <v>53853.627966393746</v>
      </c>
      <c r="BK135" s="62">
        <f t="shared" si="42"/>
        <v>57760.363738084532</v>
      </c>
      <c r="BL135" s="62">
        <f t="shared" si="42"/>
        <v>62437.385675823083</v>
      </c>
      <c r="BM135" s="62">
        <f t="shared" si="42"/>
        <v>67021.127685934756</v>
      </c>
      <c r="BN135" s="62">
        <f t="shared" ref="BN135:CE135" si="43">SUMIF($C$79:$C$124,"(C)",BN$79:BN$124)</f>
        <v>69947.89179599614</v>
      </c>
      <c r="BO135" s="62">
        <f t="shared" si="43"/>
        <v>74253.814444713047</v>
      </c>
      <c r="BP135" s="62">
        <f t="shared" si="43"/>
        <v>79887.762396898775</v>
      </c>
      <c r="BQ135" s="62">
        <f t="shared" si="43"/>
        <v>83158.266901366442</v>
      </c>
      <c r="BR135" s="62">
        <f t="shared" si="43"/>
        <v>86566.40157423311</v>
      </c>
      <c r="BS135" s="62">
        <f t="shared" si="43"/>
        <v>89412.103207714303</v>
      </c>
      <c r="BT135" s="62">
        <f t="shared" si="43"/>
        <v>91614.236376188448</v>
      </c>
      <c r="BU135" s="62">
        <f t="shared" si="43"/>
        <v>93828.390421171483</v>
      </c>
      <c r="BV135" s="62">
        <f t="shared" si="43"/>
        <v>96760.388451928855</v>
      </c>
      <c r="BW135" s="62">
        <f t="shared" si="43"/>
        <v>98807.136019229598</v>
      </c>
      <c r="BX135" s="62">
        <f t="shared" si="43"/>
        <v>101883.89789192997</v>
      </c>
      <c r="BY135" s="62">
        <f t="shared" si="43"/>
        <v>104163.2155304086</v>
      </c>
      <c r="BZ135" s="62">
        <f t="shared" si="43"/>
        <v>109691.14781095192</v>
      </c>
      <c r="CA135" s="62">
        <f t="shared" si="43"/>
        <v>124645.74376396375</v>
      </c>
      <c r="CB135" s="62">
        <f t="shared" si="43"/>
        <v>135867.87741394169</v>
      </c>
      <c r="CC135" s="62">
        <f t="shared" si="43"/>
        <v>141461.24545990705</v>
      </c>
      <c r="CD135" s="62">
        <f t="shared" si="43"/>
        <v>145483.39384861931</v>
      </c>
      <c r="CE135" s="63">
        <f t="shared" si="43"/>
        <v>148336.39635055949</v>
      </c>
    </row>
    <row r="136" spans="1:85" ht="24.75" customHeight="1" x14ac:dyDescent="0.35">
      <c r="A136" s="152"/>
      <c r="B136" s="241" t="s">
        <v>287</v>
      </c>
      <c r="C136" s="109"/>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126">
        <f t="shared" ref="AH136:BM136" si="44">SUM(AH137:AH139)</f>
        <v>2763.1200997696296</v>
      </c>
      <c r="AI136" s="126">
        <f t="shared" si="44"/>
        <v>3023.3454268241831</v>
      </c>
      <c r="AJ136" s="126">
        <f t="shared" si="44"/>
        <v>3924.3701052507167</v>
      </c>
      <c r="AK136" s="126">
        <f t="shared" si="44"/>
        <v>5967.912889809777</v>
      </c>
      <c r="AL136" s="126">
        <f t="shared" si="44"/>
        <v>8045.6141461071948</v>
      </c>
      <c r="AM136" s="126">
        <f t="shared" si="44"/>
        <v>9602.4868798512271</v>
      </c>
      <c r="AN136" s="126">
        <f t="shared" si="44"/>
        <v>10974.307091954423</v>
      </c>
      <c r="AO136" s="126">
        <f t="shared" si="44"/>
        <v>12471.641547171886</v>
      </c>
      <c r="AP136" s="126">
        <f t="shared" si="44"/>
        <v>13487.952855674048</v>
      </c>
      <c r="AQ136" s="126">
        <f t="shared" si="44"/>
        <v>13792.292199827129</v>
      </c>
      <c r="AR136" s="126">
        <f t="shared" si="44"/>
        <v>13732.304537338485</v>
      </c>
      <c r="AS136" s="126">
        <f t="shared" si="44"/>
        <v>14794.864820267703</v>
      </c>
      <c r="AT136" s="126">
        <f t="shared" si="44"/>
        <v>17535.838868134633</v>
      </c>
      <c r="AU136" s="126">
        <f t="shared" si="44"/>
        <v>21231.799384318474</v>
      </c>
      <c r="AV136" s="126">
        <f t="shared" si="44"/>
        <v>26582.72878416513</v>
      </c>
      <c r="AW136" s="126">
        <f t="shared" si="44"/>
        <v>30003.199886926264</v>
      </c>
      <c r="AX136" s="126">
        <f t="shared" si="44"/>
        <v>31587.357692671045</v>
      </c>
      <c r="AY136" s="126">
        <f t="shared" si="44"/>
        <v>32958.785814268485</v>
      </c>
      <c r="AZ136" s="126">
        <f t="shared" si="44"/>
        <v>33306.311625436501</v>
      </c>
      <c r="BA136" s="126">
        <f t="shared" si="44"/>
        <v>32308.341631054493</v>
      </c>
      <c r="BB136" s="126">
        <f t="shared" si="44"/>
        <v>31643.712091909994</v>
      </c>
      <c r="BC136" s="126">
        <f t="shared" si="44"/>
        <v>30887.316673327179</v>
      </c>
      <c r="BD136" s="126">
        <f t="shared" si="44"/>
        <v>29669.655453818166</v>
      </c>
      <c r="BE136" s="126">
        <f t="shared" si="44"/>
        <v>30918.086668030104</v>
      </c>
      <c r="BF136" s="126">
        <f t="shared" si="44"/>
        <v>32295.353709467585</v>
      </c>
      <c r="BG136" s="126">
        <f t="shared" si="44"/>
        <v>33353.048856553258</v>
      </c>
      <c r="BH136" s="126">
        <f t="shared" si="44"/>
        <v>35028.02304848042</v>
      </c>
      <c r="BI136" s="126">
        <f t="shared" si="44"/>
        <v>35716.781529642001</v>
      </c>
      <c r="BJ136" s="126">
        <f t="shared" si="44"/>
        <v>37172.236532855473</v>
      </c>
      <c r="BK136" s="126">
        <f t="shared" si="44"/>
        <v>38696.081911583096</v>
      </c>
      <c r="BL136" s="126">
        <f t="shared" si="44"/>
        <v>40966.842600689997</v>
      </c>
      <c r="BM136" s="126">
        <f t="shared" si="44"/>
        <v>46695.822820729991</v>
      </c>
      <c r="BN136" s="126">
        <f t="shared" ref="BN136:CE136" si="45">SUM(BN137:BN139)</f>
        <v>48764.863047781706</v>
      </c>
      <c r="BO136" s="126">
        <f t="shared" si="45"/>
        <v>49940.019439679818</v>
      </c>
      <c r="BP136" s="126">
        <f t="shared" si="45"/>
        <v>51405.95728604999</v>
      </c>
      <c r="BQ136" s="126">
        <f t="shared" si="45"/>
        <v>46170.92582462616</v>
      </c>
      <c r="BR136" s="126">
        <f t="shared" si="45"/>
        <v>45840.720174790004</v>
      </c>
      <c r="BS136" s="126">
        <f t="shared" si="45"/>
        <v>45405.656244279999</v>
      </c>
      <c r="BT136" s="126">
        <f t="shared" si="45"/>
        <v>44932.035467030015</v>
      </c>
      <c r="BU136" s="126">
        <f t="shared" si="45"/>
        <v>45555.270080459988</v>
      </c>
      <c r="BV136" s="126">
        <f t="shared" si="45"/>
        <v>47779.270845328399</v>
      </c>
      <c r="BW136" s="126">
        <f t="shared" si="45"/>
        <v>53351.114652414471</v>
      </c>
      <c r="BX136" s="126">
        <f t="shared" si="45"/>
        <v>71462.143521452905</v>
      </c>
      <c r="BY136" s="126">
        <f t="shared" si="45"/>
        <v>71309.9459115926</v>
      </c>
      <c r="BZ136" s="126">
        <f t="shared" si="45"/>
        <v>70899.145179967993</v>
      </c>
      <c r="CA136" s="126">
        <f t="shared" si="45"/>
        <v>78392.252831243575</v>
      </c>
      <c r="CB136" s="126">
        <f t="shared" si="45"/>
        <v>88599.144823815222</v>
      </c>
      <c r="CC136" s="126">
        <f t="shared" si="45"/>
        <v>92054.358296436796</v>
      </c>
      <c r="CD136" s="126">
        <f t="shared" si="45"/>
        <v>92910.572067213521</v>
      </c>
      <c r="CE136" s="127">
        <f t="shared" si="45"/>
        <v>94146.458807144867</v>
      </c>
    </row>
    <row r="137" spans="1:85" x14ac:dyDescent="0.35">
      <c r="A137" s="152"/>
      <c r="B137" s="167" t="s">
        <v>364</v>
      </c>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62">
        <f t="shared" ref="AH137:BM137" si="46">SUMIF($C$6:$C$15,"(IR)",AH$6:AH$15)</f>
        <v>302.01823076644666</v>
      </c>
      <c r="AI137" s="62">
        <f t="shared" si="46"/>
        <v>318.21378253061226</v>
      </c>
      <c r="AJ137" s="62">
        <f t="shared" si="46"/>
        <v>420.60307472527472</v>
      </c>
      <c r="AK137" s="62">
        <f t="shared" si="46"/>
        <v>602.62108648455603</v>
      </c>
      <c r="AL137" s="62">
        <f t="shared" si="46"/>
        <v>809.15470032469261</v>
      </c>
      <c r="AM137" s="62">
        <f t="shared" si="46"/>
        <v>952.39636798423032</v>
      </c>
      <c r="AN137" s="62">
        <f t="shared" si="46"/>
        <v>1091.5646076419214</v>
      </c>
      <c r="AO137" s="62">
        <f t="shared" si="46"/>
        <v>1245.0422902777204</v>
      </c>
      <c r="AP137" s="62">
        <f t="shared" si="46"/>
        <v>1335.8868061934998</v>
      </c>
      <c r="AQ137" s="62">
        <f t="shared" si="46"/>
        <v>1392.431437857246</v>
      </c>
      <c r="AR137" s="62">
        <f t="shared" si="46"/>
        <v>1537.0614486199247</v>
      </c>
      <c r="AS137" s="62">
        <f t="shared" si="46"/>
        <v>1663.4790332395776</v>
      </c>
      <c r="AT137" s="62">
        <f t="shared" si="46"/>
        <v>1892.0999472469014</v>
      </c>
      <c r="AU137" s="62">
        <f t="shared" si="46"/>
        <v>2458.9356917019627</v>
      </c>
      <c r="AV137" s="62">
        <f t="shared" si="46"/>
        <v>3105.5283891711924</v>
      </c>
      <c r="AW137" s="62">
        <f t="shared" si="46"/>
        <v>3512.9681201122448</v>
      </c>
      <c r="AX137" s="62">
        <f t="shared" si="46"/>
        <v>3534.6717169073422</v>
      </c>
      <c r="AY137" s="62">
        <f t="shared" si="46"/>
        <v>3616.687737189267</v>
      </c>
      <c r="AZ137" s="62">
        <f t="shared" si="46"/>
        <v>3674.272957114737</v>
      </c>
      <c r="BA137" s="62">
        <f t="shared" si="46"/>
        <v>3613.0018097053608</v>
      </c>
      <c r="BB137" s="62">
        <f t="shared" si="46"/>
        <v>3637.648998174292</v>
      </c>
      <c r="BC137" s="62">
        <f t="shared" si="46"/>
        <v>3631.3540657041844</v>
      </c>
      <c r="BD137" s="62">
        <f t="shared" si="46"/>
        <v>3250.3236298114498</v>
      </c>
      <c r="BE137" s="62">
        <f t="shared" si="46"/>
        <v>3609.067</v>
      </c>
      <c r="BF137" s="62">
        <f t="shared" si="46"/>
        <v>3944.8199999999997</v>
      </c>
      <c r="BG137" s="62">
        <f t="shared" si="46"/>
        <v>4008.7191253145888</v>
      </c>
      <c r="BH137" s="62">
        <f t="shared" si="46"/>
        <v>3420.8809999999999</v>
      </c>
      <c r="BI137" s="62">
        <f t="shared" si="46"/>
        <v>2550.1235653000672</v>
      </c>
      <c r="BJ137" s="62">
        <f t="shared" si="46"/>
        <v>2062.2246109618959</v>
      </c>
      <c r="BK137" s="62">
        <f t="shared" si="46"/>
        <v>1737.5119804834528</v>
      </c>
      <c r="BL137" s="62">
        <f t="shared" si="46"/>
        <v>1455.6900798477316</v>
      </c>
      <c r="BM137" s="62">
        <f t="shared" si="46"/>
        <v>876.97242974579706</v>
      </c>
      <c r="BN137" s="62">
        <f t="shared" ref="BN137:CE137" si="47">SUMIF($C$6:$C$15,"(IR)",BN$6:BN$15)</f>
        <v>633.219714059539</v>
      </c>
      <c r="BO137" s="62">
        <f t="shared" si="47"/>
        <v>451.05771460709826</v>
      </c>
      <c r="BP137" s="62">
        <f t="shared" si="47"/>
        <v>292.27523465753882</v>
      </c>
      <c r="BQ137" s="62">
        <f t="shared" si="47"/>
        <v>172.17469324246855</v>
      </c>
      <c r="BR137" s="62">
        <f t="shared" si="47"/>
        <v>119.49141678258313</v>
      </c>
      <c r="BS137" s="62">
        <f t="shared" si="47"/>
        <v>80.22480311229458</v>
      </c>
      <c r="BT137" s="62">
        <f t="shared" si="47"/>
        <v>59.174369123155124</v>
      </c>
      <c r="BU137" s="62">
        <f t="shared" si="47"/>
        <v>42.607802019297836</v>
      </c>
      <c r="BV137" s="62">
        <f t="shared" si="47"/>
        <v>32.681386523429381</v>
      </c>
      <c r="BW137" s="62">
        <f t="shared" si="47"/>
        <v>17.657091692809477</v>
      </c>
      <c r="BX137" s="62">
        <f t="shared" si="47"/>
        <v>10.777682165121856</v>
      </c>
      <c r="BY137" s="62">
        <f t="shared" si="47"/>
        <v>6.5500438850929514</v>
      </c>
      <c r="BZ137" s="62">
        <f t="shared" si="47"/>
        <v>3.9203635912424146</v>
      </c>
      <c r="CA137" s="62">
        <f t="shared" si="47"/>
        <v>2.2622078097713514</v>
      </c>
      <c r="CB137" s="62">
        <f t="shared" si="47"/>
        <v>1.3238040981138131</v>
      </c>
      <c r="CC137" s="62">
        <f t="shared" si="47"/>
        <v>0.4975515146168149</v>
      </c>
      <c r="CD137" s="62">
        <f t="shared" si="47"/>
        <v>0</v>
      </c>
      <c r="CE137" s="63">
        <f t="shared" si="47"/>
        <v>0</v>
      </c>
    </row>
    <row r="138" spans="1:85" x14ac:dyDescent="0.35">
      <c r="A138" s="152"/>
      <c r="B138" s="167" t="s">
        <v>365</v>
      </c>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62">
        <f t="shared" ref="AH138:BM138" si="48">SUMIF($C$20:$C$74,"(IR)",AH$20:AH$74)</f>
        <v>1321.7847508922073</v>
      </c>
      <c r="AI138" s="62">
        <f t="shared" si="48"/>
        <v>1430.903972469388</v>
      </c>
      <c r="AJ138" s="62">
        <f t="shared" si="48"/>
        <v>1937.8141629670331</v>
      </c>
      <c r="AK138" s="62">
        <f t="shared" si="48"/>
        <v>3161.3514435154439</v>
      </c>
      <c r="AL138" s="62">
        <f t="shared" si="48"/>
        <v>4694.0032926753074</v>
      </c>
      <c r="AM138" s="62">
        <f t="shared" si="48"/>
        <v>5797.424411765769</v>
      </c>
      <c r="AN138" s="62">
        <f t="shared" si="48"/>
        <v>6580.4126113580787</v>
      </c>
      <c r="AO138" s="62">
        <f t="shared" si="48"/>
        <v>7477.9681002937086</v>
      </c>
      <c r="AP138" s="62">
        <f t="shared" si="48"/>
        <v>8064.3313104731669</v>
      </c>
      <c r="AQ138" s="62">
        <f t="shared" si="48"/>
        <v>8030.2034745556384</v>
      </c>
      <c r="AR138" s="62">
        <f t="shared" si="48"/>
        <v>7273.6904086331897</v>
      </c>
      <c r="AS138" s="62">
        <f t="shared" si="48"/>
        <v>7504.9067831130142</v>
      </c>
      <c r="AT138" s="62">
        <f t="shared" si="48"/>
        <v>9114.315522599707</v>
      </c>
      <c r="AU138" s="62">
        <f t="shared" si="48"/>
        <v>11830.210642809769</v>
      </c>
      <c r="AV138" s="62">
        <f t="shared" si="48"/>
        <v>15160.515701495475</v>
      </c>
      <c r="AW138" s="62">
        <f t="shared" si="48"/>
        <v>17250.641936221091</v>
      </c>
      <c r="AX138" s="62">
        <f t="shared" si="48"/>
        <v>18473.43343769549</v>
      </c>
      <c r="AY138" s="62">
        <f t="shared" si="48"/>
        <v>19770.916634923979</v>
      </c>
      <c r="AZ138" s="62">
        <f t="shared" si="48"/>
        <v>20170.922105157024</v>
      </c>
      <c r="BA138" s="62">
        <f t="shared" si="48"/>
        <v>19416.785297518876</v>
      </c>
      <c r="BB138" s="62">
        <f t="shared" si="48"/>
        <v>19010.884402873518</v>
      </c>
      <c r="BC138" s="62">
        <f t="shared" si="48"/>
        <v>18186.044059871223</v>
      </c>
      <c r="BD138" s="62">
        <f t="shared" si="48"/>
        <v>16912.025737109729</v>
      </c>
      <c r="BE138" s="62">
        <f t="shared" si="48"/>
        <v>17056.907867512287</v>
      </c>
      <c r="BF138" s="62">
        <f t="shared" si="48"/>
        <v>17702.627333533314</v>
      </c>
      <c r="BG138" s="62">
        <f t="shared" si="48"/>
        <v>18454.557481599055</v>
      </c>
      <c r="BH138" s="62">
        <f t="shared" si="48"/>
        <v>19226.977620149086</v>
      </c>
      <c r="BI138" s="62">
        <f t="shared" si="48"/>
        <v>20292.285617760459</v>
      </c>
      <c r="BJ138" s="62">
        <f t="shared" si="48"/>
        <v>21330.425753541815</v>
      </c>
      <c r="BK138" s="62">
        <f t="shared" si="48"/>
        <v>22578.524812971216</v>
      </c>
      <c r="BL138" s="62">
        <f t="shared" si="48"/>
        <v>23957.166854469571</v>
      </c>
      <c r="BM138" s="62">
        <f t="shared" si="48"/>
        <v>29456.395687177181</v>
      </c>
      <c r="BN138" s="62">
        <f t="shared" ref="BN138:CE138" si="49">SUMIF($C$20:$C$74,"(IR)",BN$20:BN$74)</f>
        <v>31364.888402871529</v>
      </c>
      <c r="BO138" s="62">
        <f t="shared" si="49"/>
        <v>32858.969706620592</v>
      </c>
      <c r="BP138" s="62">
        <f t="shared" si="49"/>
        <v>34928.730993714402</v>
      </c>
      <c r="BQ138" s="62">
        <f t="shared" si="49"/>
        <v>32389.84850824967</v>
      </c>
      <c r="BR138" s="62">
        <f t="shared" si="49"/>
        <v>32544.211160496758</v>
      </c>
      <c r="BS138" s="62">
        <f t="shared" si="49"/>
        <v>32703.060613536225</v>
      </c>
      <c r="BT138" s="62">
        <f t="shared" si="49"/>
        <v>32863.340283942191</v>
      </c>
      <c r="BU138" s="62">
        <f t="shared" si="49"/>
        <v>33991.302763090229</v>
      </c>
      <c r="BV138" s="62">
        <f t="shared" si="49"/>
        <v>36733.341503546413</v>
      </c>
      <c r="BW138" s="62">
        <f t="shared" si="49"/>
        <v>42478.019019907406</v>
      </c>
      <c r="BX138" s="62">
        <f t="shared" si="49"/>
        <v>60759.692700650281</v>
      </c>
      <c r="BY138" s="62">
        <f t="shared" si="49"/>
        <v>61250.722642653527</v>
      </c>
      <c r="BZ138" s="62">
        <f t="shared" si="49"/>
        <v>60474.553738855226</v>
      </c>
      <c r="CA138" s="62">
        <f t="shared" si="49"/>
        <v>67337.28112765502</v>
      </c>
      <c r="CB138" s="62">
        <f t="shared" si="49"/>
        <v>77446.333143640179</v>
      </c>
      <c r="CC138" s="62">
        <f t="shared" si="49"/>
        <v>81162.792905906477</v>
      </c>
      <c r="CD138" s="62">
        <f t="shared" si="49"/>
        <v>82376.671683142369</v>
      </c>
      <c r="CE138" s="63">
        <f t="shared" si="49"/>
        <v>83823.395704031806</v>
      </c>
    </row>
    <row r="139" spans="1:85" x14ac:dyDescent="0.35">
      <c r="A139" s="152"/>
      <c r="B139" s="76" t="s">
        <v>366</v>
      </c>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62">
        <f t="shared" ref="AH139:BM139" si="50">SUMIF($C$79:$C$124,"(IR)",AH$79:AH$124)</f>
        <v>1139.3171181109758</v>
      </c>
      <c r="AI139" s="62">
        <f t="shared" si="50"/>
        <v>1274.2276718241828</v>
      </c>
      <c r="AJ139" s="62">
        <f t="shared" si="50"/>
        <v>1565.9528675584088</v>
      </c>
      <c r="AK139" s="62">
        <f t="shared" si="50"/>
        <v>2203.9403598097765</v>
      </c>
      <c r="AL139" s="62">
        <f t="shared" si="50"/>
        <v>2542.456153107195</v>
      </c>
      <c r="AM139" s="62">
        <f t="shared" si="50"/>
        <v>2852.6661001012285</v>
      </c>
      <c r="AN139" s="62">
        <f t="shared" si="50"/>
        <v>3302.3298729544231</v>
      </c>
      <c r="AO139" s="62">
        <f t="shared" si="50"/>
        <v>3748.631156600457</v>
      </c>
      <c r="AP139" s="62">
        <f t="shared" si="50"/>
        <v>4087.7347390073819</v>
      </c>
      <c r="AQ139" s="62">
        <f t="shared" si="50"/>
        <v>4369.6572874142439</v>
      </c>
      <c r="AR139" s="62">
        <f t="shared" si="50"/>
        <v>4921.5526800853704</v>
      </c>
      <c r="AS139" s="62">
        <f t="shared" si="50"/>
        <v>5626.4790039151112</v>
      </c>
      <c r="AT139" s="62">
        <f t="shared" si="50"/>
        <v>6529.4233982880269</v>
      </c>
      <c r="AU139" s="62">
        <f t="shared" si="50"/>
        <v>6942.6530498067441</v>
      </c>
      <c r="AV139" s="62">
        <f t="shared" si="50"/>
        <v>8316.6846934984642</v>
      </c>
      <c r="AW139" s="62">
        <f t="shared" si="50"/>
        <v>9239.5898305929295</v>
      </c>
      <c r="AX139" s="62">
        <f t="shared" si="50"/>
        <v>9579.2525380682109</v>
      </c>
      <c r="AY139" s="62">
        <f t="shared" si="50"/>
        <v>9571.1814421552444</v>
      </c>
      <c r="AZ139" s="62">
        <f t="shared" si="50"/>
        <v>9461.1165631647436</v>
      </c>
      <c r="BA139" s="62">
        <f t="shared" si="50"/>
        <v>9278.5545238302548</v>
      </c>
      <c r="BB139" s="62">
        <f t="shared" si="50"/>
        <v>8995.1786908621834</v>
      </c>
      <c r="BC139" s="62">
        <f t="shared" si="50"/>
        <v>9069.9185477517694</v>
      </c>
      <c r="BD139" s="62">
        <f t="shared" si="50"/>
        <v>9507.306086896986</v>
      </c>
      <c r="BE139" s="62">
        <f t="shared" si="50"/>
        <v>10252.111800517816</v>
      </c>
      <c r="BF139" s="62">
        <f t="shared" si="50"/>
        <v>10647.90637593427</v>
      </c>
      <c r="BG139" s="62">
        <f t="shared" si="50"/>
        <v>10889.772249639611</v>
      </c>
      <c r="BH139" s="62">
        <f t="shared" si="50"/>
        <v>12380.164428331336</v>
      </c>
      <c r="BI139" s="62">
        <f t="shared" si="50"/>
        <v>12874.372346581478</v>
      </c>
      <c r="BJ139" s="62">
        <f t="shared" si="50"/>
        <v>13779.58616835176</v>
      </c>
      <c r="BK139" s="62">
        <f t="shared" si="50"/>
        <v>14380.04511812843</v>
      </c>
      <c r="BL139" s="62">
        <f t="shared" si="50"/>
        <v>15553.985666372695</v>
      </c>
      <c r="BM139" s="62">
        <f t="shared" si="50"/>
        <v>16362.454703807014</v>
      </c>
      <c r="BN139" s="62">
        <f t="shared" ref="BN139:CE139" si="51">SUMIF($C$79:$C$124,"(IR)",BN$79:BN$124)</f>
        <v>16766.754930850635</v>
      </c>
      <c r="BO139" s="62">
        <f t="shared" si="51"/>
        <v>16629.992018452122</v>
      </c>
      <c r="BP139" s="62">
        <f t="shared" si="51"/>
        <v>16184.951057678054</v>
      </c>
      <c r="BQ139" s="62">
        <f t="shared" si="51"/>
        <v>13608.902623134025</v>
      </c>
      <c r="BR139" s="62">
        <f t="shared" si="51"/>
        <v>13177.017597510659</v>
      </c>
      <c r="BS139" s="62">
        <f t="shared" si="51"/>
        <v>12622.370827631479</v>
      </c>
      <c r="BT139" s="62">
        <f t="shared" si="51"/>
        <v>12009.520813964671</v>
      </c>
      <c r="BU139" s="62">
        <f t="shared" si="51"/>
        <v>11521.359515350461</v>
      </c>
      <c r="BV139" s="62">
        <f t="shared" si="51"/>
        <v>11013.247955258559</v>
      </c>
      <c r="BW139" s="62">
        <f t="shared" si="51"/>
        <v>10855.438540814252</v>
      </c>
      <c r="BX139" s="62">
        <f t="shared" si="51"/>
        <v>10691.67313863751</v>
      </c>
      <c r="BY139" s="62">
        <f t="shared" si="51"/>
        <v>10052.673225053984</v>
      </c>
      <c r="BZ139" s="62">
        <f t="shared" si="51"/>
        <v>10420.67107752152</v>
      </c>
      <c r="CA139" s="62">
        <f t="shared" si="51"/>
        <v>11052.709495778772</v>
      </c>
      <c r="CB139" s="62">
        <f t="shared" si="51"/>
        <v>11151.487876076932</v>
      </c>
      <c r="CC139" s="62">
        <f t="shared" si="51"/>
        <v>10891.067839015697</v>
      </c>
      <c r="CD139" s="62">
        <f t="shared" si="51"/>
        <v>10533.900384071148</v>
      </c>
      <c r="CE139" s="63">
        <f t="shared" si="51"/>
        <v>10323.063103113065</v>
      </c>
    </row>
    <row r="140" spans="1:85" ht="24.75" customHeight="1" x14ac:dyDescent="0.35">
      <c r="A140" s="152"/>
      <c r="B140" s="241" t="s">
        <v>288</v>
      </c>
      <c r="C140" s="109"/>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f t="shared" ref="AH140:BM140" si="52">SUM(AH141:AH143)</f>
        <v>2721</v>
      </c>
      <c r="AI140" s="126">
        <f t="shared" si="52"/>
        <v>3900.06</v>
      </c>
      <c r="AJ140" s="126">
        <f t="shared" si="52"/>
        <v>4299.0600000000004</v>
      </c>
      <c r="AK140" s="126">
        <f t="shared" si="52"/>
        <v>4978.0599999999995</v>
      </c>
      <c r="AL140" s="126">
        <f t="shared" si="52"/>
        <v>5501.0599999999995</v>
      </c>
      <c r="AM140" s="126">
        <f t="shared" si="52"/>
        <v>6085.0599999999995</v>
      </c>
      <c r="AN140" s="126">
        <f t="shared" si="52"/>
        <v>6605.0599999999995</v>
      </c>
      <c r="AO140" s="126">
        <f t="shared" si="52"/>
        <v>7088.0599999999995</v>
      </c>
      <c r="AP140" s="126">
        <f t="shared" si="52"/>
        <v>7484.06</v>
      </c>
      <c r="AQ140" s="126">
        <f t="shared" si="52"/>
        <v>7892.5680000000002</v>
      </c>
      <c r="AR140" s="126">
        <f t="shared" si="52"/>
        <v>8031.5509999999995</v>
      </c>
      <c r="AS140" s="126">
        <f t="shared" si="52"/>
        <v>8411.9090000000015</v>
      </c>
      <c r="AT140" s="126">
        <f t="shared" si="52"/>
        <v>9172.8167156850413</v>
      </c>
      <c r="AU140" s="126">
        <f t="shared" si="52"/>
        <v>10755.346568931573</v>
      </c>
      <c r="AV140" s="126">
        <f t="shared" si="52"/>
        <v>12410.679000000004</v>
      </c>
      <c r="AW140" s="126">
        <f t="shared" si="52"/>
        <v>14068.823</v>
      </c>
      <c r="AX140" s="126">
        <f t="shared" si="52"/>
        <v>14698.89</v>
      </c>
      <c r="AY140" s="126">
        <f t="shared" si="52"/>
        <v>16122.347527041315</v>
      </c>
      <c r="AZ140" s="126">
        <f t="shared" si="52"/>
        <v>17621.866000000002</v>
      </c>
      <c r="BA140" s="126">
        <f t="shared" si="52"/>
        <v>18587.272009000008</v>
      </c>
      <c r="BB140" s="126">
        <f t="shared" si="52"/>
        <v>19334.14472503843</v>
      </c>
      <c r="BC140" s="126">
        <f t="shared" si="52"/>
        <v>21437.683100000013</v>
      </c>
      <c r="BD140" s="126">
        <f t="shared" si="52"/>
        <v>23910.498331296745</v>
      </c>
      <c r="BE140" s="126">
        <f t="shared" si="52"/>
        <v>24695.169227916082</v>
      </c>
      <c r="BF140" s="126">
        <f t="shared" si="52"/>
        <v>24320.416560955211</v>
      </c>
      <c r="BG140" s="126">
        <f t="shared" si="52"/>
        <v>16358.23668802809</v>
      </c>
      <c r="BH140" s="126">
        <f t="shared" si="52"/>
        <v>17655.991089000003</v>
      </c>
      <c r="BI140" s="126">
        <f t="shared" si="52"/>
        <v>19171.410324449</v>
      </c>
      <c r="BJ140" s="126">
        <f t="shared" si="52"/>
        <v>18912.443974729795</v>
      </c>
      <c r="BK140" s="126">
        <f t="shared" si="52"/>
        <v>20134.145588311138</v>
      </c>
      <c r="BL140" s="126">
        <f t="shared" si="52"/>
        <v>22119.138006874229</v>
      </c>
      <c r="BM140" s="126">
        <f t="shared" si="52"/>
        <v>23493.366511449785</v>
      </c>
      <c r="BN140" s="126">
        <f t="shared" ref="BN140:CE140" si="53">SUM(BN141:BN143)</f>
        <v>24251.32462942709</v>
      </c>
      <c r="BO140" s="126">
        <f t="shared" si="53"/>
        <v>24518.543630379987</v>
      </c>
      <c r="BP140" s="126">
        <f t="shared" si="53"/>
        <v>25755.445607450238</v>
      </c>
      <c r="BQ140" s="126">
        <f t="shared" si="53"/>
        <v>26300.891344340584</v>
      </c>
      <c r="BR140" s="126">
        <f t="shared" si="53"/>
        <v>27925.510779285047</v>
      </c>
      <c r="BS140" s="126">
        <f t="shared" si="53"/>
        <v>28799.212007561109</v>
      </c>
      <c r="BT140" s="126">
        <f t="shared" si="53"/>
        <v>29033.995671540157</v>
      </c>
      <c r="BU140" s="126">
        <f t="shared" si="53"/>
        <v>30481.840596910013</v>
      </c>
      <c r="BV140" s="126">
        <f t="shared" si="53"/>
        <v>31175.940817977658</v>
      </c>
      <c r="BW140" s="126">
        <f t="shared" si="53"/>
        <v>32204.240605370007</v>
      </c>
      <c r="BX140" s="126">
        <f t="shared" si="53"/>
        <v>31259.206010088095</v>
      </c>
      <c r="BY140" s="126">
        <f t="shared" si="53"/>
        <v>32406.00919815919</v>
      </c>
      <c r="BZ140" s="126">
        <f t="shared" si="53"/>
        <v>35716.815567382691</v>
      </c>
      <c r="CA140" s="126">
        <f t="shared" si="53"/>
        <v>41906.98113972132</v>
      </c>
      <c r="CB140" s="126">
        <f t="shared" si="53"/>
        <v>46327.19435783034</v>
      </c>
      <c r="CC140" s="126">
        <f t="shared" si="53"/>
        <v>48580.130611385903</v>
      </c>
      <c r="CD140" s="126">
        <f t="shared" si="53"/>
        <v>50960.83897078289</v>
      </c>
      <c r="CE140" s="127">
        <f t="shared" si="53"/>
        <v>53660.184569829325</v>
      </c>
    </row>
    <row r="141" spans="1:85" x14ac:dyDescent="0.35">
      <c r="A141" s="152"/>
      <c r="B141" s="167" t="s">
        <v>364</v>
      </c>
      <c r="AH141" s="62">
        <f t="shared" ref="AH141:BM141" si="54">SUMIF($C$6:$C$15,"(NC / NIR)",AH$6:AH$15)</f>
        <v>1836.2120090576486</v>
      </c>
      <c r="AI141" s="62">
        <f t="shared" si="54"/>
        <v>2875.1898291377083</v>
      </c>
      <c r="AJ141" s="62">
        <f t="shared" si="54"/>
        <v>3058.9992414056137</v>
      </c>
      <c r="AK141" s="62">
        <f t="shared" si="54"/>
        <v>3510.3424145390022</v>
      </c>
      <c r="AL141" s="62">
        <f t="shared" si="54"/>
        <v>3822.85954155132</v>
      </c>
      <c r="AM141" s="62">
        <f t="shared" si="54"/>
        <v>4173.6472729167699</v>
      </c>
      <c r="AN141" s="62">
        <f t="shared" si="54"/>
        <v>4480.0348862282062</v>
      </c>
      <c r="AO141" s="62">
        <f t="shared" si="54"/>
        <v>4695.675937329378</v>
      </c>
      <c r="AP141" s="62">
        <f t="shared" si="54"/>
        <v>4761.9940263349717</v>
      </c>
      <c r="AQ141" s="62">
        <f t="shared" si="54"/>
        <v>4871.5898862231707</v>
      </c>
      <c r="AR141" s="62">
        <f t="shared" si="54"/>
        <v>4813.4099744551468</v>
      </c>
      <c r="AS141" s="62">
        <f t="shared" si="54"/>
        <v>4866.8967571149997</v>
      </c>
      <c r="AT141" s="62">
        <f t="shared" si="54"/>
        <v>4970.9264232967089</v>
      </c>
      <c r="AU141" s="62">
        <f t="shared" si="54"/>
        <v>5620.6440956386186</v>
      </c>
      <c r="AV141" s="62">
        <f t="shared" si="54"/>
        <v>6186.6227737981817</v>
      </c>
      <c r="AW141" s="62">
        <f t="shared" si="54"/>
        <v>6656.6340258818027</v>
      </c>
      <c r="AX141" s="62">
        <f t="shared" si="54"/>
        <v>6768.8464522496879</v>
      </c>
      <c r="AY141" s="62">
        <f t="shared" si="54"/>
        <v>7079.6166051252549</v>
      </c>
      <c r="AZ141" s="62">
        <f t="shared" si="54"/>
        <v>7384.6422419182345</v>
      </c>
      <c r="BA141" s="62">
        <f t="shared" si="54"/>
        <v>7576.8967591892688</v>
      </c>
      <c r="BB141" s="62">
        <f t="shared" si="54"/>
        <v>7823.5319327057887</v>
      </c>
      <c r="BC141" s="62">
        <f t="shared" si="54"/>
        <v>8849.7735056882193</v>
      </c>
      <c r="BD141" s="62">
        <f t="shared" si="54"/>
        <v>9327.3109854829381</v>
      </c>
      <c r="BE141" s="62">
        <f t="shared" si="54"/>
        <v>9475.3642299725107</v>
      </c>
      <c r="BF141" s="62">
        <f t="shared" si="54"/>
        <v>9707.8943792999999</v>
      </c>
      <c r="BG141" s="62">
        <f t="shared" si="54"/>
        <v>794.02521823565701</v>
      </c>
      <c r="BH141" s="62">
        <f t="shared" si="54"/>
        <v>842.55899999999997</v>
      </c>
      <c r="BI141" s="62">
        <f t="shared" si="54"/>
        <v>924.2647969778385</v>
      </c>
      <c r="BJ141" s="62">
        <f t="shared" si="54"/>
        <v>973.07987379439624</v>
      </c>
      <c r="BK141" s="62">
        <f t="shared" si="54"/>
        <v>1040.0247158707195</v>
      </c>
      <c r="BL141" s="62">
        <f t="shared" si="54"/>
        <v>1105.9393085337213</v>
      </c>
      <c r="BM141" s="62">
        <f t="shared" si="54"/>
        <v>1192.3924182195146</v>
      </c>
      <c r="BN141" s="62">
        <f t="shared" ref="BN141:CE141" si="55">SUMIF($C$6:$C$15,"(NC / NIR)",BN$6:BN$15)</f>
        <v>1220.2959423261623</v>
      </c>
      <c r="BO141" s="62">
        <f t="shared" si="55"/>
        <v>1314.7165739259212</v>
      </c>
      <c r="BP141" s="62">
        <f t="shared" si="55"/>
        <v>1390.6353122046253</v>
      </c>
      <c r="BQ141" s="62">
        <f t="shared" si="55"/>
        <v>1463.3916564663691</v>
      </c>
      <c r="BR141" s="62">
        <f t="shared" si="55"/>
        <v>1717.4043496814249</v>
      </c>
      <c r="BS141" s="62">
        <f t="shared" si="55"/>
        <v>1834.9490892979175</v>
      </c>
      <c r="BT141" s="62">
        <f t="shared" si="55"/>
        <v>1897.2120008984343</v>
      </c>
      <c r="BU141" s="62">
        <f t="shared" si="55"/>
        <v>1965.4420231168197</v>
      </c>
      <c r="BV141" s="62">
        <f t="shared" si="55"/>
        <v>2114.3233711450694</v>
      </c>
      <c r="BW141" s="62">
        <f t="shared" si="55"/>
        <v>2299.4628969686623</v>
      </c>
      <c r="BX141" s="62">
        <f t="shared" si="55"/>
        <v>2246.887923309584</v>
      </c>
      <c r="BY141" s="62">
        <f t="shared" si="55"/>
        <v>2445.7964680341006</v>
      </c>
      <c r="BZ141" s="62">
        <f t="shared" si="55"/>
        <v>2813.7896423854081</v>
      </c>
      <c r="CA141" s="62">
        <f t="shared" si="55"/>
        <v>3387.8586413919415</v>
      </c>
      <c r="CB141" s="62">
        <f t="shared" si="55"/>
        <v>3828.9641738724977</v>
      </c>
      <c r="CC141" s="62">
        <f t="shared" si="55"/>
        <v>4038.8861200444676</v>
      </c>
      <c r="CD141" s="62">
        <f t="shared" si="55"/>
        <v>4243.5011199195433</v>
      </c>
      <c r="CE141" s="63">
        <f t="shared" si="55"/>
        <v>4490.293919857806</v>
      </c>
    </row>
    <row r="142" spans="1:85" x14ac:dyDescent="0.35">
      <c r="A142" s="152"/>
      <c r="B142" s="167" t="s">
        <v>365</v>
      </c>
      <c r="AH142" s="62">
        <f t="shared" ref="AH142:BM142" si="56">SUMIF($C$20:$C$74,"(NC / NIR)",AH$20:AH$74)</f>
        <v>417.30195821129746</v>
      </c>
      <c r="AI142" s="62">
        <f t="shared" si="56"/>
        <v>529.60220306078645</v>
      </c>
      <c r="AJ142" s="62">
        <f t="shared" si="56"/>
        <v>633.07543812711435</v>
      </c>
      <c r="AK142" s="62">
        <f t="shared" si="56"/>
        <v>738.48012106894282</v>
      </c>
      <c r="AL142" s="62">
        <f t="shared" si="56"/>
        <v>830.55701238433289</v>
      </c>
      <c r="AM142" s="62">
        <f t="shared" si="56"/>
        <v>960.49276853964022</v>
      </c>
      <c r="AN142" s="62">
        <f t="shared" si="56"/>
        <v>1061.0040746836548</v>
      </c>
      <c r="AO142" s="62">
        <f t="shared" si="56"/>
        <v>1164.4219602171174</v>
      </c>
      <c r="AP142" s="62">
        <f t="shared" si="56"/>
        <v>1333.8533908256416</v>
      </c>
      <c r="AQ142" s="62">
        <f t="shared" si="56"/>
        <v>1489.4872643034992</v>
      </c>
      <c r="AR142" s="62">
        <f t="shared" si="56"/>
        <v>1540.5206118266901</v>
      </c>
      <c r="AS142" s="62">
        <f t="shared" si="56"/>
        <v>1666.2812787270329</v>
      </c>
      <c r="AT142" s="62">
        <f t="shared" si="56"/>
        <v>1919.4344050421473</v>
      </c>
      <c r="AU142" s="62">
        <f t="shared" si="56"/>
        <v>2350.8976246910274</v>
      </c>
      <c r="AV142" s="62">
        <f t="shared" si="56"/>
        <v>2768.50921628165</v>
      </c>
      <c r="AW142" s="62">
        <f t="shared" si="56"/>
        <v>3413.4548352956463</v>
      </c>
      <c r="AX142" s="62">
        <f t="shared" si="56"/>
        <v>3762.9625182212412</v>
      </c>
      <c r="AY142" s="62">
        <f t="shared" si="56"/>
        <v>4350.6753790768726</v>
      </c>
      <c r="AZ142" s="62">
        <f t="shared" si="56"/>
        <v>5054.347564111883</v>
      </c>
      <c r="BA142" s="62">
        <f t="shared" si="56"/>
        <v>5358.6750497622079</v>
      </c>
      <c r="BB142" s="62">
        <f t="shared" si="56"/>
        <v>5550.1083570834162</v>
      </c>
      <c r="BC142" s="62">
        <f t="shared" si="56"/>
        <v>5771.583245054886</v>
      </c>
      <c r="BD142" s="62">
        <f t="shared" si="56"/>
        <v>5978.3111078018701</v>
      </c>
      <c r="BE142" s="62">
        <f t="shared" si="56"/>
        <v>6371.1093210319796</v>
      </c>
      <c r="BF142" s="62">
        <f t="shared" si="56"/>
        <v>6517.7392567383986</v>
      </c>
      <c r="BG142" s="62">
        <f t="shared" si="56"/>
        <v>6815.2711439341174</v>
      </c>
      <c r="BH142" s="62">
        <f t="shared" si="56"/>
        <v>7076.8760000000002</v>
      </c>
      <c r="BI142" s="62">
        <f t="shared" si="56"/>
        <v>7349.3426876018675</v>
      </c>
      <c r="BJ142" s="62">
        <f t="shared" si="56"/>
        <v>7638.5452869243391</v>
      </c>
      <c r="BK142" s="62">
        <f t="shared" si="56"/>
        <v>8013.2638627443484</v>
      </c>
      <c r="BL142" s="62">
        <f t="shared" si="56"/>
        <v>8623.1827387670037</v>
      </c>
      <c r="BM142" s="62">
        <f t="shared" si="56"/>
        <v>9078.7432718570435</v>
      </c>
      <c r="BN142" s="62">
        <f t="shared" ref="BN142:CE142" si="57">SUMIF($C$20:$C$74,"(NC / NIR)",BN$20:BN$74)</f>
        <v>9413.5107245551153</v>
      </c>
      <c r="BO142" s="62">
        <f t="shared" si="57"/>
        <v>9887.1723686280984</v>
      </c>
      <c r="BP142" s="62">
        <f t="shared" si="57"/>
        <v>10571.130296586944</v>
      </c>
      <c r="BQ142" s="62">
        <f t="shared" si="57"/>
        <v>10918.092802584053</v>
      </c>
      <c r="BR142" s="62">
        <f t="shared" si="57"/>
        <v>11837.738027470541</v>
      </c>
      <c r="BS142" s="62">
        <f t="shared" si="57"/>
        <v>12781.679558049933</v>
      </c>
      <c r="BT142" s="62">
        <f t="shared" si="57"/>
        <v>13026.817977005601</v>
      </c>
      <c r="BU142" s="62">
        <f t="shared" si="57"/>
        <v>14500.426625045566</v>
      </c>
      <c r="BV142" s="62">
        <f t="shared" si="57"/>
        <v>15236.76612557165</v>
      </c>
      <c r="BW142" s="62">
        <f t="shared" si="57"/>
        <v>15867.711315298902</v>
      </c>
      <c r="BX142" s="62">
        <f t="shared" si="57"/>
        <v>16025.082467515556</v>
      </c>
      <c r="BY142" s="62">
        <f t="shared" si="57"/>
        <v>16999.467880113018</v>
      </c>
      <c r="BZ142" s="62">
        <f t="shared" si="57"/>
        <v>19107.549940895624</v>
      </c>
      <c r="CA142" s="62">
        <f t="shared" si="57"/>
        <v>22859.741692042422</v>
      </c>
      <c r="CB142" s="62">
        <f t="shared" si="57"/>
        <v>25390.305151636621</v>
      </c>
      <c r="CC142" s="62">
        <f t="shared" si="57"/>
        <v>26805.645717311221</v>
      </c>
      <c r="CD142" s="62">
        <f t="shared" si="57"/>
        <v>28515.614671408093</v>
      </c>
      <c r="CE142" s="63">
        <f t="shared" si="57"/>
        <v>30571.827198620755</v>
      </c>
    </row>
    <row r="143" spans="1:85" x14ac:dyDescent="0.35">
      <c r="A143" s="152"/>
      <c r="B143" s="167" t="s">
        <v>366</v>
      </c>
      <c r="AH143" s="62">
        <f t="shared" ref="AH143:BM143" si="58">SUMIF($C$79:$C$124,"(NC / NIR)",AH$79:AH$124)</f>
        <v>467.48603273105391</v>
      </c>
      <c r="AI143" s="62">
        <f t="shared" si="58"/>
        <v>495.26796780150516</v>
      </c>
      <c r="AJ143" s="62">
        <f t="shared" si="58"/>
        <v>606.985320467272</v>
      </c>
      <c r="AK143" s="62">
        <f t="shared" si="58"/>
        <v>729.23746439205502</v>
      </c>
      <c r="AL143" s="62">
        <f t="shared" si="58"/>
        <v>847.64344606434713</v>
      </c>
      <c r="AM143" s="62">
        <f t="shared" si="58"/>
        <v>950.91995854358925</v>
      </c>
      <c r="AN143" s="62">
        <f t="shared" si="58"/>
        <v>1064.0210390881389</v>
      </c>
      <c r="AO143" s="62">
        <f t="shared" si="58"/>
        <v>1227.9621024535047</v>
      </c>
      <c r="AP143" s="62">
        <f t="shared" si="58"/>
        <v>1388.2125828393876</v>
      </c>
      <c r="AQ143" s="62">
        <f t="shared" si="58"/>
        <v>1531.4908494733309</v>
      </c>
      <c r="AR143" s="62">
        <f t="shared" si="58"/>
        <v>1677.6204137181626</v>
      </c>
      <c r="AS143" s="62">
        <f t="shared" si="58"/>
        <v>1878.7309641579686</v>
      </c>
      <c r="AT143" s="62">
        <f t="shared" si="58"/>
        <v>2282.4558873461842</v>
      </c>
      <c r="AU143" s="62">
        <f t="shared" si="58"/>
        <v>2783.8048486019275</v>
      </c>
      <c r="AV143" s="62">
        <f t="shared" si="58"/>
        <v>3455.5470099201711</v>
      </c>
      <c r="AW143" s="62">
        <f t="shared" si="58"/>
        <v>3998.7341388225504</v>
      </c>
      <c r="AX143" s="62">
        <f t="shared" si="58"/>
        <v>4167.0810295290712</v>
      </c>
      <c r="AY143" s="62">
        <f t="shared" si="58"/>
        <v>4692.0555428391863</v>
      </c>
      <c r="AZ143" s="62">
        <f t="shared" si="58"/>
        <v>5182.8761939698834</v>
      </c>
      <c r="BA143" s="62">
        <f t="shared" si="58"/>
        <v>5651.7002000485309</v>
      </c>
      <c r="BB143" s="62">
        <f t="shared" si="58"/>
        <v>5960.5044352492259</v>
      </c>
      <c r="BC143" s="62">
        <f t="shared" si="58"/>
        <v>6816.3263492569085</v>
      </c>
      <c r="BD143" s="62">
        <f t="shared" si="58"/>
        <v>8604.8762380119351</v>
      </c>
      <c r="BE143" s="62">
        <f t="shared" si="58"/>
        <v>8848.6956769115914</v>
      </c>
      <c r="BF143" s="62">
        <f t="shared" si="58"/>
        <v>8094.7829249168126</v>
      </c>
      <c r="BG143" s="62">
        <f t="shared" si="58"/>
        <v>8748.9403258583152</v>
      </c>
      <c r="BH143" s="62">
        <f t="shared" si="58"/>
        <v>9736.5560890000015</v>
      </c>
      <c r="BI143" s="62">
        <f t="shared" si="58"/>
        <v>10897.802839869293</v>
      </c>
      <c r="BJ143" s="62">
        <f t="shared" si="58"/>
        <v>10300.81881401106</v>
      </c>
      <c r="BK143" s="62">
        <f t="shared" si="58"/>
        <v>11080.85700969607</v>
      </c>
      <c r="BL143" s="62">
        <f t="shared" si="58"/>
        <v>12390.015959573504</v>
      </c>
      <c r="BM143" s="62">
        <f t="shared" si="58"/>
        <v>13222.230821373225</v>
      </c>
      <c r="BN143" s="62">
        <f t="shared" ref="BN143:CE143" si="59">SUMIF($C$79:$C$124,"(NC / NIR)",BN$79:BN$124)</f>
        <v>13617.517962545813</v>
      </c>
      <c r="BO143" s="62">
        <f t="shared" si="59"/>
        <v>13316.654687825969</v>
      </c>
      <c r="BP143" s="62">
        <f t="shared" si="59"/>
        <v>13793.679998658668</v>
      </c>
      <c r="BQ143" s="62">
        <f t="shared" si="59"/>
        <v>13919.406885290162</v>
      </c>
      <c r="BR143" s="62">
        <f t="shared" si="59"/>
        <v>14370.368402133083</v>
      </c>
      <c r="BS143" s="62">
        <f t="shared" si="59"/>
        <v>14182.583360213261</v>
      </c>
      <c r="BT143" s="62">
        <f t="shared" si="59"/>
        <v>14109.965693636123</v>
      </c>
      <c r="BU143" s="62">
        <f t="shared" si="59"/>
        <v>14015.97194874763</v>
      </c>
      <c r="BV143" s="62">
        <f t="shared" si="59"/>
        <v>13824.85132126094</v>
      </c>
      <c r="BW143" s="62">
        <f t="shared" si="59"/>
        <v>14037.066393102443</v>
      </c>
      <c r="BX143" s="62">
        <f t="shared" si="59"/>
        <v>12987.235619262956</v>
      </c>
      <c r="BY143" s="62">
        <f t="shared" si="59"/>
        <v>12960.744850012075</v>
      </c>
      <c r="BZ143" s="62">
        <f t="shared" si="59"/>
        <v>13795.47598410166</v>
      </c>
      <c r="CA143" s="62">
        <f t="shared" si="59"/>
        <v>15659.380806286959</v>
      </c>
      <c r="CB143" s="62">
        <f t="shared" si="59"/>
        <v>17107.925032321222</v>
      </c>
      <c r="CC143" s="62">
        <f t="shared" si="59"/>
        <v>17735.598774030219</v>
      </c>
      <c r="CD143" s="62">
        <f t="shared" si="59"/>
        <v>18201.723179455254</v>
      </c>
      <c r="CE143" s="63">
        <f t="shared" si="59"/>
        <v>18598.063451350761</v>
      </c>
    </row>
    <row r="144" spans="1:85" ht="33.75" customHeight="1" x14ac:dyDescent="0.35">
      <c r="A144" s="152"/>
      <c r="B144" s="109" t="s">
        <v>307</v>
      </c>
      <c r="BX144" s="62"/>
      <c r="BY144" s="62"/>
      <c r="BZ144" s="62"/>
      <c r="CA144" s="62"/>
      <c r="CB144" s="62"/>
      <c r="CC144" s="62"/>
      <c r="CD144" s="62"/>
      <c r="CE144" s="63"/>
    </row>
    <row r="145" spans="1:83" x14ac:dyDescent="0.35">
      <c r="A145" s="152"/>
      <c r="B145" s="53" t="s">
        <v>308</v>
      </c>
      <c r="CE145" s="131"/>
    </row>
    <row r="146" spans="1:83" x14ac:dyDescent="0.35">
      <c r="A146" s="152"/>
      <c r="B146" s="53" t="s">
        <v>309</v>
      </c>
      <c r="CE146" s="131"/>
    </row>
    <row r="147" spans="1:83" ht="29.25" customHeight="1" thickBot="1" x14ac:dyDescent="0.4">
      <c r="A147" s="204"/>
      <c r="B147" s="89" t="s">
        <v>310</v>
      </c>
      <c r="C147" s="122"/>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2"/>
      <c r="BY147" s="122"/>
      <c r="BZ147" s="122"/>
      <c r="CA147" s="122"/>
      <c r="CB147" s="122"/>
      <c r="CC147" s="122"/>
      <c r="CD147" s="122"/>
      <c r="CE147" s="135"/>
    </row>
  </sheetData>
  <conditionalFormatting sqref="D136:AG139">
    <cfRule type="cellIs" dxfId="1" priority="19" stopIfTrue="1" operator="notEqual">
      <formula>TRUE</formula>
    </cfRule>
  </conditionalFormatting>
  <conditionalFormatting sqref="D136:AG139">
    <cfRule type="cellIs" dxfId="0" priority="18" stopIfTrue="1" operator="equal">
      <formula>TRUE</formula>
    </cfRule>
  </conditionalFormatting>
  <hyperlinks>
    <hyperlink ref="A1" location="Contents!A1" display="Contents page" xr:uid="{00000000-0004-0000-0800-000000000000}"/>
    <hyperlink ref="B1" location="Notes!A1" display="Information relating to this table can be found in the 'Notes' tab" xr:uid="{00000000-0004-0000-0800-000001000000}"/>
  </hyperlinks>
  <pageMargins left="0.75000000000000011" right="0.75000000000000011" top="1" bottom="1" header="0.5" footer="0.5"/>
  <pageSetup paperSize="0" fitToWidth="0" fitToHeight="0" orientation="portrait" horizontalDpi="0" verticalDpi="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Contents</vt:lpstr>
      <vt:lpstr>Notes</vt:lpstr>
      <vt:lpstr>UK_welfare_</vt:lpstr>
      <vt:lpstr>GB_welfare</vt:lpstr>
      <vt:lpstr>Benefit_summary_table</vt:lpstr>
      <vt:lpstr>Table_1a</vt:lpstr>
      <vt:lpstr>Table_1b</vt:lpstr>
      <vt:lpstr>Table_1c</vt:lpstr>
      <vt:lpstr>Table_2a</vt:lpstr>
      <vt:lpstr>Table_2b</vt:lpstr>
      <vt:lpstr>Table_2c</vt:lpstr>
      <vt:lpstr>Table_3a</vt:lpstr>
      <vt:lpstr>Table_3b</vt:lpstr>
      <vt:lpstr>Table_3c</vt:lpstr>
      <vt:lpstr>Table_4</vt:lpstr>
      <vt:lpstr>Non-DWP_Welfare</vt:lpstr>
      <vt:lpstr>Bereavement_benefits</vt:lpstr>
      <vt:lpstr>Carers_Allowance</vt:lpstr>
      <vt:lpstr>Council_Tax_Benefit</vt:lpstr>
      <vt:lpstr>Disability_benefits</vt:lpstr>
      <vt:lpstr>Housing_benefits</vt:lpstr>
      <vt:lpstr>Incapacity_benefits</vt:lpstr>
      <vt:lpstr>Income_Support</vt:lpstr>
      <vt:lpstr>Industrial_injuries_benefits</vt:lpstr>
      <vt:lpstr>Maternity_benefits</vt:lpstr>
      <vt:lpstr>New_Deal_&amp;_Emp_prog_allowances</vt:lpstr>
      <vt:lpstr>Pension_Credit</vt:lpstr>
      <vt:lpstr>Social_Fund</vt:lpstr>
      <vt:lpstr>State_Pension</vt:lpstr>
      <vt:lpstr>Unemployment_benefits</vt:lpstr>
      <vt:lpstr>Universal_Credit_and_equivalent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tables: Autumn Statement 2022</dc:title>
  <dc:creator/>
  <cp:lastModifiedBy/>
  <dcterms:created xsi:type="dcterms:W3CDTF">2022-12-19T12:01:09Z</dcterms:created>
  <dcterms:modified xsi:type="dcterms:W3CDTF">2022-12-19T12:01:24Z</dcterms:modified>
</cp:coreProperties>
</file>