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P:\fishstat\Callum\Nat stats Publication\2022\October 2022\"/>
    </mc:Choice>
  </mc:AlternateContent>
  <xr:revisionPtr revIDLastSave="0" documentId="8_{70AE3EB9-1C15-41E7-8034-5293B08B2373}" xr6:coauthVersionLast="47" xr6:coauthVersionMax="47" xr10:uidLastSave="{00000000-0000-0000-0000-000000000000}"/>
  <bookViews>
    <workbookView xWindow="-120" yWindow="-120" windowWidth="29040" windowHeight="15840" tabRatio="922" xr2:uid="{2FE1976C-BB84-4386-B8A9-5AB75290ECF4}"/>
  </bookViews>
  <sheets>
    <sheet name="Intro" sheetId="2" r:id="rId1"/>
    <sheet name="Highlights - Time Series" sheetId="89" r:id="rId2"/>
    <sheet name="Highlights - Time Series Data" sheetId="90" r:id="rId3"/>
    <sheet name="Highlights - October"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87" l="1"/>
  <c r="M36" i="90"/>
  <c r="L36" i="90"/>
  <c r="H36" i="90"/>
  <c r="G36" i="90"/>
  <c r="M17" i="90"/>
  <c r="H17" i="90"/>
  <c r="H9" i="30"/>
  <c r="I9" i="30"/>
  <c r="H10" i="30"/>
  <c r="I10" i="30"/>
  <c r="H11" i="30"/>
  <c r="I11" i="30"/>
  <c r="H12" i="30"/>
  <c r="I12" i="30"/>
  <c r="H13" i="30"/>
  <c r="I13" i="30"/>
  <c r="M16" i="90" l="1"/>
  <c r="H16" i="90"/>
  <c r="L9" i="30"/>
  <c r="M9" i="30"/>
  <c r="L10" i="30"/>
  <c r="M10" i="30"/>
  <c r="L11" i="30"/>
  <c r="M11" i="30"/>
  <c r="L12" i="30"/>
  <c r="M12" i="30"/>
  <c r="L13" i="30"/>
  <c r="M13" i="30"/>
  <c r="G22" i="47"/>
  <c r="G37" i="47"/>
  <c r="M15" i="90"/>
  <c r="H15" i="90"/>
  <c r="M14" i="90"/>
  <c r="H14" i="90"/>
  <c r="H22" i="47"/>
  <c r="H12" i="90"/>
  <c r="H13" i="90"/>
  <c r="F27" i="90"/>
  <c r="F28" i="90" s="1"/>
  <c r="F29" i="90" s="1"/>
  <c r="F30" i="90" s="1"/>
  <c r="F31" i="90" s="1"/>
  <c r="F32" i="90" s="1"/>
  <c r="F33" i="90" s="1"/>
  <c r="F34" i="90" s="1"/>
  <c r="F35" i="90" s="1"/>
  <c r="F36" i="90" s="1"/>
  <c r="F37" i="90" s="1"/>
  <c r="F38" i="90" s="1"/>
  <c r="M13" i="90"/>
  <c r="K27" i="90"/>
  <c r="K28" i="90" s="1"/>
  <c r="K29" i="90" s="1"/>
  <c r="K30" i="90" s="1"/>
  <c r="M12" i="90"/>
  <c r="C22" i="47"/>
  <c r="J23" i="12"/>
  <c r="J22" i="12"/>
  <c r="J21" i="12"/>
  <c r="J20" i="12"/>
  <c r="J18" i="12"/>
  <c r="J17" i="12"/>
  <c r="J16" i="12"/>
  <c r="J15" i="12"/>
  <c r="J13" i="12"/>
  <c r="J12" i="12"/>
  <c r="J11" i="12"/>
  <c r="J10" i="12"/>
  <c r="F10" i="12"/>
  <c r="F11" i="12"/>
  <c r="F12" i="12"/>
  <c r="F13" i="12"/>
  <c r="F15" i="12"/>
  <c r="F16" i="12"/>
  <c r="F17" i="12"/>
  <c r="F18" i="12"/>
  <c r="F20" i="12"/>
  <c r="F21" i="12"/>
  <c r="F22" i="12"/>
  <c r="F23" i="12"/>
  <c r="H11" i="90"/>
  <c r="M11" i="90"/>
  <c r="I14" i="30"/>
  <c r="I20" i="30"/>
  <c r="I26" i="30"/>
  <c r="I32" i="30"/>
  <c r="L14" i="30"/>
  <c r="L20" i="30"/>
  <c r="L26" i="30"/>
  <c r="L32" i="30"/>
  <c r="H14" i="30"/>
  <c r="H20" i="30"/>
  <c r="H26" i="30"/>
  <c r="H32" i="30"/>
  <c r="H10" i="90"/>
  <c r="M10" i="90"/>
  <c r="J25" i="56"/>
  <c r="F25" i="56"/>
  <c r="F22" i="56" l="1"/>
  <c r="J39" i="59"/>
  <c r="J17" i="59"/>
  <c r="K31" i="90"/>
  <c r="I8" i="30"/>
  <c r="L8" i="30"/>
  <c r="H8" i="30"/>
  <c r="J48" i="56"/>
  <c r="J22" i="56"/>
  <c r="K32" i="90" l="1"/>
  <c r="E32" i="57"/>
  <c r="E40" i="57"/>
  <c r="E54" i="57"/>
  <c r="J44" i="56"/>
  <c r="K33" i="90" l="1"/>
  <c r="K34" i="90" l="1"/>
  <c r="J72" i="55"/>
  <c r="J71" i="55"/>
  <c r="J70" i="55"/>
  <c r="J68" i="55"/>
  <c r="J67" i="55"/>
  <c r="J66" i="55"/>
  <c r="J64" i="55"/>
  <c r="J63" i="55"/>
  <c r="J62" i="55"/>
  <c r="J59" i="55"/>
  <c r="J58" i="55"/>
  <c r="J57" i="55"/>
  <c r="J55" i="55"/>
  <c r="J54" i="55"/>
  <c r="J53" i="55"/>
  <c r="J51" i="55"/>
  <c r="J50" i="55"/>
  <c r="J49" i="55"/>
  <c r="J46" i="55"/>
  <c r="J45" i="55"/>
  <c r="J42" i="55"/>
  <c r="J41" i="55"/>
  <c r="J40" i="55"/>
  <c r="J38" i="55"/>
  <c r="J37" i="55"/>
  <c r="J36" i="55"/>
  <c r="J31" i="55"/>
  <c r="J29" i="55"/>
  <c r="J28" i="55"/>
  <c r="J25" i="55"/>
  <c r="F37" i="55"/>
  <c r="F36" i="55"/>
  <c r="F27" i="55"/>
  <c r="F71" i="55"/>
  <c r="F67" i="55"/>
  <c r="F66" i="55"/>
  <c r="F63" i="55"/>
  <c r="F58" i="55"/>
  <c r="F54" i="55"/>
  <c r="F53" i="55"/>
  <c r="F50" i="55"/>
  <c r="F45" i="55"/>
  <c r="F41" i="55"/>
  <c r="F40" i="55"/>
  <c r="J71" i="4"/>
  <c r="J67" i="4"/>
  <c r="J63" i="4"/>
  <c r="J54" i="4"/>
  <c r="J50" i="4"/>
  <c r="J41" i="4"/>
  <c r="J37" i="4"/>
  <c r="F71" i="4"/>
  <c r="F67" i="4"/>
  <c r="F63" i="4"/>
  <c r="F54" i="4"/>
  <c r="F50" i="4"/>
  <c r="F41" i="4"/>
  <c r="F37" i="4"/>
  <c r="F36" i="4"/>
  <c r="L37" i="47"/>
  <c r="K37" i="47"/>
  <c r="J37" i="47"/>
  <c r="I37" i="47"/>
  <c r="H37" i="47"/>
  <c r="F37" i="47"/>
  <c r="E37" i="47"/>
  <c r="D37" i="47"/>
  <c r="C37" i="47"/>
  <c r="L22" i="47"/>
  <c r="K22" i="47"/>
  <c r="J22" i="47"/>
  <c r="I22" i="47"/>
  <c r="F22" i="47"/>
  <c r="E22" i="47"/>
  <c r="D22" i="47"/>
  <c r="N37" i="30"/>
  <c r="J37" i="30"/>
  <c r="F37" i="30"/>
  <c r="N36" i="30"/>
  <c r="J36" i="30"/>
  <c r="F36" i="30"/>
  <c r="N35" i="30"/>
  <c r="J35" i="30"/>
  <c r="F35" i="30"/>
  <c r="N34" i="30"/>
  <c r="J34" i="30"/>
  <c r="F34" i="30"/>
  <c r="N33" i="30"/>
  <c r="J33" i="30"/>
  <c r="F33" i="30"/>
  <c r="M32" i="30"/>
  <c r="J32" i="30"/>
  <c r="E32" i="30"/>
  <c r="D32" i="30"/>
  <c r="N31" i="30"/>
  <c r="J31" i="30"/>
  <c r="F31" i="30"/>
  <c r="N30" i="30"/>
  <c r="J30" i="30"/>
  <c r="F30" i="30"/>
  <c r="N29" i="30"/>
  <c r="J29" i="30"/>
  <c r="F29" i="30"/>
  <c r="N28" i="30"/>
  <c r="J28" i="30"/>
  <c r="F28" i="30"/>
  <c r="N27" i="30"/>
  <c r="J27" i="30"/>
  <c r="F27" i="30"/>
  <c r="M26" i="30"/>
  <c r="J26" i="30"/>
  <c r="E26" i="30"/>
  <c r="D26" i="30"/>
  <c r="N25" i="30"/>
  <c r="J25" i="30"/>
  <c r="F25" i="30"/>
  <c r="N24" i="30"/>
  <c r="J24" i="30"/>
  <c r="F24" i="30"/>
  <c r="N23" i="30"/>
  <c r="J23" i="30"/>
  <c r="F23" i="30"/>
  <c r="N22" i="30"/>
  <c r="J22" i="30"/>
  <c r="F22" i="30"/>
  <c r="N21" i="30"/>
  <c r="J21" i="30"/>
  <c r="F21" i="30"/>
  <c r="M20" i="30"/>
  <c r="N20" i="30" s="1"/>
  <c r="J20" i="30"/>
  <c r="E20" i="30"/>
  <c r="D20" i="30"/>
  <c r="N19" i="30"/>
  <c r="J19" i="30"/>
  <c r="F19" i="30"/>
  <c r="N18" i="30"/>
  <c r="J18" i="30"/>
  <c r="F18" i="30"/>
  <c r="N17" i="30"/>
  <c r="J17" i="30"/>
  <c r="F17" i="30"/>
  <c r="N16" i="30"/>
  <c r="J16" i="30"/>
  <c r="F16" i="30"/>
  <c r="N15" i="30"/>
  <c r="J15" i="30"/>
  <c r="F15" i="30"/>
  <c r="M14" i="30"/>
  <c r="J14" i="30"/>
  <c r="E14" i="30"/>
  <c r="D14" i="30"/>
  <c r="E13" i="30"/>
  <c r="D13" i="30"/>
  <c r="E12" i="30"/>
  <c r="D12" i="30"/>
  <c r="E11" i="30"/>
  <c r="D11" i="30"/>
  <c r="E10" i="30"/>
  <c r="D10" i="30"/>
  <c r="E9" i="30"/>
  <c r="D9" i="30"/>
  <c r="I19" i="12"/>
  <c r="H19" i="12"/>
  <c r="E19" i="12"/>
  <c r="D19" i="12"/>
  <c r="I14" i="12"/>
  <c r="H14" i="12"/>
  <c r="E14" i="12"/>
  <c r="D14" i="12"/>
  <c r="I9" i="12"/>
  <c r="H9" i="12"/>
  <c r="E9" i="12"/>
  <c r="D9" i="12"/>
  <c r="F32" i="59"/>
  <c r="F28" i="59"/>
  <c r="F26" i="59"/>
  <c r="J23" i="59"/>
  <c r="F20" i="59"/>
  <c r="E54" i="50"/>
  <c r="E52" i="50"/>
  <c r="E51" i="50"/>
  <c r="E50" i="50"/>
  <c r="E49" i="50"/>
  <c r="E48" i="50"/>
  <c r="E47" i="50"/>
  <c r="E46" i="50"/>
  <c r="E45" i="50"/>
  <c r="E44" i="50"/>
  <c r="E43" i="50"/>
  <c r="E42" i="50"/>
  <c r="E40" i="50"/>
  <c r="E38" i="50"/>
  <c r="E37" i="50"/>
  <c r="E36" i="50"/>
  <c r="E35" i="50"/>
  <c r="E34" i="50"/>
  <c r="E33" i="50"/>
  <c r="E32" i="50"/>
  <c r="E30" i="50"/>
  <c r="E29" i="50"/>
  <c r="E28" i="50"/>
  <c r="E27" i="50"/>
  <c r="E26" i="50"/>
  <c r="E25" i="50"/>
  <c r="E24" i="50"/>
  <c r="E23" i="50"/>
  <c r="E22" i="50"/>
  <c r="E21" i="50"/>
  <c r="E20" i="50"/>
  <c r="E19" i="50"/>
  <c r="E18" i="50"/>
  <c r="E17" i="50"/>
  <c r="E16" i="50"/>
  <c r="E15" i="50"/>
  <c r="E14" i="50"/>
  <c r="E13" i="50"/>
  <c r="E12" i="50"/>
  <c r="E11" i="50"/>
  <c r="E10" i="50"/>
  <c r="E9" i="50"/>
  <c r="E8" i="50"/>
  <c r="E7" i="50"/>
  <c r="E54" i="87"/>
  <c r="E52" i="87"/>
  <c r="E48" i="87"/>
  <c r="E47" i="87"/>
  <c r="E40" i="87"/>
  <c r="E32" i="87"/>
  <c r="E47" i="57"/>
  <c r="E38" i="57"/>
  <c r="E24" i="57"/>
  <c r="J72" i="56"/>
  <c r="F72" i="56"/>
  <c r="J71" i="56"/>
  <c r="F71" i="56"/>
  <c r="J70" i="56"/>
  <c r="F70" i="56"/>
  <c r="J69" i="56"/>
  <c r="F69" i="56"/>
  <c r="J68" i="56"/>
  <c r="F68" i="56"/>
  <c r="J67" i="56"/>
  <c r="F67" i="56"/>
  <c r="J66" i="56"/>
  <c r="F66" i="56"/>
  <c r="J65" i="56"/>
  <c r="F65" i="56"/>
  <c r="J64" i="56"/>
  <c r="F64" i="56"/>
  <c r="J63" i="56"/>
  <c r="F63" i="56"/>
  <c r="J62" i="56"/>
  <c r="F62" i="56"/>
  <c r="J61" i="56"/>
  <c r="F61" i="56"/>
  <c r="J60" i="56"/>
  <c r="F60" i="56"/>
  <c r="J59" i="56"/>
  <c r="F59" i="56"/>
  <c r="J58" i="56"/>
  <c r="F58" i="56"/>
  <c r="J57" i="56"/>
  <c r="F57" i="56"/>
  <c r="J56" i="56"/>
  <c r="F56" i="56"/>
  <c r="J55" i="56"/>
  <c r="F55" i="56"/>
  <c r="J54" i="56"/>
  <c r="F54" i="56"/>
  <c r="J53" i="56"/>
  <c r="F53" i="56"/>
  <c r="J52" i="56"/>
  <c r="F52" i="56"/>
  <c r="J51" i="56"/>
  <c r="F51" i="56"/>
  <c r="J50" i="56"/>
  <c r="F50" i="56"/>
  <c r="J49" i="56"/>
  <c r="F49" i="56"/>
  <c r="F48" i="56"/>
  <c r="J47" i="56"/>
  <c r="F47" i="56"/>
  <c r="J46" i="56"/>
  <c r="F46" i="56"/>
  <c r="J45" i="56"/>
  <c r="F45" i="56"/>
  <c r="F44" i="56"/>
  <c r="J43" i="56"/>
  <c r="F43" i="56"/>
  <c r="J42" i="56"/>
  <c r="F42" i="56"/>
  <c r="J41" i="56"/>
  <c r="F41" i="56"/>
  <c r="J40" i="56"/>
  <c r="F40" i="56"/>
  <c r="J39" i="56"/>
  <c r="F39" i="56"/>
  <c r="J38" i="56"/>
  <c r="F38" i="56"/>
  <c r="J37" i="56"/>
  <c r="F37" i="56"/>
  <c r="J36" i="56"/>
  <c r="F36" i="56"/>
  <c r="J35" i="56"/>
  <c r="F35" i="56"/>
  <c r="J34" i="56"/>
  <c r="F34" i="56"/>
  <c r="J33" i="56"/>
  <c r="F33" i="56"/>
  <c r="J32" i="56"/>
  <c r="F32" i="56"/>
  <c r="J31" i="56"/>
  <c r="F31" i="56"/>
  <c r="J30" i="56"/>
  <c r="F30" i="56"/>
  <c r="J29" i="56"/>
  <c r="F29" i="56"/>
  <c r="J28" i="56"/>
  <c r="F28" i="56"/>
  <c r="J27" i="56"/>
  <c r="F27" i="56"/>
  <c r="J26" i="56"/>
  <c r="F26" i="56"/>
  <c r="J24" i="56"/>
  <c r="F24" i="56"/>
  <c r="J23" i="56"/>
  <c r="F23" i="56"/>
  <c r="J21" i="56"/>
  <c r="F21" i="56"/>
  <c r="J20" i="56"/>
  <c r="F20" i="56"/>
  <c r="J19" i="56"/>
  <c r="F19" i="56"/>
  <c r="J18" i="56"/>
  <c r="F18" i="56"/>
  <c r="J17" i="56"/>
  <c r="F17" i="56"/>
  <c r="J16" i="56"/>
  <c r="F16" i="56"/>
  <c r="J15" i="56"/>
  <c r="F15" i="56"/>
  <c r="J14" i="56"/>
  <c r="F14" i="56"/>
  <c r="J13" i="56"/>
  <c r="F13" i="56"/>
  <c r="J12" i="56"/>
  <c r="F12" i="56"/>
  <c r="J11" i="56"/>
  <c r="F11" i="56"/>
  <c r="J10" i="56"/>
  <c r="F10" i="56"/>
  <c r="J9" i="56"/>
  <c r="F9" i="56"/>
  <c r="J8" i="56"/>
  <c r="F8" i="56"/>
  <c r="L27" i="90"/>
  <c r="M27" i="90" s="1"/>
  <c r="G27" i="90"/>
  <c r="H27" i="90" s="1"/>
  <c r="M9" i="90"/>
  <c r="H9" i="90"/>
  <c r="M8" i="90"/>
  <c r="H8" i="90"/>
  <c r="H8" i="12" l="1"/>
  <c r="J14" i="12"/>
  <c r="F19" i="12"/>
  <c r="F9" i="12"/>
  <c r="E37" i="57"/>
  <c r="J19" i="12"/>
  <c r="K35" i="90"/>
  <c r="K36" i="90" s="1"/>
  <c r="K37" i="90" s="1"/>
  <c r="K38" i="90" s="1"/>
  <c r="F14" i="12"/>
  <c r="F45" i="4"/>
  <c r="J45" i="4"/>
  <c r="J9" i="12"/>
  <c r="F26" i="30"/>
  <c r="I8" i="12"/>
  <c r="F33" i="59"/>
  <c r="F36" i="59"/>
  <c r="F40" i="59"/>
  <c r="J24" i="59"/>
  <c r="J27" i="59"/>
  <c r="J33" i="59"/>
  <c r="J40" i="59"/>
  <c r="E11" i="57"/>
  <c r="E15" i="57"/>
  <c r="E19" i="57"/>
  <c r="E23" i="57"/>
  <c r="E27" i="57"/>
  <c r="E43" i="57"/>
  <c r="E24" i="87"/>
  <c r="E10" i="57"/>
  <c r="E14" i="57"/>
  <c r="E18" i="57"/>
  <c r="E22" i="57"/>
  <c r="E26" i="57"/>
  <c r="E30" i="57"/>
  <c r="E36" i="57"/>
  <c r="E8" i="57"/>
  <c r="E12" i="57"/>
  <c r="E16" i="57"/>
  <c r="E20" i="57"/>
  <c r="E28" i="57"/>
  <c r="E34" i="57"/>
  <c r="E44" i="57"/>
  <c r="E48" i="57"/>
  <c r="E52" i="57"/>
  <c r="E17" i="87"/>
  <c r="E25" i="87"/>
  <c r="F66" i="4"/>
  <c r="N32" i="30"/>
  <c r="J12" i="30"/>
  <c r="J13" i="30"/>
  <c r="F20" i="30"/>
  <c r="D8" i="12"/>
  <c r="E8" i="12"/>
  <c r="J14" i="59"/>
  <c r="J16" i="59"/>
  <c r="J18" i="59"/>
  <c r="J32" i="59"/>
  <c r="F14" i="59"/>
  <c r="J26" i="59"/>
  <c r="J28" i="59"/>
  <c r="J31" i="59"/>
  <c r="F16" i="59"/>
  <c r="F18" i="59"/>
  <c r="J10" i="59"/>
  <c r="J15" i="59"/>
  <c r="F24" i="59"/>
  <c r="F27" i="59"/>
  <c r="J34" i="59"/>
  <c r="J20" i="59"/>
  <c r="J36" i="59"/>
  <c r="F11" i="59"/>
  <c r="F15" i="59"/>
  <c r="F34" i="59"/>
  <c r="F13" i="59"/>
  <c r="J22" i="59"/>
  <c r="J29" i="59"/>
  <c r="F21" i="59"/>
  <c r="F23" i="59"/>
  <c r="F30" i="59"/>
  <c r="F38" i="59"/>
  <c r="F10" i="59"/>
  <c r="F17" i="59"/>
  <c r="J11" i="59"/>
  <c r="J13" i="59"/>
  <c r="J30" i="59"/>
  <c r="J38" i="59"/>
  <c r="J12" i="59"/>
  <c r="F22" i="59"/>
  <c r="F29" i="59"/>
  <c r="F31" i="59"/>
  <c r="F37" i="59"/>
  <c r="F39" i="59"/>
  <c r="E49" i="87"/>
  <c r="E7" i="87"/>
  <c r="E8" i="87"/>
  <c r="E16" i="87"/>
  <c r="E20" i="87"/>
  <c r="E43" i="87"/>
  <c r="E51" i="87"/>
  <c r="E38" i="87"/>
  <c r="E42" i="57"/>
  <c r="E46" i="57"/>
  <c r="E50" i="57"/>
  <c r="E51" i="57"/>
  <c r="G28" i="90"/>
  <c r="L28" i="90"/>
  <c r="E34" i="87"/>
  <c r="E26" i="87"/>
  <c r="E11" i="87"/>
  <c r="E15" i="87"/>
  <c r="E50" i="87"/>
  <c r="E28" i="87"/>
  <c r="E9" i="87"/>
  <c r="E29" i="87"/>
  <c r="E22" i="87"/>
  <c r="E30" i="87"/>
  <c r="E35" i="87"/>
  <c r="E23" i="87"/>
  <c r="E46" i="87"/>
  <c r="E12" i="87"/>
  <c r="E42" i="87"/>
  <c r="J8" i="30"/>
  <c r="M8" i="30"/>
  <c r="N8" i="30" s="1"/>
  <c r="N26" i="30"/>
  <c r="N12" i="30"/>
  <c r="N14" i="30"/>
  <c r="F12" i="59"/>
  <c r="J21" i="59"/>
  <c r="J37" i="59"/>
  <c r="E14" i="87"/>
  <c r="E18" i="87"/>
  <c r="E21" i="87"/>
  <c r="E37" i="87"/>
  <c r="E19" i="87"/>
  <c r="E44" i="87"/>
  <c r="E27" i="87"/>
  <c r="E10" i="87"/>
  <c r="E13" i="87"/>
  <c r="E36" i="87"/>
  <c r="E9" i="57"/>
  <c r="E13" i="57"/>
  <c r="E17" i="57"/>
  <c r="E21" i="57"/>
  <c r="E25" i="57"/>
  <c r="E29" i="57"/>
  <c r="E35" i="57"/>
  <c r="E41" i="57"/>
  <c r="E45" i="57"/>
  <c r="E49" i="57"/>
  <c r="E7" i="57"/>
  <c r="E33" i="57"/>
  <c r="J11" i="55"/>
  <c r="J24" i="55"/>
  <c r="J27" i="55"/>
  <c r="J19" i="55"/>
  <c r="J32" i="55"/>
  <c r="J44" i="55"/>
  <c r="J23" i="55"/>
  <c r="J20" i="55"/>
  <c r="J33" i="55"/>
  <c r="E53" i="50"/>
  <c r="E39" i="50"/>
  <c r="E41" i="50"/>
  <c r="E31" i="50"/>
  <c r="E41" i="87"/>
  <c r="E33" i="87"/>
  <c r="J16" i="55"/>
  <c r="F10" i="55"/>
  <c r="J11" i="30"/>
  <c r="J10" i="30"/>
  <c r="N13" i="30"/>
  <c r="N9" i="30"/>
  <c r="N11" i="30"/>
  <c r="N10" i="30"/>
  <c r="F32" i="30"/>
  <c r="J9" i="30"/>
  <c r="D8" i="30"/>
  <c r="F9" i="30"/>
  <c r="F12" i="30"/>
  <c r="E8" i="30"/>
  <c r="F13" i="30"/>
  <c r="F11" i="30"/>
  <c r="F10" i="30"/>
  <c r="F14" i="30"/>
  <c r="F32" i="55"/>
  <c r="J61" i="55"/>
  <c r="J30" i="55"/>
  <c r="J65" i="55"/>
  <c r="F43" i="55"/>
  <c r="J35" i="55"/>
  <c r="F29" i="55"/>
  <c r="F33" i="55"/>
  <c r="F31" i="55"/>
  <c r="F19" i="55"/>
  <c r="F49" i="55"/>
  <c r="F28" i="55"/>
  <c r="F51" i="55"/>
  <c r="F70" i="55"/>
  <c r="F72" i="55"/>
  <c r="F68" i="55"/>
  <c r="F62" i="55"/>
  <c r="F64" i="55"/>
  <c r="F57" i="55"/>
  <c r="F59" i="55"/>
  <c r="F55" i="55"/>
  <c r="F44" i="55"/>
  <c r="F46" i="55"/>
  <c r="F42" i="55"/>
  <c r="F38" i="55"/>
  <c r="F23" i="55"/>
  <c r="F25" i="55"/>
  <c r="F24" i="55"/>
  <c r="J55" i="4"/>
  <c r="J51" i="4"/>
  <c r="J64" i="4"/>
  <c r="J36" i="4"/>
  <c r="J38" i="4"/>
  <c r="J29" i="4"/>
  <c r="J28" i="4"/>
  <c r="F10" i="4"/>
  <c r="J72" i="4"/>
  <c r="J68" i="4"/>
  <c r="J62" i="4"/>
  <c r="J58" i="4"/>
  <c r="J59" i="4"/>
  <c r="J46" i="4"/>
  <c r="J42" i="4"/>
  <c r="J32" i="4"/>
  <c r="J33" i="4"/>
  <c r="J27" i="4"/>
  <c r="J70" i="4"/>
  <c r="J66" i="4"/>
  <c r="J57" i="4"/>
  <c r="J56" i="4"/>
  <c r="J53" i="4"/>
  <c r="J49" i="4"/>
  <c r="J44" i="4"/>
  <c r="J40" i="4"/>
  <c r="J31" i="4"/>
  <c r="J25" i="4"/>
  <c r="J24" i="4"/>
  <c r="J23" i="4"/>
  <c r="F51" i="4"/>
  <c r="F53" i="4"/>
  <c r="F55" i="4"/>
  <c r="F49" i="4"/>
  <c r="F40" i="4"/>
  <c r="F38" i="4"/>
  <c r="F70" i="4"/>
  <c r="F72" i="4"/>
  <c r="F68" i="4"/>
  <c r="F62" i="4"/>
  <c r="F64" i="4"/>
  <c r="F58" i="4"/>
  <c r="F59" i="4"/>
  <c r="F57" i="4"/>
  <c r="F44" i="4"/>
  <c r="F46" i="4"/>
  <c r="F42" i="4"/>
  <c r="F33" i="4"/>
  <c r="F32" i="4"/>
  <c r="F31" i="4"/>
  <c r="F29" i="4"/>
  <c r="F28" i="4"/>
  <c r="F24" i="4"/>
  <c r="F25" i="4"/>
  <c r="F23" i="4"/>
  <c r="F27" i="4"/>
  <c r="J8" i="12" l="1"/>
  <c r="F48" i="55"/>
  <c r="F19" i="59"/>
  <c r="F12" i="4"/>
  <c r="F16" i="55"/>
  <c r="J9" i="59"/>
  <c r="J15" i="55"/>
  <c r="F19" i="4"/>
  <c r="F20" i="4"/>
  <c r="F11" i="4"/>
  <c r="F8" i="12"/>
  <c r="J19" i="59"/>
  <c r="E53" i="87"/>
  <c r="F18" i="55"/>
  <c r="F20" i="55"/>
  <c r="M28" i="90"/>
  <c r="L29" i="90"/>
  <c r="H28" i="90"/>
  <c r="G29" i="90"/>
  <c r="F25" i="59"/>
  <c r="J25" i="59"/>
  <c r="F9" i="59"/>
  <c r="F35" i="59"/>
  <c r="J35" i="59"/>
  <c r="J22" i="55"/>
  <c r="F18" i="4"/>
  <c r="J14" i="55"/>
  <c r="F14" i="55"/>
  <c r="F26" i="55"/>
  <c r="F56" i="55"/>
  <c r="F15" i="55"/>
  <c r="J43" i="55"/>
  <c r="F11" i="55"/>
  <c r="F12" i="55"/>
  <c r="J56" i="55"/>
  <c r="F39" i="55"/>
  <c r="J48" i="55"/>
  <c r="E31" i="87"/>
  <c r="E39" i="87"/>
  <c r="E39" i="57"/>
  <c r="E31" i="57"/>
  <c r="E53" i="57"/>
  <c r="J26" i="55"/>
  <c r="J18" i="55"/>
  <c r="J39" i="55"/>
  <c r="J69" i="55"/>
  <c r="F69" i="55"/>
  <c r="J12" i="55"/>
  <c r="J52" i="55"/>
  <c r="J10" i="55"/>
  <c r="J52" i="4"/>
  <c r="E55" i="50"/>
  <c r="F8" i="30"/>
  <c r="F69" i="4"/>
  <c r="F43" i="4"/>
  <c r="F26" i="4"/>
  <c r="F15" i="4"/>
  <c r="F56" i="4"/>
  <c r="F16" i="4"/>
  <c r="F14" i="4"/>
  <c r="F39" i="4"/>
  <c r="F48" i="4"/>
  <c r="F65" i="4"/>
  <c r="F22" i="55"/>
  <c r="F52" i="55"/>
  <c r="F61" i="55"/>
  <c r="F35" i="55"/>
  <c r="F30" i="55"/>
  <c r="F65" i="55"/>
  <c r="J65" i="4"/>
  <c r="J14" i="4"/>
  <c r="J16" i="4"/>
  <c r="J15" i="4"/>
  <c r="J11" i="4"/>
  <c r="J19" i="4"/>
  <c r="J20" i="4"/>
  <c r="J39" i="4"/>
  <c r="J10" i="4"/>
  <c r="J12" i="4"/>
  <c r="J18" i="4"/>
  <c r="J26" i="4"/>
  <c r="J61" i="4"/>
  <c r="J48" i="4"/>
  <c r="J35" i="4"/>
  <c r="J30" i="4"/>
  <c r="F61" i="4"/>
  <c r="F52" i="4"/>
  <c r="F30" i="4"/>
  <c r="J69" i="4"/>
  <c r="J43" i="4"/>
  <c r="J22" i="4"/>
  <c r="F35" i="4"/>
  <c r="F22" i="4"/>
  <c r="F17" i="55" l="1"/>
  <c r="J9" i="55"/>
  <c r="J17" i="55"/>
  <c r="H29" i="90"/>
  <c r="G30" i="90"/>
  <c r="M29" i="90"/>
  <c r="L30" i="90"/>
  <c r="F8" i="59"/>
  <c r="J8" i="59"/>
  <c r="E55" i="87"/>
  <c r="E55" i="57"/>
  <c r="J47" i="55"/>
  <c r="F47" i="55"/>
  <c r="J13" i="55"/>
  <c r="F9" i="55"/>
  <c r="J60" i="55"/>
  <c r="F60" i="55"/>
  <c r="J34" i="55"/>
  <c r="F13" i="55"/>
  <c r="J21" i="55"/>
  <c r="F34" i="55"/>
  <c r="J60" i="4"/>
  <c r="J47" i="4"/>
  <c r="F17" i="4"/>
  <c r="F34" i="4"/>
  <c r="F47" i="4"/>
  <c r="J34" i="4"/>
  <c r="F13" i="4"/>
  <c r="F60" i="4"/>
  <c r="F9" i="4"/>
  <c r="J13" i="4"/>
  <c r="F21" i="55"/>
  <c r="J17" i="4"/>
  <c r="J9" i="4"/>
  <c r="J21" i="4"/>
  <c r="F21" i="4"/>
  <c r="F8" i="55" l="1"/>
  <c r="L31" i="90"/>
  <c r="M30" i="90"/>
  <c r="G31" i="90"/>
  <c r="H30" i="90"/>
  <c r="J8" i="55"/>
  <c r="F8" i="4"/>
  <c r="J8" i="4"/>
  <c r="H31" i="90" l="1"/>
  <c r="G32" i="90"/>
  <c r="M31" i="90"/>
  <c r="L32" i="90"/>
  <c r="G33" i="90" l="1"/>
  <c r="H32" i="90"/>
  <c r="M32" i="90"/>
  <c r="L33" i="90"/>
  <c r="M33" i="90" l="1"/>
  <c r="L34" i="90"/>
  <c r="H33" i="90"/>
  <c r="G34" i="90"/>
  <c r="M34" i="90" l="1"/>
  <c r="L35" i="90"/>
  <c r="M35" i="90" s="1"/>
  <c r="H34" i="90"/>
  <c r="G35" i="90"/>
  <c r="H35" i="90" s="1"/>
</calcChain>
</file>

<file path=xl/sharedStrings.xml><?xml version="1.0" encoding="utf-8"?>
<sst xmlns="http://schemas.openxmlformats.org/spreadsheetml/2006/main" count="685" uniqueCount="211">
  <si>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</si>
  <si>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</si>
  <si>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</si>
  <si>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</si>
  <si>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</si>
  <si>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</si>
  <si>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</si>
  <si>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</si>
  <si>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</si>
  <si>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</si>
  <si>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</si>
  <si>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</si>
  <si>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</si>
  <si>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</si>
  <si>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</si>
  <si>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</si>
  <si>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</si>
  <si>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</si>
  <si>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</si>
  <si>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</si>
  <si>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</si>
  <si>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</si>
  <si>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</si>
  <si>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</si>
  <si>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</si>
  <si>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</si>
  <si>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</si>
  <si>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</si>
  <si>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</si>
  <si>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</si>
  <si>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</si>
  <si>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</si>
  <si>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</si>
  <si>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</si>
  <si>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</si>
  <si>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</si>
  <si>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</si>
  <si>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</si>
  <si>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</si>
  <si>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</si>
  <si>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</si>
  <si>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</si>
  <si>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</si>
  <si>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</si>
  <si>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</si>
  <si>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</si>
  <si>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</si>
  <si>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</si>
  <si>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</si>
  <si>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</si>
  <si>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</si>
  <si>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</si>
  <si>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</si>
  <si>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</si>
  <si>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</si>
  <si>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</si>
  <si>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</si>
  <si>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</si>
  <si>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</si>
  <si>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</si>
  <si>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</si>
  <si>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</si>
  <si>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</si>
  <si>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</si>
  <si>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</si>
  <si>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</si>
  <si>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</si>
  <si>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</si>
  <si>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</si>
  <si>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</si>
  <si>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</si>
  <si>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</si>
  <si>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</si>
  <si>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</si>
  <si>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</si>
  <si>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</si>
  <si>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</si>
  <si>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</si>
  <si>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</si>
  <si>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</si>
  <si>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</si>
  <si>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</si>
  <si>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</si>
  <si>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</si>
  <si>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</si>
  <si>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</si>
  <si>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</si>
  <si>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</si>
  <si>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</si>
  <si>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</si>
  <si>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</si>
  <si>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</si>
  <si>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</si>
  <si>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</si>
  <si>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</si>
  <si>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</si>
  <si>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</si>
  <si>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</si>
  <si>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</si>
  <si>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</si>
  <si>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</si>
  <si>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</si>
  <si>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</si>
  <si>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</si>
  <si>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</si>
  <si>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</si>
  <si>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</si>
  <si>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</si>
  <si>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</si>
  <si>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</si>
  <si>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</si>
  <si>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</si>
  <si>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</si>
  <si>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</si>
  <si>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</si>
  <si>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</si>
  <si>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</si>
  <si>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</si>
  <si>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</si>
  <si>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</si>
  <si>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</si>
  <si>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</si>
  <si>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</si>
  <si>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</si>
  <si>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</si>
  <si>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</si>
  <si>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</si>
  <si>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</si>
  <si>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</si>
  <si>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</si>
  <si>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</si>
  <si>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</si>
  <si>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Hartlepool</t>
  </si>
  <si>
    <t>Holyhead</t>
  </si>
  <si>
    <t>Saundersfoot</t>
  </si>
  <si>
    <t>Fishguard</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</si>
  <si>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</si>
  <si>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</si>
  <si>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</si>
  <si>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</si>
  <si>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</si>
  <si>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</si>
  <si>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</si>
  <si>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</si>
  <si>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</si>
  <si>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</si>
  <si>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</si>
  <si>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</si>
  <si>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</si>
  <si>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</si>
  <si>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</si>
  <si>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</si>
  <si>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</si>
  <si>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</si>
  <si>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</si>
  <si>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</si>
  <si>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</si>
  <si>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</si>
  <si>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</si>
  <si>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</si>
  <si>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</si>
  <si>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</si>
  <si>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</si>
  <si>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</si>
  <si>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</si>
  <si>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</si>
  <si>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</si>
  <si>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</si>
  <si>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</si>
  <si>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</si>
  <si>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</si>
  <si>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</si>
  <si>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</si>
  <si>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</si>
  <si>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</si>
  <si>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</si>
  <si>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</si>
  <si>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</si>
  <si>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2021 vs 2022</t>
  </si>
  <si>
    <t xml:space="preserve">The ports named in table above were chosen by the total value of landings in 2020.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</si>
  <si>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2020 for these DA's were included.</t>
  </si>
  <si>
    <t>Highlights - Time Series showing landings by month and cumulative totals over the year.</t>
  </si>
  <si>
    <t>Dec</t>
  </si>
  <si>
    <t>Nov</t>
  </si>
  <si>
    <t>Oct</t>
  </si>
  <si>
    <t>Sep</t>
  </si>
  <si>
    <t>Aug</t>
  </si>
  <si>
    <t>Jul</t>
  </si>
  <si>
    <t>Jun</t>
  </si>
  <si>
    <t>Apr</t>
  </si>
  <si>
    <t>Mar</t>
  </si>
  <si>
    <t>Feb</t>
  </si>
  <si>
    <t>Jan</t>
  </si>
  <si>
    <t>Cumulative quantity (tonnes)</t>
  </si>
  <si>
    <t>Cumulative value (£000's)</t>
  </si>
  <si>
    <t>Quantity landed UK vessels (tonnes)</t>
  </si>
  <si>
    <t>Value landed UK vessels (£000's)</t>
  </si>
  <si>
    <t>Highlights - Time Series</t>
  </si>
  <si>
    <t>Highlights - Live weight landings (t) and Value (£000's) by month and cumulative totals over the year.</t>
  </si>
  <si>
    <t>Highlights - Time Series Data</t>
  </si>
  <si>
    <t>Highlights - Breakdown of data used for time series graphs by each month in 2021 &amp; 2022</t>
  </si>
  <si>
    <t>Highlights - Breakdown of data used for time series graphs by each month in 2021 &amp; 2022.</t>
  </si>
  <si>
    <t>Table 8 - Quantity of landings (t) and value landed (£000's)  by UK vessels and Foreign vessels into the UK in last 2 years</t>
  </si>
  <si>
    <t>Quantity of landings (t) and value landed (£000's)  by UK vessels and Foreign vessels into the UK in last 2 years</t>
  </si>
  <si>
    <t xml:space="preserve">*Note this data provides the underlying data that was used to produce the trends graphs on the previous tabs. This can be used to identify specific months that saw the most change from 2021 to 2022 </t>
  </si>
  <si>
    <t>Highlights - October 2022</t>
  </si>
  <si>
    <t>Monthly Provisional UK Sea Fisheries Statistics October 2022</t>
  </si>
  <si>
    <t>This workbook was updated 25th November 2022</t>
  </si>
  <si>
    <t>Highlights - October 2022 (compared to same month in 2021)</t>
  </si>
  <si>
    <t>Highlights - October</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</si>
  <si>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Due to the timing of this report the data for 2021 does not correspond with data recently published in our annual publication ‘Sea Fish Statistics 2021’ (published 29th September 2022) and therefore remain provisional.  Data for 2021 activity within this release are scheduled to be updated in the coming months.                                                                                                              
                 </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</si>
</sst>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_-* #,##0_-;\-* #,##0_-;_-* &quot;-&quot;??_-;_-@_-"/>
    <numFmt numFmtId="176" formatCode="&quot; &quot;#,##0&quot; &quot;;&quot;-&quot;#,##0&quot; &quot;;&quot; &quot;0&quot; &quot;;&quot; &quot;@&quot; &quot;"/>
    <numFmt numFmtId="177" formatCode="_-* #,##0_-;\-* #,##0_-;_-* &quot;&quot;??_-;_-@_-"/>
    <numFmt numFmtId="178" formatCode="&quot; &quot;#,##0&quot; &quot;;&quot;-&quot;#,##0.00&quot; &quot;;&quot; &quot;0&quot; &quot;;&quot; &quot;@&quot; &quot;"/>
  </numFmts>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3">
    <xf numFmtId="0" fontId="0" fillId="0" borderId="0"/>
    <xf numFmtId="0" fontId="19" fillId="0" borderId="0"/>
    <xf numFmtId="167" fontId="19" fillId="0" borderId="0" applyFont="0" applyFill="0" applyBorder="0" applyAlignment="0" applyProtection="0"/>
    <xf numFmtId="9" fontId="19" fillId="0" borderId="0" applyFont="0" applyFill="0" applyBorder="0" applyAlignment="0" applyProtection="0"/>
    <xf numFmtId="0" fontId="19" fillId="0" borderId="0" applyNumberFormat="0" applyFont="0" applyBorder="0" applyProtection="0"/>
    <xf numFmtId="0" fontId="20" fillId="0" borderId="0" applyNumberFormat="0" applyBorder="0" applyProtection="0"/>
    <xf numFmtId="9" fontId="27" fillId="0" borderId="0" applyFont="0" applyFill="0" applyBorder="0" applyAlignment="0" applyProtection="0"/>
    <xf numFmtId="0" fontId="29" fillId="0" borderId="0" applyNumberFormat="0" applyFill="0" applyBorder="0" applyAlignment="0" applyProtection="0"/>
    <xf numFmtId="0" fontId="34" fillId="0" borderId="0"/>
    <xf numFmtId="0" fontId="39" fillId="0" borderId="0" applyNumberFormat="0" applyBorder="0" applyProtection="0"/>
    <xf numFmtId="0" fontId="40" fillId="0" borderId="0" applyNumberFormat="0" applyBorder="0" applyProtection="0"/>
    <xf numFmtId="43" fontId="27" fillId="0" borderId="0" applyFont="0" applyFill="0" applyBorder="0" applyAlignment="0" applyProtection="0"/>
    <xf numFmtId="0" fontId="2" fillId="0" borderId="0"/>
  </cellStyleXfs>
  <cellXfs count="288">
    <xf numFmtId="0" fontId="0" fillId="0" borderId="0" xfId="0"/>
    <xf numFmtId="0" fontId="15" fillId="0" borderId="0" xfId="0" applyFont="1"/>
    <xf numFmtId="0" fontId="16" fillId="0" borderId="0" xfId="0" applyFont="1"/>
    <xf numFmtId="0" fontId="17" fillId="0" borderId="0" xfId="0" applyFont="1"/>
    <xf numFmtId="0" fontId="23" fillId="0" borderId="0" xfId="0" applyFont="1"/>
    <xf numFmtId="0" fontId="24" fillId="0" borderId="0" xfId="0" applyFont="1"/>
    <xf numFmtId="0" fontId="25" fillId="0" borderId="0" xfId="0" applyFont="1"/>
    <xf numFmtId="0" fontId="24" fillId="0" borderId="0" xfId="0" applyFont="1" applyAlignment="1">
      <alignment horizontal="left" indent="1"/>
    </xf>
    <xf numFmtId="0" fontId="15" fillId="0" borderId="3" xfId="0" applyFont="1" applyBorder="1"/>
    <xf numFmtId="0" fontId="15" fillId="0" borderId="0" xfId="0" applyFont="1" applyBorder="1"/>
    <xf numFmtId="9" fontId="21" fillId="0" borderId="0" xfId="6" applyFont="1" applyAlignment="1">
      <alignment horizontal="right"/>
    </xf>
    <xf numFmtId="0" fontId="30" fillId="0" borderId="0" xfId="0" applyFont="1"/>
    <xf numFmtId="0" fontId="31" fillId="0" borderId="0" xfId="0" applyFont="1"/>
    <xf numFmtId="0" fontId="33" fillId="0" borderId="0" xfId="0" applyFont="1"/>
    <xf numFmtId="0" fontId="0" fillId="2" borderId="0" xfId="0" applyFill="1"/>
    <xf numFmtId="0" fontId="15" fillId="0" borderId="0" xfId="0" applyFont="1" applyAlignment="1">
      <alignment vertical="top" wrapText="1"/>
    </xf>
    <xf numFmtId="168" fontId="35" fillId="0" borderId="0" xfId="8" applyNumberFormat="1" applyFont="1" applyAlignment="1">
      <alignment horizontal="right"/>
    </xf>
    <xf numFmtId="0" fontId="36" fillId="0" borderId="0" xfId="0" applyFont="1"/>
    <xf numFmtId="0" fontId="35" fillId="0" borderId="0" xfId="0" applyFont="1"/>
    <xf numFmtId="0" fontId="36" fillId="0" borderId="0" xfId="0" applyFont="1" applyAlignment="1">
      <alignment vertical="top" wrapText="1"/>
    </xf>
    <xf numFmtId="0" fontId="16" fillId="2" borderId="0" xfId="0" applyFont="1" applyFill="1"/>
    <xf numFmtId="0" fontId="23" fillId="2" borderId="0" xfId="0" applyFont="1" applyFill="1"/>
    <xf numFmtId="0" fontId="14" fillId="2" borderId="0" xfId="0" applyFont="1" applyFill="1"/>
    <xf numFmtId="0" fontId="30" fillId="2" borderId="0" xfId="0" applyFont="1" applyFill="1" applyAlignment="1">
      <alignment vertical="top" wrapText="1"/>
    </xf>
    <xf numFmtId="9" fontId="24" fillId="0" borderId="0" xfId="0" applyNumberFormat="1" applyFont="1"/>
    <xf numFmtId="0" fontId="26" fillId="0" borderId="0" xfId="7" applyFont="1" applyFill="1"/>
    <xf numFmtId="3" fontId="21" fillId="0" borderId="0" xfId="1" applyNumberFormat="1" applyFont="1" applyFill="1" applyBorder="1" applyAlignment="1" applyProtection="1">
      <alignment horizontal="left"/>
    </xf>
    <xf numFmtId="0" fontId="19" fillId="0" borderId="0" xfId="1"/>
    <xf numFmtId="0" fontId="21" fillId="0" borderId="0" xfId="4" applyFont="1" applyFill="1" applyAlignment="1" applyProtection="1"/>
    <xf numFmtId="0" fontId="19" fillId="0" borderId="0" xfId="4" applyFont="1" applyFill="1" applyAlignment="1" applyProtection="1">
      <alignment horizontal="left"/>
    </xf>
    <xf numFmtId="0" fontId="21" fillId="0" borderId="0" xfId="1" applyFont="1" applyFill="1" applyBorder="1"/>
    <xf numFmtId="3" fontId="21" fillId="0" borderId="0" xfId="1" applyNumberFormat="1" applyFont="1" applyFill="1" applyBorder="1"/>
    <xf numFmtId="0" fontId="22" fillId="0" borderId="0" xfId="1" applyFont="1" applyFill="1" applyBorder="1"/>
    <xf numFmtId="3" fontId="22" fillId="0" borderId="0" xfId="1" applyNumberFormat="1" applyFont="1" applyFill="1" applyBorder="1"/>
    <xf numFmtId="0" fontId="37" fillId="0" borderId="0" xfId="10" applyFont="1" applyFill="1" applyBorder="1" applyAlignment="1" applyProtection="1"/>
    <xf numFmtId="0" fontId="0" fillId="0" borderId="0" xfId="0" applyBorder="1"/>
    <xf numFmtId="0" fontId="19" fillId="0" borderId="0" xfId="1"/>
    <xf numFmtId="0" fontId="21" fillId="0" borderId="0" xfId="1" applyFont="1" applyFill="1"/>
    <xf numFmtId="3" fontId="22" fillId="0" borderId="0" xfId="1" applyNumberFormat="1" applyFont="1" applyAlignment="1" applyProtection="1">
      <alignment horizontal="left"/>
    </xf>
    <xf numFmtId="0" fontId="38" fillId="0" borderId="0" xfId="1" applyFont="1" applyAlignment="1"/>
    <xf numFmtId="0" fontId="38" fillId="0" borderId="0" xfId="1" applyFont="1" applyFill="1" applyAlignment="1"/>
    <xf numFmtId="0" fontId="15" fillId="0" borderId="7" xfId="0" applyFont="1" applyBorder="1"/>
    <xf numFmtId="171" fontId="21" fillId="0" borderId="0" xfId="1" applyNumberFormat="1" applyFont="1" applyFill="1" applyBorder="1" applyAlignment="1"/>
    <xf numFmtId="0" fontId="0" fillId="0" borderId="3" xfId="0" applyBorder="1"/>
    <xf numFmtId="0" fontId="41"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6" fillId="0" borderId="0" xfId="0" applyFont="1" applyAlignment="1">
      <alignment horizontal="left" wrapText="1"/>
    </xf>
    <xf numFmtId="0" fontId="41" fillId="0" borderId="0" xfId="1" applyFont="1"/>
    <xf numFmtId="0" fontId="41" fillId="0" borderId="0" xfId="1" applyFont="1" applyAlignment="1">
      <alignment horizontal="right"/>
    </xf>
    <xf numFmtId="3" fontId="38" fillId="0" borderId="0" xfId="1" applyNumberFormat="1" applyFont="1" applyAlignment="1" applyProtection="1">
      <alignment horizontal="left"/>
    </xf>
    <xf numFmtId="3" fontId="41" fillId="0" borderId="0" xfId="1" applyNumberFormat="1" applyFont="1" applyAlignment="1" applyProtection="1">
      <alignment horizontal="left" indent="1"/>
    </xf>
    <xf numFmtId="0" fontId="15" fillId="0" borderId="0" xfId="0" applyFont="1" applyAlignment="1">
      <alignment horizontal="left" indent="1"/>
    </xf>
    <xf numFmtId="3" fontId="41" fillId="0" borderId="0" xfId="1" applyNumberFormat="1" applyFont="1" applyAlignment="1" applyProtection="1">
      <alignment horizontal="left"/>
    </xf>
    <xf numFmtId="0" fontId="15" fillId="0" borderId="0" xfId="0" applyNumberFormat="1" applyFont="1" applyBorder="1" applyAlignment="1">
      <alignment horizontal="right"/>
    </xf>
    <xf numFmtId="0" fontId="38" fillId="0" borderId="0" xfId="1" applyFont="1"/>
    <xf numFmtId="0" fontId="41" fillId="0" borderId="0" xfId="1" applyFont="1" applyBorder="1"/>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0" xfId="6" applyFont="1" applyAlignment="1">
      <alignment horizontal="right"/>
    </xf>
    <xf numFmtId="0" fontId="41" fillId="0" borderId="0" xfId="1" applyFont="1" applyBorder="1" applyAlignment="1">
      <alignment horizontal="left"/>
    </xf>
    <xf numFmtId="0" fontId="41" fillId="0" borderId="4" xfId="1" applyFont="1" applyBorder="1" applyAlignment="1">
      <alignment horizontal="left"/>
    </xf>
    <xf numFmtId="3" fontId="30" fillId="0" borderId="0" xfId="1" applyNumberFormat="1" applyFont="1" applyAlignment="1" applyProtection="1">
      <alignment horizontal="left"/>
    </xf>
    <xf numFmtId="3" fontId="41" fillId="0" borderId="3" xfId="1" applyNumberFormat="1" applyFont="1" applyBorder="1" applyAlignment="1" applyProtection="1">
      <alignment horizontal="left"/>
    </xf>
    <xf numFmtId="0" fontId="15" fillId="0" borderId="3" xfId="0" applyFont="1" applyBorder="1" applyAlignment="1">
      <alignment horizontal="left" indent="1"/>
    </xf>
    <xf numFmtId="0" fontId="15" fillId="0" borderId="0" xfId="0" quotePrefix="1" applyNumberFormat="1" applyFont="1"/>
    <xf numFmtId="169" fontId="30"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applyFill="1" applyBorder="1"/>
    <xf numFmtId="170" fontId="41" fillId="0" borderId="0" xfId="1" applyNumberFormat="1" applyFont="1" applyFill="1" applyBorder="1" applyAlignment="1">
      <alignment horizontal="center"/>
    </xf>
    <xf numFmtId="3" fontId="41" fillId="0" borderId="0" xfId="1" applyNumberFormat="1" applyFont="1" applyFill="1" applyAlignment="1">
      <alignment horizontal="left"/>
    </xf>
    <xf numFmtId="3" fontId="41" fillId="0" borderId="0" xfId="1" applyNumberFormat="1" applyFont="1" applyFill="1" applyAlignment="1">
      <alignment horizontal="right"/>
    </xf>
    <xf numFmtId="164" fontId="41" fillId="0" borderId="0" xfId="1" applyNumberFormat="1" applyFont="1" applyFill="1" applyAlignment="1">
      <alignment horizontal="right"/>
    </xf>
    <xf numFmtId="3" fontId="41" fillId="0" borderId="2" xfId="1" applyNumberFormat="1" applyFont="1" applyFill="1" applyBorder="1"/>
    <xf numFmtId="164" fontId="41" fillId="0" borderId="2" xfId="1" applyNumberFormat="1" applyFont="1" applyFill="1" applyBorder="1" applyAlignment="1">
      <alignment horizontal="right"/>
    </xf>
    <xf numFmtId="0" fontId="41" fillId="0" borderId="0" xfId="1" applyFont="1" applyFill="1"/>
    <xf numFmtId="3" fontId="41" fillId="0" borderId="0" xfId="1" applyNumberFormat="1" applyFont="1" applyFill="1" applyAlignment="1" applyProtection="1">
      <alignment horizontal="left"/>
    </xf>
    <xf numFmtId="0" fontId="38" fillId="0" borderId="0" xfId="1" applyFont="1" applyFill="1"/>
    <xf numFmtId="164" fontId="38" fillId="0" borderId="0" xfId="1" applyNumberFormat="1" applyFont="1" applyFill="1" applyAlignment="1">
      <alignment horizontal="right"/>
    </xf>
    <xf numFmtId="3" fontId="38" fillId="0" borderId="0" xfId="1" applyNumberFormat="1" applyFont="1" applyFill="1"/>
    <xf numFmtId="0" fontId="41" fillId="0" borderId="6" xfId="1" applyFont="1" applyFill="1" applyBorder="1"/>
    <xf numFmtId="3" fontId="41" fillId="0" borderId="4" xfId="1" applyNumberFormat="1" applyFont="1" applyFill="1" applyBorder="1" applyAlignment="1">
      <alignment horizontal="right"/>
    </xf>
    <xf numFmtId="164" fontId="41" fillId="0" borderId="4" xfId="1" applyNumberFormat="1" applyFont="1" applyFill="1" applyBorder="1" applyAlignment="1">
      <alignment horizontal="right"/>
    </xf>
    <xf numFmtId="3" fontId="41" fillId="0" borderId="0" xfId="1" applyNumberFormat="1" applyFont="1" applyFill="1" applyBorder="1" applyAlignment="1">
      <alignment horizontal="left"/>
    </xf>
    <xf numFmtId="0" fontId="15" fillId="0" borderId="8" xfId="0" applyFont="1" applyBorder="1"/>
    <xf numFmtId="3" fontId="41" fillId="0" borderId="1" xfId="4" applyNumberFormat="1" applyFont="1" applyFill="1" applyBorder="1" applyAlignment="1" applyProtection="1">
      <alignment horizontal="left"/>
    </xf>
    <xf numFmtId="3" fontId="41" fillId="0" borderId="0" xfId="4" applyNumberFormat="1" applyFont="1" applyFill="1" applyAlignment="1" applyProtection="1">
      <alignment horizontal="left"/>
    </xf>
    <xf numFmtId="170" fontId="41" fillId="0" borderId="0" xfId="4" applyNumberFormat="1" applyFont="1" applyFill="1" applyAlignment="1" applyProtection="1">
      <alignment horizontal="right" wrapText="1"/>
    </xf>
    <xf numFmtId="170" fontId="41" fillId="0" borderId="0" xfId="4" applyNumberFormat="1" applyFont="1" applyFill="1" applyBorder="1" applyAlignment="1" applyProtection="1">
      <alignment horizontal="right" wrapText="1"/>
    </xf>
    <xf numFmtId="3" fontId="41" fillId="0" borderId="2" xfId="4" applyNumberFormat="1" applyFont="1" applyFill="1" applyBorder="1" applyAlignment="1" applyProtection="1"/>
    <xf numFmtId="3" fontId="41" fillId="0" borderId="2" xfId="4" applyNumberFormat="1" applyFont="1" applyFill="1" applyBorder="1" applyAlignment="1" applyProtection="1">
      <alignment horizontal="right"/>
    </xf>
    <xf numFmtId="3" fontId="41" fillId="0" borderId="0" xfId="4" applyNumberFormat="1" applyFont="1" applyFill="1" applyAlignment="1" applyProtection="1"/>
    <xf numFmtId="3" fontId="41" fillId="0" borderId="0" xfId="4" applyNumberFormat="1" applyFont="1" applyFill="1" applyAlignment="1" applyProtection="1">
      <alignment horizontal="right"/>
    </xf>
    <xf numFmtId="0" fontId="38" fillId="0" borderId="0" xfId="4" applyFont="1" applyFill="1" applyAlignment="1" applyProtection="1">
      <alignment horizontal="left"/>
    </xf>
    <xf numFmtId="0" fontId="41" fillId="0" borderId="0" xfId="4" applyFont="1" applyFill="1" applyAlignment="1" applyProtection="1"/>
    <xf numFmtId="0" fontId="38" fillId="0" borderId="0" xfId="4" applyFont="1" applyFill="1" applyAlignment="1" applyProtection="1"/>
    <xf numFmtId="0" fontId="41" fillId="0" borderId="6" xfId="4" applyFont="1" applyFill="1" applyBorder="1" applyAlignment="1" applyProtection="1"/>
    <xf numFmtId="164" fontId="41" fillId="0" borderId="6" xfId="4" applyNumberFormat="1" applyFont="1" applyFill="1" applyBorder="1" applyAlignment="1" applyProtection="1"/>
    <xf numFmtId="0" fontId="0" fillId="0" borderId="0" xfId="0" applyNumberFormat="1" applyFill="1" applyBorder="1"/>
    <xf numFmtId="0" fontId="15" fillId="0" borderId="0" xfId="0" applyFont="1" applyBorder="1" applyAlignment="1">
      <alignment horizontal="right"/>
    </xf>
    <xf numFmtId="3" fontId="41" fillId="0" borderId="0" xfId="1" applyNumberFormat="1" applyFont="1" applyBorder="1" applyAlignment="1">
      <alignment horizontal="right"/>
    </xf>
    <xf numFmtId="0" fontId="15" fillId="0" borderId="0" xfId="0" applyFont="1" applyFill="1" applyBorder="1" applyAlignment="1">
      <alignment horizontal="right"/>
    </xf>
    <xf numFmtId="0" fontId="43" fillId="0" borderId="0" xfId="0" applyFont="1" applyFill="1" applyBorder="1"/>
    <xf numFmtId="0" fontId="43" fillId="0" borderId="0" xfId="0" applyFont="1" applyFill="1" applyBorder="1" applyAlignment="1">
      <alignment horizontal="left"/>
    </xf>
    <xf numFmtId="0" fontId="43" fillId="0" borderId="0" xfId="0" applyNumberFormat="1" applyFont="1" applyFill="1" applyBorder="1"/>
    <xf numFmtId="0" fontId="43" fillId="0" borderId="0" xfId="0" applyFont="1" applyFill="1" applyBorder="1" applyAlignment="1">
      <alignment horizontal="left" indent="1"/>
    </xf>
    <xf numFmtId="0" fontId="44" fillId="0" borderId="0" xfId="0" applyFont="1" applyFill="1" applyBorder="1" applyAlignment="1">
      <alignment horizontal="left" indent="2"/>
    </xf>
    <xf numFmtId="0" fontId="44" fillId="0" borderId="0" xfId="0" applyNumberFormat="1" applyFont="1" applyFill="1" applyBorder="1"/>
    <xf numFmtId="168" fontId="30" fillId="0" borderId="0" xfId="8" applyNumberFormat="1" applyFont="1" applyBorder="1" applyAlignment="1">
      <alignment horizontal="right"/>
    </xf>
    <xf numFmtId="0" fontId="41" fillId="0" borderId="0" xfId="1" applyFont="1" applyBorder="1" applyAlignment="1">
      <alignment horizontal="right"/>
    </xf>
    <xf numFmtId="0" fontId="41" fillId="0" borderId="0" xfId="1" applyFont="1" applyFill="1" applyBorder="1" applyAlignment="1">
      <alignment horizontal="right"/>
    </xf>
    <xf numFmtId="0" fontId="28" fillId="0" borderId="0" xfId="0" applyNumberFormat="1" applyFont="1" applyFill="1" applyBorder="1"/>
    <xf numFmtId="0" fontId="28" fillId="0" borderId="0" xfId="0" applyFont="1" applyFill="1" applyBorder="1"/>
    <xf numFmtId="174" fontId="41" fillId="0" borderId="0" xfId="1" applyNumberFormat="1" applyFont="1" applyBorder="1" applyAlignment="1">
      <alignment horizontal="right"/>
    </xf>
    <xf numFmtId="174" fontId="41" fillId="0" borderId="0" xfId="1" applyNumberFormat="1" applyFont="1" applyFill="1" applyBorder="1" applyAlignment="1">
      <alignment horizontal="right"/>
    </xf>
    <xf numFmtId="174" fontId="30" fillId="0" borderId="0" xfId="8" applyNumberFormat="1" applyFont="1" applyBorder="1" applyAlignment="1">
      <alignment horizontal="right"/>
    </xf>
    <xf numFmtId="174" fontId="17" fillId="0" borderId="0" xfId="0" applyNumberFormat="1" applyFont="1" applyBorder="1" applyAlignment="1">
      <alignment horizontal="right"/>
    </xf>
    <xf numFmtId="174" fontId="15" fillId="0" borderId="0" xfId="0" applyNumberFormat="1" applyFont="1" applyBorder="1" applyAlignment="1">
      <alignment horizontal="right"/>
    </xf>
    <xf numFmtId="174" fontId="15" fillId="0" borderId="0" xfId="0" applyNumberFormat="1" applyFont="1" applyFill="1" applyBorder="1" applyAlignment="1">
      <alignment horizontal="right"/>
    </xf>
    <xf numFmtId="0" fontId="17" fillId="0" borderId="0" xfId="0" applyFont="1" applyBorder="1" applyAlignment="1">
      <alignment horizontal="right"/>
    </xf>
    <xf numFmtId="0" fontId="17" fillId="0" borderId="0" xfId="0" applyNumberFormat="1" applyFont="1" applyBorder="1" applyAlignment="1">
      <alignment horizontal="right"/>
    </xf>
    <xf numFmtId="0" fontId="30" fillId="0" borderId="0" xfId="0" applyNumberFormat="1" applyFont="1" applyBorder="1" applyAlignment="1">
      <alignment horizontal="right"/>
    </xf>
    <xf numFmtId="0" fontId="14" fillId="0" borderId="0" xfId="0" applyFont="1" applyBorder="1"/>
    <xf numFmtId="3" fontId="41" fillId="0" borderId="0" xfId="1" applyNumberFormat="1" applyFont="1" applyFill="1" applyBorder="1" applyAlignment="1">
      <alignment horizontal="right"/>
    </xf>
    <xf numFmtId="164" fontId="41" fillId="0" borderId="0" xfId="1" applyNumberFormat="1" applyFont="1" applyFill="1" applyBorder="1" applyAlignment="1">
      <alignment horizontal="right"/>
    </xf>
    <xf numFmtId="164" fontId="38" fillId="0" borderId="0" xfId="1" applyNumberFormat="1" applyFont="1" applyFill="1" applyBorder="1" applyAlignment="1">
      <alignment horizontal="right"/>
    </xf>
    <xf numFmtId="166" fontId="38" fillId="0" borderId="0" xfId="2" applyNumberFormat="1" applyFont="1" applyFill="1" applyBorder="1" applyAlignment="1">
      <alignment horizontal="right"/>
    </xf>
    <xf numFmtId="0" fontId="41" fillId="0" borderId="0" xfId="1" applyFont="1" applyFill="1" applyBorder="1"/>
    <xf numFmtId="0" fontId="28" fillId="0" borderId="0" xfId="0" applyFont="1" applyBorder="1"/>
    <xf numFmtId="0" fontId="0" fillId="0" borderId="0" xfId="0" applyNumberFormat="1" applyBorder="1"/>
    <xf numFmtId="0" fontId="28" fillId="0" borderId="0" xfId="0" applyNumberFormat="1" applyFont="1" applyBorder="1"/>
    <xf numFmtId="3" fontId="41" fillId="0" borderId="5" xfId="1" applyNumberFormat="1" applyFont="1" applyFill="1" applyBorder="1" applyAlignment="1">
      <alignment horizontal="right"/>
    </xf>
    <xf numFmtId="173" fontId="24" fillId="0" borderId="0" xfId="0" applyNumberFormat="1" applyFont="1"/>
    <xf numFmtId="172" fontId="15" fillId="0" borderId="0" xfId="0" applyNumberFormat="1" applyFont="1" applyBorder="1" applyAlignment="1"/>
    <xf numFmtId="0" fontId="36" fillId="0" borderId="0" xfId="0" applyFont="1" applyAlignment="1">
      <alignment horizontal="left" wrapText="1"/>
    </xf>
    <xf numFmtId="0" fontId="36" fillId="0" borderId="0" xfId="0" applyFont="1" applyAlignment="1">
      <alignment horizontal="left"/>
    </xf>
    <xf numFmtId="0" fontId="24" fillId="0" borderId="0" xfId="0" pivotButton="1" applyFont="1"/>
    <xf numFmtId="172" fontId="41" fillId="0" borderId="0" xfId="1" applyNumberFormat="1" applyFont="1" applyFill="1" applyAlignment="1">
      <alignment horizontal="right"/>
    </xf>
    <xf numFmtId="0" fontId="41" fillId="0" borderId="3" xfId="1" applyFont="1" applyBorder="1"/>
    <xf numFmtId="174" fontId="15" fillId="2" borderId="0" xfId="0" applyNumberFormat="1" applyFont="1" applyFill="1" applyBorder="1"/>
    <xf numFmtId="2" fontId="0" fillId="0" borderId="0" xfId="0" applyNumberFormat="1"/>
    <xf numFmtId="166" fontId="0" fillId="0" borderId="0" xfId="0" applyNumberFormat="1"/>
    <xf numFmtId="0" fontId="0" fillId="2" borderId="0" xfId="0" applyFont="1" applyFill="1"/>
    <xf numFmtId="9" fontId="41" fillId="0" borderId="0" xfId="6" applyNumberFormat="1" applyFont="1" applyBorder="1" applyAlignment="1">
      <alignment horizontal="right"/>
    </xf>
    <xf numFmtId="9" fontId="38" fillId="0" borderId="0" xfId="6" applyNumberFormat="1" applyFont="1" applyBorder="1" applyAlignment="1">
      <alignment horizontal="right"/>
    </xf>
    <xf numFmtId="166" fontId="15" fillId="0" borderId="0" xfId="0" applyNumberFormat="1" applyFont="1" applyBorder="1" applyAlignment="1">
      <alignment horizontal="right"/>
    </xf>
    <xf numFmtId="166" fontId="15" fillId="0" borderId="0" xfId="0" applyNumberFormat="1" applyFont="1" applyFill="1" applyBorder="1" applyAlignment="1">
      <alignment horizontal="right"/>
    </xf>
    <xf numFmtId="166" fontId="17" fillId="0" borderId="0" xfId="0" applyNumberFormat="1" applyFont="1" applyBorder="1" applyAlignment="1">
      <alignment horizontal="right"/>
    </xf>
    <xf numFmtId="0" fontId="41" fillId="0" borderId="2" xfId="1" applyFont="1" applyBorder="1" applyAlignment="1">
      <alignment horizontal="right" wrapText="1"/>
    </xf>
    <xf numFmtId="166" fontId="17" fillId="0" borderId="0" xfId="0" applyNumberFormat="1" applyFont="1" applyFill="1" applyBorder="1" applyAlignment="1">
      <alignment horizontal="right"/>
    </xf>
    <xf numFmtId="0" fontId="28" fillId="0" borderId="0" xfId="0" applyFont="1"/>
    <xf numFmtId="3" fontId="17" fillId="0" borderId="0" xfId="0" applyNumberFormat="1" applyFont="1" applyFill="1" applyBorder="1" applyAlignment="1">
      <alignment horizontal="right"/>
    </xf>
    <xf numFmtId="3" fontId="17" fillId="0" borderId="0" xfId="0" applyNumberFormat="1" applyFont="1" applyBorder="1" applyAlignment="1">
      <alignment horizontal="right"/>
    </xf>
    <xf numFmtId="3" fontId="15" fillId="0" borderId="0" xfId="0" applyNumberFormat="1" applyFont="1" applyBorder="1" applyAlignment="1">
      <alignment horizontal="right"/>
    </xf>
    <xf numFmtId="3" fontId="15" fillId="0" borderId="0" xfId="0" applyNumberFormat="1" applyFont="1" applyFill="1" applyBorder="1" applyAlignment="1">
      <alignment horizontal="right"/>
    </xf>
    <xf numFmtId="9" fontId="38" fillId="0" borderId="0" xfId="6" applyNumberFormat="1" applyFont="1" applyAlignment="1">
      <alignment horizontal="right"/>
    </xf>
    <xf numFmtId="9" fontId="41" fillId="0" borderId="0" xfId="6" applyNumberFormat="1" applyFont="1" applyAlignment="1">
      <alignment horizontal="right"/>
    </xf>
    <xf numFmtId="166" fontId="38" fillId="0" borderId="0" xfId="1" applyNumberFormat="1" applyFont="1" applyAlignment="1">
      <alignment horizontal="right"/>
    </xf>
    <xf numFmtId="166" fontId="17" fillId="0" borderId="0" xfId="0" applyNumberFormat="1" applyFont="1" applyAlignment="1">
      <alignment horizontal="right"/>
    </xf>
    <xf numFmtId="166" fontId="41" fillId="0" borderId="0" xfId="1" applyNumberFormat="1" applyFont="1" applyAlignment="1">
      <alignment horizontal="right"/>
    </xf>
    <xf numFmtId="166" fontId="15" fillId="0" borderId="0" xfId="0" applyNumberFormat="1" applyFont="1" applyAlignment="1">
      <alignment horizontal="right"/>
    </xf>
    <xf numFmtId="166" fontId="41" fillId="0" borderId="0" xfId="1" applyNumberFormat="1" applyFont="1" applyAlignment="1" applyProtection="1">
      <alignment horizontal="right"/>
    </xf>
    <xf numFmtId="9" fontId="38" fillId="0" borderId="0" xfId="6" applyFont="1" applyAlignment="1">
      <alignment horizontal="right"/>
    </xf>
    <xf numFmtId="9" fontId="17" fillId="0" borderId="0" xfId="0" applyNumberFormat="1" applyFont="1" applyBorder="1" applyAlignment="1">
      <alignment horizontal="right"/>
    </xf>
    <xf numFmtId="9" fontId="15" fillId="0" borderId="0" xfId="0" applyNumberFormat="1" applyFont="1" applyBorder="1" applyAlignment="1">
      <alignment horizontal="right"/>
    </xf>
    <xf numFmtId="9" fontId="30" fillId="0" borderId="0" xfId="0" applyNumberFormat="1" applyFont="1" applyBorder="1" applyAlignment="1">
      <alignment horizontal="right"/>
    </xf>
    <xf numFmtId="3" fontId="17" fillId="0" borderId="0" xfId="0" applyNumberFormat="1" applyFont="1" applyFill="1" applyBorder="1"/>
    <xf numFmtId="3" fontId="41" fillId="0" borderId="0" xfId="1" applyNumberFormat="1" applyFont="1" applyAlignment="1">
      <alignment horizontal="right"/>
    </xf>
    <xf numFmtId="3" fontId="17" fillId="0" borderId="0" xfId="0" applyNumberFormat="1" applyFont="1" applyBorder="1"/>
    <xf numFmtId="3" fontId="15" fillId="0" borderId="0" xfId="0" applyNumberFormat="1" applyFont="1" applyBorder="1"/>
    <xf numFmtId="9" fontId="41" fillId="0" borderId="0" xfId="6" applyNumberFormat="1" applyFont="1" applyFill="1" applyAlignment="1">
      <alignment horizontal="right"/>
    </xf>
    <xf numFmtId="166" fontId="17" fillId="0" borderId="0" xfId="0" applyNumberFormat="1" applyFont="1" applyBorder="1"/>
    <xf numFmtId="166" fontId="15" fillId="0" borderId="0" xfId="0" applyNumberFormat="1" applyFont="1" applyBorder="1"/>
    <xf numFmtId="166" fontId="15" fillId="0" borderId="3" xfId="0" applyNumberFormat="1" applyFont="1" applyBorder="1"/>
    <xf numFmtId="166" fontId="41" fillId="0" borderId="0" xfId="4" applyNumberFormat="1" applyFont="1" applyFill="1" applyAlignment="1" applyProtection="1">
      <alignment horizontal="right"/>
    </xf>
    <xf numFmtId="166" fontId="41" fillId="0" borderId="0" xfId="1" applyNumberFormat="1" applyFont="1"/>
    <xf numFmtId="166" fontId="41" fillId="0" borderId="0" xfId="4" applyNumberFormat="1" applyFont="1" applyFill="1" applyAlignment="1" applyProtection="1"/>
    <xf numFmtId="166" fontId="41" fillId="0" borderId="0" xfId="2" applyNumberFormat="1" applyFont="1"/>
    <xf numFmtId="166" fontId="38" fillId="0" borderId="0" xfId="4" applyNumberFormat="1" applyFont="1" applyFill="1" applyAlignment="1" applyProtection="1">
      <alignment horizontal="right"/>
    </xf>
    <xf numFmtId="0" fontId="0" fillId="0" borderId="0" xfId="0" applyFont="1"/>
    <xf numFmtId="0" fontId="44" fillId="0" borderId="0" xfId="0" applyFont="1" applyFill="1" applyBorder="1" applyAlignment="1">
      <alignment horizontal="left" indent="1"/>
    </xf>
    <xf numFmtId="0" fontId="32" fillId="0" borderId="0" xfId="0" applyFont="1"/>
    <xf numFmtId="0" fontId="32" fillId="0" borderId="0" xfId="0" applyFont="1" applyAlignment="1">
      <alignment horizontal="left"/>
    </xf>
    <xf numFmtId="0" fontId="32" fillId="0" borderId="0" xfId="0" applyFont="1" applyAlignment="1">
      <alignment horizontal="left" indent="1"/>
    </xf>
    <xf numFmtId="0" fontId="15" fillId="0" borderId="0" xfId="0" applyFont="1" applyAlignment="1">
      <alignment horizontal="left"/>
    </xf>
    <xf numFmtId="0" fontId="18" fillId="0" borderId="0" xfId="0" applyFont="1"/>
    <xf numFmtId="9" fontId="32" fillId="0" borderId="0" xfId="6" applyNumberFormat="1" applyFont="1" applyAlignment="1">
      <alignment horizontal="right"/>
    </xf>
    <xf numFmtId="9" fontId="30" fillId="0" borderId="0" xfId="6" applyNumberFormat="1" applyFont="1" applyAlignment="1">
      <alignment horizontal="right"/>
    </xf>
    <xf numFmtId="175" fontId="38" fillId="0" borderId="0" xfId="11" applyNumberFormat="1" applyFont="1" applyFill="1" applyBorder="1" applyAlignment="1">
      <alignment horizontal="right"/>
    </xf>
    <xf numFmtId="175" fontId="41" fillId="0" borderId="0" xfId="11" applyNumberFormat="1" applyFont="1" applyFill="1" applyBorder="1" applyAlignment="1">
      <alignment horizontal="right"/>
    </xf>
    <xf numFmtId="175" fontId="41" fillId="0" borderId="4" xfId="11" applyNumberFormat="1" applyFont="1" applyFill="1" applyBorder="1" applyAlignment="1">
      <alignment horizontal="right"/>
    </xf>
    <xf numFmtId="175" fontId="41" fillId="0" borderId="0" xfId="11" applyNumberFormat="1" applyFont="1" applyFill="1" applyAlignment="1">
      <alignment horizontal="right"/>
    </xf>
    <xf numFmtId="175" fontId="38" fillId="0" borderId="0" xfId="11" applyNumberFormat="1" applyFont="1" applyFill="1" applyAlignment="1">
      <alignment horizontal="right"/>
    </xf>
    <xf numFmtId="9" fontId="25" fillId="0" borderId="0" xfId="0" applyNumberFormat="1" applyFont="1"/>
    <xf numFmtId="9" fontId="17" fillId="0" borderId="0" xfId="6" applyFont="1" applyBorder="1" applyAlignment="1">
      <alignment horizontal="right"/>
    </xf>
    <xf numFmtId="166" fontId="24" fillId="0" borderId="0" xfId="0" applyNumberFormat="1" applyFont="1"/>
    <xf numFmtId="9" fontId="17" fillId="0" borderId="0" xfId="6" applyNumberFormat="1" applyFont="1"/>
    <xf numFmtId="0" fontId="46" fillId="0" borderId="0" xfId="0" applyFont="1"/>
    <xf numFmtId="0" fontId="47" fillId="0" borderId="0" xfId="7" applyFont="1"/>
    <xf numFmtId="0" fontId="47" fillId="0" borderId="0" xfId="0" applyFont="1"/>
    <xf numFmtId="0" fontId="47" fillId="0" borderId="0" xfId="7" applyFont="1" applyFill="1"/>
    <xf numFmtId="3" fontId="12" fillId="0" borderId="0" xfId="0" applyNumberFormat="1" applyFont="1" applyBorder="1" applyAlignment="1">
      <alignment horizontal="right"/>
    </xf>
    <xf numFmtId="0" fontId="12" fillId="0" borderId="0" xfId="0" applyFont="1"/>
    <xf numFmtId="166" fontId="38" fillId="0" borderId="0" xfId="1" applyNumberFormat="1" applyFont="1" applyFill="1" applyBorder="1" applyAlignment="1">
      <alignment horizontal="right"/>
    </xf>
    <xf numFmtId="9" fontId="38" fillId="0" borderId="0" xfId="6" applyNumberFormat="1" applyFont="1" applyFill="1" applyBorder="1" applyAlignment="1">
      <alignment horizontal="right"/>
    </xf>
    <xf numFmtId="3" fontId="11" fillId="0" borderId="0" xfId="0" applyNumberFormat="1" applyFont="1" applyFill="1" applyBorder="1" applyAlignment="1">
      <alignment horizontal="right"/>
    </xf>
    <xf numFmtId="166" fontId="13" fillId="0" borderId="0" xfId="0" applyNumberFormat="1" applyFont="1" applyAlignment="1">
      <alignment horizontal="right"/>
    </xf>
    <xf numFmtId="0" fontId="0" fillId="0" borderId="0" xfId="0" applyFill="1"/>
    <xf numFmtId="0" fontId="10" fillId="0" borderId="0" xfId="0" applyFont="1"/>
    <xf numFmtId="3" fontId="15" fillId="0" borderId="0" xfId="0" applyNumberFormat="1" applyFont="1"/>
    <xf numFmtId="3" fontId="0" fillId="0" borderId="0" xfId="0" applyNumberFormat="1"/>
    <xf numFmtId="0" fontId="28"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8" fillId="0" borderId="0" xfId="0" applyFont="1" applyFill="1" applyBorder="1" applyAlignment="1">
      <alignment horizontal="left"/>
    </xf>
    <xf numFmtId="165" fontId="41" fillId="0" borderId="0" xfId="1" applyNumberFormat="1" applyFont="1" applyBorder="1" applyAlignment="1">
      <alignment horizontal="left"/>
    </xf>
    <xf numFmtId="0" fontId="24" fillId="0" borderId="0" xfId="0" applyFont="1" applyBorder="1"/>
    <xf numFmtId="1" fontId="9" fillId="0" borderId="0" xfId="0" applyNumberFormat="1" applyFont="1" applyBorder="1" applyAlignment="1">
      <alignment horizontal="right"/>
    </xf>
    <xf numFmtId="0" fontId="15" fillId="0" borderId="0" xfId="0" applyFont="1" applyFill="1" applyBorder="1"/>
    <xf numFmtId="0" fontId="0" fillId="0" borderId="0" xfId="0" applyFill="1" applyBorder="1"/>
    <xf numFmtId="176" fontId="41" fillId="0" borderId="0" xfId="1" applyNumberFormat="1" applyFont="1" applyAlignment="1">
      <alignment horizontal="right"/>
    </xf>
    <xf numFmtId="176" fontId="38" fillId="0" borderId="0" xfId="1" applyNumberFormat="1" applyFont="1" applyAlignment="1">
      <alignment horizontal="right"/>
    </xf>
    <xf numFmtId="3" fontId="15" fillId="0" borderId="3" xfId="0" applyNumberFormat="1" applyFont="1" applyBorder="1"/>
    <xf numFmtId="0" fontId="8" fillId="0" borderId="0" xfId="0" applyFont="1"/>
    <xf numFmtId="0" fontId="8" fillId="0" borderId="0" xfId="0" quotePrefix="1" applyNumberFormat="1" applyFont="1"/>
    <xf numFmtId="0" fontId="36" fillId="0" borderId="0" xfId="0" applyFont="1" applyAlignment="1">
      <alignment horizontal="left" wrapText="1"/>
    </xf>
    <xf numFmtId="177" fontId="41" fillId="0" borderId="0" xfId="11" applyNumberFormat="1" applyFont="1" applyFill="1" applyBorder="1" applyAlignment="1">
      <alignment horizontal="right"/>
    </xf>
    <xf numFmtId="177" fontId="38" fillId="0" borderId="0" xfId="11" applyNumberFormat="1" applyFont="1" applyFill="1" applyBorder="1" applyAlignment="1">
      <alignment horizontal="right"/>
    </xf>
    <xf numFmtId="175" fontId="0" fillId="0" borderId="0" xfId="0" applyNumberFormat="1" applyBorder="1"/>
    <xf numFmtId="176" fontId="0" fillId="0" borderId="0" xfId="0" applyNumberFormat="1"/>
    <xf numFmtId="0" fontId="14" fillId="0" borderId="0" xfId="0" applyFont="1"/>
    <xf numFmtId="0" fontId="30" fillId="0" borderId="0" xfId="0" applyFont="1" applyAlignment="1">
      <alignment horizontal="left" vertical="top" wrapText="1"/>
    </xf>
    <xf numFmtId="0" fontId="30" fillId="0" borderId="0" xfId="0" applyFont="1" applyAlignment="1">
      <alignment vertical="top" wrapText="1"/>
    </xf>
    <xf numFmtId="0" fontId="48" fillId="0" borderId="0" xfId="0" applyFont="1" applyAlignment="1">
      <alignment vertical="top"/>
    </xf>
    <xf numFmtId="0" fontId="48" fillId="0" borderId="0" xfId="0" applyFont="1"/>
    <xf numFmtId="0" fontId="18" fillId="0" borderId="0" xfId="0" applyFont="1" applyAlignment="1">
      <alignment vertical="top" wrapText="1"/>
    </xf>
    <xf numFmtId="0" fontId="30" fillId="0" borderId="0" xfId="0" applyFont="1" applyAlignment="1">
      <alignment horizontal="center" vertical="top" wrapText="1"/>
    </xf>
    <xf numFmtId="0" fontId="38" fillId="0" borderId="0" xfId="0" applyFont="1" applyAlignment="1">
      <alignment horizontal="left" vertical="center" readingOrder="1"/>
    </xf>
    <xf numFmtId="0" fontId="7" fillId="0" borderId="0" xfId="0" applyFont="1"/>
    <xf numFmtId="9" fontId="7" fillId="0" borderId="0" xfId="0" applyNumberFormat="1" applyFont="1"/>
    <xf numFmtId="3" fontId="7" fillId="0" borderId="0" xfId="0" applyNumberFormat="1" applyFont="1"/>
    <xf numFmtId="9" fontId="7" fillId="0" borderId="4" xfId="0" applyNumberFormat="1" applyFont="1" applyBorder="1"/>
    <xf numFmtId="3" fontId="7" fillId="0" borderId="4" xfId="0" applyNumberFormat="1" applyFont="1" applyBorder="1"/>
    <xf numFmtId="0" fontId="7" fillId="0" borderId="4" xfId="0" applyFont="1" applyBorder="1"/>
    <xf numFmtId="0" fontId="7" fillId="0" borderId="5" xfId="0" applyFont="1" applyBorder="1"/>
    <xf numFmtId="0" fontId="7" fillId="0" borderId="9" xfId="0" applyFont="1" applyBorder="1"/>
    <xf numFmtId="0" fontId="17" fillId="0" borderId="9" xfId="0" applyFont="1" applyBorder="1"/>
    <xf numFmtId="0" fontId="17" fillId="0" borderId="4" xfId="0" applyFont="1" applyBorder="1"/>
    <xf numFmtId="0" fontId="6" fillId="0" borderId="4" xfId="0" applyFont="1" applyBorder="1" applyAlignment="1">
      <alignment horizontal="right"/>
    </xf>
    <xf numFmtId="0" fontId="6" fillId="0" borderId="5" xfId="0" applyFont="1" applyBorder="1" applyAlignment="1">
      <alignment horizontal="right"/>
    </xf>
    <xf numFmtId="0" fontId="5" fillId="0" borderId="0" xfId="0" applyFont="1" applyAlignment="1">
      <alignment horizontal="left" indent="1"/>
    </xf>
    <xf numFmtId="178" fontId="17" fillId="0" borderId="0" xfId="0" applyNumberFormat="1" applyFont="1" applyBorder="1" applyAlignment="1">
      <alignment horizontal="right"/>
    </xf>
    <xf numFmtId="178" fontId="15" fillId="0" borderId="0" xfId="0" applyNumberFormat="1" applyFont="1" applyBorder="1" applyAlignment="1">
      <alignment horizontal="right"/>
    </xf>
    <xf numFmtId="178" fontId="15" fillId="0" borderId="0" xfId="0" applyNumberFormat="1" applyFont="1" applyFill="1" applyBorder="1" applyAlignment="1">
      <alignment horizontal="right"/>
    </xf>
    <xf numFmtId="0" fontId="4" fillId="0" borderId="0" xfId="0" applyFont="1" applyAlignment="1">
      <alignment horizontal="left" indent="1"/>
    </xf>
    <xf numFmtId="0" fontId="3" fillId="0" borderId="0" xfId="0" applyFont="1"/>
    <xf numFmtId="0" fontId="0" fillId="2" borderId="0" xfId="0" applyFont="1" applyFill="1" applyBorder="1"/>
    <xf numFmtId="3" fontId="38" fillId="0" borderId="0" xfId="1" applyNumberFormat="1" applyFont="1" applyFill="1" applyAlignment="1">
      <alignment horizontal="right"/>
    </xf>
    <xf numFmtId="3" fontId="15" fillId="0" borderId="4" xfId="0" applyNumberFormat="1" applyFont="1" applyBorder="1" applyAlignment="1">
      <alignment horizontal="right"/>
    </xf>
    <xf numFmtId="3" fontId="15" fillId="0" borderId="0" xfId="11" applyNumberFormat="1" applyFont="1" applyBorder="1" applyAlignment="1">
      <alignment horizontal="right"/>
    </xf>
    <xf numFmtId="3" fontId="38" fillId="0" borderId="0" xfId="11" applyNumberFormat="1" applyFont="1" applyFill="1" applyBorder="1" applyAlignment="1">
      <alignment horizontal="right"/>
    </xf>
    <xf numFmtId="0" fontId="1" fillId="0" borderId="0" xfId="0" applyFont="1"/>
    <xf numFmtId="0" fontId="26" fillId="0" borderId="0" xfId="7" applyFont="1"/>
    <xf numFmtId="0" fontId="1" fillId="0" borderId="0" xfId="0" applyFont="1" applyAlignment="1">
      <alignment horizontal="left" vertical="top" wrapText="1"/>
    </xf>
    <xf numFmtId="0" fontId="15" fillId="0" borderId="0" xfId="0" applyFont="1" applyAlignment="1">
      <alignment horizontal="left" vertical="top" wrapText="1"/>
    </xf>
    <xf numFmtId="170" fontId="38" fillId="0" borderId="7" xfId="1" applyNumberFormat="1" applyFont="1" applyFill="1" applyBorder="1" applyAlignment="1">
      <alignment horizontal="center"/>
    </xf>
    <xf numFmtId="170" fontId="38" fillId="0" borderId="8" xfId="1" applyNumberFormat="1" applyFont="1" applyFill="1" applyBorder="1" applyAlignment="1">
      <alignment horizontal="center"/>
    </xf>
    <xf numFmtId="0" fontId="36" fillId="0" borderId="0" xfId="0" applyFont="1" applyAlignment="1">
      <alignment horizontal="left" wrapText="1"/>
    </xf>
    <xf numFmtId="170" fontId="38" fillId="0" borderId="0" xfId="1" applyNumberFormat="1" applyFont="1" applyFill="1" applyBorder="1" applyAlignment="1">
      <alignment horizontal="center"/>
    </xf>
    <xf numFmtId="165" fontId="41" fillId="0" borderId="4" xfId="1" applyNumberFormat="1" applyFont="1" applyBorder="1" applyAlignment="1">
      <alignment horizontal="right" wrapText="1"/>
    </xf>
    <xf numFmtId="165" fontId="41" fillId="0" borderId="5" xfId="1" applyNumberFormat="1" applyFont="1" applyBorder="1" applyAlignment="1">
      <alignment horizontal="right" wrapText="1"/>
    </xf>
    <xf numFmtId="165" fontId="41" fillId="0" borderId="0" xfId="1" applyNumberFormat="1" applyFont="1" applyBorder="1" applyAlignment="1">
      <alignment horizontal="right" wrapText="1"/>
    </xf>
    <xf numFmtId="171" fontId="38" fillId="0" borderId="0" xfId="1" applyNumberFormat="1" applyFont="1" applyFill="1" applyBorder="1" applyAlignment="1">
      <alignment horizontal="center"/>
    </xf>
    <xf numFmtId="165" fontId="41" fillId="0" borderId="4" xfId="1" applyNumberFormat="1" applyFont="1" applyBorder="1" applyAlignment="1">
      <alignment horizontal="center" wrapText="1"/>
    </xf>
    <xf numFmtId="165" fontId="41" fillId="0" borderId="5" xfId="1" applyNumberFormat="1" applyFont="1" applyBorder="1" applyAlignment="1">
      <alignment horizontal="center" wrapText="1"/>
    </xf>
    <xf numFmtId="165" fontId="41" fillId="0" borderId="0" xfId="1" applyNumberFormat="1" applyFont="1" applyBorder="1" applyAlignment="1">
      <alignment horizontal="center" wrapText="1"/>
    </xf>
    <xf numFmtId="170" fontId="32" fillId="0" borderId="7" xfId="1" applyNumberFormat="1" applyFont="1" applyFill="1" applyBorder="1" applyAlignment="1">
      <alignment horizontal="center"/>
    </xf>
    <xf numFmtId="170" fontId="32" fillId="0" borderId="8" xfId="1" applyNumberFormat="1" applyFont="1" applyFill="1" applyBorder="1" applyAlignment="1">
      <alignment horizontal="center"/>
    </xf>
    <xf numFmtId="170" fontId="41" fillId="0" borderId="1" xfId="4" applyNumberFormat="1" applyFont="1" applyFill="1" applyBorder="1" applyAlignment="1" applyProtection="1">
      <alignment horizontal="center" wrapText="1"/>
    </xf>
    <xf numFmtId="164" fontId="41" fillId="0" borderId="1" xfId="4" applyNumberFormat="1" applyFont="1" applyFill="1" applyBorder="1" applyAlignment="1" applyProtection="1">
      <alignment horizontal="center" wrapText="1"/>
    </xf>
    <xf numFmtId="3" fontId="41" fillId="0" borderId="1" xfId="4" applyNumberFormat="1" applyFont="1" applyFill="1" applyBorder="1" applyAlignment="1" applyProtection="1">
      <alignment horizontal="center" wrapText="1"/>
    </xf>
    <xf numFmtId="165" fontId="41" fillId="0" borderId="2" xfId="1" applyNumberFormat="1" applyFont="1" applyBorder="1" applyAlignment="1">
      <alignment horizontal="center" wrapText="1"/>
    </xf>
  </cellXfs>
  <cellStyles count="13">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95250</xdr:rowOff>
    </xdr:from>
    <xdr:to>
      <xdr:col>2</xdr:col>
      <xdr:colOff>381000</xdr:colOff>
      <xdr:row>16</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B54C75FE-1771-4294-A1D6-590ED94E6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506D141C-E9A7-46E6-B892-AF2B3BC73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F48FBBCC-68AD-4358-9319-8C6742684C92}"/>
            </a:ext>
          </a:extLst>
        </xdr:cNvPr>
        <xdr:cNvPicPr>
          <a:picLocks noChangeAspect="1"/>
        </xdr:cNvPicPr>
      </xdr:nvPicPr>
      <xdr:blipFill>
        <a:blip xmlns:r="http://schemas.openxmlformats.org/officeDocument/2006/relationships" r:embed="rId2"/>
        <a:stretch>
          <a:fillRect/>
        </a:stretch>
      </xdr:blipFill>
      <xdr:spPr>
        <a:xfrm>
          <a:off x="0" y="1285875"/>
          <a:ext cx="1619224" cy="1419225"/>
        </a:xfrm>
        <a:prstGeom prst="rect">
          <a:avLst/>
        </a:prstGeom>
      </xdr:spPr>
    </xdr:pic>
    <xdr:clientData/>
  </xdr:oneCellAnchor>
  <xdr:twoCellAnchor>
    <xdr:from>
      <xdr:col>4</xdr:col>
      <xdr:colOff>154334</xdr:colOff>
      <xdr:row>48</xdr:row>
      <xdr:rowOff>246647</xdr:rowOff>
    </xdr:from>
    <xdr:to>
      <xdr:col>20</xdr:col>
      <xdr:colOff>87659</xdr:colOff>
      <xdr:row>63</xdr:row>
      <xdr:rowOff>30077</xdr:rowOff>
    </xdr:to>
    <xdr:sp macro="" textlink="">
      <xdr:nvSpPr>
        <xdr:cNvPr id="5" name="TextBox 4">
          <a:extLst>
            <a:ext uri="{FF2B5EF4-FFF2-40B4-BE49-F238E27FC236}">
              <a16:creationId xmlns:a16="http://schemas.microsoft.com/office/drawing/2014/main" id="{2963D5A9-471F-4E74-A33A-339A5DBBD5C7}"/>
            </a:ext>
          </a:extLst>
        </xdr:cNvPr>
        <xdr:cNvSpPr txBox="1"/>
      </xdr:nvSpPr>
      <xdr:spPr>
        <a:xfrm>
          <a:off x="3243155" y="9458683"/>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October 2022 is compared to 2021.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the</a:t>
          </a:r>
          <a:r>
            <a:rPr lang="en-GB" sz="1100" b="0" baseline="0">
              <a:latin typeface="Arial" panose="020B0604020202020204" pitchFamily="34" charset="0"/>
              <a:cs typeface="Arial" panose="020B0604020202020204" pitchFamily="34" charset="0"/>
            </a:rPr>
            <a:t> whole of</a:t>
          </a:r>
          <a:r>
            <a:rPr lang="en-GB" sz="1100" b="0">
              <a:latin typeface="Arial" panose="020B0604020202020204" pitchFamily="34" charset="0"/>
              <a:cs typeface="Arial" panose="020B0604020202020204" pitchFamily="34" charset="0"/>
            </a:rPr>
            <a:t> 2022, the value of landings is up 5 per cent compared to 2021. While the quantity of landings is down 6</a:t>
          </a:r>
          <a:r>
            <a:rPr lang="en-GB" sz="1100" b="0" baseline="0">
              <a:latin typeface="Arial" panose="020B0604020202020204" pitchFamily="34" charset="0"/>
              <a:cs typeface="Arial" panose="020B0604020202020204" pitchFamily="34" charset="0"/>
            </a:rPr>
            <a:t> per cent compared to tonnage landed in between January - October </a:t>
          </a:r>
          <a:r>
            <a:rPr lang="en-GB" sz="1100" b="0">
              <a:latin typeface="Arial" panose="020B0604020202020204" pitchFamily="34" charset="0"/>
              <a:cs typeface="Arial" panose="020B0604020202020204" pitchFamily="34" charset="0"/>
            </a:rPr>
            <a:t>2021.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1074965</xdr:colOff>
      <xdr:row>3</xdr:row>
      <xdr:rowOff>0</xdr:rowOff>
    </xdr:from>
    <xdr:to>
      <xdr:col>18</xdr:col>
      <xdr:colOff>598489</xdr:colOff>
      <xdr:row>24</xdr:row>
      <xdr:rowOff>122464</xdr:rowOff>
    </xdr:to>
    <xdr:pic>
      <xdr:nvPicPr>
        <xdr:cNvPr id="8" name="Picture 7">
          <a:extLst>
            <a:ext uri="{FF2B5EF4-FFF2-40B4-BE49-F238E27FC236}">
              <a16:creationId xmlns:a16="http://schemas.microsoft.com/office/drawing/2014/main" id="{D79E3654-FB29-42F8-A872-55792C155052}"/>
            </a:ext>
          </a:extLst>
        </xdr:cNvPr>
        <xdr:cNvPicPr>
          <a:picLocks noChangeAspect="1"/>
        </xdr:cNvPicPr>
      </xdr:nvPicPr>
      <xdr:blipFill>
        <a:blip xmlns:r="http://schemas.openxmlformats.org/officeDocument/2006/relationships" r:embed="rId3"/>
        <a:stretch>
          <a:fillRect/>
        </a:stretch>
      </xdr:blipFill>
      <xdr:spPr>
        <a:xfrm>
          <a:off x="2911929" y="639536"/>
          <a:ext cx="10518096" cy="4122964"/>
        </a:xfrm>
        <a:prstGeom prst="rect">
          <a:avLst/>
        </a:prstGeom>
      </xdr:spPr>
    </xdr:pic>
    <xdr:clientData/>
  </xdr:twoCellAnchor>
  <xdr:twoCellAnchor editAs="oneCell">
    <xdr:from>
      <xdr:col>3</xdr:col>
      <xdr:colOff>1046317</xdr:colOff>
      <xdr:row>25</xdr:row>
      <xdr:rowOff>108858</xdr:rowOff>
    </xdr:from>
    <xdr:to>
      <xdr:col>18</xdr:col>
      <xdr:colOff>495381</xdr:colOff>
      <xdr:row>47</xdr:row>
      <xdr:rowOff>66168</xdr:rowOff>
    </xdr:to>
    <xdr:pic>
      <xdr:nvPicPr>
        <xdr:cNvPr id="9" name="Picture 8">
          <a:extLst>
            <a:ext uri="{FF2B5EF4-FFF2-40B4-BE49-F238E27FC236}">
              <a16:creationId xmlns:a16="http://schemas.microsoft.com/office/drawing/2014/main" id="{643B4D09-5FA6-497C-9E20-E528F3C2D6BE}"/>
            </a:ext>
          </a:extLst>
        </xdr:cNvPr>
        <xdr:cNvPicPr>
          <a:picLocks noChangeAspect="1"/>
        </xdr:cNvPicPr>
      </xdr:nvPicPr>
      <xdr:blipFill>
        <a:blip xmlns:r="http://schemas.openxmlformats.org/officeDocument/2006/relationships" r:embed="rId4"/>
        <a:stretch>
          <a:fillRect/>
        </a:stretch>
      </xdr:blipFill>
      <xdr:spPr>
        <a:xfrm>
          <a:off x="2883281" y="4939394"/>
          <a:ext cx="10443636" cy="41483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D17BC602-D72E-4A10-B557-3D2601131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629F574F-7398-4EB7-8536-68A0FD73CD32}"/>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October 2022 is compared to activity in October 2021.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decreased in October 2022 compared to 2021, down 11 per cent. The value of landings in October 2022 (£107.6m) also decreased compared 2021, down by 15 per cent.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October 2022 comprised mostly of Pelagic species (72 per cent) (T6). This was driven by higher landings of Mackerel which are typically heavily targetted in the winter months. Pelagic species comprised the majority of the value landed (51 per cent) driven driven by the very large landings of Mackerel. Landings by Scottish vessels contributed two thirds of total landings by the UK fleet in October. This is due to the Scottish sector having a large pelagic fleet which heavily targets Mackerel.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landings into UK ports (by UK and foreign vessels) in October 2022 decreased compared to 2021 both in quantity landed (4 per cent) and value landed (6 per cent) with landings into Peterhead making up a half of total landings into UK ports in October by quantity accounting for 40 per cent of the total value landed into UK ports in September 2022 (T5). This is likely driven by increased Mackerel landings by Scottish vessels.  </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xdr:row>
      <xdr:rowOff>0</xdr:rowOff>
    </xdr:from>
    <xdr:to>
      <xdr:col>18</xdr:col>
      <xdr:colOff>578690</xdr:colOff>
      <xdr:row>23</xdr:row>
      <xdr:rowOff>37595</xdr:rowOff>
    </xdr:to>
    <xdr:pic>
      <xdr:nvPicPr>
        <xdr:cNvPr id="3" name="Picture 2">
          <a:extLst>
            <a:ext uri="{FF2B5EF4-FFF2-40B4-BE49-F238E27FC236}">
              <a16:creationId xmlns:a16="http://schemas.microsoft.com/office/drawing/2014/main" id="{C3F6E36E-DC6B-41DE-BF82-8262509F3671}"/>
            </a:ext>
          </a:extLst>
        </xdr:cNvPr>
        <xdr:cNvPicPr>
          <a:picLocks noChangeAspect="1"/>
        </xdr:cNvPicPr>
      </xdr:nvPicPr>
      <xdr:blipFill>
        <a:blip xmlns:r="http://schemas.openxmlformats.org/officeDocument/2006/relationships" r:embed="rId3"/>
        <a:stretch>
          <a:fillRect/>
        </a:stretch>
      </xdr:blipFill>
      <xdr:spPr>
        <a:xfrm>
          <a:off x="2455333" y="444500"/>
          <a:ext cx="10209524" cy="4038095"/>
        </a:xfrm>
        <a:prstGeom prst="rect">
          <a:avLst/>
        </a:prstGeom>
      </xdr:spPr>
    </xdr:pic>
    <xdr:clientData/>
  </xdr:twoCellAnchor>
  <xdr:twoCellAnchor editAs="oneCell">
    <xdr:from>
      <xdr:col>4</xdr:col>
      <xdr:colOff>0</xdr:colOff>
      <xdr:row>24</xdr:row>
      <xdr:rowOff>0</xdr:rowOff>
    </xdr:from>
    <xdr:to>
      <xdr:col>18</xdr:col>
      <xdr:colOff>588214</xdr:colOff>
      <xdr:row>45</xdr:row>
      <xdr:rowOff>37595</xdr:rowOff>
    </xdr:to>
    <xdr:pic>
      <xdr:nvPicPr>
        <xdr:cNvPr id="4" name="Picture 3">
          <a:extLst>
            <a:ext uri="{FF2B5EF4-FFF2-40B4-BE49-F238E27FC236}">
              <a16:creationId xmlns:a16="http://schemas.microsoft.com/office/drawing/2014/main" id="{245CE398-E6D3-45B7-B0CD-DB50AA8FC98B}"/>
            </a:ext>
          </a:extLst>
        </xdr:cNvPr>
        <xdr:cNvPicPr>
          <a:picLocks noChangeAspect="1"/>
        </xdr:cNvPicPr>
      </xdr:nvPicPr>
      <xdr:blipFill>
        <a:blip xmlns:r="http://schemas.openxmlformats.org/officeDocument/2006/relationships" r:embed="rId4"/>
        <a:stretch>
          <a:fillRect/>
        </a:stretch>
      </xdr:blipFill>
      <xdr:spPr>
        <a:xfrm>
          <a:off x="2455333" y="4635500"/>
          <a:ext cx="10219048" cy="4038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G43" sqref="G43"/>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206</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207</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61"/>
      <c r="R7" s="11"/>
      <c r="S7" s="11"/>
      <c r="T7" s="11"/>
      <c r="U7" s="11"/>
    </row>
    <row r="8" spans="4:21" ht="15.75" customHeight="1" x14ac:dyDescent="0.2">
      <c r="E8" s="204" t="s">
        <v>197</v>
      </c>
      <c r="F8" s="244" t="s">
        <v>198</v>
      </c>
      <c r="G8" s="244"/>
      <c r="H8" s="244"/>
      <c r="I8" s="244"/>
      <c r="J8" s="244"/>
      <c r="K8" s="244"/>
      <c r="L8" s="244"/>
      <c r="M8" s="244"/>
      <c r="R8" s="11"/>
      <c r="S8" s="11"/>
      <c r="T8" s="11"/>
      <c r="U8" s="11"/>
    </row>
    <row r="9" spans="4:21" x14ac:dyDescent="0.2">
      <c r="E9" s="204" t="s">
        <v>199</v>
      </c>
      <c r="F9" s="244" t="s">
        <v>200</v>
      </c>
      <c r="G9" s="244"/>
      <c r="H9" s="244"/>
      <c r="I9" s="244"/>
      <c r="J9" s="244"/>
      <c r="K9" s="244"/>
      <c r="L9" s="244"/>
      <c r="M9" s="244"/>
      <c r="R9" s="11"/>
      <c r="S9" s="11"/>
      <c r="T9" s="11"/>
      <c r="U9" s="11"/>
    </row>
    <row r="10" spans="4:21" x14ac:dyDescent="0.2">
      <c r="D10" s="203"/>
      <c r="E10" s="268" t="s">
        <v>209</v>
      </c>
      <c r="F10" s="267" t="s">
        <v>208</v>
      </c>
      <c r="R10" s="11"/>
      <c r="T10" s="11"/>
      <c r="U10" s="11"/>
    </row>
    <row r="11" spans="4:21" x14ac:dyDescent="0.2">
      <c r="D11" s="203"/>
      <c r="E11" s="205" t="s">
        <v>0</v>
      </c>
      <c r="F11" s="1" t="s">
        <v>156</v>
      </c>
      <c r="R11" s="11"/>
      <c r="S11" s="11"/>
      <c r="T11" s="11"/>
      <c r="U11" s="11"/>
    </row>
    <row r="12" spans="4:21" x14ac:dyDescent="0.2">
      <c r="D12" s="203"/>
      <c r="E12" s="204" t="s">
        <v>115</v>
      </c>
      <c r="F12" s="1" t="s">
        <v>157</v>
      </c>
      <c r="R12" s="11"/>
      <c r="S12" s="11"/>
      <c r="T12" s="11"/>
      <c r="U12" s="11"/>
    </row>
    <row r="13" spans="4:21" x14ac:dyDescent="0.2">
      <c r="D13" s="203"/>
      <c r="E13" s="204" t="s">
        <v>116</v>
      </c>
      <c r="F13" s="1" t="s">
        <v>158</v>
      </c>
      <c r="R13" s="11"/>
      <c r="S13" s="11"/>
      <c r="T13" s="11"/>
    </row>
    <row r="14" spans="4:21" x14ac:dyDescent="0.2">
      <c r="D14" s="203"/>
      <c r="E14" s="205" t="s">
        <v>1</v>
      </c>
      <c r="F14" s="1" t="s">
        <v>159</v>
      </c>
    </row>
    <row r="15" spans="4:21" x14ac:dyDescent="0.2">
      <c r="D15" s="203"/>
      <c r="E15" s="205" t="s">
        <v>2</v>
      </c>
      <c r="F15" s="1" t="s">
        <v>160</v>
      </c>
    </row>
    <row r="16" spans="4:21" x14ac:dyDescent="0.2">
      <c r="D16" s="203"/>
      <c r="E16" s="205" t="s">
        <v>39</v>
      </c>
      <c r="F16" s="1" t="s">
        <v>161</v>
      </c>
    </row>
    <row r="17" spans="4:18" x14ac:dyDescent="0.2">
      <c r="D17" s="203"/>
      <c r="E17" s="206" t="s">
        <v>42</v>
      </c>
      <c r="F17" s="1" t="s">
        <v>162</v>
      </c>
    </row>
    <row r="18" spans="4:18" x14ac:dyDescent="0.2">
      <c r="D18" s="203"/>
      <c r="E18" s="206" t="s">
        <v>117</v>
      </c>
      <c r="F18" s="1" t="s">
        <v>163</v>
      </c>
    </row>
    <row r="19" spans="4:18" x14ac:dyDescent="0.2">
      <c r="D19" s="203"/>
      <c r="E19" s="206" t="s">
        <v>124</v>
      </c>
      <c r="F19" s="44" t="s">
        <v>164</v>
      </c>
    </row>
    <row r="20" spans="4:18" x14ac:dyDescent="0.2">
      <c r="E20" s="204" t="s">
        <v>165</v>
      </c>
      <c r="F20" s="244" t="s">
        <v>203</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x14ac:dyDescent="0.2">
      <c r="E24" s="269" t="s">
        <v>210</v>
      </c>
      <c r="F24" s="270"/>
      <c r="G24" s="270"/>
      <c r="H24" s="270"/>
      <c r="I24" s="270"/>
      <c r="J24" s="270"/>
      <c r="K24" s="270"/>
      <c r="L24" s="270"/>
      <c r="M24" s="270"/>
      <c r="N24" s="270"/>
      <c r="O24" s="270"/>
      <c r="P24" s="270"/>
      <c r="Q24" s="270"/>
      <c r="R24" s="270"/>
    </row>
    <row r="25" spans="4:18" x14ac:dyDescent="0.2">
      <c r="E25" s="270"/>
      <c r="F25" s="270"/>
      <c r="G25" s="270"/>
      <c r="H25" s="270"/>
      <c r="I25" s="270"/>
      <c r="J25" s="270"/>
      <c r="K25" s="270"/>
      <c r="L25" s="270"/>
      <c r="M25" s="270"/>
      <c r="N25" s="270"/>
      <c r="O25" s="270"/>
      <c r="P25" s="270"/>
      <c r="Q25" s="270"/>
      <c r="R25" s="270"/>
    </row>
    <row r="26" spans="4:18" x14ac:dyDescent="0.2">
      <c r="E26" s="270"/>
      <c r="F26" s="270"/>
      <c r="G26" s="270"/>
      <c r="H26" s="270"/>
      <c r="I26" s="270"/>
      <c r="J26" s="270"/>
      <c r="K26" s="270"/>
      <c r="L26" s="270"/>
      <c r="M26" s="270"/>
      <c r="N26" s="270"/>
      <c r="O26" s="270"/>
      <c r="P26" s="270"/>
      <c r="Q26" s="270"/>
      <c r="R26" s="270"/>
    </row>
    <row r="27" spans="4:18" x14ac:dyDescent="0.2">
      <c r="E27" s="270"/>
      <c r="F27" s="270"/>
      <c r="G27" s="270"/>
      <c r="H27" s="270"/>
      <c r="I27" s="270"/>
      <c r="J27" s="270"/>
      <c r="K27" s="270"/>
      <c r="L27" s="270"/>
      <c r="M27" s="270"/>
      <c r="N27" s="270"/>
      <c r="O27" s="270"/>
      <c r="P27" s="270"/>
      <c r="Q27" s="270"/>
      <c r="R27" s="270"/>
    </row>
    <row r="28" spans="4:18" x14ac:dyDescent="0.2">
      <c r="E28" s="270"/>
      <c r="F28" s="270"/>
      <c r="G28" s="270"/>
      <c r="H28" s="270"/>
      <c r="I28" s="270"/>
      <c r="J28" s="270"/>
      <c r="K28" s="270"/>
      <c r="L28" s="270"/>
      <c r="M28" s="270"/>
      <c r="N28" s="270"/>
      <c r="O28" s="270"/>
      <c r="P28" s="270"/>
      <c r="Q28" s="270"/>
      <c r="R28" s="270"/>
    </row>
    <row r="29" spans="4:18" x14ac:dyDescent="0.2">
      <c r="E29" s="270"/>
      <c r="F29" s="270"/>
      <c r="G29" s="270"/>
      <c r="H29" s="270"/>
      <c r="I29" s="270"/>
      <c r="J29" s="270"/>
      <c r="K29" s="270"/>
      <c r="L29" s="270"/>
      <c r="M29" s="270"/>
      <c r="N29" s="270"/>
      <c r="O29" s="270"/>
      <c r="P29" s="270"/>
      <c r="Q29" s="270"/>
      <c r="R29" s="270"/>
    </row>
    <row r="30" spans="4:18" x14ac:dyDescent="0.2">
      <c r="E30" s="270"/>
      <c r="F30" s="270"/>
      <c r="G30" s="270"/>
      <c r="H30" s="270"/>
      <c r="I30" s="270"/>
      <c r="J30" s="270"/>
      <c r="K30" s="270"/>
      <c r="L30" s="270"/>
      <c r="M30" s="270"/>
      <c r="N30" s="270"/>
      <c r="O30" s="270"/>
      <c r="P30" s="270"/>
      <c r="Q30" s="270"/>
      <c r="R30" s="270"/>
    </row>
    <row r="31" spans="4:18" x14ac:dyDescent="0.2">
      <c r="E31" s="270"/>
      <c r="F31" s="270"/>
      <c r="G31" s="270"/>
      <c r="H31" s="270"/>
      <c r="I31" s="270"/>
      <c r="J31" s="270"/>
      <c r="K31" s="270"/>
      <c r="L31" s="270"/>
      <c r="M31" s="270"/>
      <c r="N31" s="270"/>
      <c r="O31" s="270"/>
      <c r="P31" s="270"/>
      <c r="Q31" s="270"/>
      <c r="R31" s="270"/>
    </row>
    <row r="32" spans="4:18" x14ac:dyDescent="0.2">
      <c r="E32" s="270"/>
      <c r="F32" s="270"/>
      <c r="G32" s="270"/>
      <c r="H32" s="270"/>
      <c r="I32" s="270"/>
      <c r="J32" s="270"/>
      <c r="K32" s="270"/>
      <c r="L32" s="270"/>
      <c r="M32" s="270"/>
      <c r="N32" s="270"/>
      <c r="O32" s="270"/>
      <c r="P32" s="270"/>
      <c r="Q32" s="270"/>
      <c r="R32" s="270"/>
    </row>
    <row r="33" spans="5:18" x14ac:dyDescent="0.2">
      <c r="E33" s="270"/>
      <c r="F33" s="270"/>
      <c r="G33" s="270"/>
      <c r="H33" s="270"/>
      <c r="I33" s="270"/>
      <c r="J33" s="270"/>
      <c r="K33" s="270"/>
      <c r="L33" s="270"/>
      <c r="M33" s="270"/>
      <c r="N33" s="270"/>
      <c r="O33" s="270"/>
      <c r="P33" s="270"/>
      <c r="Q33" s="270"/>
      <c r="R33" s="270"/>
    </row>
    <row r="34" spans="5:18" x14ac:dyDescent="0.2">
      <c r="E34" s="270"/>
      <c r="F34" s="270"/>
      <c r="G34" s="270"/>
      <c r="H34" s="270"/>
      <c r="I34" s="270"/>
      <c r="J34" s="270"/>
      <c r="K34" s="270"/>
      <c r="L34" s="270"/>
      <c r="M34" s="270"/>
      <c r="N34" s="270"/>
      <c r="O34" s="270"/>
      <c r="P34" s="270"/>
      <c r="Q34" s="270"/>
      <c r="R34" s="270"/>
    </row>
    <row r="35" spans="5:18" x14ac:dyDescent="0.2">
      <c r="E35" s="270"/>
      <c r="F35" s="270"/>
      <c r="G35" s="270"/>
      <c r="H35" s="270"/>
      <c r="I35" s="270"/>
      <c r="J35" s="270"/>
      <c r="K35" s="270"/>
      <c r="L35" s="270"/>
      <c r="M35" s="270"/>
      <c r="N35" s="270"/>
      <c r="O35" s="270"/>
      <c r="P35" s="270"/>
      <c r="Q35" s="270"/>
      <c r="R35" s="270"/>
    </row>
    <row r="36" spans="5:18" x14ac:dyDescent="0.2">
      <c r="E36" s="270"/>
      <c r="F36" s="270"/>
      <c r="G36" s="270"/>
      <c r="H36" s="270"/>
      <c r="I36" s="270"/>
      <c r="J36" s="270"/>
      <c r="K36" s="270"/>
      <c r="L36" s="270"/>
      <c r="M36" s="270"/>
      <c r="N36" s="270"/>
      <c r="O36" s="270"/>
      <c r="P36" s="270"/>
      <c r="Q36" s="270"/>
      <c r="R36" s="270"/>
    </row>
    <row r="37" spans="5:18" x14ac:dyDescent="0.2">
      <c r="E37" s="270"/>
      <c r="F37" s="270"/>
      <c r="G37" s="270"/>
      <c r="H37" s="270"/>
      <c r="I37" s="270"/>
      <c r="J37" s="270"/>
      <c r="K37" s="270"/>
      <c r="L37" s="270"/>
      <c r="M37" s="270"/>
      <c r="N37" s="270"/>
      <c r="O37" s="270"/>
      <c r="P37" s="270"/>
      <c r="Q37" s="270"/>
      <c r="R37" s="270"/>
    </row>
    <row r="38" spans="5:18" x14ac:dyDescent="0.2">
      <c r="E38" s="270"/>
      <c r="F38" s="270"/>
      <c r="G38" s="270"/>
      <c r="H38" s="270"/>
      <c r="I38" s="270"/>
      <c r="J38" s="270"/>
      <c r="K38" s="270"/>
      <c r="L38" s="270"/>
      <c r="M38" s="270"/>
      <c r="N38" s="270"/>
      <c r="O38" s="270"/>
      <c r="P38" s="270"/>
      <c r="Q38" s="270"/>
      <c r="R38" s="270"/>
    </row>
    <row r="39" spans="5:18" x14ac:dyDescent="0.2">
      <c r="E39" s="270"/>
      <c r="F39" s="270"/>
      <c r="G39" s="270"/>
      <c r="H39" s="270"/>
      <c r="I39" s="270"/>
      <c r="J39" s="270"/>
      <c r="K39" s="270"/>
      <c r="L39" s="270"/>
      <c r="M39" s="270"/>
      <c r="N39" s="270"/>
      <c r="O39" s="270"/>
      <c r="P39" s="270"/>
      <c r="Q39" s="270"/>
      <c r="R39" s="270"/>
    </row>
    <row r="40" spans="5:18" x14ac:dyDescent="0.2">
      <c r="E40" s="270"/>
      <c r="F40" s="270"/>
      <c r="G40" s="270"/>
      <c r="H40" s="270"/>
      <c r="I40" s="270"/>
      <c r="J40" s="270"/>
      <c r="K40" s="270"/>
      <c r="L40" s="270"/>
      <c r="M40" s="270"/>
      <c r="N40" s="270"/>
      <c r="O40" s="270"/>
      <c r="P40" s="270"/>
      <c r="Q40" s="270"/>
      <c r="R40" s="270"/>
    </row>
    <row r="41" spans="5:18" ht="49.5" customHeight="1" x14ac:dyDescent="0.2">
      <c r="E41" s="270"/>
      <c r="F41" s="270"/>
      <c r="G41" s="270"/>
      <c r="H41" s="270"/>
      <c r="I41" s="270"/>
      <c r="J41" s="270"/>
      <c r="K41" s="270"/>
      <c r="L41" s="270"/>
      <c r="M41" s="270"/>
      <c r="N41" s="270"/>
      <c r="O41" s="270"/>
      <c r="P41" s="270"/>
      <c r="Q41" s="270"/>
      <c r="R41" s="270"/>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20" location="'Table 8'!A1" display="Table 8" xr:uid="{942A84D4-B683-478C-A7D2-2E3148378E96}"/>
    <hyperlink ref="E10" location="'Highlights - October'!A1" display="Highlights - October" xr:uid="{094B814E-2E68-4A0C-8B82-A39D13786127}"/>
    <hyperlink ref="E8" location="'Highlights - Time Series'!A1" display="Highlights - Time Series" xr:uid="{E26AFF52-1025-4768-9BD7-F4D2B3F72C59}"/>
    <hyperlink ref="E9" location="'Highlights - Time Series Data'!A1" display="Highlights - Time Series Data" xr:uid="{0D7EF3A3-6706-4B05-96A8-6B13F70F3AA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C7" sqref="C7:D55"/>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152</v>
      </c>
      <c r="B1" s="36"/>
      <c r="C1" s="36"/>
      <c r="D1" s="37"/>
      <c r="E1" s="36"/>
      <c r="G1" s="36"/>
      <c r="H1" s="36"/>
      <c r="I1" s="37"/>
    </row>
    <row r="2" spans="1:11" x14ac:dyDescent="0.25">
      <c r="A2" s="12"/>
      <c r="B2" s="30"/>
      <c r="C2" s="30"/>
      <c r="D2" s="30"/>
      <c r="E2" s="30"/>
      <c r="F2" s="30"/>
      <c r="G2" s="30"/>
      <c r="H2" s="30"/>
      <c r="I2" s="30"/>
    </row>
    <row r="3" spans="1:11" ht="15.75" thickBot="1" x14ac:dyDescent="0.3">
      <c r="A3" s="31"/>
      <c r="B3" s="43"/>
      <c r="C3" s="43"/>
      <c r="D3" s="43"/>
      <c r="E3" s="43"/>
      <c r="F3" s="35"/>
      <c r="G3" s="128"/>
      <c r="H3" s="35"/>
      <c r="I3" s="35"/>
      <c r="J3" s="35"/>
    </row>
    <row r="4" spans="1:11" x14ac:dyDescent="0.25">
      <c r="A4" s="30"/>
      <c r="B4" s="74"/>
      <c r="C4" s="274">
        <v>44835</v>
      </c>
      <c r="D4" s="274"/>
      <c r="E4" s="274"/>
      <c r="F4" s="90"/>
      <c r="G4" s="278"/>
      <c r="H4" s="278"/>
      <c r="I4" s="278"/>
      <c r="J4" s="42"/>
    </row>
    <row r="5" spans="1:11" x14ac:dyDescent="0.25">
      <c r="A5" s="30"/>
      <c r="B5" s="76"/>
      <c r="C5" s="279" t="s">
        <v>125</v>
      </c>
      <c r="D5" s="87" t="s">
        <v>56</v>
      </c>
      <c r="E5" s="88" t="s">
        <v>57</v>
      </c>
      <c r="F5" s="89"/>
      <c r="G5" s="281"/>
      <c r="H5" s="129"/>
      <c r="I5" s="130"/>
    </row>
    <row r="6" spans="1:11" x14ac:dyDescent="0.25">
      <c r="A6" s="30"/>
      <c r="B6" s="79"/>
      <c r="C6" s="280"/>
      <c r="D6" s="137" t="s">
        <v>166</v>
      </c>
      <c r="E6" s="80" t="s">
        <v>58</v>
      </c>
      <c r="F6" s="79"/>
      <c r="G6" s="281"/>
      <c r="H6" s="46"/>
      <c r="I6" s="45"/>
      <c r="J6" s="45"/>
    </row>
    <row r="7" spans="1:11" x14ac:dyDescent="0.25">
      <c r="A7" s="30"/>
      <c r="B7" s="81" t="s">
        <v>59</v>
      </c>
      <c r="C7" s="159">
        <v>0</v>
      </c>
      <c r="D7" s="159">
        <v>0</v>
      </c>
      <c r="E7" s="197" t="str">
        <f>IF(D7&lt;1,"",IFERROR((D7/C7)*1000,""))</f>
        <v/>
      </c>
      <c r="F7" s="50"/>
      <c r="G7" s="217"/>
      <c r="H7" s="220"/>
      <c r="I7" s="117"/>
      <c r="J7" s="117"/>
      <c r="K7" s="135"/>
    </row>
    <row r="8" spans="1:11" x14ac:dyDescent="0.25">
      <c r="A8" s="30"/>
      <c r="B8" s="81" t="s">
        <v>60</v>
      </c>
      <c r="C8" s="159">
        <v>0</v>
      </c>
      <c r="D8" s="159">
        <v>0</v>
      </c>
      <c r="E8" s="143" t="str">
        <f t="shared" ref="E8:E55" si="0">IF(D8&lt;1,"",IFERROR((D8/C8)*1000,""))</f>
        <v/>
      </c>
      <c r="F8" s="50"/>
      <c r="G8" s="47"/>
      <c r="H8" s="219"/>
      <c r="I8" s="104"/>
      <c r="J8" s="104"/>
      <c r="K8" s="135"/>
    </row>
    <row r="9" spans="1:11" x14ac:dyDescent="0.25">
      <c r="A9" s="30"/>
      <c r="B9" s="81" t="s">
        <v>61</v>
      </c>
      <c r="C9" s="159">
        <v>0</v>
      </c>
      <c r="D9" s="159">
        <v>0</v>
      </c>
      <c r="E9" s="143" t="str">
        <f t="shared" si="0"/>
        <v/>
      </c>
      <c r="F9" s="50"/>
      <c r="G9" s="47"/>
      <c r="H9" s="219"/>
      <c r="I9" s="104"/>
      <c r="J9" s="104"/>
      <c r="K9" s="135"/>
    </row>
    <row r="10" spans="1:11" x14ac:dyDescent="0.25">
      <c r="A10" s="30"/>
      <c r="B10" s="81" t="s">
        <v>62</v>
      </c>
      <c r="C10" s="159">
        <v>40.194800000000001</v>
      </c>
      <c r="D10" s="159">
        <v>48.050789645206642</v>
      </c>
      <c r="E10" s="197">
        <f t="shared" si="0"/>
        <v>1195.4479098093941</v>
      </c>
      <c r="F10" s="50"/>
      <c r="G10" s="47"/>
      <c r="H10" s="219"/>
      <c r="I10" s="104"/>
      <c r="J10" s="104"/>
      <c r="K10" s="135"/>
    </row>
    <row r="11" spans="1:11" x14ac:dyDescent="0.25">
      <c r="A11" s="30"/>
      <c r="B11" s="81" t="s">
        <v>63</v>
      </c>
      <c r="C11" s="159">
        <v>4.9000000000000002E-2</v>
      </c>
      <c r="D11" s="159">
        <v>0</v>
      </c>
      <c r="E11" s="197" t="str">
        <f t="shared" si="0"/>
        <v/>
      </c>
      <c r="F11" s="50"/>
      <c r="G11" s="47"/>
      <c r="H11" s="219"/>
      <c r="I11" s="104"/>
      <c r="J11" s="104"/>
      <c r="K11" s="135"/>
    </row>
    <row r="12" spans="1:11" x14ac:dyDescent="0.25">
      <c r="A12" s="30"/>
      <c r="B12" s="81" t="s">
        <v>64</v>
      </c>
      <c r="C12" s="159">
        <v>9.5299999999999996E-2</v>
      </c>
      <c r="D12" s="159">
        <v>0</v>
      </c>
      <c r="E12" s="197" t="str">
        <f t="shared" si="0"/>
        <v/>
      </c>
      <c r="F12" s="50"/>
      <c r="G12" s="47"/>
      <c r="H12" s="219"/>
      <c r="I12" s="104"/>
      <c r="J12" s="104"/>
      <c r="K12" s="135"/>
    </row>
    <row r="13" spans="1:11" x14ac:dyDescent="0.25">
      <c r="A13" s="30"/>
      <c r="B13" s="81" t="s">
        <v>65</v>
      </c>
      <c r="C13" s="159">
        <v>22.4801</v>
      </c>
      <c r="D13" s="159">
        <v>21.11379668930913</v>
      </c>
      <c r="E13" s="197">
        <f t="shared" si="0"/>
        <v>939.2216533426955</v>
      </c>
      <c r="F13" s="50"/>
      <c r="G13" s="47"/>
      <c r="H13" s="219"/>
      <c r="I13" s="104"/>
      <c r="J13" s="104"/>
      <c r="K13" s="135"/>
    </row>
    <row r="14" spans="1:11" x14ac:dyDescent="0.25">
      <c r="A14" s="30"/>
      <c r="B14" s="81" t="s">
        <v>66</v>
      </c>
      <c r="C14" s="159">
        <v>232.77260000000001</v>
      </c>
      <c r="D14" s="159">
        <v>513.06246043886586</v>
      </c>
      <c r="E14" s="197">
        <f t="shared" si="0"/>
        <v>2204.1359697785124</v>
      </c>
      <c r="F14" s="50"/>
      <c r="G14" s="47"/>
      <c r="H14" s="219"/>
      <c r="I14" s="104"/>
      <c r="J14" s="104"/>
      <c r="K14" s="135"/>
    </row>
    <row r="15" spans="1:11" x14ac:dyDescent="0.25">
      <c r="A15" s="30"/>
      <c r="B15" s="81" t="s">
        <v>67</v>
      </c>
      <c r="C15" s="159">
        <v>0.33139999999999997</v>
      </c>
      <c r="D15" s="159">
        <v>0</v>
      </c>
      <c r="E15" s="197" t="str">
        <f t="shared" si="0"/>
        <v/>
      </c>
      <c r="F15" s="50"/>
      <c r="G15" s="47"/>
      <c r="H15" s="219"/>
      <c r="I15" s="104"/>
      <c r="J15" s="104"/>
      <c r="K15" s="135"/>
    </row>
    <row r="16" spans="1:11" x14ac:dyDescent="0.25">
      <c r="A16" s="30"/>
      <c r="B16" s="81" t="s">
        <v>68</v>
      </c>
      <c r="C16" s="159">
        <v>8.5000000000000006E-3</v>
      </c>
      <c r="D16" s="159">
        <v>0</v>
      </c>
      <c r="E16" s="197" t="str">
        <f t="shared" si="0"/>
        <v/>
      </c>
      <c r="F16" s="50"/>
      <c r="G16" s="47"/>
      <c r="H16" s="219"/>
      <c r="I16" s="104"/>
      <c r="J16" s="104"/>
      <c r="K16" s="135"/>
    </row>
    <row r="17" spans="1:11" x14ac:dyDescent="0.25">
      <c r="A17" s="30"/>
      <c r="B17" s="81" t="s">
        <v>69</v>
      </c>
      <c r="C17" s="159">
        <v>175.1799</v>
      </c>
      <c r="D17" s="159">
        <v>237.90623607954271</v>
      </c>
      <c r="E17" s="197">
        <f t="shared" si="0"/>
        <v>1358.0681121495256</v>
      </c>
      <c r="F17" s="50"/>
      <c r="G17" s="47"/>
      <c r="H17" s="219"/>
      <c r="I17" s="104"/>
      <c r="J17" s="104"/>
      <c r="K17" s="135"/>
    </row>
    <row r="18" spans="1:11" x14ac:dyDescent="0.25">
      <c r="A18" s="30"/>
      <c r="B18" s="81" t="s">
        <v>70</v>
      </c>
      <c r="C18" s="159">
        <v>12.3414</v>
      </c>
      <c r="D18" s="159">
        <v>0</v>
      </c>
      <c r="E18" s="197" t="str">
        <f t="shared" si="0"/>
        <v/>
      </c>
      <c r="F18" s="50"/>
      <c r="G18" s="47"/>
      <c r="H18" s="219"/>
      <c r="I18" s="104"/>
      <c r="J18" s="104"/>
      <c r="K18" s="135"/>
    </row>
    <row r="19" spans="1:11" x14ac:dyDescent="0.25">
      <c r="A19" s="30"/>
      <c r="B19" s="81" t="s">
        <v>71</v>
      </c>
      <c r="C19" s="159">
        <v>43.258799999999987</v>
      </c>
      <c r="D19" s="159">
        <v>105.0766997959884</v>
      </c>
      <c r="E19" s="197">
        <f t="shared" si="0"/>
        <v>2429.0248410956483</v>
      </c>
      <c r="F19" s="50"/>
      <c r="G19" s="47"/>
      <c r="H19" s="219"/>
      <c r="I19" s="104"/>
      <c r="J19" s="104"/>
      <c r="K19" s="135"/>
    </row>
    <row r="20" spans="1:11" x14ac:dyDescent="0.25">
      <c r="A20" s="30"/>
      <c r="B20" s="81" t="s">
        <v>72</v>
      </c>
      <c r="C20" s="159">
        <v>0</v>
      </c>
      <c r="D20" s="159">
        <v>0</v>
      </c>
      <c r="E20" s="197" t="str">
        <f t="shared" si="0"/>
        <v/>
      </c>
      <c r="F20" s="50"/>
      <c r="G20" s="47"/>
      <c r="H20" s="219"/>
      <c r="I20" s="104"/>
      <c r="J20" s="104"/>
      <c r="K20" s="135"/>
    </row>
    <row r="21" spans="1:11" x14ac:dyDescent="0.25">
      <c r="A21" s="30"/>
      <c r="B21" s="81" t="s">
        <v>73</v>
      </c>
      <c r="C21" s="159">
        <v>0</v>
      </c>
      <c r="D21" s="159">
        <v>0</v>
      </c>
      <c r="E21" s="197" t="str">
        <f t="shared" si="0"/>
        <v/>
      </c>
      <c r="F21" s="50"/>
      <c r="G21" s="47"/>
      <c r="H21" s="219"/>
      <c r="I21" s="104"/>
      <c r="J21" s="104"/>
      <c r="K21" s="135"/>
    </row>
    <row r="22" spans="1:11" x14ac:dyDescent="0.25">
      <c r="A22" s="30"/>
      <c r="B22" s="81" t="s">
        <v>74</v>
      </c>
      <c r="C22" s="159">
        <v>1.355</v>
      </c>
      <c r="D22" s="159">
        <v>0</v>
      </c>
      <c r="E22" s="197" t="str">
        <f t="shared" si="0"/>
        <v/>
      </c>
      <c r="F22" s="50"/>
      <c r="G22" s="47"/>
      <c r="H22" s="219"/>
      <c r="I22" s="104"/>
      <c r="J22" s="104"/>
      <c r="K22" s="135"/>
    </row>
    <row r="23" spans="1:11" x14ac:dyDescent="0.25">
      <c r="A23" s="30"/>
      <c r="B23" s="81" t="s">
        <v>75</v>
      </c>
      <c r="C23" s="159">
        <v>22.243300000000001</v>
      </c>
      <c r="D23" s="159">
        <v>0</v>
      </c>
      <c r="E23" s="197" t="str">
        <f t="shared" si="0"/>
        <v/>
      </c>
      <c r="F23" s="50"/>
      <c r="G23" s="47"/>
      <c r="H23" s="219"/>
      <c r="I23" s="104"/>
      <c r="J23" s="104"/>
      <c r="K23" s="135"/>
    </row>
    <row r="24" spans="1:11" x14ac:dyDescent="0.25">
      <c r="A24" s="30"/>
      <c r="B24" s="81" t="s">
        <v>76</v>
      </c>
      <c r="C24" s="159">
        <v>0</v>
      </c>
      <c r="D24" s="159">
        <v>0</v>
      </c>
      <c r="E24" s="197" t="str">
        <f t="shared" si="0"/>
        <v/>
      </c>
      <c r="F24" s="50"/>
      <c r="G24" s="47"/>
      <c r="H24" s="219"/>
      <c r="I24" s="104"/>
      <c r="J24" s="104"/>
      <c r="K24" s="135"/>
    </row>
    <row r="25" spans="1:11" x14ac:dyDescent="0.25">
      <c r="A25" s="30"/>
      <c r="B25" s="81" t="s">
        <v>77</v>
      </c>
      <c r="C25" s="159">
        <v>10.872999999999999</v>
      </c>
      <c r="D25" s="159">
        <v>0</v>
      </c>
      <c r="E25" s="197" t="str">
        <f t="shared" si="0"/>
        <v/>
      </c>
      <c r="F25" s="50"/>
      <c r="G25" s="47"/>
      <c r="H25" s="219"/>
      <c r="I25" s="104"/>
      <c r="J25" s="104"/>
      <c r="K25" s="135"/>
    </row>
    <row r="26" spans="1:11" x14ac:dyDescent="0.25">
      <c r="A26" s="30"/>
      <c r="B26" s="81" t="s">
        <v>78</v>
      </c>
      <c r="C26" s="159">
        <v>0</v>
      </c>
      <c r="D26" s="159">
        <v>0</v>
      </c>
      <c r="E26" s="197" t="str">
        <f t="shared" si="0"/>
        <v/>
      </c>
      <c r="F26" s="58"/>
      <c r="G26" s="218"/>
      <c r="H26" s="219"/>
      <c r="I26" s="104"/>
      <c r="J26" s="104"/>
      <c r="K26" s="135"/>
    </row>
    <row r="27" spans="1:11" x14ac:dyDescent="0.25">
      <c r="A27" s="26"/>
      <c r="B27" s="81" t="s">
        <v>79</v>
      </c>
      <c r="C27" s="159">
        <v>0</v>
      </c>
      <c r="D27" s="159">
        <v>0</v>
      </c>
      <c r="E27" s="197" t="str">
        <f t="shared" si="0"/>
        <v/>
      </c>
      <c r="F27" s="58"/>
      <c r="G27" s="217"/>
      <c r="H27" s="219"/>
      <c r="I27" s="104"/>
      <c r="J27" s="104"/>
      <c r="K27" s="135"/>
    </row>
    <row r="28" spans="1:11" x14ac:dyDescent="0.25">
      <c r="A28" s="32"/>
      <c r="B28" s="81" t="s">
        <v>80</v>
      </c>
      <c r="C28" s="159">
        <v>2.5196000000000001</v>
      </c>
      <c r="D28" s="159">
        <v>0</v>
      </c>
      <c r="E28" s="197" t="str">
        <f t="shared" si="0"/>
        <v/>
      </c>
      <c r="F28" s="58"/>
      <c r="G28" s="218"/>
      <c r="H28" s="219"/>
      <c r="I28" s="104"/>
      <c r="J28" s="104"/>
      <c r="K28" s="135"/>
    </row>
    <row r="29" spans="1:11" x14ac:dyDescent="0.25">
      <c r="A29" s="32"/>
      <c r="B29" s="81" t="s">
        <v>81</v>
      </c>
      <c r="C29" s="159">
        <v>4.26</v>
      </c>
      <c r="D29" s="159">
        <v>0</v>
      </c>
      <c r="E29" s="197" t="str">
        <f t="shared" si="0"/>
        <v/>
      </c>
      <c r="F29" s="58"/>
      <c r="G29" s="218"/>
      <c r="H29" s="220"/>
      <c r="I29" s="117"/>
      <c r="J29" s="117"/>
      <c r="K29" s="135"/>
    </row>
    <row r="30" spans="1:11" x14ac:dyDescent="0.25">
      <c r="A30" s="30"/>
      <c r="B30" s="82" t="s">
        <v>82</v>
      </c>
      <c r="C30" s="159">
        <v>219.85499999999999</v>
      </c>
      <c r="D30" s="159">
        <v>126.83833221227511</v>
      </c>
      <c r="E30" s="197">
        <f t="shared" si="0"/>
        <v>576.91811517716269</v>
      </c>
      <c r="F30" s="58"/>
      <c r="G30" s="218"/>
      <c r="H30" s="219"/>
      <c r="I30" s="104"/>
      <c r="J30" s="104"/>
      <c r="K30" s="136"/>
    </row>
    <row r="31" spans="1:11" x14ac:dyDescent="0.25">
      <c r="A31" s="30"/>
      <c r="B31" s="83" t="s">
        <v>31</v>
      </c>
      <c r="C31" s="158">
        <v>787.81770000000006</v>
      </c>
      <c r="D31" s="158">
        <v>1052.0483148611879</v>
      </c>
      <c r="E31" s="198">
        <f t="shared" si="0"/>
        <v>1335.3956313258611</v>
      </c>
      <c r="F31" s="58"/>
      <c r="G31" s="218"/>
      <c r="H31" s="220"/>
      <c r="I31" s="117"/>
      <c r="J31" s="117"/>
    </row>
    <row r="32" spans="1:11" x14ac:dyDescent="0.25">
      <c r="A32" s="30"/>
      <c r="B32" s="83"/>
      <c r="C32" s="159"/>
      <c r="D32" s="263"/>
      <c r="E32" s="198" t="str">
        <f t="shared" si="0"/>
        <v/>
      </c>
      <c r="F32" s="58"/>
      <c r="G32" s="220"/>
      <c r="H32" s="219"/>
      <c r="I32" s="104"/>
      <c r="J32" s="104"/>
    </row>
    <row r="33" spans="1:10" x14ac:dyDescent="0.25">
      <c r="A33" s="30"/>
      <c r="B33" s="81" t="s">
        <v>83</v>
      </c>
      <c r="C33" s="159">
        <v>0</v>
      </c>
      <c r="D33" s="159">
        <v>0</v>
      </c>
      <c r="E33" s="197" t="str">
        <f t="shared" si="0"/>
        <v/>
      </c>
      <c r="F33" s="58"/>
      <c r="G33" s="130"/>
      <c r="H33" s="219"/>
      <c r="I33" s="104"/>
      <c r="J33" s="104"/>
    </row>
    <row r="34" spans="1:10" x14ac:dyDescent="0.25">
      <c r="A34" s="30"/>
      <c r="B34" s="81" t="s">
        <v>84</v>
      </c>
      <c r="C34" s="159">
        <v>77.429999999999993</v>
      </c>
      <c r="D34" s="159">
        <v>31.057700000000001</v>
      </c>
      <c r="E34" s="197">
        <f t="shared" si="0"/>
        <v>401.1068061474881</v>
      </c>
      <c r="F34" s="58"/>
      <c r="G34" s="130"/>
      <c r="H34" s="219"/>
      <c r="I34" s="104"/>
      <c r="J34" s="104"/>
    </row>
    <row r="35" spans="1:10" x14ac:dyDescent="0.25">
      <c r="A35" s="30"/>
      <c r="B35" s="81" t="s">
        <v>85</v>
      </c>
      <c r="C35" s="159">
        <v>16.2</v>
      </c>
      <c r="D35" s="159">
        <v>8.9059884750089804</v>
      </c>
      <c r="E35" s="197">
        <f t="shared" si="0"/>
        <v>549.75237500055437</v>
      </c>
      <c r="F35" s="50"/>
      <c r="G35" s="130"/>
      <c r="H35" s="219"/>
      <c r="I35" s="104"/>
      <c r="J35" s="104"/>
    </row>
    <row r="36" spans="1:10" x14ac:dyDescent="0.25">
      <c r="A36" s="32"/>
      <c r="B36" s="81" t="s">
        <v>86</v>
      </c>
      <c r="C36" s="159">
        <v>191.9759</v>
      </c>
      <c r="D36" s="159">
        <v>82.566000000000003</v>
      </c>
      <c r="E36" s="197">
        <f t="shared" si="0"/>
        <v>430.08523465705855</v>
      </c>
      <c r="F36" s="50"/>
      <c r="G36" s="130"/>
      <c r="H36" s="219"/>
      <c r="I36" s="104"/>
      <c r="J36" s="104"/>
    </row>
    <row r="37" spans="1:10" x14ac:dyDescent="0.25">
      <c r="A37" s="32"/>
      <c r="B37" s="81" t="s">
        <v>87</v>
      </c>
      <c r="C37" s="159">
        <v>0</v>
      </c>
      <c r="D37" s="159">
        <v>0</v>
      </c>
      <c r="E37" s="197" t="str">
        <f t="shared" si="0"/>
        <v/>
      </c>
      <c r="F37" s="50"/>
      <c r="G37" s="130"/>
      <c r="H37" s="220"/>
      <c r="I37" s="117"/>
      <c r="J37" s="117"/>
    </row>
    <row r="38" spans="1:10" x14ac:dyDescent="0.25">
      <c r="A38" s="30"/>
      <c r="B38" s="81" t="s">
        <v>88</v>
      </c>
      <c r="C38" s="159">
        <v>0</v>
      </c>
      <c r="D38" s="159">
        <v>0</v>
      </c>
      <c r="E38" s="197" t="str">
        <f t="shared" si="0"/>
        <v/>
      </c>
      <c r="F38" s="50"/>
      <c r="G38" s="130"/>
      <c r="H38" s="47"/>
      <c r="I38" s="45"/>
      <c r="J38" s="45"/>
    </row>
    <row r="39" spans="1:10" x14ac:dyDescent="0.25">
      <c r="A39" s="30"/>
      <c r="B39" s="83" t="s">
        <v>6</v>
      </c>
      <c r="C39" s="158">
        <v>285.60590000000002</v>
      </c>
      <c r="D39" s="158">
        <v>122.52968847500898</v>
      </c>
      <c r="E39" s="198">
        <f t="shared" si="0"/>
        <v>429.01665713141421</v>
      </c>
      <c r="F39" s="50"/>
      <c r="G39" s="131"/>
      <c r="H39" s="47"/>
      <c r="I39" s="45"/>
      <c r="J39" s="45"/>
    </row>
    <row r="40" spans="1:10" x14ac:dyDescent="0.25">
      <c r="A40" s="30"/>
      <c r="B40" s="83"/>
      <c r="C40" s="159"/>
      <c r="D40" s="263"/>
      <c r="E40" s="198" t="str">
        <f t="shared" si="0"/>
        <v/>
      </c>
      <c r="F40" s="50"/>
      <c r="G40" s="131"/>
      <c r="H40" s="47"/>
      <c r="I40" s="45"/>
      <c r="J40" s="45"/>
    </row>
    <row r="41" spans="1:10" x14ac:dyDescent="0.25">
      <c r="A41" s="30"/>
      <c r="B41" s="81" t="s">
        <v>89</v>
      </c>
      <c r="C41" s="159">
        <v>0</v>
      </c>
      <c r="D41" s="159">
        <v>0</v>
      </c>
      <c r="E41" s="197" t="str">
        <f t="shared" si="0"/>
        <v/>
      </c>
      <c r="F41" s="50"/>
      <c r="G41" s="130"/>
      <c r="H41" s="46"/>
      <c r="I41" s="45"/>
      <c r="J41" s="45"/>
    </row>
    <row r="42" spans="1:10" x14ac:dyDescent="0.25">
      <c r="A42" s="30"/>
      <c r="B42" s="81" t="s">
        <v>90</v>
      </c>
      <c r="C42" s="159">
        <v>0</v>
      </c>
      <c r="D42" s="159">
        <v>0</v>
      </c>
      <c r="E42" s="197" t="str">
        <f t="shared" si="0"/>
        <v/>
      </c>
      <c r="F42" s="50"/>
      <c r="G42" s="130"/>
    </row>
    <row r="43" spans="1:10" x14ac:dyDescent="0.25">
      <c r="A43" s="30"/>
      <c r="B43" s="81" t="s">
        <v>91</v>
      </c>
      <c r="C43" s="159">
        <v>0</v>
      </c>
      <c r="D43" s="159">
        <v>0</v>
      </c>
      <c r="E43" s="197" t="str">
        <f t="shared" si="0"/>
        <v/>
      </c>
      <c r="F43" s="50"/>
      <c r="G43" s="130"/>
    </row>
    <row r="44" spans="1:10" x14ac:dyDescent="0.25">
      <c r="A44" s="30"/>
      <c r="B44" s="81" t="s">
        <v>92</v>
      </c>
      <c r="C44" s="159">
        <v>0</v>
      </c>
      <c r="D44" s="159">
        <v>0</v>
      </c>
      <c r="E44" s="197" t="str">
        <f t="shared" si="0"/>
        <v/>
      </c>
      <c r="F44" s="50"/>
      <c r="G44" s="130"/>
    </row>
    <row r="45" spans="1:10" x14ac:dyDescent="0.25">
      <c r="A45" s="30"/>
      <c r="B45" s="81" t="s">
        <v>93</v>
      </c>
      <c r="C45" s="159">
        <v>0</v>
      </c>
      <c r="D45" s="159">
        <v>0</v>
      </c>
      <c r="E45" s="197" t="str">
        <f t="shared" si="0"/>
        <v/>
      </c>
      <c r="F45" s="50"/>
      <c r="G45" s="130"/>
    </row>
    <row r="46" spans="1:10" x14ac:dyDescent="0.25">
      <c r="A46" s="30"/>
      <c r="B46" s="81" t="s">
        <v>94</v>
      </c>
      <c r="C46" s="159">
        <v>0.53</v>
      </c>
      <c r="D46" s="159">
        <v>0</v>
      </c>
      <c r="E46" s="197" t="str">
        <f t="shared" si="0"/>
        <v/>
      </c>
      <c r="F46" s="50"/>
      <c r="G46" s="130"/>
    </row>
    <row r="47" spans="1:10" x14ac:dyDescent="0.25">
      <c r="A47" s="30"/>
      <c r="B47" s="81" t="s">
        <v>95</v>
      </c>
      <c r="C47" s="159">
        <v>0</v>
      </c>
      <c r="D47" s="159">
        <v>0</v>
      </c>
      <c r="E47" s="197" t="str">
        <f t="shared" si="0"/>
        <v/>
      </c>
      <c r="F47" s="50"/>
      <c r="G47" s="130"/>
    </row>
    <row r="48" spans="1:10" x14ac:dyDescent="0.25">
      <c r="A48" s="30"/>
      <c r="B48" s="81" t="s">
        <v>96</v>
      </c>
      <c r="C48" s="159">
        <v>0</v>
      </c>
      <c r="D48" s="159">
        <v>0</v>
      </c>
      <c r="E48" s="197" t="str">
        <f t="shared" si="0"/>
        <v/>
      </c>
      <c r="F48" s="50"/>
      <c r="G48" s="130"/>
    </row>
    <row r="49" spans="1:12" x14ac:dyDescent="0.25">
      <c r="A49" s="30"/>
      <c r="B49" s="81" t="s">
        <v>97</v>
      </c>
      <c r="C49" s="159">
        <v>0</v>
      </c>
      <c r="D49" s="159">
        <v>0</v>
      </c>
      <c r="E49" s="197" t="str">
        <f t="shared" si="0"/>
        <v/>
      </c>
      <c r="F49" s="50"/>
      <c r="G49" s="130"/>
      <c r="H49" s="130"/>
      <c r="I49" s="129"/>
    </row>
    <row r="50" spans="1:12" x14ac:dyDescent="0.25">
      <c r="A50" s="33"/>
      <c r="B50" s="81" t="s">
        <v>98</v>
      </c>
      <c r="C50" s="159">
        <v>0.95379999999999998</v>
      </c>
      <c r="D50" s="159">
        <v>0</v>
      </c>
      <c r="E50" s="197" t="str">
        <f t="shared" si="0"/>
        <v/>
      </c>
      <c r="F50" s="50"/>
      <c r="G50" s="130"/>
      <c r="H50" s="130"/>
      <c r="I50" s="129"/>
    </row>
    <row r="51" spans="1:12" x14ac:dyDescent="0.25">
      <c r="A51" s="33"/>
      <c r="B51" s="81" t="s">
        <v>99</v>
      </c>
      <c r="C51" s="159">
        <v>0</v>
      </c>
      <c r="D51" s="159">
        <v>0</v>
      </c>
      <c r="E51" s="197" t="str">
        <f t="shared" si="0"/>
        <v/>
      </c>
      <c r="F51" s="50"/>
      <c r="G51" s="130"/>
      <c r="H51" s="130"/>
      <c r="I51" s="129"/>
    </row>
    <row r="52" spans="1:12" x14ac:dyDescent="0.25">
      <c r="A52" s="33"/>
      <c r="B52" s="81" t="s">
        <v>100</v>
      </c>
      <c r="C52" s="159">
        <v>0</v>
      </c>
      <c r="D52" s="159">
        <v>0</v>
      </c>
      <c r="E52" s="197" t="str">
        <f t="shared" si="0"/>
        <v/>
      </c>
      <c r="F52" s="50"/>
      <c r="G52" s="130"/>
      <c r="H52" s="130"/>
      <c r="I52" s="129"/>
    </row>
    <row r="53" spans="1:12" x14ac:dyDescent="0.25">
      <c r="A53" s="30"/>
      <c r="B53" s="85" t="s">
        <v>7</v>
      </c>
      <c r="C53" s="158">
        <v>1.4838</v>
      </c>
      <c r="D53" s="158">
        <v>0</v>
      </c>
      <c r="E53" s="198" t="str">
        <f t="shared" si="0"/>
        <v/>
      </c>
      <c r="F53" s="50"/>
      <c r="G53" s="131"/>
      <c r="H53" s="131"/>
      <c r="I53" s="131"/>
    </row>
    <row r="54" spans="1:12" x14ac:dyDescent="0.25">
      <c r="A54" s="34"/>
      <c r="B54" s="85"/>
      <c r="C54" s="159"/>
      <c r="D54" s="77"/>
      <c r="E54" s="198" t="str">
        <f t="shared" si="0"/>
        <v/>
      </c>
      <c r="F54" s="50"/>
      <c r="G54" s="131"/>
      <c r="H54" s="131"/>
      <c r="I54" s="131"/>
    </row>
    <row r="55" spans="1:12" x14ac:dyDescent="0.25">
      <c r="A55" s="35"/>
      <c r="B55" s="85" t="s">
        <v>101</v>
      </c>
      <c r="C55" s="158">
        <v>1074.9074000000001</v>
      </c>
      <c r="D55" s="158">
        <v>1174.5780033361968</v>
      </c>
      <c r="E55" s="198">
        <f t="shared" si="0"/>
        <v>1092.7248275862617</v>
      </c>
      <c r="F55" s="50"/>
      <c r="G55" s="132"/>
      <c r="H55" s="131"/>
      <c r="I55" s="131"/>
    </row>
    <row r="56" spans="1:12" ht="15.75" thickBot="1" x14ac:dyDescent="0.3">
      <c r="A56" s="35"/>
      <c r="B56" s="86"/>
      <c r="C56" s="86"/>
      <c r="D56" s="86"/>
      <c r="E56" s="86"/>
      <c r="F56" s="86"/>
      <c r="G56" s="133"/>
      <c r="H56" s="133"/>
      <c r="I56" s="133"/>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177</v>
      </c>
      <c r="C67" s="5"/>
      <c r="D67" s="5"/>
      <c r="E67" s="5"/>
      <c r="F67" s="5"/>
      <c r="G67" s="5"/>
      <c r="H67" s="5"/>
      <c r="I67" s="5"/>
      <c r="J67" s="5"/>
      <c r="K67" s="5"/>
      <c r="L67" s="5"/>
    </row>
    <row r="68" spans="1:12" x14ac:dyDescent="0.25">
      <c r="A68" s="16"/>
      <c r="B68" s="273" t="s">
        <v>126</v>
      </c>
      <c r="C68" s="273"/>
      <c r="D68" s="273"/>
      <c r="E68" s="273"/>
      <c r="F68" s="273"/>
      <c r="G68" s="273"/>
      <c r="H68" s="273"/>
      <c r="I68" s="273"/>
      <c r="J68" s="273"/>
      <c r="K68" s="273"/>
      <c r="L68" s="273"/>
    </row>
    <row r="69" spans="1:12" x14ac:dyDescent="0.25">
      <c r="A69" s="16"/>
      <c r="B69" s="273"/>
      <c r="C69" s="273"/>
      <c r="D69" s="273"/>
      <c r="E69" s="273"/>
      <c r="F69" s="273"/>
      <c r="G69" s="273"/>
      <c r="H69" s="273"/>
      <c r="I69" s="273"/>
      <c r="J69" s="273"/>
      <c r="K69" s="273"/>
      <c r="L69" s="27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H8" sqref="H8:I40"/>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153</v>
      </c>
    </row>
    <row r="2" spans="1:16374" x14ac:dyDescent="0.2">
      <c r="A2" s="12"/>
    </row>
    <row r="3" spans="1:16374" ht="15" thickBot="1" x14ac:dyDescent="0.25"/>
    <row r="4" spans="1:16374" ht="15" x14ac:dyDescent="0.25">
      <c r="B4" s="41"/>
      <c r="C4" s="282">
        <v>44835</v>
      </c>
      <c r="D4" s="282"/>
      <c r="E4" s="282"/>
      <c r="F4" s="282"/>
      <c r="G4" s="283"/>
      <c r="H4" s="282"/>
      <c r="I4" s="282"/>
      <c r="J4" s="282"/>
    </row>
    <row r="5" spans="1:16374" s="5" customFormat="1" x14ac:dyDescent="0.2">
      <c r="A5" s="1"/>
      <c r="B5" s="58"/>
      <c r="C5" s="58"/>
      <c r="D5" s="59" t="s">
        <v>4</v>
      </c>
      <c r="E5" s="60"/>
      <c r="F5" s="60"/>
      <c r="G5" s="67"/>
      <c r="H5" s="59" t="s">
        <v>125</v>
      </c>
      <c r="I5" s="60"/>
      <c r="J5" s="60"/>
    </row>
    <row r="6" spans="1:16374" s="5" customFormat="1" x14ac:dyDescent="0.2">
      <c r="A6" s="1"/>
      <c r="B6" s="61"/>
      <c r="C6" s="61"/>
      <c r="D6" s="61">
        <v>2021</v>
      </c>
      <c r="E6" s="61">
        <v>2022</v>
      </c>
      <c r="F6" s="62" t="s">
        <v>178</v>
      </c>
      <c r="G6" s="61"/>
      <c r="H6" s="63">
        <v>20210</v>
      </c>
      <c r="I6" s="61">
        <v>2022</v>
      </c>
      <c r="J6" s="62" t="s">
        <v>178</v>
      </c>
    </row>
    <row r="7" spans="1:16374" s="5" customFormat="1" x14ac:dyDescent="0.2">
      <c r="A7" s="1"/>
      <c r="B7" s="50"/>
      <c r="C7" s="50"/>
      <c r="D7" s="51"/>
      <c r="E7" s="51"/>
      <c r="F7" s="51"/>
      <c r="G7" s="51"/>
      <c r="H7" s="64"/>
      <c r="I7" s="51"/>
      <c r="J7" s="51"/>
    </row>
    <row r="8" spans="1:16374" s="5" customFormat="1" ht="18" customHeight="1" x14ac:dyDescent="0.25">
      <c r="A8" s="1"/>
      <c r="B8" s="57" t="s">
        <v>11</v>
      </c>
      <c r="C8" s="50"/>
      <c r="D8" s="163">
        <v>83867.843708116518</v>
      </c>
      <c r="E8" s="163">
        <v>79232.972626190342</v>
      </c>
      <c r="F8" s="168">
        <f t="shared" ref="F8:F40" si="0">IFERROR((E8-D8)/D8,"")</f>
        <v>-5.5263982916465809E-2</v>
      </c>
      <c r="G8" s="163"/>
      <c r="H8" s="163">
        <v>48443.397599999997</v>
      </c>
      <c r="I8" s="163">
        <v>46681.851200000005</v>
      </c>
      <c r="J8" s="168">
        <f t="shared" ref="J8:J40" si="1">IFERROR((I8-H8)/H8,"")</f>
        <v>-3.636298210429386E-2</v>
      </c>
      <c r="M8" s="201"/>
    </row>
    <row r="9" spans="1:16374" s="5" customFormat="1" ht="22.5" customHeight="1" x14ac:dyDescent="0.25">
      <c r="A9" s="1"/>
      <c r="B9" s="52" t="s">
        <v>8</v>
      </c>
      <c r="C9" s="55"/>
      <c r="D9" s="163">
        <v>20903.944331413761</v>
      </c>
      <c r="E9" s="163">
        <v>22283.6073</v>
      </c>
      <c r="F9" s="168">
        <f t="shared" si="0"/>
        <v>6.6000126421735958E-2</v>
      </c>
      <c r="G9" s="164"/>
      <c r="H9" s="163">
        <v>8179.0853999999999</v>
      </c>
      <c r="I9" s="163">
        <v>8283.9210999999996</v>
      </c>
      <c r="J9" s="168">
        <f t="shared" si="1"/>
        <v>1.2817533363815914E-2</v>
      </c>
      <c r="L9" s="220"/>
      <c r="M9" s="117"/>
      <c r="N9" s="117"/>
      <c r="O9" s="117"/>
      <c r="P9" s="117"/>
      <c r="Q9" s="117"/>
      <c r="R9" s="117"/>
    </row>
    <row r="10" spans="1:16374" s="5" customFormat="1" ht="15" x14ac:dyDescent="0.25">
      <c r="A10" s="1"/>
      <c r="B10" s="55"/>
      <c r="C10" s="55" t="s">
        <v>103</v>
      </c>
      <c r="D10" s="226">
        <v>1810.75063</v>
      </c>
      <c r="E10" s="226">
        <v>1751.2565</v>
      </c>
      <c r="F10" s="65">
        <f t="shared" si="0"/>
        <v>-3.2856059257590893E-2</v>
      </c>
      <c r="G10" s="166"/>
      <c r="H10" s="226">
        <v>439.40890000000002</v>
      </c>
      <c r="I10" s="226">
        <v>415.76109999999989</v>
      </c>
      <c r="J10" s="65">
        <f t="shared" si="1"/>
        <v>-5.3817298648252528E-2</v>
      </c>
      <c r="L10" s="219"/>
      <c r="M10" s="104"/>
      <c r="N10" s="104"/>
      <c r="O10" s="104"/>
      <c r="P10" s="104"/>
      <c r="Q10" s="104"/>
      <c r="R10" s="104"/>
    </row>
    <row r="11" spans="1:16374" s="5" customFormat="1" ht="15" x14ac:dyDescent="0.25">
      <c r="A11" s="1"/>
      <c r="B11" s="1"/>
      <c r="C11" s="229" t="s">
        <v>16</v>
      </c>
      <c r="D11" s="226">
        <v>4197.9198900000001</v>
      </c>
      <c r="E11" s="226">
        <v>5876.7070600000006</v>
      </c>
      <c r="F11" s="65">
        <f t="shared" si="0"/>
        <v>0.39990929174210621</v>
      </c>
      <c r="G11" s="166"/>
      <c r="H11" s="226">
        <v>1226.6474000000001</v>
      </c>
      <c r="I11" s="226">
        <v>1578.7046</v>
      </c>
      <c r="J11" s="65">
        <f t="shared" si="1"/>
        <v>0.28700766006596512</v>
      </c>
      <c r="L11" s="219"/>
      <c r="M11" s="104"/>
      <c r="N11" s="104"/>
      <c r="O11" s="104"/>
      <c r="P11" s="104"/>
      <c r="Q11" s="104"/>
      <c r="R11" s="104"/>
    </row>
    <row r="12" spans="1:16374" s="5" customFormat="1" ht="15" x14ac:dyDescent="0.25">
      <c r="A12" s="1"/>
      <c r="B12" s="1"/>
      <c r="C12" s="230" t="s">
        <v>17</v>
      </c>
      <c r="D12" s="226">
        <v>991.38166999999999</v>
      </c>
      <c r="E12" s="226">
        <v>1098.54585</v>
      </c>
      <c r="F12" s="65">
        <f t="shared" si="0"/>
        <v>0.10809578514801468</v>
      </c>
      <c r="G12" s="166"/>
      <c r="H12" s="226">
        <v>520.21629999999993</v>
      </c>
      <c r="I12" s="226">
        <v>552.52600000000007</v>
      </c>
      <c r="J12" s="65">
        <f t="shared" si="1"/>
        <v>6.2108203837519388E-2</v>
      </c>
      <c r="L12" s="219"/>
      <c r="M12" s="104"/>
      <c r="N12" s="104"/>
      <c r="O12" s="104"/>
      <c r="P12" s="104"/>
      <c r="Q12" s="104"/>
      <c r="R12" s="104"/>
    </row>
    <row r="13" spans="1:16374" s="5" customFormat="1" ht="15" x14ac:dyDescent="0.25">
      <c r="A13" s="1"/>
      <c r="B13" s="1"/>
      <c r="C13" s="229" t="s">
        <v>132</v>
      </c>
      <c r="D13" s="226">
        <v>462.39366999999999</v>
      </c>
      <c r="E13" s="226">
        <v>309.70454000000001</v>
      </c>
      <c r="F13" s="65">
        <f t="shared" si="0"/>
        <v>-0.33021457668311072</v>
      </c>
      <c r="G13" s="166"/>
      <c r="H13" s="226">
        <v>193.33199999999999</v>
      </c>
      <c r="I13" s="226">
        <v>119.0329</v>
      </c>
      <c r="J13" s="65">
        <f t="shared" si="1"/>
        <v>-0.38430834005751763</v>
      </c>
      <c r="L13" s="219"/>
      <c r="M13" s="104"/>
      <c r="N13" s="104"/>
      <c r="O13" s="104"/>
      <c r="P13" s="104"/>
      <c r="Q13" s="104"/>
      <c r="R13" s="104"/>
      <c r="S13" s="142"/>
      <c r="T13" s="142"/>
      <c r="U13" s="142"/>
      <c r="V13" s="142"/>
      <c r="W13" s="142"/>
      <c r="X13" s="142"/>
      <c r="Y13" s="142"/>
      <c r="Z13" s="142"/>
      <c r="AA13" s="142"/>
      <c r="AB13" s="142"/>
      <c r="AC13" s="142"/>
      <c r="AD13" s="142"/>
      <c r="AE13" s="142"/>
    </row>
    <row r="14" spans="1:16374" s="5" customFormat="1" ht="15" x14ac:dyDescent="0.25">
      <c r="A14" s="1"/>
      <c r="B14" s="1"/>
      <c r="C14" s="229" t="s">
        <v>130</v>
      </c>
      <c r="D14" s="226">
        <v>0</v>
      </c>
      <c r="E14" s="226">
        <v>0</v>
      </c>
      <c r="F14" s="65" t="str">
        <f t="shared" si="0"/>
        <v/>
      </c>
      <c r="G14" s="166"/>
      <c r="H14" s="226">
        <v>0</v>
      </c>
      <c r="I14" s="226">
        <v>0</v>
      </c>
      <c r="J14" s="65" t="str">
        <f t="shared" si="1"/>
        <v/>
      </c>
      <c r="L14" s="219"/>
      <c r="M14" s="104"/>
      <c r="N14" s="104"/>
      <c r="O14" s="104"/>
      <c r="P14" s="104"/>
      <c r="Q14" s="104"/>
      <c r="R14" s="104"/>
    </row>
    <row r="15" spans="1:16374" s="5" customFormat="1" ht="15" customHeight="1" x14ac:dyDescent="0.25">
      <c r="A15" s="6"/>
      <c r="B15" s="3"/>
      <c r="C15" s="229" t="s">
        <v>18</v>
      </c>
      <c r="D15" s="226">
        <v>2702.2206414137609</v>
      </c>
      <c r="E15" s="226">
        <v>2793.31853</v>
      </c>
      <c r="F15" s="65">
        <f t="shared" si="0"/>
        <v>3.3712231780813472E-2</v>
      </c>
      <c r="G15" s="166"/>
      <c r="H15" s="226">
        <v>1245.4368999999999</v>
      </c>
      <c r="I15" s="226">
        <v>1126.9095</v>
      </c>
      <c r="J15" s="65">
        <f t="shared" si="1"/>
        <v>-9.5169333749465707E-2</v>
      </c>
      <c r="K15" s="6"/>
      <c r="L15" s="219"/>
      <c r="M15" s="104"/>
      <c r="N15" s="104"/>
      <c r="O15" s="104"/>
      <c r="P15" s="104"/>
      <c r="Q15" s="104"/>
      <c r="R15" s="104"/>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29" t="s">
        <v>19</v>
      </c>
      <c r="D16" s="226">
        <v>739.55665999999997</v>
      </c>
      <c r="E16" s="226">
        <v>763.65742</v>
      </c>
      <c r="F16" s="65">
        <f t="shared" si="0"/>
        <v>3.2588118400556407E-2</v>
      </c>
      <c r="G16" s="166"/>
      <c r="H16" s="226">
        <v>212.18190000000001</v>
      </c>
      <c r="I16" s="226">
        <v>179.9984</v>
      </c>
      <c r="J16" s="65">
        <f t="shared" si="1"/>
        <v>-0.1516788189756054</v>
      </c>
      <c r="K16" s="6"/>
      <c r="L16" s="219"/>
      <c r="M16" s="104"/>
      <c r="N16" s="104"/>
      <c r="O16" s="104"/>
      <c r="P16" s="104"/>
      <c r="Q16" s="104"/>
      <c r="R16" s="104"/>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29" t="s">
        <v>104</v>
      </c>
      <c r="D17" s="226">
        <v>1606.9748199999999</v>
      </c>
      <c r="E17" s="226">
        <v>2958.3745699999999</v>
      </c>
      <c r="F17" s="65">
        <f t="shared" si="0"/>
        <v>0.84095888322630974</v>
      </c>
      <c r="G17" s="166"/>
      <c r="H17" s="226">
        <v>1229.5284999999999</v>
      </c>
      <c r="I17" s="226">
        <v>1848.9021</v>
      </c>
      <c r="J17" s="65">
        <f t="shared" si="1"/>
        <v>0.50374887609355956</v>
      </c>
      <c r="K17" s="6"/>
      <c r="L17" s="219"/>
      <c r="M17" s="104"/>
      <c r="N17" s="104"/>
      <c r="O17" s="104"/>
      <c r="P17" s="104"/>
      <c r="Q17" s="104"/>
      <c r="R17" s="104"/>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4"/>
      <c r="C18" s="1" t="s">
        <v>106</v>
      </c>
      <c r="D18" s="226">
        <v>8392.7463499999994</v>
      </c>
      <c r="E18" s="226">
        <v>6732.0428299999994</v>
      </c>
      <c r="F18" s="65">
        <f t="shared" si="0"/>
        <v>-0.19787366980297219</v>
      </c>
      <c r="G18" s="166"/>
      <c r="H18" s="226">
        <v>3112.3335000000002</v>
      </c>
      <c r="I18" s="226">
        <v>2462.0864999999999</v>
      </c>
      <c r="J18" s="65">
        <f t="shared" si="1"/>
        <v>-0.20892587507090749</v>
      </c>
      <c r="K18" s="7"/>
      <c r="L18" s="219"/>
      <c r="M18" s="104"/>
      <c r="N18" s="104"/>
      <c r="O18" s="104"/>
      <c r="P18" s="104"/>
      <c r="Q18" s="104"/>
      <c r="R18" s="104"/>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2" t="s">
        <v>13</v>
      </c>
      <c r="C19" s="55"/>
      <c r="D19" s="163">
        <v>2038.1650375736979</v>
      </c>
      <c r="E19" s="163">
        <v>1137.6918184750091</v>
      </c>
      <c r="F19" s="168">
        <f t="shared" si="0"/>
        <v>-0.44180584128292338</v>
      </c>
      <c r="G19" s="164"/>
      <c r="H19" s="163">
        <v>2831.9115000000002</v>
      </c>
      <c r="I19" s="163">
        <v>1421.0653</v>
      </c>
      <c r="J19" s="168">
        <f t="shared" si="1"/>
        <v>-0.49819572398360618</v>
      </c>
      <c r="L19" s="220"/>
      <c r="M19" s="117"/>
      <c r="N19" s="117"/>
      <c r="O19" s="117"/>
      <c r="P19" s="117"/>
      <c r="Q19" s="117"/>
      <c r="R19" s="117"/>
    </row>
    <row r="20" spans="1:16374" s="5" customFormat="1" ht="15" x14ac:dyDescent="0.25">
      <c r="A20" s="1"/>
      <c r="B20" s="55"/>
      <c r="C20" s="55" t="s">
        <v>107</v>
      </c>
      <c r="D20" s="226">
        <v>280.55902124902491</v>
      </c>
      <c r="E20" s="226">
        <v>137.307788475009</v>
      </c>
      <c r="F20" s="65">
        <f t="shared" si="0"/>
        <v>-0.51059214612409753</v>
      </c>
      <c r="G20" s="166"/>
      <c r="H20" s="226">
        <v>401.9579</v>
      </c>
      <c r="I20" s="226">
        <v>287.07490000000001</v>
      </c>
      <c r="J20" s="65">
        <f t="shared" si="1"/>
        <v>-0.28580853865541633</v>
      </c>
      <c r="L20" s="219"/>
      <c r="M20" s="104"/>
      <c r="N20" s="104"/>
      <c r="O20" s="104"/>
      <c r="P20" s="104"/>
      <c r="Q20" s="104"/>
      <c r="R20" s="104"/>
    </row>
    <row r="21" spans="1:16374" s="5" customFormat="1" ht="15" x14ac:dyDescent="0.25">
      <c r="A21" s="1"/>
      <c r="B21" s="1"/>
      <c r="C21" s="71" t="s">
        <v>20</v>
      </c>
      <c r="D21" s="226">
        <v>256.19668999999999</v>
      </c>
      <c r="E21" s="226">
        <v>464.44804000000011</v>
      </c>
      <c r="F21" s="65">
        <f t="shared" si="0"/>
        <v>0.81285730116185395</v>
      </c>
      <c r="G21" s="166"/>
      <c r="H21" s="226">
        <v>483.39</v>
      </c>
      <c r="I21" s="226">
        <v>779.33999999999992</v>
      </c>
      <c r="J21" s="65">
        <f t="shared" si="1"/>
        <v>0.61223856513374286</v>
      </c>
      <c r="L21" s="219"/>
      <c r="M21" s="104"/>
      <c r="N21" s="104"/>
      <c r="O21" s="104"/>
      <c r="P21" s="104"/>
      <c r="Q21" s="104"/>
      <c r="R21" s="104"/>
    </row>
    <row r="22" spans="1:16374" s="5" customFormat="1" ht="15" x14ac:dyDescent="0.25">
      <c r="A22" s="1"/>
      <c r="B22" s="1"/>
      <c r="C22" s="1" t="s">
        <v>108</v>
      </c>
      <c r="D22" s="226">
        <v>329.09848</v>
      </c>
      <c r="E22" s="226">
        <v>275.36696999999998</v>
      </c>
      <c r="F22" s="65">
        <f t="shared" si="0"/>
        <v>-0.16326878811473094</v>
      </c>
      <c r="G22" s="166"/>
      <c r="H22" s="226">
        <v>259.03019999999998</v>
      </c>
      <c r="I22" s="226">
        <v>256.84039999999999</v>
      </c>
      <c r="J22" s="65">
        <f t="shared" si="1"/>
        <v>-8.453840517437701E-3</v>
      </c>
      <c r="L22" s="219"/>
      <c r="M22" s="104"/>
      <c r="N22" s="104"/>
      <c r="O22" s="104"/>
      <c r="P22" s="104"/>
      <c r="Q22" s="104"/>
      <c r="R22" s="104"/>
    </row>
    <row r="23" spans="1:16374" s="5" customFormat="1" ht="15" customHeight="1" x14ac:dyDescent="0.25">
      <c r="A23" s="38"/>
      <c r="B23" s="52"/>
      <c r="C23" s="55" t="s">
        <v>109</v>
      </c>
      <c r="D23" s="226">
        <v>137.31535</v>
      </c>
      <c r="E23" s="226">
        <v>92.193550000000002</v>
      </c>
      <c r="F23" s="65">
        <f t="shared" si="0"/>
        <v>-0.32859982514700647</v>
      </c>
      <c r="G23" s="167"/>
      <c r="H23" s="226">
        <v>67.457700000000003</v>
      </c>
      <c r="I23" s="226">
        <v>35.858800000000002</v>
      </c>
      <c r="J23" s="65">
        <f t="shared" si="1"/>
        <v>-0.46842539843487102</v>
      </c>
      <c r="K23" s="38"/>
      <c r="L23" s="219"/>
      <c r="M23" s="104"/>
      <c r="N23" s="104"/>
      <c r="O23" s="104"/>
      <c r="P23" s="104"/>
      <c r="Q23" s="104"/>
      <c r="R23" s="104"/>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row>
    <row r="24" spans="1:16374" s="5" customFormat="1" ht="15" customHeight="1" x14ac:dyDescent="0.25">
      <c r="A24" s="38"/>
      <c r="B24" s="52"/>
      <c r="C24" s="55" t="s">
        <v>131</v>
      </c>
      <c r="D24" s="226">
        <v>1034.995496324673</v>
      </c>
      <c r="E24" s="226">
        <v>168.37547000000001</v>
      </c>
      <c r="F24" s="65">
        <f t="shared" si="0"/>
        <v>-0.83731767858129758</v>
      </c>
      <c r="G24" s="167"/>
      <c r="H24" s="226">
        <v>1620.0757000000001</v>
      </c>
      <c r="I24" s="226">
        <v>61.9512</v>
      </c>
      <c r="J24" s="65">
        <f t="shared" si="1"/>
        <v>-0.96176030539807489</v>
      </c>
      <c r="K24" s="38"/>
      <c r="L24" s="220"/>
      <c r="M24" s="117"/>
      <c r="N24" s="117"/>
      <c r="O24" s="117"/>
      <c r="P24" s="117"/>
      <c r="Q24" s="117"/>
      <c r="R24" s="117"/>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22.5" customHeight="1" x14ac:dyDescent="0.25">
      <c r="A25" s="1"/>
      <c r="B25" s="52" t="s">
        <v>14</v>
      </c>
      <c r="C25" s="55"/>
      <c r="D25" s="163">
        <v>60468.566709129067</v>
      </c>
      <c r="E25" s="163">
        <v>55261.807307715331</v>
      </c>
      <c r="F25" s="168">
        <f t="shared" si="0"/>
        <v>-8.6106876428206469E-2</v>
      </c>
      <c r="G25" s="164"/>
      <c r="H25" s="163">
        <v>37230.929499999998</v>
      </c>
      <c r="I25" s="163">
        <v>36737.7353</v>
      </c>
      <c r="J25" s="168">
        <f t="shared" si="1"/>
        <v>-1.3246894628295491E-2</v>
      </c>
      <c r="L25" s="219"/>
      <c r="M25" s="104"/>
      <c r="N25" s="104"/>
      <c r="O25" s="104"/>
      <c r="P25" s="104"/>
      <c r="Q25" s="104"/>
      <c r="R25" s="104"/>
    </row>
    <row r="26" spans="1:16374" s="5" customFormat="1" ht="15" x14ac:dyDescent="0.25">
      <c r="A26" s="1"/>
      <c r="B26" s="55"/>
      <c r="C26" s="55" t="s">
        <v>110</v>
      </c>
      <c r="D26" s="226">
        <v>299.77483999999998</v>
      </c>
      <c r="E26" s="226">
        <v>395.81038999999998</v>
      </c>
      <c r="F26" s="65">
        <f t="shared" si="0"/>
        <v>0.32035894006314874</v>
      </c>
      <c r="G26" s="166"/>
      <c r="H26" s="226">
        <v>117.43049999999999</v>
      </c>
      <c r="I26" s="226">
        <v>139.58949999999999</v>
      </c>
      <c r="J26" s="65">
        <f t="shared" si="1"/>
        <v>0.18869884740335766</v>
      </c>
      <c r="L26" s="219"/>
      <c r="M26" s="104"/>
      <c r="N26" s="104"/>
      <c r="O26" s="104"/>
      <c r="P26" s="104"/>
      <c r="Q26" s="104"/>
      <c r="R26" s="104"/>
    </row>
    <row r="27" spans="1:16374" s="5" customFormat="1" ht="15" x14ac:dyDescent="0.25">
      <c r="A27" s="1"/>
      <c r="B27" s="1"/>
      <c r="C27" s="71" t="s">
        <v>21</v>
      </c>
      <c r="D27" s="226">
        <v>2144.4126099999999</v>
      </c>
      <c r="E27" s="226">
        <v>2864.6229199999998</v>
      </c>
      <c r="F27" s="65">
        <f t="shared" si="0"/>
        <v>0.33585435314148798</v>
      </c>
      <c r="G27" s="166"/>
      <c r="H27" s="226">
        <v>913.22789999999998</v>
      </c>
      <c r="I27" s="226">
        <v>1140.1840999999999</v>
      </c>
      <c r="J27" s="65">
        <f t="shared" si="1"/>
        <v>0.24852087852331273</v>
      </c>
      <c r="L27" s="219"/>
      <c r="M27" s="104"/>
      <c r="N27" s="104"/>
      <c r="O27" s="104"/>
      <c r="P27" s="104"/>
      <c r="Q27" s="104"/>
      <c r="R27" s="104"/>
    </row>
    <row r="28" spans="1:16374" s="5" customFormat="1" ht="15" x14ac:dyDescent="0.25">
      <c r="A28" s="1"/>
      <c r="B28" s="1"/>
      <c r="C28" s="1" t="s">
        <v>22</v>
      </c>
      <c r="D28" s="226">
        <v>158.83646999999999</v>
      </c>
      <c r="E28" s="226">
        <v>658.75665000000004</v>
      </c>
      <c r="F28" s="65">
        <f t="shared" si="0"/>
        <v>3.1473891355052155</v>
      </c>
      <c r="G28" s="166"/>
      <c r="H28" s="226">
        <v>61.4161</v>
      </c>
      <c r="I28" s="226">
        <v>254.67779999999999</v>
      </c>
      <c r="J28" s="65">
        <f t="shared" si="1"/>
        <v>3.1467595630461718</v>
      </c>
      <c r="L28" s="219"/>
      <c r="M28" s="104"/>
      <c r="N28" s="104"/>
      <c r="O28" s="104"/>
      <c r="P28" s="104"/>
      <c r="Q28" s="104"/>
      <c r="R28" s="104"/>
    </row>
    <row r="29" spans="1:16374" s="5" customFormat="1" ht="15" x14ac:dyDescent="0.25">
      <c r="A29" s="1"/>
      <c r="B29" s="1"/>
      <c r="C29" s="1" t="s">
        <v>111</v>
      </c>
      <c r="D29" s="226">
        <v>14295.10424541782</v>
      </c>
      <c r="E29" s="226">
        <v>8643.1751940879112</v>
      </c>
      <c r="F29" s="65">
        <f t="shared" si="0"/>
        <v>-0.39537515461921791</v>
      </c>
      <c r="G29" s="166"/>
      <c r="H29" s="226">
        <v>10161.7894</v>
      </c>
      <c r="I29" s="226">
        <v>6077.7891</v>
      </c>
      <c r="J29" s="65">
        <f t="shared" si="1"/>
        <v>-0.40189775040998194</v>
      </c>
      <c r="L29" s="219"/>
      <c r="M29" s="104"/>
      <c r="N29" s="104"/>
      <c r="O29" s="104"/>
      <c r="P29" s="104"/>
      <c r="Q29" s="104"/>
      <c r="R29" s="104"/>
    </row>
    <row r="30" spans="1:16374" s="5" customFormat="1" ht="15" x14ac:dyDescent="0.25">
      <c r="A30" s="1"/>
      <c r="B30" s="1"/>
      <c r="C30" s="71" t="s">
        <v>23</v>
      </c>
      <c r="D30" s="226">
        <v>29111.500110000001</v>
      </c>
      <c r="E30" s="226">
        <v>31768.528330000001</v>
      </c>
      <c r="F30" s="65">
        <f t="shared" si="0"/>
        <v>9.1270742145207848E-2</v>
      </c>
      <c r="G30" s="166"/>
      <c r="H30" s="226">
        <v>19845.7657</v>
      </c>
      <c r="I30" s="226">
        <v>24218.665000000001</v>
      </c>
      <c r="J30" s="65">
        <f t="shared" si="1"/>
        <v>0.22034419664644136</v>
      </c>
      <c r="L30" s="219"/>
      <c r="M30" s="104"/>
      <c r="N30" s="104"/>
      <c r="O30" s="104"/>
      <c r="P30" s="104"/>
      <c r="Q30" s="104"/>
      <c r="R30" s="104"/>
    </row>
    <row r="31" spans="1:16374" s="5" customFormat="1" ht="15" x14ac:dyDescent="0.25">
      <c r="A31" s="1"/>
      <c r="B31" s="1"/>
      <c r="C31" s="1" t="s">
        <v>112</v>
      </c>
      <c r="D31" s="226">
        <v>1279.61256</v>
      </c>
      <c r="E31" s="226">
        <v>849.94217000000003</v>
      </c>
      <c r="F31" s="65">
        <f t="shared" si="0"/>
        <v>-0.33578162908935499</v>
      </c>
      <c r="G31" s="166"/>
      <c r="H31" s="226">
        <v>531.70370000000003</v>
      </c>
      <c r="I31" s="226">
        <v>324.31709999999998</v>
      </c>
      <c r="J31" s="65">
        <f t="shared" si="1"/>
        <v>-0.39004167170550069</v>
      </c>
      <c r="L31" s="219"/>
      <c r="M31" s="104"/>
      <c r="N31" s="104"/>
      <c r="O31" s="104"/>
      <c r="P31" s="104"/>
      <c r="Q31" s="104"/>
      <c r="R31" s="104"/>
    </row>
    <row r="32" spans="1:16374" s="5" customFormat="1" ht="15" x14ac:dyDescent="0.25">
      <c r="A32" s="1"/>
      <c r="B32" s="1"/>
      <c r="C32" s="1" t="s">
        <v>113</v>
      </c>
      <c r="D32" s="226">
        <v>4120.6117982508076</v>
      </c>
      <c r="E32" s="226">
        <v>4030.1080681738872</v>
      </c>
      <c r="F32" s="65">
        <f t="shared" si="0"/>
        <v>-2.196366328789795E-2</v>
      </c>
      <c r="G32" s="166"/>
      <c r="H32" s="226">
        <v>1930.5754999999999</v>
      </c>
      <c r="I32" s="226">
        <v>1661.8277</v>
      </c>
      <c r="J32" s="65">
        <f t="shared" si="1"/>
        <v>-0.13920605539643482</v>
      </c>
      <c r="L32" s="219"/>
      <c r="M32" s="104"/>
      <c r="N32" s="104"/>
      <c r="O32" s="104"/>
      <c r="P32" s="104"/>
      <c r="Q32" s="104"/>
      <c r="R32" s="104"/>
    </row>
    <row r="33" spans="1:18" s="5" customFormat="1" ht="15" x14ac:dyDescent="0.25">
      <c r="A33" s="1"/>
      <c r="B33" s="1"/>
      <c r="C33" s="1" t="s">
        <v>24</v>
      </c>
      <c r="D33" s="226">
        <v>710.89680999999996</v>
      </c>
      <c r="E33" s="226">
        <v>467.90198675134428</v>
      </c>
      <c r="F33" s="65">
        <f t="shared" si="0"/>
        <v>-0.34181447972548323</v>
      </c>
      <c r="G33" s="166"/>
      <c r="H33" s="226">
        <v>278.47039999999998</v>
      </c>
      <c r="I33" s="226">
        <v>194.24860000000001</v>
      </c>
      <c r="J33" s="65">
        <f t="shared" si="1"/>
        <v>-0.30244435315207641</v>
      </c>
      <c r="L33" s="219"/>
      <c r="M33" s="104"/>
      <c r="N33" s="104"/>
      <c r="O33" s="104"/>
      <c r="P33" s="104"/>
      <c r="Q33" s="104"/>
      <c r="R33" s="104"/>
    </row>
    <row r="34" spans="1:18" s="5" customFormat="1" ht="15" x14ac:dyDescent="0.25">
      <c r="A34" s="1"/>
      <c r="B34" s="1"/>
      <c r="C34" s="1" t="s">
        <v>114</v>
      </c>
      <c r="D34" s="226">
        <v>8347.8172654604314</v>
      </c>
      <c r="E34" s="226">
        <v>5582.961598702188</v>
      </c>
      <c r="F34" s="65">
        <f t="shared" si="0"/>
        <v>-0.33120701841402195</v>
      </c>
      <c r="G34" s="166"/>
      <c r="H34" s="226">
        <v>3390.5502999999999</v>
      </c>
      <c r="I34" s="226">
        <v>2726.4364</v>
      </c>
      <c r="J34" s="65">
        <f t="shared" si="1"/>
        <v>-0.19587200933134655</v>
      </c>
      <c r="L34" s="220"/>
      <c r="M34" s="117"/>
      <c r="N34" s="117"/>
      <c r="O34" s="117"/>
      <c r="P34" s="117"/>
      <c r="Q34" s="117"/>
      <c r="R34" s="117"/>
    </row>
    <row r="35" spans="1:18" s="5" customFormat="1" ht="24" customHeight="1" x14ac:dyDescent="0.25">
      <c r="A35" s="1"/>
      <c r="B35" s="52" t="s">
        <v>15</v>
      </c>
      <c r="C35" s="55"/>
      <c r="D35" s="163">
        <v>457.16763000000003</v>
      </c>
      <c r="E35" s="163">
        <v>549.86619999999994</v>
      </c>
      <c r="F35" s="168">
        <f t="shared" si="0"/>
        <v>0.20276713379728983</v>
      </c>
      <c r="G35" s="164"/>
      <c r="H35" s="163">
        <v>201.47120000000001</v>
      </c>
      <c r="I35" s="163">
        <v>239.12950000000001</v>
      </c>
      <c r="J35" s="168">
        <f t="shared" si="1"/>
        <v>0.18691654191765372</v>
      </c>
      <c r="L35" s="219"/>
      <c r="M35" s="104"/>
      <c r="N35" s="104"/>
      <c r="O35" s="104"/>
      <c r="P35" s="104"/>
      <c r="Q35" s="104"/>
      <c r="R35" s="104"/>
    </row>
    <row r="36" spans="1:18" s="5" customFormat="1" ht="15" x14ac:dyDescent="0.25">
      <c r="A36" s="1"/>
      <c r="B36" s="55"/>
      <c r="C36" s="55" t="s">
        <v>135</v>
      </c>
      <c r="D36" s="226">
        <v>27.377659999999999</v>
      </c>
      <c r="E36" s="226">
        <v>56.453749999999999</v>
      </c>
      <c r="F36" s="65">
        <f t="shared" si="0"/>
        <v>1.0620370769452174</v>
      </c>
      <c r="G36" s="166"/>
      <c r="H36" s="226">
        <v>13.859500000000001</v>
      </c>
      <c r="I36" s="226">
        <v>30.5322</v>
      </c>
      <c r="J36" s="65">
        <f t="shared" si="1"/>
        <v>1.2029799054799954</v>
      </c>
      <c r="L36" s="219"/>
      <c r="M36" s="104"/>
      <c r="N36" s="104"/>
      <c r="O36" s="104"/>
      <c r="P36" s="104"/>
      <c r="Q36" s="104"/>
      <c r="R36" s="104"/>
    </row>
    <row r="37" spans="1:18" s="5" customFormat="1" ht="15" x14ac:dyDescent="0.25">
      <c r="A37" s="1"/>
      <c r="B37" s="55"/>
      <c r="C37" s="55" t="s">
        <v>133</v>
      </c>
      <c r="D37" s="226">
        <v>13.864459999999999</v>
      </c>
      <c r="E37" s="226">
        <v>10.6531</v>
      </c>
      <c r="F37" s="65">
        <f>IFERROR((E37-D37)/D37,"")</f>
        <v>-0.23162532114485521</v>
      </c>
      <c r="G37" s="166"/>
      <c r="H37" s="226">
        <v>5.2605000000000004</v>
      </c>
      <c r="I37" s="226">
        <v>5.274</v>
      </c>
      <c r="J37" s="65">
        <f>IFERROR((I37-H37)/H37,"")</f>
        <v>2.5662959794695603E-3</v>
      </c>
      <c r="L37" s="219"/>
      <c r="M37" s="104"/>
      <c r="N37" s="104"/>
      <c r="O37" s="104"/>
      <c r="P37" s="104"/>
      <c r="Q37" s="104"/>
      <c r="R37" s="104"/>
    </row>
    <row r="38" spans="1:18" s="5" customFormat="1" ht="15" x14ac:dyDescent="0.25">
      <c r="A38" s="1"/>
      <c r="B38" s="55"/>
      <c r="C38" s="55" t="s">
        <v>25</v>
      </c>
      <c r="D38" s="226">
        <v>130.40558999999999</v>
      </c>
      <c r="E38" s="226">
        <v>164.89353</v>
      </c>
      <c r="F38" s="65">
        <f t="shared" si="0"/>
        <v>0.26446673029890827</v>
      </c>
      <c r="G38" s="166"/>
      <c r="H38" s="226">
        <v>61.828400000000002</v>
      </c>
      <c r="I38" s="226">
        <v>62.527099999999997</v>
      </c>
      <c r="J38" s="65">
        <f t="shared" si="1"/>
        <v>1.1300632071992727E-2</v>
      </c>
      <c r="L38" s="219"/>
      <c r="M38" s="104"/>
      <c r="N38" s="104"/>
      <c r="O38" s="104"/>
      <c r="P38" s="104"/>
      <c r="Q38" s="104"/>
      <c r="R38" s="104"/>
    </row>
    <row r="39" spans="1:18" s="5" customFormat="1" ht="15" x14ac:dyDescent="0.25">
      <c r="A39" s="1"/>
      <c r="B39" s="55"/>
      <c r="C39" s="55" t="s">
        <v>134</v>
      </c>
      <c r="D39" s="226">
        <v>76.042290000000008</v>
      </c>
      <c r="E39" s="226">
        <v>67.799040000000005</v>
      </c>
      <c r="F39" s="65">
        <f t="shared" si="0"/>
        <v>-0.10840349494998115</v>
      </c>
      <c r="G39" s="166"/>
      <c r="H39" s="226">
        <v>58.517400000000002</v>
      </c>
      <c r="I39" s="226">
        <v>51.464700000000001</v>
      </c>
      <c r="J39" s="65">
        <f t="shared" si="1"/>
        <v>-0.12052312645469555</v>
      </c>
      <c r="L39" s="219"/>
      <c r="M39" s="104"/>
      <c r="N39" s="104"/>
      <c r="O39" s="104"/>
      <c r="P39" s="104"/>
      <c r="Q39" s="104"/>
      <c r="R39" s="104"/>
    </row>
    <row r="40" spans="1:18" s="5" customFormat="1" ht="15" x14ac:dyDescent="0.25">
      <c r="A40" s="1"/>
      <c r="B40" s="1"/>
      <c r="C40" s="71" t="s">
        <v>105</v>
      </c>
      <c r="D40" s="226">
        <v>209.47763</v>
      </c>
      <c r="E40" s="226">
        <v>250.06677999999999</v>
      </c>
      <c r="F40" s="65">
        <f t="shared" si="0"/>
        <v>0.1937636491304584</v>
      </c>
      <c r="G40" s="166"/>
      <c r="H40" s="226">
        <v>62.005400000000002</v>
      </c>
      <c r="I40" s="226">
        <v>89.331500000000005</v>
      </c>
      <c r="J40" s="65">
        <f t="shared" si="1"/>
        <v>0.44070516438890811</v>
      </c>
      <c r="L40" s="220"/>
      <c r="M40" s="117"/>
      <c r="N40" s="117"/>
      <c r="O40" s="117"/>
      <c r="P40" s="117"/>
      <c r="Q40" s="117"/>
      <c r="R40" s="117"/>
    </row>
    <row r="41" spans="1:18" ht="15.75" thickBot="1" x14ac:dyDescent="0.3">
      <c r="B41" s="8"/>
      <c r="C41" s="8"/>
      <c r="D41" s="8"/>
      <c r="E41" s="8"/>
      <c r="F41" s="8"/>
      <c r="G41" s="8"/>
      <c r="H41" s="8"/>
      <c r="I41" s="8"/>
      <c r="J41" s="8"/>
      <c r="L41" s="224"/>
      <c r="M41" s="224"/>
      <c r="N41" s="225"/>
      <c r="O41" s="225"/>
      <c r="P41" s="225"/>
      <c r="Q41" s="225"/>
      <c r="R41" s="225"/>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8"/>
      <c r="C44" s="17" t="s">
        <v>176</v>
      </c>
      <c r="D44" s="5"/>
      <c r="E44" s="5"/>
      <c r="F44" s="5"/>
      <c r="G44" s="5"/>
      <c r="H44" s="5"/>
      <c r="I44" s="5"/>
      <c r="J44" s="5"/>
      <c r="N44"/>
      <c r="O44"/>
      <c r="P44"/>
      <c r="Q44"/>
      <c r="R44"/>
    </row>
    <row r="45" spans="1:18" ht="15" x14ac:dyDescent="0.25">
      <c r="B45" s="16"/>
      <c r="C45" s="273" t="s">
        <v>126</v>
      </c>
      <c r="D45" s="273"/>
      <c r="E45" s="273"/>
      <c r="F45" s="273"/>
      <c r="G45" s="273"/>
      <c r="H45" s="273"/>
      <c r="I45" s="273"/>
      <c r="J45" s="273"/>
      <c r="N45"/>
      <c r="O45"/>
      <c r="P45"/>
      <c r="Q45"/>
      <c r="R45"/>
    </row>
    <row r="46" spans="1:18" ht="15" x14ac:dyDescent="0.25">
      <c r="B46" s="16"/>
      <c r="C46" s="273"/>
      <c r="D46" s="273"/>
      <c r="E46" s="273"/>
      <c r="F46" s="273"/>
      <c r="G46" s="273"/>
      <c r="H46" s="273"/>
      <c r="I46" s="273"/>
      <c r="J46" s="273"/>
      <c r="N46"/>
      <c r="O46"/>
      <c r="P46"/>
      <c r="Q46"/>
      <c r="R46"/>
    </row>
    <row r="47" spans="1:18" ht="15" x14ac:dyDescent="0.25">
      <c r="B47" s="16"/>
      <c r="C47" s="140"/>
      <c r="D47" s="140"/>
      <c r="E47" s="140"/>
      <c r="F47" s="140"/>
      <c r="G47" s="140"/>
      <c r="H47" s="140"/>
      <c r="I47" s="140"/>
      <c r="J47" s="140"/>
      <c r="N47"/>
      <c r="O47"/>
      <c r="P47"/>
      <c r="Q47"/>
      <c r="R47"/>
    </row>
    <row r="48" spans="1:18" ht="15" x14ac:dyDescent="0.25">
      <c r="B48" s="16"/>
      <c r="C48" s="141" t="s">
        <v>179</v>
      </c>
      <c r="D48" s="140"/>
      <c r="E48" s="140"/>
      <c r="F48" s="140"/>
      <c r="G48" s="140"/>
      <c r="H48" s="140"/>
      <c r="I48" s="140"/>
      <c r="J48" s="140"/>
      <c r="N48"/>
      <c r="O48"/>
      <c r="P48"/>
      <c r="Q48"/>
      <c r="R48"/>
    </row>
    <row r="49" spans="2:18" ht="15" x14ac:dyDescent="0.25">
      <c r="C49" s="17" t="s">
        <v>180</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D11" sqref="D11"/>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155</v>
      </c>
    </row>
    <row r="2" spans="1:19" x14ac:dyDescent="0.2">
      <c r="A2" s="12"/>
    </row>
    <row r="3" spans="1:19" ht="15" thickBot="1" x14ac:dyDescent="0.25"/>
    <row r="4" spans="1:19" ht="15.75" customHeight="1" x14ac:dyDescent="0.25">
      <c r="B4" s="41"/>
      <c r="C4" s="282">
        <v>44835</v>
      </c>
      <c r="D4" s="282"/>
      <c r="E4" s="282"/>
      <c r="F4" s="282"/>
      <c r="G4" s="283"/>
      <c r="H4" s="282"/>
      <c r="I4" s="282"/>
      <c r="J4" s="282"/>
    </row>
    <row r="5" spans="1:19" s="5" customFormat="1" ht="15" x14ac:dyDescent="0.25">
      <c r="A5" s="1"/>
      <c r="B5" s="58"/>
      <c r="C5" s="58"/>
      <c r="D5" s="59" t="s">
        <v>4</v>
      </c>
      <c r="E5" s="60"/>
      <c r="F5" s="60"/>
      <c r="G5" s="67"/>
      <c r="H5" s="59" t="s">
        <v>125</v>
      </c>
      <c r="I5" s="60"/>
      <c r="J5" s="60"/>
      <c r="M5" s="1"/>
      <c r="N5" s="1"/>
      <c r="O5" s="1"/>
      <c r="P5" s="1"/>
      <c r="Q5" s="1"/>
      <c r="R5"/>
      <c r="S5"/>
    </row>
    <row r="6" spans="1:19" s="5" customFormat="1" ht="15" x14ac:dyDescent="0.25">
      <c r="A6" s="1"/>
      <c r="B6" s="61"/>
      <c r="C6" s="61"/>
      <c r="D6" s="61">
        <v>2021</v>
      </c>
      <c r="E6" s="61">
        <v>2022</v>
      </c>
      <c r="F6" s="62" t="s">
        <v>178</v>
      </c>
      <c r="G6" s="61"/>
      <c r="H6" s="63">
        <v>2021</v>
      </c>
      <c r="I6" s="61">
        <v>2022</v>
      </c>
      <c r="J6" s="62" t="s">
        <v>178</v>
      </c>
      <c r="M6"/>
      <c r="N6"/>
      <c r="O6"/>
      <c r="P6"/>
      <c r="Q6"/>
      <c r="R6"/>
      <c r="S6"/>
    </row>
    <row r="7" spans="1:19" s="5" customFormat="1" ht="15" x14ac:dyDescent="0.25">
      <c r="A7" s="1"/>
      <c r="B7" s="50"/>
      <c r="C7" s="50"/>
      <c r="D7" s="51"/>
      <c r="E7" s="51"/>
      <c r="F7" s="51"/>
      <c r="G7" s="51"/>
      <c r="H7" s="64"/>
      <c r="I7" s="51"/>
      <c r="J7" s="51"/>
      <c r="M7"/>
      <c r="N7"/>
      <c r="O7"/>
      <c r="P7"/>
      <c r="Q7"/>
      <c r="R7"/>
      <c r="S7"/>
    </row>
    <row r="8" spans="1:19" s="5" customFormat="1" ht="15" x14ac:dyDescent="0.25">
      <c r="A8" s="1"/>
      <c r="B8" s="57" t="s">
        <v>11</v>
      </c>
      <c r="C8" s="50"/>
      <c r="D8" s="158">
        <f>SUM(D9,D14,D19)</f>
        <v>127047.91973177445</v>
      </c>
      <c r="E8" s="158">
        <f>SUM(E9,E14,E19)</f>
        <v>107556.01789177251</v>
      </c>
      <c r="F8" s="169">
        <f>IF(E8&lt;1,"",IFERROR((E8-D8)/D8,""))</f>
        <v>-0.15342165287832771</v>
      </c>
      <c r="G8" s="126"/>
      <c r="H8" s="158">
        <f>SUM(H9,H14,H19)</f>
        <v>85058.526600000012</v>
      </c>
      <c r="I8" s="158">
        <f>SUM(I9,I14,I19)</f>
        <v>75447.8799</v>
      </c>
      <c r="J8" s="169">
        <f>IF(I8&lt;1,"",IFERROR((I8-H8)/H8,""))</f>
        <v>-0.11298863364040461</v>
      </c>
      <c r="K8" s="24"/>
      <c r="M8"/>
      <c r="N8"/>
      <c r="O8"/>
      <c r="P8"/>
      <c r="Q8"/>
      <c r="R8"/>
      <c r="S8"/>
    </row>
    <row r="9" spans="1:19" s="5" customFormat="1" ht="21.75" customHeight="1" x14ac:dyDescent="0.25">
      <c r="A9" s="1"/>
      <c r="B9" s="52" t="s">
        <v>33</v>
      </c>
      <c r="C9" s="55"/>
      <c r="D9" s="158">
        <f>SUM(D10:D13)</f>
        <v>25206.565968987299</v>
      </c>
      <c r="E9" s="158">
        <f>SUM(E10:E13)</f>
        <v>25003.320964910243</v>
      </c>
      <c r="F9" s="169">
        <f t="shared" ref="F9:F23" si="0">IF(E9&lt;1,"",IFERROR((E9-D9)/D9,""))</f>
        <v>-8.0631770439145607E-3</v>
      </c>
      <c r="G9" s="126"/>
      <c r="H9" s="158">
        <f>SUM(H10:H13)</f>
        <v>11148.098699999999</v>
      </c>
      <c r="I9" s="158">
        <f>SUM(I10:I13)</f>
        <v>10501.2703</v>
      </c>
      <c r="J9" s="169">
        <f t="shared" ref="J9:J23" si="1">IF(I9&lt;1,"",IFERROR((I9-H9)/H9,""))</f>
        <v>-5.8021409516225274E-2</v>
      </c>
      <c r="K9" s="24"/>
      <c r="M9"/>
      <c r="N9"/>
      <c r="O9"/>
      <c r="P9"/>
      <c r="Q9"/>
      <c r="R9"/>
      <c r="S9"/>
    </row>
    <row r="10" spans="1:19" s="5" customFormat="1" ht="15" x14ac:dyDescent="0.25">
      <c r="A10" s="1"/>
      <c r="B10" s="55"/>
      <c r="C10" s="55" t="s">
        <v>5</v>
      </c>
      <c r="D10" s="159">
        <v>10559.897971256711</v>
      </c>
      <c r="E10" s="159">
        <v>9872.8679700000012</v>
      </c>
      <c r="F10" s="170">
        <f t="shared" si="0"/>
        <v>-6.5060287810237954E-2</v>
      </c>
      <c r="G10" s="56"/>
      <c r="H10" s="159">
        <v>4114.9543999999996</v>
      </c>
      <c r="I10" s="159">
        <v>3332.5601999999999</v>
      </c>
      <c r="J10" s="170">
        <f t="shared" si="1"/>
        <v>-0.19013435483027463</v>
      </c>
      <c r="K10" s="24"/>
      <c r="M10"/>
      <c r="N10"/>
      <c r="O10"/>
      <c r="P10"/>
      <c r="Q10"/>
      <c r="R10"/>
      <c r="S10"/>
    </row>
    <row r="11" spans="1:19" s="5" customFormat="1" ht="15" x14ac:dyDescent="0.25">
      <c r="A11" s="1"/>
      <c r="B11" s="55"/>
      <c r="C11" s="55" t="s">
        <v>26</v>
      </c>
      <c r="D11" s="159">
        <v>155.12636000000001</v>
      </c>
      <c r="E11" s="159">
        <v>114.71404</v>
      </c>
      <c r="F11" s="170">
        <f t="shared" si="0"/>
        <v>-0.26051226883683731</v>
      </c>
      <c r="G11" s="56"/>
      <c r="H11" s="159">
        <v>133.45939999999999</v>
      </c>
      <c r="I11" s="159">
        <v>84.693299999999994</v>
      </c>
      <c r="J11" s="170">
        <f t="shared" si="1"/>
        <v>-0.36540026405034037</v>
      </c>
      <c r="K11" s="24"/>
      <c r="M11"/>
      <c r="N11"/>
      <c r="O11"/>
      <c r="P11"/>
      <c r="Q11"/>
      <c r="R11"/>
      <c r="S11"/>
    </row>
    <row r="12" spans="1:19" s="5" customFormat="1" ht="15" x14ac:dyDescent="0.25">
      <c r="A12" s="1"/>
      <c r="B12" s="1"/>
      <c r="C12" s="1" t="s">
        <v>27</v>
      </c>
      <c r="D12" s="159">
        <v>14203.77631773059</v>
      </c>
      <c r="E12" s="159">
        <v>14853.22885491024</v>
      </c>
      <c r="F12" s="170">
        <f t="shared" si="0"/>
        <v>4.5723934441922853E-2</v>
      </c>
      <c r="G12" s="56"/>
      <c r="H12" s="159">
        <v>6821.9087</v>
      </c>
      <c r="I12" s="159">
        <v>7041.4376000000002</v>
      </c>
      <c r="J12" s="170">
        <f t="shared" si="1"/>
        <v>3.2179982121425962E-2</v>
      </c>
      <c r="K12" s="24"/>
      <c r="M12"/>
      <c r="N12"/>
      <c r="O12"/>
      <c r="P12"/>
      <c r="Q12"/>
      <c r="R12"/>
      <c r="S12"/>
    </row>
    <row r="13" spans="1:19" s="5" customFormat="1" ht="15" x14ac:dyDescent="0.25">
      <c r="A13" s="1"/>
      <c r="B13" s="1"/>
      <c r="C13" s="1" t="s">
        <v>28</v>
      </c>
      <c r="D13" s="159">
        <v>287.76531999999997</v>
      </c>
      <c r="E13" s="159">
        <v>162.51009999999999</v>
      </c>
      <c r="F13" s="170">
        <f t="shared" si="0"/>
        <v>-0.43526864182244057</v>
      </c>
      <c r="G13" s="56"/>
      <c r="H13" s="159">
        <v>77.776200000000003</v>
      </c>
      <c r="I13" s="159">
        <v>42.5792</v>
      </c>
      <c r="J13" s="170">
        <f t="shared" si="1"/>
        <v>-0.45254203728132775</v>
      </c>
      <c r="K13" s="24"/>
      <c r="M13"/>
      <c r="N13"/>
      <c r="O13"/>
      <c r="P13"/>
      <c r="Q13"/>
      <c r="R13"/>
      <c r="S13"/>
    </row>
    <row r="14" spans="1:19" s="5" customFormat="1" ht="24.75" customHeight="1" x14ac:dyDescent="0.25">
      <c r="A14" s="1"/>
      <c r="B14" s="52" t="s">
        <v>29</v>
      </c>
      <c r="C14" s="55"/>
      <c r="D14" s="158">
        <f>SUM(D15:D18)</f>
        <v>73921.816231373392</v>
      </c>
      <c r="E14" s="158">
        <f>SUM(E15:E18)</f>
        <v>54694.174962325051</v>
      </c>
      <c r="F14" s="169">
        <f t="shared" si="0"/>
        <v>-0.26010780374857562</v>
      </c>
      <c r="G14" s="126"/>
      <c r="H14" s="158">
        <f>SUM(H15:H18)</f>
        <v>62974.929000000004</v>
      </c>
      <c r="I14" s="158">
        <f>SUM(I15:I18)</f>
        <v>54262.233399999997</v>
      </c>
      <c r="J14" s="169">
        <f t="shared" si="1"/>
        <v>-0.13835181298894367</v>
      </c>
      <c r="K14" s="24"/>
      <c r="M14" s="146"/>
      <c r="N14"/>
      <c r="O14"/>
      <c r="P14"/>
      <c r="Q14"/>
      <c r="R14"/>
      <c r="S14"/>
    </row>
    <row r="15" spans="1:19" s="5" customFormat="1" ht="15" x14ac:dyDescent="0.25">
      <c r="A15" s="1"/>
      <c r="B15" s="52"/>
      <c r="C15" s="55" t="s">
        <v>5</v>
      </c>
      <c r="D15" s="159">
        <v>4129.0550599999997</v>
      </c>
      <c r="E15" s="159">
        <v>4106.0818099999997</v>
      </c>
      <c r="F15" s="170">
        <f t="shared" si="0"/>
        <v>-5.5638032591408476E-3</v>
      </c>
      <c r="G15" s="56"/>
      <c r="H15" s="159">
        <v>6069.9989000000014</v>
      </c>
      <c r="I15" s="159">
        <v>9256.1998999999996</v>
      </c>
      <c r="J15" s="170">
        <f t="shared" si="1"/>
        <v>0.52490965031311576</v>
      </c>
      <c r="K15" s="24"/>
      <c r="M15"/>
      <c r="N15"/>
      <c r="O15"/>
      <c r="P15"/>
      <c r="Q15"/>
      <c r="R15"/>
      <c r="S15"/>
    </row>
    <row r="16" spans="1:19" s="5" customFormat="1" ht="15" x14ac:dyDescent="0.25">
      <c r="A16" s="1"/>
      <c r="B16" s="52"/>
      <c r="C16" s="55" t="s">
        <v>26</v>
      </c>
      <c r="D16" s="159">
        <v>6415.3126400000001</v>
      </c>
      <c r="E16" s="159">
        <v>7655.7058000000006</v>
      </c>
      <c r="F16" s="170">
        <f t="shared" si="0"/>
        <v>0.19334882485165999</v>
      </c>
      <c r="G16" s="56"/>
      <c r="H16" s="159">
        <v>6827.6372000000001</v>
      </c>
      <c r="I16" s="159">
        <v>7260.0286000000006</v>
      </c>
      <c r="J16" s="170">
        <f t="shared" si="1"/>
        <v>6.3329580546546971E-2</v>
      </c>
      <c r="K16" s="24"/>
      <c r="M16"/>
      <c r="N16"/>
      <c r="O16"/>
      <c r="P16"/>
      <c r="Q16"/>
      <c r="R16"/>
      <c r="S16"/>
    </row>
    <row r="17" spans="1:19" s="5" customFormat="1" ht="15" x14ac:dyDescent="0.25">
      <c r="A17" s="1"/>
      <c r="B17" s="55"/>
      <c r="C17" s="1" t="s">
        <v>27</v>
      </c>
      <c r="D17" s="159">
        <v>63377.447331373391</v>
      </c>
      <c r="E17" s="159">
        <v>42932.384272325049</v>
      </c>
      <c r="F17" s="170">
        <f t="shared" si="0"/>
        <v>-0.3225920878786725</v>
      </c>
      <c r="G17" s="56"/>
      <c r="H17" s="159">
        <v>50077.292300000001</v>
      </c>
      <c r="I17" s="159">
        <v>37745.997199999998</v>
      </c>
      <c r="J17" s="170">
        <f t="shared" si="1"/>
        <v>-0.24624524477334817</v>
      </c>
      <c r="K17" s="24"/>
      <c r="M17"/>
      <c r="N17"/>
      <c r="O17"/>
      <c r="P17"/>
      <c r="Q17"/>
      <c r="R17"/>
      <c r="S17"/>
    </row>
    <row r="18" spans="1:19" s="5" customFormat="1" ht="15" x14ac:dyDescent="0.25">
      <c r="A18" s="1"/>
      <c r="B18" s="68"/>
      <c r="C18" s="11" t="s">
        <v>28</v>
      </c>
      <c r="D18" s="159">
        <v>1.1999999999999999E-3</v>
      </c>
      <c r="E18" s="159">
        <v>3.0799999999999998E-3</v>
      </c>
      <c r="F18" s="171" t="str">
        <f t="shared" si="0"/>
        <v/>
      </c>
      <c r="G18" s="127"/>
      <c r="H18" s="159">
        <v>5.9999999999999995E-4</v>
      </c>
      <c r="I18" s="159">
        <v>7.7000000000000002E-3</v>
      </c>
      <c r="J18" s="171" t="str">
        <f t="shared" si="1"/>
        <v/>
      </c>
      <c r="K18" s="24"/>
      <c r="M18"/>
      <c r="N18"/>
      <c r="O18"/>
      <c r="P18"/>
      <c r="Q18"/>
      <c r="R18"/>
      <c r="S18"/>
    </row>
    <row r="19" spans="1:19" s="5" customFormat="1" ht="24" customHeight="1" x14ac:dyDescent="0.25">
      <c r="A19" s="1"/>
      <c r="B19" s="52" t="s">
        <v>30</v>
      </c>
      <c r="C19" s="55"/>
      <c r="D19" s="158">
        <f>SUM(D20:D23)</f>
        <v>27919.53753141376</v>
      </c>
      <c r="E19" s="158">
        <f>SUM(E20:E23)</f>
        <v>27858.521964537231</v>
      </c>
      <c r="F19" s="169">
        <f t="shared" si="0"/>
        <v>-2.1854075056894234E-3</v>
      </c>
      <c r="G19" s="126"/>
      <c r="H19" s="158">
        <f>SUM(H20:H23)</f>
        <v>10935.498900000001</v>
      </c>
      <c r="I19" s="158">
        <f>SUM(I20:I23)</f>
        <v>10684.376200000001</v>
      </c>
      <c r="J19" s="169">
        <f t="shared" si="1"/>
        <v>-2.2963991153618048E-2</v>
      </c>
      <c r="K19" s="24"/>
      <c r="M19"/>
      <c r="N19"/>
      <c r="O19"/>
      <c r="P19"/>
      <c r="Q19"/>
      <c r="R19"/>
      <c r="S19"/>
    </row>
    <row r="20" spans="1:19" s="5" customFormat="1" ht="15" x14ac:dyDescent="0.25">
      <c r="A20" s="1"/>
      <c r="B20" s="55"/>
      <c r="C20" s="55" t="s">
        <v>5</v>
      </c>
      <c r="D20" s="159">
        <v>12997.5533</v>
      </c>
      <c r="E20" s="159">
        <v>14721.01138</v>
      </c>
      <c r="F20" s="170">
        <f t="shared" si="0"/>
        <v>0.13259865454831413</v>
      </c>
      <c r="G20" s="56"/>
      <c r="H20" s="159">
        <v>4826.3982999999998</v>
      </c>
      <c r="I20" s="159">
        <v>4971.2956000000004</v>
      </c>
      <c r="J20" s="170">
        <f t="shared" si="1"/>
        <v>3.0021828078300242E-2</v>
      </c>
      <c r="K20" s="24"/>
      <c r="M20"/>
      <c r="N20"/>
      <c r="O20"/>
      <c r="P20"/>
      <c r="Q20"/>
      <c r="R20"/>
      <c r="S20"/>
    </row>
    <row r="21" spans="1:19" s="5" customFormat="1" ht="15" x14ac:dyDescent="0.25">
      <c r="A21" s="1"/>
      <c r="B21" s="55"/>
      <c r="C21" s="55" t="s">
        <v>26</v>
      </c>
      <c r="D21" s="159">
        <v>1336.28991</v>
      </c>
      <c r="E21" s="159">
        <v>857.08825999999999</v>
      </c>
      <c r="F21" s="170">
        <f t="shared" si="0"/>
        <v>-0.35860605278386032</v>
      </c>
      <c r="G21" s="56"/>
      <c r="H21" s="159">
        <v>571.92909999999995</v>
      </c>
      <c r="I21" s="159">
        <v>308.20890000000003</v>
      </c>
      <c r="J21" s="170">
        <f t="shared" si="1"/>
        <v>-0.46110645532811662</v>
      </c>
      <c r="K21" s="24"/>
      <c r="M21"/>
      <c r="N21"/>
      <c r="O21"/>
      <c r="P21"/>
      <c r="Q21"/>
      <c r="R21"/>
      <c r="S21"/>
    </row>
    <row r="22" spans="1:19" s="5" customFormat="1" ht="15" x14ac:dyDescent="0.25">
      <c r="A22" s="1"/>
      <c r="B22" s="1"/>
      <c r="C22" s="1" t="s">
        <v>27</v>
      </c>
      <c r="D22" s="159">
        <v>13170.80123141376</v>
      </c>
      <c r="E22" s="159">
        <v>11775.84601453723</v>
      </c>
      <c r="F22" s="170">
        <f t="shared" si="0"/>
        <v>-0.1059127073871112</v>
      </c>
      <c r="G22" s="56"/>
      <c r="H22" s="159">
        <v>5352.7029000000002</v>
      </c>
      <c r="I22" s="159">
        <v>5145.1837999999998</v>
      </c>
      <c r="J22" s="170">
        <f t="shared" si="1"/>
        <v>-3.8769030128685163E-2</v>
      </c>
      <c r="K22" s="24"/>
      <c r="M22"/>
      <c r="N22"/>
      <c r="O22"/>
      <c r="P22"/>
      <c r="Q22"/>
      <c r="R22"/>
      <c r="S22"/>
    </row>
    <row r="23" spans="1:19" s="5" customFormat="1" ht="15" x14ac:dyDescent="0.25">
      <c r="A23" s="1"/>
      <c r="B23" s="1"/>
      <c r="C23" s="1" t="s">
        <v>28</v>
      </c>
      <c r="D23" s="159">
        <v>414.89308999999997</v>
      </c>
      <c r="E23" s="159">
        <v>504.57630999999998</v>
      </c>
      <c r="F23" s="170">
        <f t="shared" si="0"/>
        <v>0.21615983047584622</v>
      </c>
      <c r="G23" s="56"/>
      <c r="H23" s="159">
        <v>184.46860000000001</v>
      </c>
      <c r="I23" s="159">
        <v>259.68790000000001</v>
      </c>
      <c r="J23" s="170">
        <f t="shared" si="1"/>
        <v>0.40776207983364104</v>
      </c>
      <c r="K23" s="24"/>
      <c r="M23"/>
      <c r="N23"/>
      <c r="O23"/>
      <c r="P23"/>
      <c r="Q23"/>
    </row>
    <row r="24" spans="1:19" s="5" customFormat="1" ht="15.75" thickBot="1" x14ac:dyDescent="0.3">
      <c r="A24" s="1"/>
      <c r="B24" s="69"/>
      <c r="C24" s="70"/>
      <c r="D24" s="70"/>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8"/>
      <c r="C27" s="17" t="s">
        <v>176</v>
      </c>
      <c r="K27" s="19"/>
      <c r="L27" s="19"/>
      <c r="M27" s="19"/>
    </row>
    <row r="28" spans="1:19" s="5" customFormat="1" x14ac:dyDescent="0.2">
      <c r="A28" s="1"/>
      <c r="B28" s="16"/>
      <c r="C28" s="273" t="s">
        <v>126</v>
      </c>
      <c r="D28" s="273"/>
      <c r="E28" s="273"/>
      <c r="F28" s="273"/>
      <c r="G28" s="273"/>
      <c r="H28" s="273"/>
      <c r="I28" s="273"/>
      <c r="J28" s="273"/>
      <c r="K28" s="19"/>
      <c r="L28" s="19"/>
      <c r="M28" s="19"/>
    </row>
    <row r="29" spans="1:19" s="5" customFormat="1" x14ac:dyDescent="0.2">
      <c r="A29" s="1"/>
      <c r="B29" s="16"/>
      <c r="C29" s="273"/>
      <c r="D29" s="273"/>
      <c r="E29" s="273"/>
      <c r="F29" s="273"/>
      <c r="G29" s="273"/>
      <c r="H29" s="273"/>
      <c r="I29" s="273"/>
      <c r="J29" s="273"/>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topLeftCell="A7" workbookViewId="0">
      <selection activeCell="P26" sqref="P26"/>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154</v>
      </c>
    </row>
    <row r="2" spans="1:14" x14ac:dyDescent="0.2">
      <c r="A2" s="12"/>
    </row>
    <row r="3" spans="1:14" ht="15" thickBot="1" x14ac:dyDescent="0.25"/>
    <row r="4" spans="1:14" ht="15" x14ac:dyDescent="0.25">
      <c r="B4" s="90"/>
      <c r="C4" s="283">
        <v>44835</v>
      </c>
      <c r="D4" s="283"/>
      <c r="E4" s="283"/>
      <c r="F4" s="283"/>
      <c r="G4" s="283"/>
      <c r="H4" s="283"/>
      <c r="I4" s="283"/>
      <c r="J4" s="283"/>
      <c r="K4" s="283"/>
      <c r="L4" s="283"/>
      <c r="M4" s="283"/>
      <c r="N4" s="283"/>
    </row>
    <row r="5" spans="1:14" s="5" customFormat="1" x14ac:dyDescent="0.2">
      <c r="A5" s="1"/>
      <c r="B5" s="58"/>
      <c r="C5" s="58"/>
      <c r="D5" s="59" t="s">
        <v>4</v>
      </c>
      <c r="E5" s="60"/>
      <c r="F5" s="60"/>
      <c r="G5" s="66"/>
      <c r="H5" s="59" t="s">
        <v>125</v>
      </c>
      <c r="I5" s="60"/>
      <c r="J5" s="60"/>
      <c r="K5" s="221"/>
      <c r="L5" s="59" t="s">
        <v>139</v>
      </c>
      <c r="M5" s="60"/>
      <c r="N5" s="60"/>
    </row>
    <row r="6" spans="1:14" s="5" customFormat="1" x14ac:dyDescent="0.2">
      <c r="A6" s="1"/>
      <c r="B6" s="61"/>
      <c r="C6" s="61"/>
      <c r="D6" s="61">
        <v>2021</v>
      </c>
      <c r="E6" s="61">
        <v>2022</v>
      </c>
      <c r="F6" s="62" t="s">
        <v>178</v>
      </c>
      <c r="G6" s="61"/>
      <c r="H6" s="63">
        <v>2021</v>
      </c>
      <c r="I6" s="61">
        <v>2022</v>
      </c>
      <c r="J6" s="62" t="s">
        <v>178</v>
      </c>
      <c r="K6" s="63"/>
      <c r="L6" s="63">
        <v>2021</v>
      </c>
      <c r="M6" s="61">
        <v>2022</v>
      </c>
      <c r="N6" s="62" t="s">
        <v>178</v>
      </c>
    </row>
    <row r="7" spans="1:14" s="5" customFormat="1" x14ac:dyDescent="0.2">
      <c r="A7" s="1"/>
      <c r="B7" s="50"/>
      <c r="C7" s="50"/>
      <c r="D7" s="51"/>
      <c r="E7" s="51"/>
      <c r="F7" s="51"/>
      <c r="G7" s="51"/>
      <c r="H7" s="64"/>
      <c r="I7" s="51"/>
      <c r="J7" s="51"/>
      <c r="K7" s="64"/>
      <c r="L7" s="64"/>
      <c r="M7" s="51"/>
      <c r="N7" s="51"/>
    </row>
    <row r="8" spans="1:14" s="5" customFormat="1" ht="15" x14ac:dyDescent="0.25">
      <c r="A8" s="1"/>
      <c r="B8" s="57" t="s">
        <v>11</v>
      </c>
      <c r="C8" s="50"/>
      <c r="D8" s="172">
        <f>SUM(D14,D20,D26,D32)</f>
        <v>127047.91973177447</v>
      </c>
      <c r="E8" s="172">
        <f>SUM(E14,E20,E26,E32)</f>
        <v>107556.01789177253</v>
      </c>
      <c r="F8" s="161">
        <f t="shared" ref="F8:F36" si="0">(E8-D8)/D8</f>
        <v>-0.15342165287832768</v>
      </c>
      <c r="G8" s="72"/>
      <c r="H8" s="174">
        <f>SUM(H14,H20,H26,H32)</f>
        <v>85058.526599999997</v>
      </c>
      <c r="I8" s="174">
        <f>SUM(I14,I20,I26,I32)</f>
        <v>75447.8799</v>
      </c>
      <c r="J8" s="161">
        <f t="shared" ref="J8:J36" si="1">(I8-H8)/H8</f>
        <v>-0.11298863364040446</v>
      </c>
      <c r="K8" s="163"/>
      <c r="L8" s="174">
        <f>SUM(L14,L20,L26,L32)</f>
        <v>14632</v>
      </c>
      <c r="M8" s="174">
        <f>SUM(M14,M20,M26,M32)</f>
        <v>11787</v>
      </c>
      <c r="N8" s="192">
        <f t="shared" ref="N8:N36" si="2">(M8-L8)/L8</f>
        <v>-0.19443685073810826</v>
      </c>
    </row>
    <row r="9" spans="1:14" s="5" customFormat="1" x14ac:dyDescent="0.2">
      <c r="A9" s="1"/>
      <c r="B9" s="50"/>
      <c r="C9" s="1" t="s">
        <v>34</v>
      </c>
      <c r="D9" s="173">
        <f>SUM(D15,D21,D27,D33)</f>
        <v>9983.9350800000011</v>
      </c>
      <c r="E9" s="173">
        <f t="shared" ref="D9:E13" si="3">SUM(E15,E21,E27,E33)</f>
        <v>7447.0612299999993</v>
      </c>
      <c r="F9" s="176">
        <f t="shared" si="0"/>
        <v>-0.25409558752860012</v>
      </c>
      <c r="G9" s="51"/>
      <c r="H9" s="175">
        <f t="shared" ref="H9:I13" si="4">SUM(H15,H21,H27,H33)</f>
        <v>2833.2390999999998</v>
      </c>
      <c r="I9" s="175">
        <f t="shared" si="4"/>
        <v>2161.5038</v>
      </c>
      <c r="J9" s="162">
        <f t="shared" si="1"/>
        <v>-0.2370909324243054</v>
      </c>
      <c r="K9" s="165"/>
      <c r="L9" s="175">
        <f>SUM(L15,L21,L27,L33)</f>
        <v>9438</v>
      </c>
      <c r="M9" s="175">
        <f t="shared" ref="L9:M13" si="5">SUM(M15,M21,M27,M33)</f>
        <v>7413</v>
      </c>
      <c r="N9" s="193">
        <f t="shared" si="2"/>
        <v>-0.21455816910362366</v>
      </c>
    </row>
    <row r="10" spans="1:14" s="5" customFormat="1" x14ac:dyDescent="0.2">
      <c r="A10" s="1"/>
      <c r="B10" s="50"/>
      <c r="C10" s="1" t="s">
        <v>35</v>
      </c>
      <c r="D10" s="173">
        <f t="shared" si="3"/>
        <v>3688.96308</v>
      </c>
      <c r="E10" s="173">
        <f t="shared" si="3"/>
        <v>3239.9210479573917</v>
      </c>
      <c r="F10" s="176">
        <f t="shared" si="0"/>
        <v>-0.12172581354286915</v>
      </c>
      <c r="G10" s="51"/>
      <c r="H10" s="175">
        <f t="shared" si="4"/>
        <v>1309.9703999999999</v>
      </c>
      <c r="I10" s="175">
        <f t="shared" si="4"/>
        <v>1360.6818000000001</v>
      </c>
      <c r="J10" s="162">
        <f t="shared" si="1"/>
        <v>3.8711867077302009E-2</v>
      </c>
      <c r="K10" s="165"/>
      <c r="L10" s="175">
        <f t="shared" si="5"/>
        <v>1610</v>
      </c>
      <c r="M10" s="175">
        <f t="shared" si="5"/>
        <v>1452</v>
      </c>
      <c r="N10" s="193">
        <f t="shared" si="2"/>
        <v>-9.8136645962732916E-2</v>
      </c>
    </row>
    <row r="11" spans="1:14" s="5" customFormat="1" x14ac:dyDescent="0.2">
      <c r="A11" s="1"/>
      <c r="B11" s="1"/>
      <c r="C11" s="1" t="s">
        <v>36</v>
      </c>
      <c r="D11" s="173">
        <f t="shared" si="3"/>
        <v>5767.5634599999994</v>
      </c>
      <c r="E11" s="173">
        <f t="shared" si="3"/>
        <v>5184.5834100000011</v>
      </c>
      <c r="F11" s="176">
        <f t="shared" si="0"/>
        <v>-0.10107908721649304</v>
      </c>
      <c r="G11" s="1"/>
      <c r="H11" s="175">
        <f t="shared" si="4"/>
        <v>2710.9630999999999</v>
      </c>
      <c r="I11" s="175">
        <f t="shared" si="4"/>
        <v>2224.6909000000001</v>
      </c>
      <c r="J11" s="162">
        <f t="shared" si="1"/>
        <v>-0.17937248943004791</v>
      </c>
      <c r="K11" s="165"/>
      <c r="L11" s="175">
        <f t="shared" si="5"/>
        <v>1314</v>
      </c>
      <c r="M11" s="175">
        <f t="shared" si="5"/>
        <v>1097</v>
      </c>
      <c r="N11" s="193">
        <f t="shared" si="2"/>
        <v>-0.16514459665144596</v>
      </c>
    </row>
    <row r="12" spans="1:14" s="5" customFormat="1" x14ac:dyDescent="0.2">
      <c r="A12" s="1"/>
      <c r="B12" s="1"/>
      <c r="C12" s="1" t="s">
        <v>37</v>
      </c>
      <c r="D12" s="173">
        <f t="shared" si="3"/>
        <v>14342.383629999998</v>
      </c>
      <c r="E12" s="173">
        <f t="shared" si="3"/>
        <v>13662.551516579841</v>
      </c>
      <c r="F12" s="176">
        <f t="shared" si="0"/>
        <v>-4.7400218189544964E-2</v>
      </c>
      <c r="G12" s="1"/>
      <c r="H12" s="175">
        <f t="shared" si="4"/>
        <v>6460.1129000000001</v>
      </c>
      <c r="I12" s="175">
        <f t="shared" si="4"/>
        <v>6185.4366</v>
      </c>
      <c r="J12" s="162">
        <f t="shared" si="1"/>
        <v>-4.2518807991730315E-2</v>
      </c>
      <c r="K12" s="165"/>
      <c r="L12" s="175">
        <f t="shared" si="5"/>
        <v>1630</v>
      </c>
      <c r="M12" s="175">
        <f t="shared" si="5"/>
        <v>1218</v>
      </c>
      <c r="N12" s="193">
        <f t="shared" si="2"/>
        <v>-0.252760736196319</v>
      </c>
    </row>
    <row r="13" spans="1:14" s="5" customFormat="1" x14ac:dyDescent="0.2">
      <c r="A13" s="1"/>
      <c r="B13" s="1"/>
      <c r="C13" s="1" t="s">
        <v>38</v>
      </c>
      <c r="D13" s="173">
        <f t="shared" si="3"/>
        <v>93265.074481774471</v>
      </c>
      <c r="E13" s="173">
        <f t="shared" si="3"/>
        <v>78021.900687235291</v>
      </c>
      <c r="F13" s="176">
        <f t="shared" si="0"/>
        <v>-0.16343924967880605</v>
      </c>
      <c r="G13" s="1"/>
      <c r="H13" s="175">
        <f t="shared" si="4"/>
        <v>71744.241100000014</v>
      </c>
      <c r="I13" s="175">
        <f t="shared" si="4"/>
        <v>63515.566799999993</v>
      </c>
      <c r="J13" s="162">
        <f t="shared" si="1"/>
        <v>-0.11469456187473727</v>
      </c>
      <c r="K13" s="165"/>
      <c r="L13" s="175">
        <f t="shared" si="5"/>
        <v>640</v>
      </c>
      <c r="M13" s="175">
        <f t="shared" si="5"/>
        <v>607</v>
      </c>
      <c r="N13" s="193">
        <f t="shared" si="2"/>
        <v>-5.1562499999999997E-2</v>
      </c>
    </row>
    <row r="14" spans="1:14" s="5" customFormat="1" ht="23.25" customHeight="1" x14ac:dyDescent="0.25">
      <c r="A14" s="1"/>
      <c r="B14" s="57" t="s">
        <v>8</v>
      </c>
      <c r="C14" s="1"/>
      <c r="D14" s="174">
        <f>SUM(D15:D19)</f>
        <v>27686.506331256711</v>
      </c>
      <c r="E14" s="174">
        <f>SUM(E15:E19)</f>
        <v>28699.961159999999</v>
      </c>
      <c r="F14" s="161">
        <f t="shared" si="0"/>
        <v>3.6604648366166274E-2</v>
      </c>
      <c r="G14" s="3"/>
      <c r="H14" s="174">
        <f>SUM(H15:H19)</f>
        <v>15011.351600000002</v>
      </c>
      <c r="I14" s="174">
        <f>SUM(I15:I19)</f>
        <v>17560.055700000001</v>
      </c>
      <c r="J14" s="161">
        <f t="shared" si="1"/>
        <v>0.16978511781710573</v>
      </c>
      <c r="K14" s="177"/>
      <c r="L14" s="174">
        <f>SUM(L15:L19)</f>
        <v>8620</v>
      </c>
      <c r="M14" s="174">
        <f>SUM(M15:M19)</f>
        <v>7692</v>
      </c>
      <c r="N14" s="192">
        <f t="shared" si="2"/>
        <v>-0.10765661252900233</v>
      </c>
    </row>
    <row r="15" spans="1:14" x14ac:dyDescent="0.2">
      <c r="C15" s="1" t="s">
        <v>34</v>
      </c>
      <c r="D15" s="175">
        <v>4901.3378300000004</v>
      </c>
      <c r="E15" s="175">
        <v>4496.7738999999992</v>
      </c>
      <c r="F15" s="162">
        <f t="shared" si="0"/>
        <v>-8.2541531319011555E-2</v>
      </c>
      <c r="H15" s="175">
        <v>1343.8751</v>
      </c>
      <c r="I15" s="175">
        <v>1168.0573999999999</v>
      </c>
      <c r="J15" s="162">
        <f t="shared" si="1"/>
        <v>-0.13082889920350491</v>
      </c>
      <c r="K15" s="178"/>
      <c r="L15" s="175">
        <v>6243</v>
      </c>
      <c r="M15" s="175">
        <v>5331</v>
      </c>
      <c r="N15" s="193">
        <f t="shared" si="2"/>
        <v>-0.14608361364728495</v>
      </c>
    </row>
    <row r="16" spans="1:14" x14ac:dyDescent="0.2">
      <c r="C16" s="1" t="s">
        <v>35</v>
      </c>
      <c r="D16" s="175">
        <v>1840.2551100000001</v>
      </c>
      <c r="E16" s="175">
        <v>2037.9937199999999</v>
      </c>
      <c r="F16" s="162">
        <f t="shared" si="0"/>
        <v>0.1074517380364725</v>
      </c>
      <c r="H16" s="175">
        <v>794.10419999999999</v>
      </c>
      <c r="I16" s="175">
        <v>862.07600000000002</v>
      </c>
      <c r="J16" s="162">
        <f t="shared" si="1"/>
        <v>8.5595567936802286E-2</v>
      </c>
      <c r="K16" s="178"/>
      <c r="L16" s="175">
        <v>934</v>
      </c>
      <c r="M16" s="175">
        <v>970</v>
      </c>
      <c r="N16" s="193">
        <f t="shared" si="2"/>
        <v>3.8543897216274089E-2</v>
      </c>
    </row>
    <row r="17" spans="2:14" x14ac:dyDescent="0.2">
      <c r="C17" s="1" t="s">
        <v>36</v>
      </c>
      <c r="D17" s="175">
        <v>5022.0776699999997</v>
      </c>
      <c r="E17" s="175">
        <v>4618.0952800000014</v>
      </c>
      <c r="F17" s="162">
        <f t="shared" si="0"/>
        <v>-8.0441286763292597E-2</v>
      </c>
      <c r="H17" s="175">
        <v>2292.7471999999998</v>
      </c>
      <c r="I17" s="175">
        <v>1904.2892999999999</v>
      </c>
      <c r="J17" s="162">
        <f t="shared" si="1"/>
        <v>-0.16942901511339756</v>
      </c>
      <c r="K17" s="178"/>
      <c r="L17" s="175">
        <v>871</v>
      </c>
      <c r="M17" s="175">
        <v>808</v>
      </c>
      <c r="N17" s="193">
        <f t="shared" si="2"/>
        <v>-7.2330654420206655E-2</v>
      </c>
    </row>
    <row r="18" spans="2:14" x14ac:dyDescent="0.2">
      <c r="C18" s="1" t="s">
        <v>37</v>
      </c>
      <c r="D18" s="175">
        <v>4408.7148900000002</v>
      </c>
      <c r="E18" s="175">
        <v>5094.5239700000002</v>
      </c>
      <c r="F18" s="162">
        <f t="shared" si="0"/>
        <v>0.15555759379123743</v>
      </c>
      <c r="H18" s="175">
        <v>1641.8344</v>
      </c>
      <c r="I18" s="175">
        <v>1763.7433000000001</v>
      </c>
      <c r="J18" s="162">
        <f t="shared" si="1"/>
        <v>7.4251641943913552E-2</v>
      </c>
      <c r="K18" s="178"/>
      <c r="L18" s="175">
        <v>351</v>
      </c>
      <c r="M18" s="175">
        <v>359</v>
      </c>
      <c r="N18" s="193">
        <f t="shared" si="2"/>
        <v>2.2792022792022793E-2</v>
      </c>
    </row>
    <row r="19" spans="2:14" x14ac:dyDescent="0.2">
      <c r="C19" s="1" t="s">
        <v>38</v>
      </c>
      <c r="D19" s="175">
        <v>11514.120831256711</v>
      </c>
      <c r="E19" s="175">
        <v>12452.57429</v>
      </c>
      <c r="F19" s="162">
        <f t="shared" si="0"/>
        <v>8.1504569258620707E-2</v>
      </c>
      <c r="H19" s="175">
        <v>8938.7907000000014</v>
      </c>
      <c r="I19" s="175">
        <v>11861.8897</v>
      </c>
      <c r="J19" s="162">
        <f t="shared" si="1"/>
        <v>0.32701280274970507</v>
      </c>
      <c r="K19" s="178"/>
      <c r="L19" s="175">
        <v>221</v>
      </c>
      <c r="M19" s="175">
        <v>224</v>
      </c>
      <c r="N19" s="193">
        <f t="shared" si="2"/>
        <v>1.3574660633484163E-2</v>
      </c>
    </row>
    <row r="20" spans="2:14" ht="24" customHeight="1" x14ac:dyDescent="0.25">
      <c r="B20" s="57" t="s">
        <v>13</v>
      </c>
      <c r="D20" s="174">
        <f>SUM(D21:D25)</f>
        <v>7906.7289100000007</v>
      </c>
      <c r="E20" s="174">
        <f>SUM(E21:E25)</f>
        <v>8627.5081000000009</v>
      </c>
      <c r="F20" s="161">
        <f t="shared" si="0"/>
        <v>9.1160225449034668E-2</v>
      </c>
      <c r="G20" s="3"/>
      <c r="H20" s="174">
        <f>SUM(H21:H25)</f>
        <v>7533.0257000000011</v>
      </c>
      <c r="I20" s="174">
        <f>SUM(I21:I25)</f>
        <v>7652.9308000000001</v>
      </c>
      <c r="J20" s="161">
        <f t="shared" si="1"/>
        <v>1.5917256196271708E-2</v>
      </c>
      <c r="K20" s="177"/>
      <c r="L20" s="174">
        <f>SUM(L21:L25)</f>
        <v>521</v>
      </c>
      <c r="M20" s="174">
        <f>SUM(M21:M25)</f>
        <v>262</v>
      </c>
      <c r="N20" s="192">
        <f t="shared" si="2"/>
        <v>-0.49712092130518232</v>
      </c>
    </row>
    <row r="21" spans="2:14" x14ac:dyDescent="0.2">
      <c r="C21" s="1" t="s">
        <v>34</v>
      </c>
      <c r="D21" s="175">
        <v>288.89861000000002</v>
      </c>
      <c r="E21" s="175">
        <v>147.60026999999999</v>
      </c>
      <c r="F21" s="162">
        <f t="shared" si="0"/>
        <v>-0.48909318047601552</v>
      </c>
      <c r="H21" s="175">
        <v>181.85980000000001</v>
      </c>
      <c r="I21" s="175">
        <v>83.762500000000003</v>
      </c>
      <c r="J21" s="162">
        <f t="shared" si="1"/>
        <v>-0.53941167866675321</v>
      </c>
      <c r="K21" s="178"/>
      <c r="L21" s="175">
        <v>161</v>
      </c>
      <c r="M21" s="175">
        <v>67</v>
      </c>
      <c r="N21" s="193">
        <f t="shared" si="2"/>
        <v>-0.58385093167701863</v>
      </c>
    </row>
    <row r="22" spans="2:14" x14ac:dyDescent="0.2">
      <c r="C22" s="1" t="s">
        <v>35</v>
      </c>
      <c r="D22" s="175">
        <v>259.98692</v>
      </c>
      <c r="E22" s="175">
        <v>187.47013999999999</v>
      </c>
      <c r="F22" s="162">
        <f t="shared" si="0"/>
        <v>-0.2789247243669028</v>
      </c>
      <c r="H22" s="175">
        <v>131.53440000000001</v>
      </c>
      <c r="I22" s="175">
        <v>138.1806</v>
      </c>
      <c r="J22" s="162">
        <f t="shared" si="1"/>
        <v>5.0528226836477702E-2</v>
      </c>
      <c r="K22" s="178"/>
      <c r="L22" s="175">
        <v>94</v>
      </c>
      <c r="M22" s="175">
        <v>65</v>
      </c>
      <c r="N22" s="193">
        <f t="shared" si="2"/>
        <v>-0.30851063829787234</v>
      </c>
    </row>
    <row r="23" spans="2:14" x14ac:dyDescent="0.2">
      <c r="C23" s="1" t="s">
        <v>36</v>
      </c>
      <c r="D23" s="175">
        <v>206.92753999999999</v>
      </c>
      <c r="E23" s="175">
        <v>162.51685000000001</v>
      </c>
      <c r="F23" s="162">
        <f t="shared" si="0"/>
        <v>-0.21461952333652634</v>
      </c>
      <c r="H23" s="175">
        <v>105.16419999999999</v>
      </c>
      <c r="I23" s="175">
        <v>84.094399999999993</v>
      </c>
      <c r="J23" s="162">
        <f t="shared" si="1"/>
        <v>-0.20035145039851968</v>
      </c>
      <c r="K23" s="178"/>
      <c r="L23" s="175">
        <v>55</v>
      </c>
      <c r="M23" s="175">
        <v>20</v>
      </c>
      <c r="N23" s="193">
        <f t="shared" si="2"/>
        <v>-0.63636363636363635</v>
      </c>
    </row>
    <row r="24" spans="2:14" x14ac:dyDescent="0.2">
      <c r="C24" s="1" t="s">
        <v>37</v>
      </c>
      <c r="D24" s="175">
        <v>700.00530000000003</v>
      </c>
      <c r="E24" s="175">
        <v>506.87983000000003</v>
      </c>
      <c r="F24" s="162">
        <f t="shared" si="0"/>
        <v>-0.27589143967909957</v>
      </c>
      <c r="H24" s="175">
        <v>327.13330000000002</v>
      </c>
      <c r="I24" s="175">
        <v>198.9539</v>
      </c>
      <c r="J24" s="162">
        <f t="shared" si="1"/>
        <v>-0.39182620662586171</v>
      </c>
      <c r="K24" s="178"/>
      <c r="L24" s="175">
        <v>198</v>
      </c>
      <c r="M24" s="175">
        <v>96</v>
      </c>
      <c r="N24" s="193">
        <f t="shared" si="2"/>
        <v>-0.51515151515151514</v>
      </c>
    </row>
    <row r="25" spans="2:14" x14ac:dyDescent="0.2">
      <c r="C25" s="1" t="s">
        <v>38</v>
      </c>
      <c r="D25" s="175">
        <v>6450.9105400000008</v>
      </c>
      <c r="E25" s="175">
        <v>7623.0410100000008</v>
      </c>
      <c r="F25" s="162">
        <f t="shared" si="0"/>
        <v>0.18170000385712989</v>
      </c>
      <c r="H25" s="175">
        <v>6787.3340000000007</v>
      </c>
      <c r="I25" s="175">
        <v>7147.9394000000002</v>
      </c>
      <c r="J25" s="162">
        <f t="shared" si="1"/>
        <v>5.3129166768572079E-2</v>
      </c>
      <c r="K25" s="178"/>
      <c r="L25" s="175">
        <v>13</v>
      </c>
      <c r="M25" s="175">
        <v>14</v>
      </c>
      <c r="N25" s="193">
        <f t="shared" si="2"/>
        <v>7.6923076923076927E-2</v>
      </c>
    </row>
    <row r="26" spans="2:14" ht="21" customHeight="1" x14ac:dyDescent="0.25">
      <c r="B26" s="57" t="s">
        <v>14</v>
      </c>
      <c r="D26" s="174">
        <f>SUM(D27:D31)</f>
        <v>90752.024880517754</v>
      </c>
      <c r="E26" s="174">
        <f>SUM(E27:E31)</f>
        <v>69561.459141772531</v>
      </c>
      <c r="F26" s="161">
        <f t="shared" si="0"/>
        <v>-0.23349964661002645</v>
      </c>
      <c r="G26" s="3"/>
      <c r="H26" s="174">
        <f>SUM(H27:H31)</f>
        <v>62251.903899999998</v>
      </c>
      <c r="I26" s="174">
        <f>SUM(I27:I31)</f>
        <v>49932.618600000002</v>
      </c>
      <c r="J26" s="161">
        <f t="shared" si="1"/>
        <v>-0.19789411292206271</v>
      </c>
      <c r="K26" s="177"/>
      <c r="L26" s="174">
        <f>SUM(L27:L31)</f>
        <v>5119</v>
      </c>
      <c r="M26" s="174">
        <f>SUM(M27:M31)</f>
        <v>3440</v>
      </c>
      <c r="N26" s="192">
        <f t="shared" si="2"/>
        <v>-0.3279937487790584</v>
      </c>
    </row>
    <row r="27" spans="2:14" x14ac:dyDescent="0.2">
      <c r="C27" s="1" t="s">
        <v>34</v>
      </c>
      <c r="D27" s="175">
        <v>4517.8801199999998</v>
      </c>
      <c r="E27" s="175">
        <v>2471.66374</v>
      </c>
      <c r="F27" s="162">
        <f t="shared" si="0"/>
        <v>-0.45291515614628569</v>
      </c>
      <c r="H27" s="175">
        <v>1212.2273</v>
      </c>
      <c r="I27" s="175">
        <v>793.44169999999997</v>
      </c>
      <c r="J27" s="162">
        <f t="shared" si="1"/>
        <v>-0.34546788378714127</v>
      </c>
      <c r="K27" s="178"/>
      <c r="L27" s="175">
        <v>2726</v>
      </c>
      <c r="M27" s="175">
        <v>1702</v>
      </c>
      <c r="N27" s="193">
        <f t="shared" si="2"/>
        <v>-0.37564196625091711</v>
      </c>
    </row>
    <row r="28" spans="2:14" x14ac:dyDescent="0.2">
      <c r="C28" s="1" t="s">
        <v>35</v>
      </c>
      <c r="D28" s="175">
        <v>1478.68787</v>
      </c>
      <c r="E28" s="175">
        <v>832.98471795739147</v>
      </c>
      <c r="F28" s="162">
        <f t="shared" si="0"/>
        <v>-0.4366730566624642</v>
      </c>
      <c r="H28" s="175">
        <v>343.83749999999998</v>
      </c>
      <c r="I28" s="175">
        <v>266.16289999999998</v>
      </c>
      <c r="J28" s="162">
        <f t="shared" si="1"/>
        <v>-0.2259049696440906</v>
      </c>
      <c r="K28" s="178"/>
      <c r="L28" s="175">
        <v>542</v>
      </c>
      <c r="M28" s="175">
        <v>348</v>
      </c>
      <c r="N28" s="193">
        <f t="shared" si="2"/>
        <v>-0.35793357933579334</v>
      </c>
    </row>
    <row r="29" spans="2:14" x14ac:dyDescent="0.2">
      <c r="C29" s="1" t="s">
        <v>36</v>
      </c>
      <c r="D29" s="175">
        <v>473.09877999999998</v>
      </c>
      <c r="E29" s="175">
        <v>369.06432999999998</v>
      </c>
      <c r="F29" s="162">
        <f t="shared" si="0"/>
        <v>-0.21990005977187257</v>
      </c>
      <c r="H29" s="175">
        <v>264.85879999999997</v>
      </c>
      <c r="I29" s="175">
        <v>182.60419999999999</v>
      </c>
      <c r="J29" s="162">
        <f t="shared" si="1"/>
        <v>-0.31056019282727243</v>
      </c>
      <c r="K29" s="178"/>
      <c r="L29" s="175">
        <v>371</v>
      </c>
      <c r="M29" s="175">
        <v>264</v>
      </c>
      <c r="N29" s="193">
        <f t="shared" si="2"/>
        <v>-0.2884097035040431</v>
      </c>
    </row>
    <row r="30" spans="2:14" x14ac:dyDescent="0.2">
      <c r="C30" s="1" t="s">
        <v>37</v>
      </c>
      <c r="D30" s="175">
        <v>9173.6192099999989</v>
      </c>
      <c r="E30" s="175">
        <v>8061.1477165798406</v>
      </c>
      <c r="F30" s="162">
        <f t="shared" si="0"/>
        <v>-0.12126854929922021</v>
      </c>
      <c r="H30" s="175">
        <v>4471.7945</v>
      </c>
      <c r="I30" s="175">
        <v>4218.1094000000003</v>
      </c>
      <c r="J30" s="162">
        <f t="shared" si="1"/>
        <v>-5.6730044280880909E-2</v>
      </c>
      <c r="K30" s="178"/>
      <c r="L30" s="175">
        <v>1078</v>
      </c>
      <c r="M30" s="175">
        <v>760</v>
      </c>
      <c r="N30" s="193">
        <f t="shared" si="2"/>
        <v>-0.29499072356215211</v>
      </c>
    </row>
    <row r="31" spans="2:14" x14ac:dyDescent="0.2">
      <c r="C31" s="1" t="s">
        <v>38</v>
      </c>
      <c r="D31" s="175">
        <v>75108.738900517754</v>
      </c>
      <c r="E31" s="175">
        <v>57826.598637235293</v>
      </c>
      <c r="F31" s="162">
        <f t="shared" si="0"/>
        <v>-0.23009493324302543</v>
      </c>
      <c r="H31" s="175">
        <v>55959.185799999999</v>
      </c>
      <c r="I31" s="175">
        <v>44472.3004</v>
      </c>
      <c r="J31" s="162">
        <f t="shared" si="1"/>
        <v>-0.20527256134595151</v>
      </c>
      <c r="K31" s="178"/>
      <c r="L31" s="175">
        <v>402</v>
      </c>
      <c r="M31" s="175">
        <v>366</v>
      </c>
      <c r="N31" s="193">
        <f t="shared" si="2"/>
        <v>-8.9552238805970144E-2</v>
      </c>
    </row>
    <row r="32" spans="2:14" ht="23.25" customHeight="1" x14ac:dyDescent="0.25">
      <c r="B32" s="57" t="s">
        <v>15</v>
      </c>
      <c r="D32" s="174">
        <f>SUM(D33:D37)</f>
        <v>702.65961000000004</v>
      </c>
      <c r="E32" s="174">
        <f>SUM(E33:E37)</f>
        <v>667.08948999999996</v>
      </c>
      <c r="F32" s="161">
        <f t="shared" si="0"/>
        <v>-5.0622121285724797E-2</v>
      </c>
      <c r="G32" s="3"/>
      <c r="H32" s="174">
        <f>SUM(H33:H37)</f>
        <v>262.24540000000002</v>
      </c>
      <c r="I32" s="174">
        <f>SUM(I33:I37)</f>
        <v>302.27479999999997</v>
      </c>
      <c r="J32" s="161">
        <f t="shared" si="1"/>
        <v>0.15264099961333907</v>
      </c>
      <c r="K32" s="177"/>
      <c r="L32" s="174">
        <f>SUM(L33:L37)</f>
        <v>372</v>
      </c>
      <c r="M32" s="174">
        <f>SUM(M33:M37)</f>
        <v>393</v>
      </c>
      <c r="N32" s="192">
        <f t="shared" si="2"/>
        <v>5.6451612903225805E-2</v>
      </c>
    </row>
    <row r="33" spans="2:14" x14ac:dyDescent="0.2">
      <c r="C33" s="1" t="s">
        <v>34</v>
      </c>
      <c r="D33" s="175">
        <v>275.81851999999998</v>
      </c>
      <c r="E33" s="175">
        <v>331.02332000000001</v>
      </c>
      <c r="F33" s="162">
        <f t="shared" si="0"/>
        <v>0.20014899652133597</v>
      </c>
      <c r="H33" s="175">
        <v>95.276899999999998</v>
      </c>
      <c r="I33" s="175">
        <v>116.2422</v>
      </c>
      <c r="J33" s="162">
        <f t="shared" si="1"/>
        <v>0.22004599226045349</v>
      </c>
      <c r="K33" s="178"/>
      <c r="L33" s="175">
        <v>308</v>
      </c>
      <c r="M33" s="175">
        <v>313</v>
      </c>
      <c r="N33" s="193">
        <f t="shared" si="2"/>
        <v>1.6233766233766232E-2</v>
      </c>
    </row>
    <row r="34" spans="2:14" x14ac:dyDescent="0.2">
      <c r="C34" s="1" t="s">
        <v>35</v>
      </c>
      <c r="D34" s="175">
        <v>110.03318</v>
      </c>
      <c r="E34" s="175">
        <v>181.47246999999999</v>
      </c>
      <c r="F34" s="162">
        <f t="shared" si="0"/>
        <v>0.64925225282046728</v>
      </c>
      <c r="H34" s="175">
        <v>40.494300000000003</v>
      </c>
      <c r="I34" s="175">
        <v>94.26230000000001</v>
      </c>
      <c r="J34" s="162">
        <f t="shared" si="1"/>
        <v>1.3277918126748705</v>
      </c>
      <c r="K34" s="178"/>
      <c r="L34" s="175">
        <v>40</v>
      </c>
      <c r="M34" s="175">
        <v>69</v>
      </c>
      <c r="N34" s="193">
        <f t="shared" si="2"/>
        <v>0.72499999999999998</v>
      </c>
    </row>
    <row r="35" spans="2:14" x14ac:dyDescent="0.2">
      <c r="C35" s="1" t="s">
        <v>36</v>
      </c>
      <c r="D35" s="175">
        <v>65.459469999999996</v>
      </c>
      <c r="E35" s="175">
        <v>34.906950000000002</v>
      </c>
      <c r="F35" s="162">
        <f t="shared" si="0"/>
        <v>-0.46673949544657167</v>
      </c>
      <c r="H35" s="175">
        <v>48.192900000000002</v>
      </c>
      <c r="I35" s="175">
        <v>53.703000000000003</v>
      </c>
      <c r="J35" s="162">
        <f t="shared" si="1"/>
        <v>0.11433426915583003</v>
      </c>
      <c r="K35" s="178"/>
      <c r="L35" s="175">
        <v>17</v>
      </c>
      <c r="M35" s="175">
        <v>5</v>
      </c>
      <c r="N35" s="193">
        <f t="shared" si="2"/>
        <v>-0.70588235294117652</v>
      </c>
    </row>
    <row r="36" spans="2:14" x14ac:dyDescent="0.2">
      <c r="C36" s="1" t="s">
        <v>37</v>
      </c>
      <c r="D36" s="175">
        <v>60.044229999999999</v>
      </c>
      <c r="E36" s="175">
        <v>0</v>
      </c>
      <c r="F36" s="162">
        <f t="shared" si="0"/>
        <v>-1</v>
      </c>
      <c r="H36" s="175">
        <v>19.3507</v>
      </c>
      <c r="I36" s="175">
        <v>4.63</v>
      </c>
      <c r="J36" s="162">
        <f t="shared" si="1"/>
        <v>-0.76073216989566272</v>
      </c>
      <c r="K36" s="178"/>
      <c r="L36" s="175">
        <v>3</v>
      </c>
      <c r="M36" s="175">
        <v>3</v>
      </c>
      <c r="N36" s="193">
        <f t="shared" si="2"/>
        <v>0</v>
      </c>
    </row>
    <row r="37" spans="2:14" x14ac:dyDescent="0.2">
      <c r="C37" s="1" t="s">
        <v>38</v>
      </c>
      <c r="D37" s="175">
        <v>191.30421000000001</v>
      </c>
      <c r="E37" s="159">
        <v>119.68675</v>
      </c>
      <c r="F37" s="162">
        <f>IFERROR((E37-D37)/D37,"")</f>
        <v>-0.37436426516698196</v>
      </c>
      <c r="H37" s="175">
        <v>58.930599999999998</v>
      </c>
      <c r="I37" s="175">
        <v>33.4373</v>
      </c>
      <c r="J37" s="162">
        <f>IFERROR((I37-H37)/H37,"")</f>
        <v>-0.43259868387560957</v>
      </c>
      <c r="K37" s="178"/>
      <c r="L37" s="175">
        <v>4</v>
      </c>
      <c r="M37" s="175">
        <v>3</v>
      </c>
      <c r="N37" s="193">
        <f>IFERROR((M37-L37)/L37,"")</f>
        <v>-0.25</v>
      </c>
    </row>
    <row r="38" spans="2:14" ht="15" thickBot="1" x14ac:dyDescent="0.25">
      <c r="B38" s="8"/>
      <c r="C38" s="8"/>
      <c r="D38" s="8"/>
      <c r="E38" s="228"/>
      <c r="F38" s="8"/>
      <c r="G38" s="8"/>
      <c r="H38" s="73"/>
      <c r="I38" s="179"/>
      <c r="J38" s="8"/>
      <c r="K38" s="73"/>
      <c r="L38" s="73"/>
      <c r="M38" s="179"/>
      <c r="N38" s="8"/>
    </row>
    <row r="39" spans="2:14" x14ac:dyDescent="0.2">
      <c r="E39" s="215"/>
    </row>
    <row r="40" spans="2:14" s="17" customFormat="1" ht="12.75" customHeight="1" x14ac:dyDescent="0.2">
      <c r="B40" s="5"/>
      <c r="C40" s="6" t="s">
        <v>128</v>
      </c>
      <c r="D40" s="5"/>
      <c r="E40" s="5"/>
      <c r="F40" s="5"/>
      <c r="G40" s="5"/>
      <c r="H40" s="5"/>
      <c r="I40" s="5"/>
      <c r="J40" s="5"/>
    </row>
    <row r="41" spans="2:14" x14ac:dyDescent="0.2">
      <c r="B41" s="48"/>
      <c r="C41" s="17" t="s">
        <v>176</v>
      </c>
      <c r="D41" s="5"/>
      <c r="E41" s="5"/>
      <c r="F41" s="5"/>
      <c r="G41" s="5"/>
      <c r="H41" s="5"/>
      <c r="I41" s="5"/>
      <c r="J41" s="5"/>
    </row>
    <row r="42" spans="2:14" x14ac:dyDescent="0.2">
      <c r="B42" s="16"/>
      <c r="C42" s="273" t="s">
        <v>126</v>
      </c>
      <c r="D42" s="273"/>
      <c r="E42" s="273"/>
      <c r="F42" s="273"/>
      <c r="G42" s="273"/>
      <c r="H42" s="273"/>
      <c r="I42" s="273"/>
      <c r="J42" s="273"/>
    </row>
    <row r="43" spans="2:14" x14ac:dyDescent="0.2">
      <c r="B43" s="16"/>
      <c r="C43" s="273"/>
      <c r="D43" s="273"/>
      <c r="E43" s="273"/>
      <c r="F43" s="273"/>
      <c r="G43" s="273"/>
      <c r="H43" s="273"/>
      <c r="I43" s="273"/>
      <c r="J43" s="273"/>
    </row>
    <row r="45" spans="2:14" x14ac:dyDescent="0.2">
      <c r="B45" s="18"/>
    </row>
  </sheetData>
  <mergeCells count="2">
    <mergeCell ref="C42:J43"/>
    <mergeCell ref="C4:N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H33" sqref="H33"/>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202</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1"/>
      <c r="C4" s="284" t="s">
        <v>119</v>
      </c>
      <c r="D4" s="284"/>
      <c r="E4" s="286" t="s">
        <v>120</v>
      </c>
      <c r="F4" s="286"/>
      <c r="G4" s="285" t="s">
        <v>121</v>
      </c>
      <c r="H4" s="285"/>
      <c r="I4" s="286" t="s">
        <v>123</v>
      </c>
      <c r="J4" s="286"/>
      <c r="K4" s="285" t="s">
        <v>122</v>
      </c>
      <c r="L4" s="285"/>
    </row>
    <row r="5" spans="1:15" x14ac:dyDescent="0.25">
      <c r="B5" s="92"/>
      <c r="C5" s="93"/>
      <c r="D5" s="93"/>
      <c r="E5" s="93"/>
      <c r="F5" s="93"/>
      <c r="G5" s="93"/>
      <c r="H5" s="93"/>
      <c r="I5" s="93"/>
      <c r="J5" s="93"/>
      <c r="K5" s="93"/>
      <c r="L5" s="93"/>
    </row>
    <row r="6" spans="1:15" x14ac:dyDescent="0.25">
      <c r="B6" s="92"/>
      <c r="C6" s="281" t="s">
        <v>125</v>
      </c>
      <c r="D6" s="94" t="s">
        <v>56</v>
      </c>
      <c r="E6" s="281" t="s">
        <v>125</v>
      </c>
      <c r="F6" s="94" t="s">
        <v>56</v>
      </c>
      <c r="G6" s="281" t="s">
        <v>125</v>
      </c>
      <c r="H6" s="94" t="s">
        <v>56</v>
      </c>
      <c r="I6" s="281" t="s">
        <v>125</v>
      </c>
      <c r="J6" s="94" t="s">
        <v>56</v>
      </c>
      <c r="K6" s="281" t="s">
        <v>125</v>
      </c>
      <c r="L6" s="93" t="s">
        <v>56</v>
      </c>
    </row>
    <row r="7" spans="1:15" x14ac:dyDescent="0.25">
      <c r="B7" s="95"/>
      <c r="C7" s="287"/>
      <c r="D7" s="96" t="s">
        <v>118</v>
      </c>
      <c r="E7" s="287"/>
      <c r="F7" s="96" t="s">
        <v>118</v>
      </c>
      <c r="G7" s="287"/>
      <c r="H7" s="96" t="s">
        <v>118</v>
      </c>
      <c r="I7" s="287"/>
      <c r="J7" s="96" t="s">
        <v>118</v>
      </c>
      <c r="K7" s="287"/>
      <c r="L7" s="96" t="s">
        <v>118</v>
      </c>
    </row>
    <row r="8" spans="1:15" x14ac:dyDescent="0.25">
      <c r="B8" s="97"/>
      <c r="C8" s="98"/>
      <c r="D8" s="98"/>
      <c r="E8" s="98"/>
      <c r="F8" s="98"/>
      <c r="G8" s="98"/>
      <c r="H8" s="98"/>
      <c r="I8" s="98"/>
      <c r="J8" s="98"/>
      <c r="K8" s="98"/>
      <c r="L8" s="50"/>
    </row>
    <row r="9" spans="1:15" x14ac:dyDescent="0.25">
      <c r="B9" s="99">
        <v>2022</v>
      </c>
      <c r="C9" s="184"/>
      <c r="D9" s="184"/>
      <c r="E9" s="184"/>
      <c r="F9" s="184"/>
      <c r="G9" s="184"/>
      <c r="H9" s="184"/>
      <c r="I9" s="184"/>
      <c r="J9" s="184"/>
      <c r="K9" s="184"/>
      <c r="L9" s="182"/>
    </row>
    <row r="10" spans="1:15" x14ac:dyDescent="0.25">
      <c r="B10" s="100" t="s">
        <v>44</v>
      </c>
      <c r="C10" s="152">
        <v>50205.419300000001</v>
      </c>
      <c r="D10" s="180">
        <v>78672.73406412694</v>
      </c>
      <c r="E10" s="152">
        <v>46478.44</v>
      </c>
      <c r="F10" s="180">
        <v>56579.126799151432</v>
      </c>
      <c r="G10" s="165">
        <v>96683.859299999996</v>
      </c>
      <c r="H10" s="180">
        <v>135251.86086327839</v>
      </c>
      <c r="I10" s="180">
        <v>786.45310000000006</v>
      </c>
      <c r="J10" s="180">
        <v>1128.4653238410931</v>
      </c>
      <c r="K10" s="180">
        <v>50991.8724</v>
      </c>
      <c r="L10" s="180">
        <v>79801.199387968038</v>
      </c>
    </row>
    <row r="11" spans="1:15" x14ac:dyDescent="0.25">
      <c r="B11" s="100" t="s">
        <v>45</v>
      </c>
      <c r="C11" s="212">
        <v>22040.4581</v>
      </c>
      <c r="D11" s="212">
        <v>38653.729586975402</v>
      </c>
      <c r="E11" s="212">
        <v>14633.6697</v>
      </c>
      <c r="F11" s="212">
        <v>12568.136202481221</v>
      </c>
      <c r="G11" s="212">
        <v>36674.127800000002</v>
      </c>
      <c r="H11" s="212">
        <v>51221.86578945662</v>
      </c>
      <c r="I11" s="212">
        <v>1761.4512</v>
      </c>
      <c r="J11" s="212">
        <v>1525.6299592250371</v>
      </c>
      <c r="K11" s="212">
        <v>23801.909299999999</v>
      </c>
      <c r="L11" s="212">
        <v>40179.359546200438</v>
      </c>
    </row>
    <row r="12" spans="1:15" x14ac:dyDescent="0.25">
      <c r="B12" s="100" t="s">
        <v>46</v>
      </c>
      <c r="C12" s="212">
        <v>33248.857600000003</v>
      </c>
      <c r="D12" s="212">
        <v>51804.49253149498</v>
      </c>
      <c r="E12" s="212">
        <v>29097.120800000001</v>
      </c>
      <c r="F12" s="212">
        <v>12720.185096238971</v>
      </c>
      <c r="G12" s="212">
        <v>62345.9784</v>
      </c>
      <c r="H12" s="212">
        <v>64524.677627733952</v>
      </c>
      <c r="I12" s="212">
        <v>2693.6653000000001</v>
      </c>
      <c r="J12" s="212">
        <v>3447.235665398508</v>
      </c>
      <c r="K12" s="212">
        <v>35942.522900000004</v>
      </c>
      <c r="L12" s="212">
        <v>55251.728196893477</v>
      </c>
    </row>
    <row r="13" spans="1:15" x14ac:dyDescent="0.25">
      <c r="B13" s="100" t="s">
        <v>47</v>
      </c>
      <c r="C13" s="212">
        <v>23427.159800000001</v>
      </c>
      <c r="D13" s="212">
        <v>48878.726724159067</v>
      </c>
      <c r="E13" s="212">
        <v>9340.1653999999999</v>
      </c>
      <c r="F13" s="212">
        <v>7340.0176218198312</v>
      </c>
      <c r="G13" s="212">
        <v>32767.325199999999</v>
      </c>
      <c r="H13" s="212">
        <v>56218.744345978906</v>
      </c>
      <c r="I13" s="212">
        <v>1703.1076</v>
      </c>
      <c r="J13" s="212">
        <v>2099.6860417268158</v>
      </c>
      <c r="K13" s="212">
        <v>25130.267400000001</v>
      </c>
      <c r="L13" s="212">
        <v>50978.412765885892</v>
      </c>
      <c r="N13" s="147"/>
      <c r="O13" s="147"/>
    </row>
    <row r="14" spans="1:15" x14ac:dyDescent="0.25">
      <c r="B14" s="100" t="s">
        <v>40</v>
      </c>
      <c r="C14" s="212">
        <v>19460.677500000002</v>
      </c>
      <c r="D14" s="212">
        <v>47459.459936909312</v>
      </c>
      <c r="E14" s="212">
        <v>5256.3049000000001</v>
      </c>
      <c r="F14" s="212">
        <v>10837.742456442469</v>
      </c>
      <c r="G14" s="212">
        <v>24716.982400000001</v>
      </c>
      <c r="H14" s="212">
        <v>58297.202393351778</v>
      </c>
      <c r="I14" s="212">
        <v>1876.6331</v>
      </c>
      <c r="J14" s="212">
        <v>1599.503474522242</v>
      </c>
      <c r="K14" s="212">
        <v>21337.310600000001</v>
      </c>
      <c r="L14" s="212">
        <v>49058.963411431549</v>
      </c>
    </row>
    <row r="15" spans="1:15" x14ac:dyDescent="0.25">
      <c r="B15" s="100" t="s">
        <v>48</v>
      </c>
      <c r="C15" s="212">
        <v>24729.7641</v>
      </c>
      <c r="D15" s="212">
        <v>60987.858388216657</v>
      </c>
      <c r="E15" s="212">
        <v>1740.9780000000001</v>
      </c>
      <c r="F15" s="212">
        <v>5526.2517431313581</v>
      </c>
      <c r="G15" s="212">
        <v>26470.742099999999</v>
      </c>
      <c r="H15" s="212">
        <v>66514.110131348018</v>
      </c>
      <c r="I15" s="212">
        <v>1440.0934999999999</v>
      </c>
      <c r="J15" s="212">
        <v>1387.7760734904889</v>
      </c>
      <c r="K15" s="212">
        <v>26169.857599999999</v>
      </c>
      <c r="L15" s="212">
        <v>62375.634461707152</v>
      </c>
      <c r="N15" s="147"/>
    </row>
    <row r="16" spans="1:15" x14ac:dyDescent="0.25">
      <c r="B16" s="100" t="s">
        <v>49</v>
      </c>
      <c r="C16" s="212">
        <v>27435.602699999999</v>
      </c>
      <c r="D16" s="212">
        <v>62922.187013591283</v>
      </c>
      <c r="E16" s="212">
        <v>6808.1933000000008</v>
      </c>
      <c r="F16" s="212">
        <v>6285.5713622407102</v>
      </c>
      <c r="G16" s="212">
        <v>34243.796000000002</v>
      </c>
      <c r="H16" s="212">
        <v>69207.758375831982</v>
      </c>
      <c r="I16" s="212">
        <v>808.23469999999998</v>
      </c>
      <c r="J16" s="212">
        <v>941.63071512345311</v>
      </c>
      <c r="K16" s="212">
        <v>28243.8374</v>
      </c>
      <c r="L16" s="212">
        <v>63863.817728714726</v>
      </c>
    </row>
    <row r="17" spans="2:15" x14ac:dyDescent="0.25">
      <c r="B17" s="100" t="s">
        <v>50</v>
      </c>
      <c r="C17" s="212">
        <v>40023.044800000003</v>
      </c>
      <c r="D17" s="212">
        <v>73158.93963064409</v>
      </c>
      <c r="E17" s="212">
        <v>18864.085800000001</v>
      </c>
      <c r="F17" s="212">
        <v>15509.92001724804</v>
      </c>
      <c r="G17" s="212">
        <v>58887.130599999997</v>
      </c>
      <c r="H17" s="212">
        <v>88668.859647892139</v>
      </c>
      <c r="I17" s="212">
        <v>1292.8140000000001</v>
      </c>
      <c r="J17" s="212">
        <v>1556.19072631427</v>
      </c>
      <c r="K17" s="212">
        <v>41315.858800000002</v>
      </c>
      <c r="L17" s="212">
        <v>74715.130356958354</v>
      </c>
    </row>
    <row r="18" spans="2:15" x14ac:dyDescent="0.25">
      <c r="B18" s="100" t="s">
        <v>51</v>
      </c>
      <c r="C18" s="212">
        <v>46348.795100000003</v>
      </c>
      <c r="D18" s="212">
        <v>74503.38870220432</v>
      </c>
      <c r="E18" s="212">
        <v>18582.491600000001</v>
      </c>
      <c r="F18" s="212">
        <v>16818.550504683561</v>
      </c>
      <c r="G18" s="212">
        <v>64931.286699999997</v>
      </c>
      <c r="H18" s="212">
        <v>91321.939206887881</v>
      </c>
      <c r="I18" s="212">
        <v>1514.0292999999999</v>
      </c>
      <c r="J18" s="212">
        <v>1948.2419175759919</v>
      </c>
      <c r="K18" s="212">
        <v>47862.824399999998</v>
      </c>
      <c r="L18" s="212">
        <v>76451.630619780306</v>
      </c>
    </row>
    <row r="19" spans="2:15" x14ac:dyDescent="0.25">
      <c r="B19" s="100" t="s">
        <v>52</v>
      </c>
      <c r="C19" s="212">
        <v>45606.943800000001</v>
      </c>
      <c r="D19" s="212">
        <v>78058.394622854146</v>
      </c>
      <c r="E19" s="212">
        <v>29840.936099999999</v>
      </c>
      <c r="F19" s="212">
        <v>29497.623268918371</v>
      </c>
      <c r="G19" s="212">
        <v>75447.8799</v>
      </c>
      <c r="H19" s="212">
        <v>107556.0178917725</v>
      </c>
      <c r="I19" s="212">
        <v>1074.9074000000001</v>
      </c>
      <c r="J19" s="212">
        <v>1174.5780033361971</v>
      </c>
      <c r="K19" s="212">
        <v>46681.851199999997</v>
      </c>
      <c r="L19" s="212">
        <v>79232.972626190342</v>
      </c>
      <c r="N19" s="147"/>
      <c r="O19" s="147"/>
    </row>
    <row r="20" spans="2:15" x14ac:dyDescent="0.25">
      <c r="B20" s="100" t="s">
        <v>53</v>
      </c>
      <c r="C20" s="212"/>
      <c r="D20" s="212"/>
      <c r="E20" s="212"/>
      <c r="F20" s="212"/>
      <c r="G20" s="212"/>
      <c r="H20" s="212"/>
      <c r="I20" s="212"/>
      <c r="J20" s="212"/>
      <c r="K20" s="212"/>
      <c r="L20" s="212"/>
    </row>
    <row r="21" spans="2:15" x14ac:dyDescent="0.25">
      <c r="B21" s="100" t="s">
        <v>54</v>
      </c>
      <c r="C21" s="212"/>
      <c r="D21" s="212"/>
      <c r="E21" s="212"/>
      <c r="F21" s="212"/>
      <c r="G21" s="212"/>
      <c r="H21" s="212"/>
      <c r="I21" s="212"/>
      <c r="J21" s="212"/>
      <c r="K21" s="212"/>
      <c r="L21" s="212"/>
      <c r="N21" s="147"/>
      <c r="O21" s="147"/>
    </row>
    <row r="22" spans="2:15" x14ac:dyDescent="0.25">
      <c r="B22" s="101" t="s">
        <v>55</v>
      </c>
      <c r="C22" s="155">
        <f>SUM(C10:C21)</f>
        <v>332526.72279999999</v>
      </c>
      <c r="D22" s="155">
        <f t="shared" ref="D22:L22" si="0">SUM(D10:D21)</f>
        <v>615099.91120117623</v>
      </c>
      <c r="E22" s="155">
        <f t="shared" si="0"/>
        <v>180642.38560000001</v>
      </c>
      <c r="F22" s="155">
        <f t="shared" si="0"/>
        <v>173683.12507235596</v>
      </c>
      <c r="G22" s="155">
        <f>SUM(G10:G21)</f>
        <v>513169.10839999997</v>
      </c>
      <c r="H22" s="155">
        <f>SUM(H10:H21)</f>
        <v>788783.03627353208</v>
      </c>
      <c r="I22" s="155">
        <f t="shared" si="0"/>
        <v>14951.389200000001</v>
      </c>
      <c r="J22" s="155">
        <f t="shared" si="0"/>
        <v>16808.937900554098</v>
      </c>
      <c r="K22" s="155">
        <f t="shared" si="0"/>
        <v>347478.11199999996</v>
      </c>
      <c r="L22" s="155">
        <f t="shared" si="0"/>
        <v>631908.84910173016</v>
      </c>
      <c r="M22" s="155"/>
    </row>
    <row r="23" spans="2:15" x14ac:dyDescent="0.25">
      <c r="B23" s="100"/>
      <c r="C23" s="180"/>
      <c r="D23" s="180"/>
      <c r="E23" s="180"/>
      <c r="F23" s="180"/>
      <c r="G23" s="180"/>
      <c r="H23" s="180"/>
      <c r="I23" s="180"/>
      <c r="J23" s="180"/>
      <c r="K23" s="180"/>
      <c r="L23" s="181"/>
    </row>
    <row r="24" spans="2:15" x14ac:dyDescent="0.25">
      <c r="B24" s="99">
        <v>2021</v>
      </c>
      <c r="C24" s="180"/>
      <c r="D24" s="180"/>
      <c r="E24" s="180"/>
      <c r="F24" s="180"/>
      <c r="G24" s="180"/>
      <c r="H24" s="180"/>
      <c r="I24" s="180"/>
      <c r="J24" s="180"/>
      <c r="K24" s="180"/>
      <c r="L24" s="182"/>
    </row>
    <row r="25" spans="2:15" x14ac:dyDescent="0.25">
      <c r="B25" s="100" t="s">
        <v>44</v>
      </c>
      <c r="C25" s="183">
        <v>57218.080399999999</v>
      </c>
      <c r="D25" s="183">
        <v>72847.199620232495</v>
      </c>
      <c r="E25" s="183">
        <v>57961.917699999998</v>
      </c>
      <c r="F25" s="183">
        <v>57014.401919314332</v>
      </c>
      <c r="G25" s="183">
        <v>115179.9981</v>
      </c>
      <c r="H25" s="183">
        <v>129861.6015395468</v>
      </c>
      <c r="I25" s="183">
        <v>1392.5842</v>
      </c>
      <c r="J25" s="183">
        <v>738.74380159959753</v>
      </c>
      <c r="K25" s="183">
        <v>58610.664599999996</v>
      </c>
      <c r="L25" s="182">
        <v>73585.943421832097</v>
      </c>
      <c r="N25" s="147"/>
      <c r="O25" s="147"/>
    </row>
    <row r="26" spans="2:15" x14ac:dyDescent="0.25">
      <c r="B26" s="100" t="s">
        <v>45</v>
      </c>
      <c r="C26" s="183">
        <v>18322.412</v>
      </c>
      <c r="D26" s="183">
        <v>31753.084210000001</v>
      </c>
      <c r="E26" s="183">
        <v>7810.6048000000001</v>
      </c>
      <c r="F26" s="183">
        <v>8285.9945194179618</v>
      </c>
      <c r="G26" s="183">
        <v>26133.016800000001</v>
      </c>
      <c r="H26" s="183">
        <v>40039.078729417961</v>
      </c>
      <c r="I26" s="183">
        <v>1664.1633999999999</v>
      </c>
      <c r="J26" s="183">
        <v>1648.28297</v>
      </c>
      <c r="K26" s="183">
        <v>19986.575400000002</v>
      </c>
      <c r="L26" s="182">
        <v>33401.367180000001</v>
      </c>
    </row>
    <row r="27" spans="2:15" x14ac:dyDescent="0.25">
      <c r="B27" s="100" t="s">
        <v>46</v>
      </c>
      <c r="C27" s="183">
        <v>29299.4427</v>
      </c>
      <c r="D27" s="183">
        <v>43948.337156185968</v>
      </c>
      <c r="E27" s="183">
        <v>32052.7709</v>
      </c>
      <c r="F27" s="183">
        <v>15013.16939609654</v>
      </c>
      <c r="G27" s="183">
        <v>61352.213600000003</v>
      </c>
      <c r="H27" s="183">
        <v>58961.506552282503</v>
      </c>
      <c r="I27" s="183">
        <v>2741.5174999999999</v>
      </c>
      <c r="J27" s="183">
        <v>3055.246776676936</v>
      </c>
      <c r="K27" s="183">
        <v>32040.960200000001</v>
      </c>
      <c r="L27" s="181">
        <v>47003.583932862901</v>
      </c>
    </row>
    <row r="28" spans="2:15" x14ac:dyDescent="0.25">
      <c r="B28" s="100" t="s">
        <v>47</v>
      </c>
      <c r="C28" s="183">
        <v>33212.280599999998</v>
      </c>
      <c r="D28" s="183">
        <v>45455.673677380852</v>
      </c>
      <c r="E28" s="183">
        <v>26281.722900000001</v>
      </c>
      <c r="F28" s="183">
        <v>13925.44965686447</v>
      </c>
      <c r="G28" s="183">
        <v>59494.003499999999</v>
      </c>
      <c r="H28" s="183">
        <v>59381.12333424532</v>
      </c>
      <c r="I28" s="183">
        <v>1610.0528999999999</v>
      </c>
      <c r="J28" s="183">
        <v>1263.3113973047141</v>
      </c>
      <c r="K28" s="183">
        <v>34822.333500000001</v>
      </c>
      <c r="L28" s="181">
        <v>46718.985074685574</v>
      </c>
    </row>
    <row r="29" spans="2:15" x14ac:dyDescent="0.25">
      <c r="B29" s="100" t="s">
        <v>40</v>
      </c>
      <c r="C29" s="183">
        <v>17837.972900000001</v>
      </c>
      <c r="D29" s="183">
        <v>39764.385259475217</v>
      </c>
      <c r="E29" s="183">
        <v>1462.1415999999999</v>
      </c>
      <c r="F29" s="183">
        <v>2473.2517021365961</v>
      </c>
      <c r="G29" s="183">
        <v>19300.1145</v>
      </c>
      <c r="H29" s="183">
        <v>42237.63696161181</v>
      </c>
      <c r="I29" s="183">
        <v>999.01730000000009</v>
      </c>
      <c r="J29" s="183">
        <v>848.77828999999997</v>
      </c>
      <c r="K29" s="183">
        <v>18836.9902</v>
      </c>
      <c r="L29" s="181">
        <v>40613.163549475219</v>
      </c>
    </row>
    <row r="30" spans="2:15" x14ac:dyDescent="0.25">
      <c r="B30" s="100" t="s">
        <v>48</v>
      </c>
      <c r="C30" s="183">
        <v>24690.959900000002</v>
      </c>
      <c r="D30" s="183">
        <v>51356.770700879853</v>
      </c>
      <c r="E30" s="183">
        <v>3045.0801000000001</v>
      </c>
      <c r="F30" s="183">
        <v>4023.9825500000002</v>
      </c>
      <c r="G30" s="183">
        <v>27736.04</v>
      </c>
      <c r="H30" s="183">
        <v>55380.753250879839</v>
      </c>
      <c r="I30" s="183">
        <v>1115.1581000000001</v>
      </c>
      <c r="J30" s="183">
        <v>767.13432999999998</v>
      </c>
      <c r="K30" s="183">
        <v>25806.117999999999</v>
      </c>
      <c r="L30" s="181">
        <v>52123.90503087984</v>
      </c>
    </row>
    <row r="31" spans="2:15" x14ac:dyDescent="0.25">
      <c r="B31" s="100" t="s">
        <v>49</v>
      </c>
      <c r="C31" s="183">
        <v>27233.8891</v>
      </c>
      <c r="D31" s="183">
        <v>60457.087749999999</v>
      </c>
      <c r="E31" s="183">
        <v>7819.6980999999996</v>
      </c>
      <c r="F31" s="183">
        <v>7304.4699700000001</v>
      </c>
      <c r="G31" s="183">
        <v>35053.587200000002</v>
      </c>
      <c r="H31" s="183">
        <v>67761.557719999997</v>
      </c>
      <c r="I31" s="183">
        <v>1574.2079000000001</v>
      </c>
      <c r="J31" s="183">
        <v>1061.0099700000001</v>
      </c>
      <c r="K31" s="183">
        <v>28808.097000000002</v>
      </c>
      <c r="L31" s="181">
        <v>61518.097719999998</v>
      </c>
    </row>
    <row r="32" spans="2:15" x14ac:dyDescent="0.25">
      <c r="B32" s="100" t="s">
        <v>50</v>
      </c>
      <c r="C32" s="183">
        <v>39224.5219</v>
      </c>
      <c r="D32" s="183">
        <v>76029.995222093916</v>
      </c>
      <c r="E32" s="183">
        <v>11225.6252</v>
      </c>
      <c r="F32" s="183">
        <v>10350.06099179838</v>
      </c>
      <c r="G32" s="183">
        <v>50450.147100000002</v>
      </c>
      <c r="H32" s="183">
        <v>86380.056213892298</v>
      </c>
      <c r="I32" s="183">
        <v>1107.4865</v>
      </c>
      <c r="J32" s="183">
        <v>619.82050000000004</v>
      </c>
      <c r="K32" s="183">
        <v>40332.008399999999</v>
      </c>
      <c r="L32" s="181">
        <v>76649.815722093917</v>
      </c>
    </row>
    <row r="33" spans="1:15" x14ac:dyDescent="0.25">
      <c r="B33" s="100" t="s">
        <v>51</v>
      </c>
      <c r="C33" s="183">
        <v>43960.371299999999</v>
      </c>
      <c r="D33" s="183">
        <v>67862.458705540732</v>
      </c>
      <c r="E33" s="183">
        <v>23312.253700000001</v>
      </c>
      <c r="F33" s="183">
        <v>16605.750800000002</v>
      </c>
      <c r="G33" s="183">
        <v>67272.625</v>
      </c>
      <c r="H33" s="183">
        <v>84468.209505540741</v>
      </c>
      <c r="I33" s="183">
        <v>1612.2891</v>
      </c>
      <c r="J33" s="183">
        <v>1355.16896477506</v>
      </c>
      <c r="K33" s="183">
        <v>45572.660400000001</v>
      </c>
      <c r="L33" s="181">
        <v>69217.627670315793</v>
      </c>
    </row>
    <row r="34" spans="1:15" x14ac:dyDescent="0.25">
      <c r="B34" s="100" t="s">
        <v>52</v>
      </c>
      <c r="C34" s="183">
        <v>45184.708100000003</v>
      </c>
      <c r="D34" s="183">
        <v>81310.979594247314</v>
      </c>
      <c r="E34" s="183">
        <v>39873.818500000001</v>
      </c>
      <c r="F34" s="183">
        <v>45736.940137527141</v>
      </c>
      <c r="G34" s="183">
        <v>85058.526599999997</v>
      </c>
      <c r="H34" s="183">
        <v>127047.9197317745</v>
      </c>
      <c r="I34" s="183">
        <v>3258.6895</v>
      </c>
      <c r="J34" s="183">
        <v>2556.8641138692051</v>
      </c>
      <c r="K34" s="183">
        <v>48443.397599999997</v>
      </c>
      <c r="L34" s="181">
        <v>83867.843708116518</v>
      </c>
    </row>
    <row r="35" spans="1:15" x14ac:dyDescent="0.25">
      <c r="B35" s="100" t="s">
        <v>53</v>
      </c>
      <c r="C35" s="183">
        <v>42729.0648</v>
      </c>
      <c r="D35" s="183">
        <v>78471.508696819845</v>
      </c>
      <c r="E35" s="183">
        <v>23118.901000000002</v>
      </c>
      <c r="F35" s="183">
        <v>26535.180073489861</v>
      </c>
      <c r="G35" s="183">
        <v>65847.965800000005</v>
      </c>
      <c r="H35" s="183">
        <v>105006.6887703097</v>
      </c>
      <c r="I35" s="183">
        <v>1802.3104000000001</v>
      </c>
      <c r="J35" s="183">
        <v>1174.7320074260001</v>
      </c>
      <c r="K35" s="183">
        <v>44531.375200000002</v>
      </c>
      <c r="L35" s="181">
        <v>79646.240704245836</v>
      </c>
    </row>
    <row r="36" spans="1:15" x14ac:dyDescent="0.25">
      <c r="B36" s="100" t="s">
        <v>54</v>
      </c>
      <c r="C36" s="183">
        <v>15364.718500000001</v>
      </c>
      <c r="D36" s="183">
        <v>42479.704057577532</v>
      </c>
      <c r="E36" s="183">
        <v>9445.5622000000003</v>
      </c>
      <c r="F36" s="183">
        <v>10185.046388485849</v>
      </c>
      <c r="G36" s="183">
        <v>24810.280699999999</v>
      </c>
      <c r="H36" s="183">
        <v>52664.750446063394</v>
      </c>
      <c r="I36" s="183">
        <v>819.56550000000004</v>
      </c>
      <c r="J36" s="183">
        <v>1040.9327909487861</v>
      </c>
      <c r="K36" s="183">
        <v>16184.284</v>
      </c>
      <c r="L36" s="181">
        <v>43520.636848526323</v>
      </c>
      <c r="N36" s="147"/>
      <c r="O36" s="147"/>
    </row>
    <row r="37" spans="1:15" x14ac:dyDescent="0.25">
      <c r="B37" s="101" t="s">
        <v>55</v>
      </c>
      <c r="C37" s="184">
        <f t="shared" ref="C37:L37" si="1">SUM(C25:C36)</f>
        <v>394278.42219999997</v>
      </c>
      <c r="D37" s="184">
        <f t="shared" si="1"/>
        <v>691737.18465043372</v>
      </c>
      <c r="E37" s="184">
        <f t="shared" si="1"/>
        <v>243410.09669999999</v>
      </c>
      <c r="F37" s="184">
        <f t="shared" si="1"/>
        <v>217453.69810513116</v>
      </c>
      <c r="G37" s="184">
        <f>SUM(G25:G36)</f>
        <v>637688.51890000002</v>
      </c>
      <c r="H37" s="184">
        <f t="shared" si="1"/>
        <v>909190.88275556487</v>
      </c>
      <c r="I37" s="184">
        <f t="shared" si="1"/>
        <v>19697.042299999997</v>
      </c>
      <c r="J37" s="184">
        <f t="shared" si="1"/>
        <v>16130.025912600298</v>
      </c>
      <c r="K37" s="184">
        <f t="shared" si="1"/>
        <v>413975.4645</v>
      </c>
      <c r="L37" s="184">
        <f t="shared" si="1"/>
        <v>707867.21056303405</v>
      </c>
    </row>
    <row r="38" spans="1:15" ht="15.75" thickBot="1" x14ac:dyDescent="0.3">
      <c r="A38" s="27"/>
      <c r="B38" s="102"/>
      <c r="C38" s="102"/>
      <c r="D38" s="102"/>
      <c r="E38" s="102"/>
      <c r="F38" s="102"/>
      <c r="G38" s="103"/>
      <c r="H38" s="103"/>
      <c r="I38" s="102"/>
      <c r="J38" s="102"/>
      <c r="K38" s="102"/>
      <c r="L38" s="144"/>
    </row>
    <row r="39" spans="1:15" x14ac:dyDescent="0.25">
      <c r="A39" s="5"/>
      <c r="B39" s="6" t="s">
        <v>128</v>
      </c>
      <c r="C39" s="5"/>
      <c r="D39" s="5"/>
      <c r="E39" s="5"/>
      <c r="F39" s="5"/>
      <c r="G39" s="10" t="s">
        <v>41</v>
      </c>
      <c r="H39" s="5"/>
      <c r="I39" s="5"/>
      <c r="J39" s="5"/>
      <c r="K39" s="5"/>
      <c r="L39" s="5"/>
    </row>
    <row r="40" spans="1:15" x14ac:dyDescent="0.25">
      <c r="A40" s="48"/>
      <c r="B40" s="17" t="s">
        <v>176</v>
      </c>
      <c r="C40" s="5"/>
      <c r="D40" s="5"/>
      <c r="E40" s="5"/>
      <c r="F40" s="5"/>
      <c r="G40" s="5"/>
      <c r="H40" s="5"/>
      <c r="I40" s="5"/>
      <c r="J40" s="5"/>
      <c r="K40" s="5"/>
      <c r="L40" s="5"/>
    </row>
    <row r="41" spans="1:15" x14ac:dyDescent="0.25">
      <c r="A41" s="16"/>
      <c r="B41" s="273" t="s">
        <v>126</v>
      </c>
      <c r="C41" s="273"/>
      <c r="D41" s="273"/>
      <c r="E41" s="273"/>
      <c r="F41" s="273"/>
      <c r="G41" s="273"/>
      <c r="H41" s="273"/>
      <c r="I41" s="273"/>
      <c r="J41" s="273"/>
      <c r="K41" s="273"/>
      <c r="L41" s="273"/>
    </row>
    <row r="42" spans="1:15" x14ac:dyDescent="0.25">
      <c r="A42" s="16"/>
      <c r="B42" s="273"/>
      <c r="C42" s="273"/>
      <c r="D42" s="273"/>
      <c r="E42" s="273"/>
      <c r="F42" s="273"/>
      <c r="G42" s="273"/>
      <c r="H42" s="273"/>
      <c r="I42" s="273"/>
      <c r="J42" s="273"/>
      <c r="K42" s="273"/>
      <c r="L42" s="273"/>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B41:L42"/>
    <mergeCell ref="C6:C7"/>
    <mergeCell ref="E6:E7"/>
    <mergeCell ref="G6:G7"/>
    <mergeCell ref="I6:I7"/>
    <mergeCell ref="K6:K7"/>
    <mergeCell ref="C4:D4"/>
    <mergeCell ref="K4:L4"/>
    <mergeCell ref="I4:J4"/>
    <mergeCell ref="G4:H4"/>
    <mergeCell ref="E4:F4"/>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140</v>
      </c>
    </row>
    <row r="2" spans="5:18" ht="15" x14ac:dyDescent="0.25">
      <c r="E2" s="187"/>
    </row>
    <row r="3" spans="5:18" ht="15" x14ac:dyDescent="0.25">
      <c r="E3" s="188" t="s">
        <v>32</v>
      </c>
      <c r="F3" s="1" t="s">
        <v>141</v>
      </c>
    </row>
    <row r="4" spans="5:18" ht="15" x14ac:dyDescent="0.25">
      <c r="E4" s="188"/>
    </row>
    <row r="5" spans="5:18" ht="15" x14ac:dyDescent="0.25">
      <c r="E5" s="188" t="s">
        <v>6</v>
      </c>
      <c r="F5" s="1" t="s">
        <v>142</v>
      </c>
    </row>
    <row r="6" spans="5:18" ht="15" x14ac:dyDescent="0.25">
      <c r="E6" s="188"/>
    </row>
    <row r="7" spans="5:18" ht="15" x14ac:dyDescent="0.25">
      <c r="E7" s="188" t="s">
        <v>7</v>
      </c>
      <c r="F7" s="1" t="s">
        <v>143</v>
      </c>
    </row>
    <row r="8" spans="5:18" ht="15" x14ac:dyDescent="0.25">
      <c r="E8" s="189"/>
    </row>
    <row r="9" spans="5:18" ht="15" x14ac:dyDescent="0.25">
      <c r="E9" s="187" t="s">
        <v>144</v>
      </c>
      <c r="F9" s="190" t="s">
        <v>145</v>
      </c>
    </row>
    <row r="10" spans="5:18" ht="15" x14ac:dyDescent="0.25">
      <c r="E10" s="187"/>
    </row>
    <row r="11" spans="5:18" ht="15" x14ac:dyDescent="0.25">
      <c r="E11" s="187" t="s">
        <v>56</v>
      </c>
      <c r="F11" s="1" t="s">
        <v>149</v>
      </c>
    </row>
    <row r="12" spans="5:18" ht="15" x14ac:dyDescent="0.25">
      <c r="E12" s="187"/>
      <c r="F12" s="15"/>
      <c r="G12" s="15"/>
      <c r="H12" s="15"/>
      <c r="I12" s="15"/>
      <c r="J12" s="15"/>
      <c r="K12" s="15"/>
      <c r="L12" s="15"/>
      <c r="M12" s="15"/>
      <c r="N12" s="15"/>
      <c r="O12" s="15"/>
      <c r="P12" s="15"/>
      <c r="Q12" s="15"/>
      <c r="R12" s="15"/>
    </row>
    <row r="13" spans="5:18" ht="15" x14ac:dyDescent="0.25">
      <c r="E13" s="187" t="s">
        <v>146</v>
      </c>
      <c r="F13" s="1" t="s">
        <v>147</v>
      </c>
    </row>
    <row r="14" spans="5:18" x14ac:dyDescent="0.2">
      <c r="E14" s="191"/>
    </row>
    <row r="15" spans="5:18" ht="15" x14ac:dyDescent="0.25">
      <c r="E15" s="3" t="s">
        <v>57</v>
      </c>
      <c r="F15" s="208" t="s">
        <v>150</v>
      </c>
    </row>
    <row r="16" spans="5:18" x14ac:dyDescent="0.2">
      <c r="E16" s="25"/>
    </row>
    <row r="17" spans="5:18" x14ac:dyDescent="0.2">
      <c r="E17" s="25"/>
      <c r="F17" s="44"/>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70"/>
      <c r="F22" s="270"/>
      <c r="G22" s="270"/>
      <c r="H22" s="270"/>
      <c r="I22" s="270"/>
      <c r="J22" s="270"/>
      <c r="K22" s="270"/>
      <c r="L22" s="270"/>
      <c r="M22" s="270"/>
      <c r="N22" s="270"/>
      <c r="O22" s="270"/>
      <c r="P22" s="270"/>
      <c r="Q22" s="270"/>
      <c r="R22" s="270"/>
    </row>
    <row r="23" spans="5:18" x14ac:dyDescent="0.2">
      <c r="E23" s="270"/>
      <c r="F23" s="270"/>
      <c r="G23" s="270"/>
      <c r="H23" s="270"/>
      <c r="I23" s="270"/>
      <c r="J23" s="270"/>
      <c r="K23" s="270"/>
      <c r="L23" s="270"/>
      <c r="M23" s="270"/>
      <c r="N23" s="270"/>
      <c r="O23" s="270"/>
      <c r="P23" s="270"/>
      <c r="Q23" s="270"/>
      <c r="R23" s="270"/>
    </row>
    <row r="24" spans="5:18" x14ac:dyDescent="0.2">
      <c r="E24" s="270"/>
      <c r="F24" s="270"/>
      <c r="G24" s="270"/>
      <c r="H24" s="270"/>
      <c r="I24" s="270"/>
      <c r="J24" s="270"/>
      <c r="K24" s="270"/>
      <c r="L24" s="270"/>
      <c r="M24" s="270"/>
      <c r="N24" s="270"/>
      <c r="O24" s="270"/>
      <c r="P24" s="270"/>
      <c r="Q24" s="270"/>
      <c r="R24" s="270"/>
    </row>
    <row r="25" spans="5:18" x14ac:dyDescent="0.2">
      <c r="E25" s="270"/>
      <c r="F25" s="270"/>
      <c r="G25" s="270"/>
      <c r="H25" s="270"/>
      <c r="I25" s="270"/>
      <c r="J25" s="270"/>
      <c r="K25" s="270"/>
      <c r="L25" s="270"/>
      <c r="M25" s="270"/>
      <c r="N25" s="270"/>
      <c r="O25" s="270"/>
      <c r="P25" s="270"/>
      <c r="Q25" s="270"/>
      <c r="R25" s="270"/>
    </row>
    <row r="26" spans="5:18" x14ac:dyDescent="0.2">
      <c r="E26" s="270"/>
      <c r="F26" s="270"/>
      <c r="G26" s="270"/>
      <c r="H26" s="270"/>
      <c r="I26" s="270"/>
      <c r="J26" s="270"/>
      <c r="K26" s="270"/>
      <c r="L26" s="270"/>
      <c r="M26" s="270"/>
      <c r="N26" s="270"/>
      <c r="O26" s="270"/>
      <c r="P26" s="270"/>
      <c r="Q26" s="270"/>
      <c r="R26" s="270"/>
    </row>
    <row r="27" spans="5:18" x14ac:dyDescent="0.2">
      <c r="E27" s="270"/>
      <c r="F27" s="270"/>
      <c r="G27" s="270"/>
      <c r="H27" s="270"/>
      <c r="I27" s="270"/>
      <c r="J27" s="270"/>
      <c r="K27" s="270"/>
      <c r="L27" s="270"/>
      <c r="M27" s="270"/>
      <c r="N27" s="270"/>
      <c r="O27" s="270"/>
      <c r="P27" s="270"/>
      <c r="Q27" s="270"/>
      <c r="R27" s="270"/>
    </row>
    <row r="28" spans="5:18" x14ac:dyDescent="0.2">
      <c r="E28" s="270"/>
      <c r="F28" s="270"/>
      <c r="G28" s="270"/>
      <c r="H28" s="270"/>
      <c r="I28" s="270"/>
      <c r="J28" s="270"/>
      <c r="K28" s="270"/>
      <c r="L28" s="270"/>
      <c r="M28" s="270"/>
      <c r="N28" s="270"/>
      <c r="O28" s="270"/>
      <c r="P28" s="270"/>
      <c r="Q28" s="270"/>
      <c r="R28" s="270"/>
    </row>
    <row r="29" spans="5:18" x14ac:dyDescent="0.2">
      <c r="E29" s="270"/>
      <c r="F29" s="270"/>
      <c r="G29" s="270"/>
      <c r="H29" s="270"/>
      <c r="I29" s="270"/>
      <c r="J29" s="270"/>
      <c r="K29" s="270"/>
      <c r="L29" s="270"/>
      <c r="M29" s="270"/>
      <c r="N29" s="270"/>
      <c r="O29" s="270"/>
      <c r="P29" s="270"/>
      <c r="Q29" s="270"/>
      <c r="R29" s="270"/>
    </row>
    <row r="30" spans="5:18" x14ac:dyDescent="0.2">
      <c r="E30" s="270"/>
      <c r="F30" s="270"/>
      <c r="G30" s="270"/>
      <c r="H30" s="270"/>
      <c r="I30" s="270"/>
      <c r="J30" s="270"/>
      <c r="K30" s="270"/>
      <c r="L30" s="270"/>
      <c r="M30" s="270"/>
      <c r="N30" s="270"/>
      <c r="O30" s="270"/>
      <c r="P30" s="270"/>
      <c r="Q30" s="270"/>
      <c r="R30" s="270"/>
    </row>
    <row r="31" spans="5:18" x14ac:dyDescent="0.2">
      <c r="E31" s="270"/>
      <c r="F31" s="270"/>
      <c r="G31" s="270"/>
      <c r="H31" s="270"/>
      <c r="I31" s="270"/>
      <c r="J31" s="270"/>
      <c r="K31" s="270"/>
      <c r="L31" s="270"/>
      <c r="M31" s="270"/>
      <c r="N31" s="270"/>
      <c r="O31" s="270"/>
      <c r="P31" s="270"/>
      <c r="Q31" s="270"/>
      <c r="R31" s="270"/>
    </row>
    <row r="32" spans="5:18" x14ac:dyDescent="0.2">
      <c r="E32" s="270"/>
      <c r="F32" s="270"/>
      <c r="G32" s="270"/>
      <c r="H32" s="270"/>
      <c r="I32" s="270"/>
      <c r="J32" s="270"/>
      <c r="K32" s="270"/>
      <c r="L32" s="270"/>
      <c r="M32" s="270"/>
      <c r="N32" s="270"/>
      <c r="O32" s="270"/>
      <c r="P32" s="270"/>
      <c r="Q32" s="270"/>
      <c r="R32" s="270"/>
    </row>
    <row r="33" spans="5:18" x14ac:dyDescent="0.2">
      <c r="E33" s="270"/>
      <c r="F33" s="270"/>
      <c r="G33" s="270"/>
      <c r="H33" s="270"/>
      <c r="I33" s="270"/>
      <c r="J33" s="270"/>
      <c r="K33" s="270"/>
      <c r="L33" s="270"/>
      <c r="M33" s="270"/>
      <c r="N33" s="270"/>
      <c r="O33" s="270"/>
      <c r="P33" s="270"/>
      <c r="Q33" s="270"/>
      <c r="R33" s="270"/>
    </row>
    <row r="34" spans="5:18" x14ac:dyDescent="0.2">
      <c r="E34" s="270"/>
      <c r="F34" s="270"/>
      <c r="G34" s="270"/>
      <c r="H34" s="270"/>
      <c r="I34" s="270"/>
      <c r="J34" s="270"/>
      <c r="K34" s="270"/>
      <c r="L34" s="270"/>
      <c r="M34" s="270"/>
      <c r="N34" s="270"/>
      <c r="O34" s="270"/>
      <c r="P34" s="270"/>
      <c r="Q34" s="270"/>
      <c r="R34" s="270"/>
    </row>
    <row r="35" spans="5:18" x14ac:dyDescent="0.2">
      <c r="E35" s="270"/>
      <c r="F35" s="270"/>
      <c r="G35" s="270"/>
      <c r="H35" s="270"/>
      <c r="I35" s="270"/>
      <c r="J35" s="270"/>
      <c r="K35" s="270"/>
      <c r="L35" s="270"/>
      <c r="M35" s="270"/>
      <c r="N35" s="270"/>
      <c r="O35" s="270"/>
      <c r="P35" s="270"/>
      <c r="Q35" s="270"/>
      <c r="R35" s="270"/>
    </row>
    <row r="36" spans="5:18" x14ac:dyDescent="0.2">
      <c r="E36" s="270"/>
      <c r="F36" s="270"/>
      <c r="G36" s="270"/>
      <c r="H36" s="270"/>
      <c r="I36" s="270"/>
      <c r="J36" s="270"/>
      <c r="K36" s="270"/>
      <c r="L36" s="270"/>
      <c r="M36" s="270"/>
      <c r="N36" s="270"/>
      <c r="O36" s="270"/>
      <c r="P36" s="270"/>
      <c r="Q36" s="270"/>
      <c r="R36" s="270"/>
    </row>
    <row r="37" spans="5:18" x14ac:dyDescent="0.2">
      <c r="E37" s="270"/>
      <c r="F37" s="270"/>
      <c r="G37" s="270"/>
      <c r="H37" s="270"/>
      <c r="I37" s="270"/>
      <c r="J37" s="270"/>
      <c r="K37" s="270"/>
      <c r="L37" s="270"/>
      <c r="M37" s="270"/>
      <c r="N37" s="270"/>
      <c r="O37" s="270"/>
      <c r="P37" s="270"/>
      <c r="Q37" s="270"/>
      <c r="R37" s="270"/>
    </row>
    <row r="38" spans="5:18" x14ac:dyDescent="0.2">
      <c r="E38" s="270"/>
      <c r="F38" s="270"/>
      <c r="G38" s="270"/>
      <c r="H38" s="270"/>
      <c r="I38" s="270"/>
      <c r="J38" s="270"/>
      <c r="K38" s="270"/>
      <c r="L38" s="270"/>
      <c r="M38" s="270"/>
      <c r="N38" s="270"/>
      <c r="O38" s="270"/>
      <c r="P38" s="270"/>
      <c r="Q38" s="270"/>
      <c r="R38" s="270"/>
    </row>
    <row r="39" spans="5:18" x14ac:dyDescent="0.2">
      <c r="E39" s="270"/>
      <c r="F39" s="270"/>
      <c r="G39" s="270"/>
      <c r="H39" s="270"/>
      <c r="I39" s="270"/>
      <c r="J39" s="270"/>
      <c r="K39" s="270"/>
      <c r="L39" s="270"/>
      <c r="M39" s="270"/>
      <c r="N39" s="270"/>
      <c r="O39" s="270"/>
      <c r="P39" s="270"/>
      <c r="Q39" s="270"/>
      <c r="R39" s="270"/>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1F68B-52EE-48A4-A364-5429F87C9970}">
  <sheetPr>
    <tabColor theme="8"/>
    <pageSetUpPr fitToPage="1"/>
  </sheetPr>
  <dimension ref="D2:V80"/>
  <sheetViews>
    <sheetView showGridLines="0" topLeftCell="A16" zoomScale="70" zoomScaleNormal="70" workbookViewId="0">
      <selection activeCell="AC52" sqref="AC52"/>
    </sheetView>
  </sheetViews>
  <sheetFormatPr defaultRowHeight="15" x14ac:dyDescent="0.25"/>
  <cols>
    <col min="3" max="3" width="9.140625" customWidth="1"/>
    <col min="4" max="4" width="18.7109375" customWidth="1"/>
    <col min="5" max="5" width="26.7109375" style="236" customWidth="1"/>
    <col min="12" max="12" width="9.140625" customWidth="1"/>
  </cols>
  <sheetData>
    <row r="2" spans="4:18" ht="20.25" x14ac:dyDescent="0.3">
      <c r="D2" s="2"/>
      <c r="E2" s="2" t="s">
        <v>181</v>
      </c>
    </row>
    <row r="4" spans="4:18" ht="15" customHeight="1" x14ac:dyDescent="0.25">
      <c r="D4" s="243"/>
      <c r="G4" s="242"/>
      <c r="H4" s="242"/>
      <c r="I4" s="238"/>
      <c r="J4" s="238"/>
      <c r="K4" s="238"/>
      <c r="L4" s="238"/>
      <c r="M4" s="238"/>
      <c r="N4" s="238"/>
      <c r="O4" s="238"/>
      <c r="P4" s="238"/>
      <c r="Q4" s="238"/>
      <c r="R4" s="238"/>
    </row>
    <row r="5" spans="4:18" x14ac:dyDescent="0.25">
      <c r="D5" s="236"/>
      <c r="E5" s="241"/>
      <c r="F5" s="241"/>
      <c r="G5" s="241"/>
      <c r="H5" s="238"/>
      <c r="I5" s="238"/>
      <c r="J5" s="238"/>
      <c r="K5" s="238"/>
      <c r="L5" s="238"/>
      <c r="M5" s="238"/>
      <c r="N5" s="238"/>
      <c r="O5" s="238"/>
      <c r="P5" s="238"/>
      <c r="Q5" s="238"/>
      <c r="R5" s="238"/>
    </row>
    <row r="6" spans="4:18" x14ac:dyDescent="0.25">
      <c r="H6" s="238"/>
      <c r="I6" s="238"/>
      <c r="J6" s="238"/>
      <c r="K6" s="238"/>
      <c r="L6" s="238"/>
      <c r="M6" s="238"/>
      <c r="N6" s="238"/>
      <c r="O6" s="238"/>
      <c r="P6" s="238"/>
      <c r="Q6" s="238"/>
      <c r="R6" s="238"/>
    </row>
    <row r="7" spans="4:18" x14ac:dyDescent="0.25">
      <c r="E7" s="238"/>
      <c r="F7" s="238"/>
      <c r="G7" s="238"/>
      <c r="H7" s="238"/>
      <c r="I7" s="238"/>
      <c r="J7" s="238"/>
      <c r="K7" s="238"/>
      <c r="L7" s="238"/>
      <c r="M7" s="238"/>
      <c r="N7" s="238"/>
      <c r="O7" s="238"/>
      <c r="P7" s="238"/>
      <c r="Q7" s="238"/>
      <c r="R7" s="238"/>
    </row>
    <row r="8" spans="4:18" x14ac:dyDescent="0.25">
      <c r="E8" s="238"/>
      <c r="F8" s="238"/>
      <c r="G8" s="238"/>
      <c r="H8" s="238"/>
      <c r="I8" s="238"/>
      <c r="J8" s="238"/>
      <c r="K8" s="238"/>
      <c r="L8" s="238"/>
      <c r="M8" s="238"/>
      <c r="N8" s="238"/>
      <c r="O8" s="238"/>
      <c r="P8" s="238"/>
      <c r="Q8" s="238"/>
      <c r="R8" s="238"/>
    </row>
    <row r="9" spans="4:18" x14ac:dyDescent="0.25">
      <c r="E9" s="238"/>
      <c r="F9" s="238"/>
      <c r="G9" s="238"/>
      <c r="H9" s="238"/>
      <c r="I9" s="238"/>
      <c r="J9" s="238"/>
      <c r="K9" s="238"/>
      <c r="L9" s="238"/>
      <c r="M9" s="238"/>
      <c r="N9" s="238"/>
      <c r="O9" s="238"/>
      <c r="P9" s="238"/>
      <c r="Q9" s="238"/>
      <c r="R9" s="238"/>
    </row>
    <row r="10" spans="4:18" x14ac:dyDescent="0.25">
      <c r="E10" s="238"/>
      <c r="F10" s="238"/>
      <c r="G10" s="238"/>
      <c r="H10" s="238"/>
      <c r="I10" s="238"/>
      <c r="J10" s="238"/>
      <c r="K10" s="238"/>
      <c r="L10" s="238"/>
      <c r="M10" s="238"/>
      <c r="N10" s="238"/>
      <c r="O10" s="238"/>
      <c r="P10" s="238"/>
      <c r="Q10" s="238"/>
      <c r="R10" s="238"/>
    </row>
    <row r="11" spans="4:18" x14ac:dyDescent="0.25">
      <c r="E11" s="238"/>
      <c r="F11" s="238"/>
      <c r="G11" s="238"/>
      <c r="H11" s="238"/>
      <c r="I11" s="238"/>
      <c r="J11" s="238"/>
      <c r="K11" s="238"/>
      <c r="L11" s="238"/>
      <c r="M11" s="238"/>
      <c r="N11" s="238"/>
      <c r="O11" s="238"/>
      <c r="P11" s="238"/>
      <c r="Q11" s="238"/>
      <c r="R11" s="238"/>
    </row>
    <row r="12" spans="4:18" x14ac:dyDescent="0.25">
      <c r="E12" s="238"/>
      <c r="F12" s="238"/>
      <c r="G12" s="238"/>
      <c r="H12" s="238"/>
      <c r="I12" s="238"/>
      <c r="J12" s="238"/>
      <c r="K12" s="238"/>
      <c r="L12" s="238"/>
      <c r="M12" s="238"/>
      <c r="N12" s="238"/>
      <c r="O12" s="238"/>
      <c r="P12" s="238"/>
      <c r="Q12" s="238"/>
      <c r="R12" s="238"/>
    </row>
    <row r="13" spans="4:18" x14ac:dyDescent="0.25">
      <c r="E13" s="238"/>
      <c r="F13" s="238"/>
      <c r="G13" s="238"/>
      <c r="H13" s="238"/>
      <c r="I13" s="238"/>
      <c r="J13" s="238"/>
      <c r="K13" s="238"/>
      <c r="L13" s="238"/>
      <c r="M13" s="238"/>
      <c r="N13" s="238"/>
      <c r="O13" s="238"/>
      <c r="P13" s="238"/>
      <c r="Q13" s="238"/>
      <c r="R13" s="238"/>
    </row>
    <row r="14" spans="4:18" x14ac:dyDescent="0.25">
      <c r="E14" s="238"/>
      <c r="F14" s="238"/>
      <c r="G14" s="238"/>
      <c r="H14" s="238"/>
      <c r="I14" s="238"/>
      <c r="J14" s="238"/>
      <c r="K14" s="238"/>
      <c r="L14" s="238"/>
      <c r="M14" s="238"/>
      <c r="N14" s="238"/>
      <c r="O14" s="238"/>
      <c r="P14" s="238"/>
      <c r="Q14" s="238"/>
      <c r="R14" s="238"/>
    </row>
    <row r="15" spans="4:18" x14ac:dyDescent="0.25">
      <c r="E15" s="238"/>
      <c r="F15" s="238"/>
      <c r="G15" s="238"/>
      <c r="H15" s="238"/>
      <c r="I15" s="238"/>
      <c r="J15" s="238"/>
      <c r="K15" s="238"/>
      <c r="L15" s="238"/>
      <c r="M15" s="238"/>
      <c r="N15" s="238"/>
      <c r="O15" s="238"/>
      <c r="P15" s="238"/>
      <c r="Q15" s="238"/>
      <c r="R15" s="238"/>
    </row>
    <row r="16" spans="4:18" x14ac:dyDescent="0.25">
      <c r="E16" s="238"/>
      <c r="F16" s="238"/>
      <c r="G16" s="238"/>
      <c r="H16" s="238"/>
      <c r="I16" s="238"/>
      <c r="J16" s="238"/>
      <c r="K16" s="238"/>
      <c r="L16" s="238"/>
      <c r="M16" s="238"/>
      <c r="N16" s="238"/>
      <c r="O16" s="238"/>
      <c r="P16" s="238"/>
      <c r="Q16" s="238"/>
      <c r="R16" s="238"/>
    </row>
    <row r="17" spans="5:18" x14ac:dyDescent="0.25">
      <c r="E17" s="238"/>
      <c r="F17" s="238"/>
      <c r="G17" s="238"/>
      <c r="H17" s="238"/>
      <c r="I17" s="238"/>
      <c r="J17" s="238"/>
      <c r="K17" s="238"/>
      <c r="L17" s="238"/>
      <c r="M17" s="238"/>
      <c r="N17" s="238"/>
      <c r="O17" s="238"/>
      <c r="P17" s="238"/>
      <c r="Q17" s="238"/>
      <c r="R17" s="238"/>
    </row>
    <row r="18" spans="5:18" x14ac:dyDescent="0.25">
      <c r="E18" s="238"/>
      <c r="F18" s="238"/>
      <c r="G18" s="238"/>
      <c r="H18" s="238"/>
      <c r="I18" s="238"/>
      <c r="J18" s="238"/>
      <c r="K18" s="238"/>
      <c r="L18" s="238"/>
      <c r="M18" s="238"/>
      <c r="N18" s="238"/>
      <c r="O18" s="238"/>
      <c r="P18" s="238"/>
      <c r="Q18" s="238"/>
      <c r="R18" s="238"/>
    </row>
    <row r="19" spans="5:18" x14ac:dyDescent="0.25">
      <c r="E19" s="238"/>
      <c r="F19" s="238"/>
      <c r="G19" s="238"/>
      <c r="H19" s="238"/>
      <c r="I19" s="238"/>
      <c r="J19" s="238"/>
      <c r="K19" s="238"/>
      <c r="L19" s="238"/>
      <c r="M19" s="238"/>
      <c r="N19" s="238"/>
      <c r="O19" s="238"/>
      <c r="P19" s="238"/>
      <c r="Q19" s="238"/>
      <c r="R19" s="238"/>
    </row>
    <row r="20" spans="5:18" x14ac:dyDescent="0.25">
      <c r="E20" s="238"/>
      <c r="F20" s="238"/>
      <c r="G20" s="238"/>
      <c r="H20" s="238"/>
      <c r="I20" s="238"/>
      <c r="J20" s="238"/>
      <c r="K20" s="238"/>
      <c r="L20" s="238"/>
      <c r="M20" s="238"/>
      <c r="N20" s="238"/>
      <c r="O20" s="238"/>
      <c r="P20" s="238"/>
      <c r="Q20" s="238"/>
      <c r="R20" s="238"/>
    </row>
    <row r="21" spans="5:18" x14ac:dyDescent="0.25">
      <c r="E21" s="238"/>
      <c r="F21" s="238"/>
      <c r="G21" s="238"/>
      <c r="H21" s="238"/>
      <c r="I21" s="238"/>
      <c r="J21" s="238"/>
      <c r="K21" s="238"/>
      <c r="L21" s="238"/>
      <c r="M21" s="238"/>
      <c r="N21" s="238"/>
      <c r="O21" s="238"/>
      <c r="P21" s="238"/>
      <c r="Q21" s="238"/>
      <c r="R21" s="238"/>
    </row>
    <row r="22" spans="5:18" x14ac:dyDescent="0.25">
      <c r="F22" s="238"/>
      <c r="G22" s="238"/>
      <c r="H22" s="238"/>
      <c r="I22" s="238"/>
      <c r="J22" s="238"/>
      <c r="K22" s="238"/>
      <c r="L22" s="238"/>
      <c r="N22" s="238"/>
      <c r="O22" s="238"/>
      <c r="P22" s="238"/>
      <c r="Q22" s="238"/>
      <c r="R22" s="238"/>
    </row>
    <row r="23" spans="5:18" x14ac:dyDescent="0.25">
      <c r="E23" s="238"/>
      <c r="F23" s="238"/>
      <c r="G23" s="238"/>
      <c r="H23" s="238"/>
      <c r="I23" s="238"/>
      <c r="J23" s="238"/>
      <c r="K23" s="238"/>
      <c r="L23" s="238"/>
      <c r="M23" s="238"/>
      <c r="N23" s="238"/>
      <c r="O23" s="238"/>
      <c r="P23" s="238"/>
      <c r="Q23" s="238"/>
      <c r="R23" s="238"/>
    </row>
    <row r="24" spans="5:18" ht="15" customHeight="1" x14ac:dyDescent="0.25">
      <c r="E24" s="238"/>
      <c r="F24" s="238"/>
      <c r="G24" s="238"/>
      <c r="H24" s="238"/>
      <c r="I24" s="238"/>
      <c r="J24" s="238"/>
      <c r="K24" s="238"/>
      <c r="L24" s="238"/>
      <c r="M24" s="238"/>
      <c r="N24" s="238"/>
      <c r="O24" s="238"/>
      <c r="P24" s="238"/>
      <c r="Q24" s="238"/>
      <c r="R24" s="238"/>
    </row>
    <row r="25" spans="5:18" x14ac:dyDescent="0.25">
      <c r="E25" s="238"/>
      <c r="F25" s="238"/>
      <c r="G25" s="238"/>
      <c r="H25" s="238"/>
      <c r="I25" s="238"/>
      <c r="J25" s="238"/>
      <c r="K25" s="238"/>
      <c r="L25" s="238"/>
      <c r="M25" s="238"/>
      <c r="N25" s="238"/>
      <c r="O25" s="238"/>
      <c r="P25" s="238"/>
      <c r="Q25" s="238"/>
      <c r="R25" s="238"/>
    </row>
    <row r="26" spans="5:18" x14ac:dyDescent="0.25">
      <c r="E26" s="238"/>
      <c r="F26" s="238"/>
      <c r="G26" s="238"/>
      <c r="H26" s="238"/>
      <c r="I26" s="238"/>
      <c r="J26" s="238"/>
      <c r="K26" s="238"/>
      <c r="L26" s="238"/>
      <c r="M26" s="238"/>
      <c r="N26" s="238"/>
      <c r="O26" s="238"/>
      <c r="P26" s="238"/>
      <c r="Q26" s="238"/>
      <c r="R26" s="238"/>
    </row>
    <row r="27" spans="5:18" x14ac:dyDescent="0.25">
      <c r="E27" s="238"/>
      <c r="F27" s="238"/>
      <c r="G27" s="238"/>
      <c r="H27" s="238"/>
      <c r="I27" s="238"/>
      <c r="J27" s="238"/>
      <c r="K27" s="238"/>
      <c r="L27" s="238"/>
      <c r="M27" s="238"/>
      <c r="N27" s="238"/>
      <c r="O27" s="238"/>
      <c r="P27" s="238"/>
      <c r="Q27" s="238"/>
      <c r="R27" s="238"/>
    </row>
    <row r="28" spans="5:18" x14ac:dyDescent="0.25">
      <c r="E28" s="238"/>
      <c r="F28" s="238"/>
      <c r="G28" s="238"/>
      <c r="H28" s="238"/>
      <c r="I28" s="238"/>
      <c r="J28" s="238"/>
      <c r="K28" s="238"/>
      <c r="L28" s="238"/>
      <c r="M28" s="238"/>
      <c r="N28" s="238"/>
      <c r="O28" s="238"/>
      <c r="P28" s="238"/>
      <c r="Q28" s="238"/>
      <c r="R28" s="238"/>
    </row>
    <row r="29" spans="5:18" x14ac:dyDescent="0.25">
      <c r="E29" s="238"/>
      <c r="F29" s="238"/>
      <c r="G29" s="238"/>
      <c r="H29" s="238"/>
      <c r="I29" s="238"/>
      <c r="J29" s="238"/>
      <c r="K29" s="238"/>
      <c r="L29" s="238"/>
      <c r="M29" s="238"/>
      <c r="N29" s="238"/>
      <c r="O29" s="238"/>
      <c r="P29" s="238"/>
      <c r="Q29" s="238"/>
      <c r="R29" s="238"/>
    </row>
    <row r="30" spans="5:18" x14ac:dyDescent="0.25">
      <c r="E30" s="238"/>
      <c r="F30" s="238"/>
      <c r="G30" s="238"/>
      <c r="H30" s="238"/>
      <c r="I30" s="238"/>
      <c r="J30" s="238"/>
      <c r="K30" s="238"/>
      <c r="L30" s="238"/>
      <c r="M30" s="238"/>
      <c r="N30" s="238"/>
      <c r="O30" s="238"/>
      <c r="P30" s="238"/>
      <c r="Q30" s="238"/>
      <c r="R30" s="238"/>
    </row>
    <row r="31" spans="5:18" x14ac:dyDescent="0.25">
      <c r="E31" s="238"/>
      <c r="F31" s="238"/>
      <c r="G31" s="238"/>
      <c r="H31" s="238"/>
      <c r="I31" s="238"/>
      <c r="J31" s="238"/>
      <c r="K31" s="238"/>
      <c r="L31" s="238"/>
      <c r="M31" s="238"/>
      <c r="N31" s="238"/>
      <c r="O31" s="238"/>
      <c r="P31" s="238"/>
      <c r="Q31" s="238"/>
      <c r="R31" s="238"/>
    </row>
    <row r="32" spans="5:18" x14ac:dyDescent="0.25">
      <c r="E32" s="238"/>
      <c r="F32" s="238"/>
      <c r="G32" s="238"/>
      <c r="H32" s="238"/>
      <c r="I32" s="238"/>
      <c r="J32" s="238"/>
      <c r="K32" s="238"/>
      <c r="L32" s="238"/>
      <c r="M32" s="238"/>
      <c r="N32" s="238"/>
      <c r="O32" s="238"/>
      <c r="P32" s="238"/>
      <c r="Q32" s="238"/>
      <c r="R32" s="238"/>
    </row>
    <row r="33" spans="5:22" x14ac:dyDescent="0.25">
      <c r="E33" s="238"/>
      <c r="F33" s="238"/>
      <c r="G33" s="238"/>
      <c r="H33" s="238"/>
      <c r="I33" s="238"/>
      <c r="J33" s="238"/>
      <c r="K33" s="238"/>
      <c r="L33" s="238"/>
      <c r="M33" s="238"/>
      <c r="N33" s="238"/>
      <c r="O33" s="238"/>
      <c r="P33" s="238"/>
      <c r="Q33" s="238"/>
      <c r="R33" s="238"/>
    </row>
    <row r="34" spans="5:22" x14ac:dyDescent="0.25">
      <c r="E34" s="238"/>
      <c r="F34" s="238"/>
      <c r="G34" s="238"/>
      <c r="H34" s="238"/>
      <c r="I34" s="238"/>
      <c r="J34" s="238"/>
      <c r="K34" s="238"/>
      <c r="L34" s="238"/>
      <c r="M34" s="238"/>
      <c r="N34" s="238"/>
      <c r="O34" s="238"/>
      <c r="P34" s="238"/>
      <c r="Q34" s="238"/>
      <c r="R34" s="238"/>
    </row>
    <row r="35" spans="5:22" x14ac:dyDescent="0.25">
      <c r="E35" s="238"/>
      <c r="F35" s="238"/>
      <c r="G35" s="238"/>
      <c r="H35" s="238"/>
      <c r="I35" s="238"/>
      <c r="J35" s="238"/>
      <c r="K35" s="238"/>
      <c r="L35" s="238"/>
      <c r="M35" s="238"/>
      <c r="N35" s="238"/>
      <c r="O35" s="238"/>
      <c r="P35" s="238"/>
      <c r="Q35" s="238"/>
      <c r="R35" s="238"/>
    </row>
    <row r="36" spans="5:22" x14ac:dyDescent="0.25">
      <c r="E36" s="238"/>
      <c r="F36" s="238"/>
      <c r="G36" s="238"/>
      <c r="H36" s="238"/>
      <c r="I36" s="238"/>
      <c r="J36" s="238"/>
      <c r="K36" s="238"/>
      <c r="L36" s="238"/>
      <c r="M36" s="238"/>
      <c r="N36" s="238"/>
      <c r="O36" s="238"/>
      <c r="P36" s="238"/>
      <c r="Q36" s="238"/>
      <c r="R36" s="238"/>
    </row>
    <row r="37" spans="5:22" x14ac:dyDescent="0.25">
      <c r="E37" s="238"/>
      <c r="F37" s="238"/>
      <c r="G37" s="238"/>
      <c r="H37" s="238"/>
      <c r="I37" s="238"/>
      <c r="J37" s="238"/>
      <c r="K37" s="238"/>
      <c r="L37" s="238"/>
      <c r="M37" s="238"/>
      <c r="N37" s="238"/>
      <c r="O37" s="238"/>
      <c r="P37" s="238"/>
      <c r="Q37" s="238"/>
      <c r="R37" s="238"/>
    </row>
    <row r="38" spans="5:22" x14ac:dyDescent="0.25">
      <c r="E38" s="238"/>
      <c r="F38" s="238"/>
      <c r="G38" s="238"/>
      <c r="H38" s="238"/>
      <c r="I38" s="238"/>
      <c r="J38" s="238"/>
      <c r="K38" s="238"/>
      <c r="L38" s="238"/>
      <c r="M38" s="238"/>
      <c r="N38" s="238"/>
      <c r="O38" s="238"/>
      <c r="P38" s="238"/>
      <c r="Q38" s="238"/>
      <c r="R38" s="238"/>
    </row>
    <row r="39" spans="5:22" x14ac:dyDescent="0.25">
      <c r="E39" s="238"/>
      <c r="F39" s="238"/>
      <c r="G39" s="238"/>
      <c r="H39" s="238"/>
      <c r="I39" s="238"/>
      <c r="J39" s="238"/>
      <c r="K39" s="238"/>
      <c r="L39" s="238"/>
      <c r="M39" s="238"/>
      <c r="N39" s="238"/>
      <c r="O39" s="238"/>
      <c r="P39" s="238"/>
      <c r="Q39" s="238"/>
    </row>
    <row r="40" spans="5:22" x14ac:dyDescent="0.25">
      <c r="E40" s="238"/>
      <c r="F40" s="238"/>
      <c r="G40" s="238"/>
      <c r="H40" s="238"/>
      <c r="I40" s="238"/>
      <c r="J40" s="238"/>
      <c r="K40" s="238"/>
      <c r="L40" s="238"/>
      <c r="M40" s="238"/>
      <c r="N40" s="238"/>
      <c r="O40" s="238"/>
      <c r="P40" s="238"/>
      <c r="Q40" s="238"/>
    </row>
    <row r="44" spans="5:22" ht="15" customHeight="1" x14ac:dyDescent="0.25">
      <c r="E44" s="240"/>
      <c r="F44" s="238"/>
      <c r="G44" s="238"/>
      <c r="H44" s="238"/>
      <c r="I44" s="238"/>
      <c r="J44" s="238"/>
      <c r="K44" s="238"/>
      <c r="L44" s="238"/>
      <c r="M44" s="238"/>
      <c r="N44" s="240"/>
      <c r="O44" s="238"/>
      <c r="P44" s="238"/>
      <c r="Q44" s="238"/>
    </row>
    <row r="45" spans="5:22" x14ac:dyDescent="0.25">
      <c r="E45" s="239"/>
      <c r="F45" s="238"/>
      <c r="G45" s="238"/>
      <c r="H45" s="238"/>
      <c r="I45" s="238"/>
      <c r="J45" s="238"/>
      <c r="K45" s="238"/>
      <c r="L45" s="238"/>
      <c r="M45" s="238"/>
      <c r="N45" s="239"/>
      <c r="O45" s="238"/>
      <c r="P45" s="238"/>
      <c r="Q45" s="238"/>
    </row>
    <row r="46" spans="5:22" ht="15" customHeight="1" x14ac:dyDescent="0.25">
      <c r="E46" s="238"/>
      <c r="F46" s="238"/>
      <c r="G46" s="238"/>
      <c r="H46" s="238"/>
      <c r="I46" s="238"/>
      <c r="J46" s="238"/>
      <c r="K46" s="238"/>
      <c r="L46" s="238"/>
      <c r="M46" s="238"/>
      <c r="N46" s="238"/>
      <c r="O46" s="238"/>
      <c r="P46" s="238"/>
      <c r="Q46" s="238"/>
    </row>
    <row r="47" spans="5:22" x14ac:dyDescent="0.25">
      <c r="E47" s="238"/>
      <c r="F47" s="238"/>
      <c r="G47" s="238"/>
      <c r="H47" s="238"/>
      <c r="I47" s="238"/>
      <c r="J47" s="238"/>
      <c r="K47" s="238"/>
      <c r="L47" s="238"/>
      <c r="M47" s="238"/>
      <c r="N47" s="238"/>
      <c r="O47" s="238"/>
      <c r="P47" s="238"/>
      <c r="Q47" s="238"/>
      <c r="R47" s="238"/>
      <c r="S47" s="238"/>
      <c r="T47" s="238"/>
      <c r="U47" s="238"/>
      <c r="V47" s="238"/>
    </row>
    <row r="48" spans="5:22" x14ac:dyDescent="0.25">
      <c r="E48" s="238"/>
      <c r="F48" s="238"/>
      <c r="G48" s="238"/>
      <c r="H48" s="238"/>
      <c r="I48" s="238"/>
      <c r="J48" s="238"/>
      <c r="K48" s="238"/>
      <c r="L48" s="238"/>
      <c r="M48" s="238"/>
      <c r="N48" s="238"/>
      <c r="O48" s="238"/>
      <c r="P48" s="238"/>
      <c r="Q48" s="238"/>
      <c r="R48" s="238"/>
      <c r="S48" s="238"/>
      <c r="T48" s="238"/>
      <c r="U48" s="238"/>
      <c r="V48" s="238"/>
    </row>
    <row r="49" spans="5:22" ht="71.25" customHeight="1" x14ac:dyDescent="0.25">
      <c r="E49" s="238"/>
      <c r="F49" s="238"/>
      <c r="G49" s="238"/>
      <c r="H49" s="238"/>
      <c r="I49" s="238"/>
      <c r="J49" s="238"/>
      <c r="K49" s="238"/>
      <c r="L49" s="238"/>
      <c r="M49" s="238"/>
      <c r="N49" s="238"/>
      <c r="O49" s="238"/>
      <c r="P49" s="238"/>
      <c r="Q49" s="238"/>
      <c r="R49" s="238"/>
      <c r="S49" s="238"/>
      <c r="T49" s="238"/>
      <c r="U49" s="237"/>
      <c r="V49" s="237"/>
    </row>
    <row r="50" spans="5:22" x14ac:dyDescent="0.25">
      <c r="E50" s="238"/>
      <c r="F50" s="238"/>
      <c r="G50" s="238"/>
      <c r="H50" s="238"/>
      <c r="I50" s="238"/>
      <c r="J50" s="238"/>
      <c r="K50" s="238"/>
      <c r="L50" s="238"/>
      <c r="M50" s="238"/>
      <c r="N50" s="238"/>
      <c r="O50" s="238"/>
      <c r="P50" s="238"/>
      <c r="Q50" s="238"/>
      <c r="R50" s="238"/>
      <c r="S50" s="238"/>
      <c r="T50" s="238"/>
      <c r="U50" s="237"/>
      <c r="V50" s="237"/>
    </row>
    <row r="51" spans="5:22" x14ac:dyDescent="0.25">
      <c r="E51" s="238"/>
      <c r="F51" s="238"/>
      <c r="G51" s="238"/>
      <c r="H51" s="238"/>
      <c r="I51" s="238"/>
      <c r="J51" s="238"/>
      <c r="K51" s="238"/>
      <c r="L51" s="238"/>
      <c r="M51" s="238"/>
      <c r="N51" s="238"/>
      <c r="O51" s="238"/>
      <c r="P51" s="238"/>
      <c r="Q51" s="238"/>
      <c r="R51" s="238"/>
      <c r="S51" s="238"/>
      <c r="T51" s="238"/>
      <c r="U51" s="237"/>
      <c r="V51" s="237"/>
    </row>
    <row r="52" spans="5:22" x14ac:dyDescent="0.25">
      <c r="E52" s="238"/>
      <c r="F52" s="238"/>
      <c r="G52" s="238"/>
      <c r="H52" s="238"/>
      <c r="I52" s="238"/>
      <c r="J52" s="238"/>
      <c r="K52" s="238"/>
      <c r="L52" s="238"/>
      <c r="M52" s="238"/>
      <c r="N52" s="238"/>
      <c r="O52" s="238"/>
      <c r="P52" s="238"/>
      <c r="Q52" s="238"/>
      <c r="R52" s="238"/>
      <c r="S52" s="238"/>
      <c r="T52" s="238"/>
      <c r="U52" s="237"/>
      <c r="V52" s="237"/>
    </row>
    <row r="53" spans="5:22" x14ac:dyDescent="0.25">
      <c r="E53" s="238"/>
      <c r="F53" s="238"/>
      <c r="G53" s="238"/>
      <c r="H53" s="238"/>
      <c r="I53" s="238"/>
      <c r="J53" s="238"/>
      <c r="K53" s="238"/>
      <c r="L53" s="238"/>
      <c r="M53" s="238"/>
      <c r="N53" s="238"/>
      <c r="O53" s="238"/>
      <c r="P53" s="238"/>
      <c r="Q53" s="238"/>
      <c r="R53" s="238"/>
      <c r="S53" s="238"/>
      <c r="T53" s="238"/>
      <c r="U53" s="237"/>
      <c r="V53" s="237"/>
    </row>
    <row r="54" spans="5:22" x14ac:dyDescent="0.25">
      <c r="E54" s="238"/>
      <c r="F54" s="238"/>
      <c r="G54" s="238"/>
      <c r="H54" s="238"/>
      <c r="I54" s="238"/>
      <c r="J54" s="238"/>
      <c r="K54" s="238"/>
      <c r="L54" s="238"/>
      <c r="M54" s="238"/>
      <c r="N54" s="238"/>
      <c r="O54" s="238"/>
      <c r="P54" s="238"/>
      <c r="Q54" s="238"/>
      <c r="R54" s="238"/>
      <c r="S54" s="238"/>
      <c r="T54" s="238"/>
      <c r="U54" s="237"/>
      <c r="V54" s="237"/>
    </row>
    <row r="55" spans="5:22" x14ac:dyDescent="0.25">
      <c r="E55" s="238"/>
      <c r="F55" s="238"/>
      <c r="G55" s="238"/>
      <c r="H55" s="238"/>
      <c r="I55" s="238"/>
      <c r="J55" s="238"/>
      <c r="K55" s="238"/>
      <c r="L55" s="238"/>
      <c r="M55" s="238"/>
      <c r="N55" s="238"/>
      <c r="O55" s="238"/>
      <c r="P55" s="238"/>
      <c r="Q55" s="238"/>
      <c r="R55" s="238"/>
      <c r="S55" s="238"/>
      <c r="T55" s="238"/>
      <c r="U55" s="237"/>
      <c r="V55" s="237"/>
    </row>
    <row r="56" spans="5:22" x14ac:dyDescent="0.25">
      <c r="E56" s="238"/>
      <c r="F56" s="238"/>
      <c r="G56" s="238"/>
      <c r="H56" s="238"/>
      <c r="I56" s="238"/>
      <c r="J56" s="238"/>
      <c r="K56" s="238"/>
      <c r="L56" s="238"/>
      <c r="M56" s="238"/>
      <c r="N56" s="238"/>
      <c r="O56" s="238"/>
      <c r="P56" s="238"/>
      <c r="Q56" s="238"/>
      <c r="R56" s="238"/>
      <c r="S56" s="238"/>
      <c r="T56" s="238"/>
      <c r="U56" s="237"/>
      <c r="V56" s="237"/>
    </row>
    <row r="57" spans="5:22" x14ac:dyDescent="0.25">
      <c r="E57" s="238"/>
      <c r="F57" s="238"/>
      <c r="G57" s="238"/>
      <c r="H57" s="238"/>
      <c r="I57" s="238"/>
      <c r="J57" s="238"/>
      <c r="K57" s="238"/>
      <c r="L57" s="238"/>
      <c r="M57" s="238"/>
      <c r="N57" s="238"/>
      <c r="O57" s="238"/>
      <c r="P57" s="238"/>
      <c r="Q57" s="238"/>
      <c r="R57" s="238"/>
      <c r="S57" s="238"/>
      <c r="T57" s="238"/>
      <c r="U57" s="237"/>
      <c r="V57" s="237"/>
    </row>
    <row r="58" spans="5:22" x14ac:dyDescent="0.25">
      <c r="E58" s="238"/>
      <c r="F58" s="238"/>
      <c r="G58" s="238"/>
      <c r="H58" s="238"/>
      <c r="I58" s="238"/>
      <c r="J58" s="238"/>
      <c r="K58" s="238"/>
      <c r="L58" s="238"/>
      <c r="M58" s="238"/>
      <c r="N58" s="238"/>
      <c r="O58" s="238"/>
      <c r="P58" s="238"/>
      <c r="Q58" s="238"/>
      <c r="R58" s="238"/>
      <c r="S58" s="238"/>
      <c r="T58" s="238"/>
      <c r="U58" s="237"/>
      <c r="V58" s="237"/>
    </row>
    <row r="59" spans="5:22" x14ac:dyDescent="0.25">
      <c r="E59" s="238"/>
      <c r="F59" s="238"/>
      <c r="G59" s="238"/>
      <c r="H59" s="238"/>
      <c r="I59" s="238"/>
      <c r="J59" s="238"/>
      <c r="K59" s="238"/>
      <c r="L59" s="238"/>
      <c r="M59" s="238"/>
      <c r="N59" s="238"/>
      <c r="O59" s="238"/>
      <c r="P59" s="238"/>
      <c r="Q59" s="238"/>
      <c r="R59" s="238"/>
      <c r="S59" s="238"/>
      <c r="T59" s="238"/>
      <c r="U59" s="237"/>
      <c r="V59" s="237"/>
    </row>
    <row r="60" spans="5:22" x14ac:dyDescent="0.25">
      <c r="E60" s="238"/>
      <c r="F60" s="238"/>
      <c r="G60" s="238"/>
      <c r="H60" s="238"/>
      <c r="I60" s="238"/>
      <c r="J60" s="238"/>
      <c r="K60" s="238"/>
      <c r="L60" s="238"/>
      <c r="M60" s="238"/>
      <c r="N60" s="238"/>
      <c r="O60" s="238"/>
      <c r="P60" s="238"/>
      <c r="Q60" s="238"/>
      <c r="R60" s="238"/>
      <c r="S60" s="238"/>
      <c r="T60" s="238"/>
      <c r="U60" s="237"/>
      <c r="V60" s="237"/>
    </row>
    <row r="61" spans="5:22" x14ac:dyDescent="0.25">
      <c r="E61"/>
      <c r="F61" s="237"/>
      <c r="G61" s="237"/>
      <c r="H61" s="237"/>
      <c r="I61" s="237"/>
      <c r="J61" s="237"/>
      <c r="K61" s="237"/>
      <c r="L61" s="237"/>
      <c r="M61" s="237"/>
      <c r="N61" s="237"/>
      <c r="O61" s="237"/>
      <c r="P61" s="237"/>
      <c r="Q61" s="237"/>
      <c r="R61" s="237"/>
      <c r="S61" s="237"/>
      <c r="T61" s="237"/>
      <c r="U61" s="237"/>
      <c r="V61" s="237"/>
    </row>
    <row r="62" spans="5:22" x14ac:dyDescent="0.25">
      <c r="E62" s="237"/>
      <c r="F62" s="237"/>
      <c r="G62" s="237"/>
      <c r="H62" s="237"/>
      <c r="I62" s="237"/>
      <c r="J62" s="237"/>
      <c r="K62" s="237"/>
      <c r="L62" s="237"/>
      <c r="M62" s="237"/>
      <c r="N62" s="237"/>
      <c r="O62" s="237"/>
      <c r="P62" s="237"/>
      <c r="Q62" s="237"/>
      <c r="R62" s="237"/>
      <c r="S62" s="237"/>
      <c r="T62" s="237"/>
      <c r="U62" s="237"/>
      <c r="V62" s="237"/>
    </row>
    <row r="63" spans="5:22" x14ac:dyDescent="0.25">
      <c r="E63" s="237"/>
      <c r="F63" s="237"/>
      <c r="G63" s="237"/>
      <c r="H63" s="237"/>
      <c r="I63" s="237"/>
      <c r="J63" s="237"/>
      <c r="K63" s="237"/>
      <c r="L63" s="237"/>
      <c r="M63" s="237"/>
      <c r="N63" s="237"/>
      <c r="O63" s="237"/>
      <c r="P63" s="237"/>
      <c r="Q63" s="237"/>
      <c r="R63" s="237"/>
      <c r="S63" s="237"/>
      <c r="T63" s="237"/>
      <c r="U63" s="237"/>
      <c r="V63" s="237"/>
    </row>
    <row r="64" spans="5:22" x14ac:dyDescent="0.25">
      <c r="E64" s="237"/>
      <c r="F64" s="237"/>
      <c r="G64" s="237"/>
      <c r="H64" s="237"/>
      <c r="I64" s="237"/>
      <c r="J64" s="237"/>
      <c r="K64" s="237"/>
      <c r="L64" s="237"/>
      <c r="M64" s="237"/>
      <c r="N64" s="237"/>
      <c r="O64" s="237"/>
      <c r="P64" s="237"/>
      <c r="Q64" s="237"/>
      <c r="R64" s="237"/>
      <c r="S64" s="237"/>
      <c r="T64" s="237"/>
      <c r="U64" s="237"/>
      <c r="V64" s="237"/>
    </row>
    <row r="65" spans="5:22" x14ac:dyDescent="0.25">
      <c r="E65" s="237"/>
      <c r="F65" s="237"/>
      <c r="G65" s="237"/>
      <c r="H65" s="237"/>
      <c r="I65" s="237"/>
      <c r="J65" s="237"/>
      <c r="K65" s="237"/>
      <c r="L65" s="237"/>
      <c r="M65" s="237"/>
      <c r="N65" s="237"/>
      <c r="O65" s="237"/>
      <c r="P65" s="237"/>
      <c r="Q65" s="237"/>
      <c r="R65" s="237"/>
      <c r="S65" s="237"/>
      <c r="T65" s="237"/>
      <c r="U65" s="237"/>
      <c r="V65" s="237"/>
    </row>
    <row r="66" spans="5:22" x14ac:dyDescent="0.25">
      <c r="E66" s="237"/>
      <c r="F66" s="237"/>
      <c r="G66" s="237"/>
      <c r="H66" s="237"/>
      <c r="I66" s="237"/>
      <c r="J66" s="237"/>
      <c r="K66" s="237"/>
      <c r="L66" s="237"/>
      <c r="M66" s="237"/>
      <c r="N66" s="237"/>
      <c r="O66" s="237"/>
      <c r="P66" s="237"/>
      <c r="Q66" s="237"/>
      <c r="R66" s="237"/>
      <c r="S66" s="237"/>
      <c r="T66" s="237"/>
      <c r="U66" s="237"/>
      <c r="V66" s="237"/>
    </row>
    <row r="67" spans="5:22" x14ac:dyDescent="0.25">
      <c r="E67" s="237"/>
      <c r="F67" s="237"/>
      <c r="G67" s="237"/>
      <c r="H67" s="237"/>
      <c r="I67" s="237"/>
      <c r="J67" s="237"/>
      <c r="K67" s="237"/>
      <c r="L67" s="237"/>
      <c r="M67" s="237"/>
      <c r="N67" s="237"/>
      <c r="O67" s="237"/>
      <c r="P67" s="237"/>
      <c r="Q67" s="237"/>
      <c r="R67" s="237"/>
      <c r="S67" s="237"/>
      <c r="T67" s="237"/>
      <c r="U67" s="237"/>
      <c r="V67" s="237"/>
    </row>
    <row r="68" spans="5:22" x14ac:dyDescent="0.25">
      <c r="E68" s="237"/>
      <c r="F68" s="237"/>
      <c r="G68" s="237"/>
      <c r="H68" s="237"/>
      <c r="I68" s="237"/>
      <c r="J68" s="237"/>
      <c r="K68" s="237"/>
      <c r="L68" s="237"/>
      <c r="M68" s="237"/>
      <c r="N68" s="237"/>
      <c r="O68" s="237"/>
      <c r="P68" s="237"/>
      <c r="Q68" s="237"/>
      <c r="R68" s="237"/>
      <c r="S68" s="237"/>
      <c r="T68" s="237"/>
      <c r="U68" s="237"/>
      <c r="V68" s="237"/>
    </row>
    <row r="69" spans="5:22" x14ac:dyDescent="0.25">
      <c r="E69" s="237"/>
      <c r="F69" s="237"/>
      <c r="G69" s="237"/>
      <c r="H69" s="237"/>
      <c r="I69" s="237"/>
      <c r="J69" s="237"/>
      <c r="K69" s="237"/>
      <c r="L69" s="237"/>
      <c r="M69" s="237"/>
      <c r="N69" s="237"/>
      <c r="O69" s="237"/>
      <c r="P69" s="237"/>
      <c r="Q69" s="237"/>
      <c r="R69" s="237"/>
      <c r="S69" s="237"/>
      <c r="T69" s="237"/>
      <c r="U69" s="237"/>
      <c r="V69" s="237"/>
    </row>
    <row r="70" spans="5:22" x14ac:dyDescent="0.25">
      <c r="E70" s="237"/>
      <c r="F70" s="237"/>
      <c r="G70" s="237"/>
      <c r="H70" s="237"/>
      <c r="I70" s="237"/>
      <c r="J70" s="237"/>
      <c r="K70" s="237"/>
      <c r="L70" s="237"/>
      <c r="M70" s="237"/>
      <c r="N70" s="237"/>
      <c r="O70" s="237"/>
      <c r="P70" s="237"/>
      <c r="Q70" s="237"/>
      <c r="R70" s="237"/>
      <c r="S70" s="237"/>
      <c r="T70" s="237"/>
      <c r="U70" s="237"/>
      <c r="V70" s="237"/>
    </row>
    <row r="71" spans="5:22" x14ac:dyDescent="0.25">
      <c r="E71" s="237"/>
      <c r="F71" s="237"/>
      <c r="G71" s="237"/>
      <c r="H71" s="237"/>
      <c r="I71" s="237"/>
      <c r="J71" s="237"/>
      <c r="K71" s="237"/>
      <c r="L71" s="237"/>
      <c r="M71" s="237"/>
      <c r="N71" s="237"/>
      <c r="O71" s="237"/>
      <c r="P71" s="237"/>
      <c r="Q71" s="237"/>
      <c r="R71" s="237"/>
      <c r="S71" s="237"/>
      <c r="T71" s="237"/>
      <c r="U71" s="237"/>
      <c r="V71" s="237"/>
    </row>
    <row r="72" spans="5:22" x14ac:dyDescent="0.25">
      <c r="E72" s="237"/>
      <c r="F72" s="237"/>
      <c r="G72" s="237"/>
      <c r="H72" s="237"/>
      <c r="I72" s="237"/>
      <c r="J72" s="237"/>
      <c r="K72" s="237"/>
      <c r="L72" s="237"/>
      <c r="M72" s="237"/>
      <c r="N72" s="237"/>
      <c r="O72" s="237"/>
      <c r="P72" s="237"/>
      <c r="Q72" s="237"/>
      <c r="R72" s="237"/>
      <c r="S72" s="237"/>
      <c r="T72" s="237"/>
      <c r="U72" s="237"/>
      <c r="V72" s="237"/>
    </row>
    <row r="73" spans="5:22" x14ac:dyDescent="0.25">
      <c r="E73" s="237"/>
      <c r="F73" s="237"/>
      <c r="G73" s="237"/>
      <c r="H73" s="237"/>
      <c r="I73" s="237"/>
      <c r="J73" s="237"/>
      <c r="K73" s="237"/>
      <c r="L73" s="237"/>
      <c r="M73" s="237"/>
      <c r="N73" s="237"/>
      <c r="O73" s="237"/>
      <c r="P73" s="237"/>
      <c r="Q73" s="237"/>
      <c r="R73" s="237"/>
      <c r="S73" s="237"/>
      <c r="T73" s="237"/>
      <c r="U73" s="237"/>
      <c r="V73" s="237"/>
    </row>
    <row r="74" spans="5:22" x14ac:dyDescent="0.25">
      <c r="E74" s="237"/>
      <c r="F74" s="237"/>
      <c r="G74" s="237"/>
      <c r="H74" s="237"/>
      <c r="I74" s="237"/>
      <c r="J74" s="237"/>
      <c r="K74" s="237"/>
      <c r="L74" s="237"/>
      <c r="M74" s="237"/>
      <c r="N74" s="237"/>
      <c r="O74" s="237"/>
      <c r="P74" s="237"/>
      <c r="Q74" s="237"/>
      <c r="R74" s="237"/>
      <c r="S74" s="237"/>
      <c r="T74" s="237"/>
      <c r="U74" s="237"/>
      <c r="V74" s="237"/>
    </row>
    <row r="75" spans="5:22" x14ac:dyDescent="0.25">
      <c r="E75" s="237"/>
      <c r="F75" s="237"/>
      <c r="G75" s="237"/>
      <c r="H75" s="237"/>
      <c r="I75" s="237"/>
      <c r="J75" s="237"/>
      <c r="K75" s="237"/>
      <c r="L75" s="237"/>
      <c r="M75" s="237"/>
      <c r="N75" s="237"/>
      <c r="O75" s="237"/>
      <c r="P75" s="237"/>
      <c r="Q75" s="237"/>
      <c r="R75" s="237"/>
      <c r="S75" s="237"/>
      <c r="T75" s="237"/>
      <c r="U75" s="237"/>
      <c r="V75" s="237"/>
    </row>
    <row r="76" spans="5:22" x14ac:dyDescent="0.25">
      <c r="E76" s="237"/>
      <c r="F76" s="237"/>
      <c r="G76" s="237"/>
      <c r="H76" s="237"/>
      <c r="I76" s="237"/>
      <c r="J76" s="237"/>
      <c r="K76" s="237"/>
      <c r="L76" s="237"/>
      <c r="M76" s="237"/>
      <c r="N76" s="237"/>
      <c r="O76" s="237"/>
      <c r="P76" s="237"/>
      <c r="Q76" s="237"/>
      <c r="R76" s="237"/>
      <c r="S76" s="237"/>
      <c r="T76" s="237"/>
      <c r="U76" s="237"/>
      <c r="V76" s="237"/>
    </row>
    <row r="77" spans="5:22" x14ac:dyDescent="0.25">
      <c r="E77" s="237"/>
      <c r="F77" s="237"/>
      <c r="G77" s="237"/>
      <c r="H77" s="237"/>
      <c r="I77" s="237"/>
      <c r="J77" s="237"/>
      <c r="K77" s="237"/>
      <c r="L77" s="237"/>
      <c r="M77" s="237"/>
      <c r="N77" s="237"/>
      <c r="O77" s="237"/>
      <c r="P77" s="237"/>
      <c r="Q77" s="237"/>
      <c r="R77" s="237"/>
      <c r="S77" s="237"/>
      <c r="T77" s="237"/>
      <c r="U77" s="237"/>
      <c r="V77" s="237"/>
    </row>
    <row r="78" spans="5:22" x14ac:dyDescent="0.25">
      <c r="E78" s="237"/>
      <c r="F78" s="237"/>
      <c r="G78" s="237"/>
      <c r="H78" s="237"/>
      <c r="I78" s="237"/>
      <c r="J78" s="237"/>
      <c r="K78" s="237"/>
      <c r="L78" s="237"/>
      <c r="M78" s="237"/>
      <c r="N78" s="237"/>
      <c r="O78" s="237"/>
      <c r="P78" s="237"/>
      <c r="Q78" s="237"/>
      <c r="R78" s="237"/>
      <c r="S78" s="237"/>
      <c r="T78" s="237"/>
      <c r="U78" s="237"/>
      <c r="V78" s="237"/>
    </row>
    <row r="79" spans="5:22" x14ac:dyDescent="0.25">
      <c r="E79" s="237"/>
      <c r="F79" s="237"/>
      <c r="G79" s="237"/>
      <c r="H79" s="237"/>
      <c r="I79" s="237"/>
      <c r="J79" s="237"/>
      <c r="K79" s="237"/>
      <c r="L79" s="237"/>
      <c r="M79" s="237"/>
      <c r="N79" s="237"/>
      <c r="O79" s="237"/>
      <c r="P79" s="237"/>
      <c r="Q79" s="237"/>
      <c r="R79" s="237"/>
      <c r="S79" s="237"/>
      <c r="T79" s="237"/>
      <c r="U79" s="237"/>
      <c r="V79" s="237"/>
    </row>
    <row r="80" spans="5:22" x14ac:dyDescent="0.25">
      <c r="E80" s="237"/>
      <c r="F80" s="237"/>
      <c r="G80" s="237"/>
      <c r="H80" s="237"/>
      <c r="I80" s="237"/>
      <c r="J80" s="237"/>
      <c r="K80" s="237"/>
      <c r="L80" s="237"/>
      <c r="M80" s="237"/>
      <c r="N80" s="237"/>
      <c r="O80" s="237"/>
      <c r="P80" s="237"/>
      <c r="Q80" s="237"/>
      <c r="R80" s="237"/>
      <c r="S80" s="237"/>
      <c r="T80" s="237"/>
      <c r="U80" s="237"/>
      <c r="V80" s="237"/>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9550-48A9-44ED-8940-E2A5030B217B}">
  <sheetPr>
    <tabColor theme="8"/>
  </sheetPr>
  <dimension ref="E3:P43"/>
  <sheetViews>
    <sheetView showGridLines="0" topLeftCell="A16" workbookViewId="0">
      <selection activeCell="L8" sqref="L8:L17"/>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6" ht="20.25" x14ac:dyDescent="0.3">
      <c r="E3" s="2" t="s">
        <v>201</v>
      </c>
    </row>
    <row r="6" spans="5:16" x14ac:dyDescent="0.25">
      <c r="E6" s="253" t="s">
        <v>196</v>
      </c>
      <c r="F6" s="249"/>
      <c r="G6" s="249"/>
      <c r="H6" s="249"/>
      <c r="I6" s="244"/>
      <c r="J6" s="253" t="s">
        <v>195</v>
      </c>
      <c r="K6" s="249"/>
      <c r="L6" s="249"/>
      <c r="M6" s="249"/>
    </row>
    <row r="7" spans="5:16" x14ac:dyDescent="0.25">
      <c r="E7" s="249" t="s">
        <v>43</v>
      </c>
      <c r="F7" s="249">
        <v>2021</v>
      </c>
      <c r="G7" s="249">
        <v>2022</v>
      </c>
      <c r="H7" s="254" t="s">
        <v>178</v>
      </c>
      <c r="I7" s="244"/>
      <c r="J7" s="249" t="s">
        <v>43</v>
      </c>
      <c r="K7" s="249">
        <v>2021</v>
      </c>
      <c r="L7" s="249">
        <v>2022</v>
      </c>
      <c r="M7" s="254" t="s">
        <v>178</v>
      </c>
    </row>
    <row r="8" spans="5:16" x14ac:dyDescent="0.25">
      <c r="E8" s="249" t="s">
        <v>192</v>
      </c>
      <c r="F8" s="248">
        <v>129861.6015395468</v>
      </c>
      <c r="G8" s="248">
        <v>135251.86086327839</v>
      </c>
      <c r="H8" s="247">
        <f>(G8-F8)/F8</f>
        <v>4.1507722527895141E-2</v>
      </c>
      <c r="I8" s="244"/>
      <c r="J8" s="249" t="s">
        <v>192</v>
      </c>
      <c r="K8" s="248">
        <v>115179.9981</v>
      </c>
      <c r="L8" s="248">
        <v>96683.859299999996</v>
      </c>
      <c r="M8" s="247">
        <f t="shared" ref="M8:M17" si="0">(L8-K8)/K8</f>
        <v>-0.16058464234338271</v>
      </c>
    </row>
    <row r="9" spans="5:16" x14ac:dyDescent="0.25">
      <c r="E9" s="244" t="s">
        <v>191</v>
      </c>
      <c r="F9" s="246">
        <v>40039.078729417961</v>
      </c>
      <c r="G9" s="246">
        <v>51221.86578945662</v>
      </c>
      <c r="H9" s="245">
        <f>(G9-F9)/F9</f>
        <v>0.27929681238700221</v>
      </c>
      <c r="I9" s="244"/>
      <c r="J9" s="244" t="s">
        <v>191</v>
      </c>
      <c r="K9" s="246">
        <v>26133.016800000001</v>
      </c>
      <c r="L9" s="246">
        <v>36674.127800000002</v>
      </c>
      <c r="M9" s="245">
        <f t="shared" si="0"/>
        <v>0.40336372492593353</v>
      </c>
    </row>
    <row r="10" spans="5:16" x14ac:dyDescent="0.25">
      <c r="E10" s="244" t="s">
        <v>190</v>
      </c>
      <c r="F10" s="246">
        <v>58961.506552282503</v>
      </c>
      <c r="G10" s="246">
        <v>64524.677627733952</v>
      </c>
      <c r="H10" s="245">
        <f>(G10-F10)/F10</f>
        <v>9.435259376417833E-2</v>
      </c>
      <c r="I10" s="244"/>
      <c r="J10" s="244" t="s">
        <v>190</v>
      </c>
      <c r="K10" s="246">
        <v>61352.213600000003</v>
      </c>
      <c r="L10" s="246">
        <v>62345.9784</v>
      </c>
      <c r="M10" s="245">
        <f t="shared" si="0"/>
        <v>1.6197700811238492E-2</v>
      </c>
      <c r="P10" s="216"/>
    </row>
    <row r="11" spans="5:16" x14ac:dyDescent="0.25">
      <c r="E11" s="244" t="s">
        <v>189</v>
      </c>
      <c r="F11" s="246">
        <v>59381.12333424532</v>
      </c>
      <c r="G11" s="246">
        <v>56218.744345978906</v>
      </c>
      <c r="H11" s="245">
        <f>(G11-F11)/F11</f>
        <v>-5.3255627558036735E-2</v>
      </c>
      <c r="I11" s="244"/>
      <c r="J11" s="244" t="s">
        <v>189</v>
      </c>
      <c r="K11" s="246">
        <v>59494.003499999999</v>
      </c>
      <c r="L11" s="246">
        <v>32767.325199999999</v>
      </c>
      <c r="M11" s="245">
        <f t="shared" si="0"/>
        <v>-0.44923314498409911</v>
      </c>
    </row>
    <row r="12" spans="5:16" x14ac:dyDescent="0.25">
      <c r="E12" s="244" t="s">
        <v>40</v>
      </c>
      <c r="F12" s="246">
        <v>42237.63696161181</v>
      </c>
      <c r="G12" s="246">
        <v>58297.202393351778</v>
      </c>
      <c r="H12" s="245">
        <f t="shared" ref="H12:H17" si="1">(G12-F12)/F12</f>
        <v>0.38021931592280833</v>
      </c>
      <c r="I12" s="244"/>
      <c r="J12" s="244" t="s">
        <v>40</v>
      </c>
      <c r="K12" s="246">
        <v>19300.1145</v>
      </c>
      <c r="L12" s="246">
        <v>24716.982400000001</v>
      </c>
      <c r="M12" s="245">
        <f t="shared" si="0"/>
        <v>0.28066506548445613</v>
      </c>
    </row>
    <row r="13" spans="5:16" x14ac:dyDescent="0.25">
      <c r="E13" s="244" t="s">
        <v>188</v>
      </c>
      <c r="F13" s="246">
        <v>55380.753250879839</v>
      </c>
      <c r="G13" s="246">
        <v>66514.110131348018</v>
      </c>
      <c r="H13" s="245">
        <f t="shared" si="1"/>
        <v>0.20103296230069426</v>
      </c>
      <c r="I13" s="244"/>
      <c r="J13" s="244" t="s">
        <v>188</v>
      </c>
      <c r="K13" s="246">
        <v>27736.04</v>
      </c>
      <c r="L13" s="246">
        <v>26470.742099999999</v>
      </c>
      <c r="M13" s="245">
        <f t="shared" si="0"/>
        <v>-4.5619270090467179E-2</v>
      </c>
    </row>
    <row r="14" spans="5:16" x14ac:dyDescent="0.25">
      <c r="E14" s="244" t="s">
        <v>187</v>
      </c>
      <c r="F14" s="246">
        <v>67761.557719999997</v>
      </c>
      <c r="G14" s="246">
        <v>69207.758375831982</v>
      </c>
      <c r="H14" s="245">
        <f t="shared" si="1"/>
        <v>2.1342494247370801E-2</v>
      </c>
      <c r="I14" s="244"/>
      <c r="J14" s="244" t="s">
        <v>187</v>
      </c>
      <c r="K14" s="246">
        <v>35053.587200000002</v>
      </c>
      <c r="L14" s="246">
        <v>34243.796000000002</v>
      </c>
      <c r="M14" s="245">
        <f t="shared" si="0"/>
        <v>-2.3101521546987341E-2</v>
      </c>
    </row>
    <row r="15" spans="5:16" x14ac:dyDescent="0.25">
      <c r="E15" s="244" t="s">
        <v>186</v>
      </c>
      <c r="F15" s="246">
        <v>86380.056213892298</v>
      </c>
      <c r="G15" s="246">
        <v>88668.859647892139</v>
      </c>
      <c r="H15" s="245">
        <f t="shared" si="1"/>
        <v>2.649689678752187E-2</v>
      </c>
      <c r="I15" s="244"/>
      <c r="J15" s="244" t="s">
        <v>186</v>
      </c>
      <c r="K15" s="246">
        <v>50450.147100000002</v>
      </c>
      <c r="L15" s="246">
        <v>58887.130599999997</v>
      </c>
      <c r="M15" s="245">
        <f t="shared" si="0"/>
        <v>0.16723407135516546</v>
      </c>
    </row>
    <row r="16" spans="5:16" x14ac:dyDescent="0.25">
      <c r="E16" s="244" t="s">
        <v>185</v>
      </c>
      <c r="F16" s="246">
        <v>84468.209505540741</v>
      </c>
      <c r="G16" s="246">
        <v>91321.939206887881</v>
      </c>
      <c r="H16" s="245">
        <f t="shared" si="1"/>
        <v>8.1139753541213222E-2</v>
      </c>
      <c r="I16" s="244"/>
      <c r="J16" s="244" t="s">
        <v>185</v>
      </c>
      <c r="K16" s="246">
        <v>67272.625</v>
      </c>
      <c r="L16" s="246">
        <v>64931.286699999997</v>
      </c>
      <c r="M16" s="245">
        <f t="shared" si="0"/>
        <v>-3.4803730343509011E-2</v>
      </c>
    </row>
    <row r="17" spans="5:13" x14ac:dyDescent="0.25">
      <c r="E17" s="244" t="s">
        <v>184</v>
      </c>
      <c r="F17" s="246">
        <v>127047.9197317745</v>
      </c>
      <c r="G17" s="246">
        <v>107556.0178917725</v>
      </c>
      <c r="H17" s="245">
        <f t="shared" si="1"/>
        <v>-0.1534216528783281</v>
      </c>
      <c r="I17" s="244"/>
      <c r="J17" s="244" t="s">
        <v>184</v>
      </c>
      <c r="K17" s="246">
        <v>85058.526599999997</v>
      </c>
      <c r="L17" s="246">
        <v>75447.8799</v>
      </c>
      <c r="M17" s="245">
        <f t="shared" si="0"/>
        <v>-0.11298863364040446</v>
      </c>
    </row>
    <row r="18" spans="5:13" x14ac:dyDescent="0.25">
      <c r="E18" s="244" t="s">
        <v>183</v>
      </c>
      <c r="F18" s="246">
        <v>105006.6887703097</v>
      </c>
      <c r="G18" s="246"/>
      <c r="H18" s="245"/>
      <c r="I18" s="244"/>
      <c r="J18" s="244" t="s">
        <v>183</v>
      </c>
      <c r="K18" s="246">
        <v>65847.965800000005</v>
      </c>
      <c r="L18" s="246"/>
      <c r="M18" s="245"/>
    </row>
    <row r="19" spans="5:13" x14ac:dyDescent="0.25">
      <c r="E19" s="244" t="s">
        <v>182</v>
      </c>
      <c r="F19" s="246">
        <v>52664.750446063394</v>
      </c>
      <c r="G19" s="246"/>
      <c r="H19" s="245"/>
      <c r="I19" s="244"/>
      <c r="J19" s="244" t="s">
        <v>182</v>
      </c>
      <c r="K19" s="246">
        <v>24810.280699999999</v>
      </c>
      <c r="L19" s="246"/>
      <c r="M19" s="245"/>
    </row>
    <row r="20" spans="5:13" x14ac:dyDescent="0.25">
      <c r="E20" s="244"/>
      <c r="F20" s="244"/>
      <c r="G20" s="244"/>
      <c r="H20" s="244"/>
      <c r="I20" s="244"/>
      <c r="J20" s="244"/>
      <c r="K20" s="244"/>
      <c r="L20" s="244"/>
      <c r="M20" s="244"/>
    </row>
    <row r="21" spans="5:13" x14ac:dyDescent="0.25">
      <c r="E21" s="244"/>
      <c r="F21" s="244"/>
      <c r="G21" s="244"/>
      <c r="H21" s="244"/>
      <c r="I21" s="244"/>
      <c r="J21" s="244"/>
      <c r="K21" s="244"/>
      <c r="L21" s="244"/>
      <c r="M21" s="244"/>
    </row>
    <row r="22" spans="5:13" x14ac:dyDescent="0.25">
      <c r="E22" s="244"/>
      <c r="F22" s="244"/>
      <c r="G22" s="244"/>
      <c r="H22" s="244"/>
      <c r="I22" s="244"/>
      <c r="J22" s="244"/>
      <c r="K22" s="244"/>
      <c r="L22" s="244"/>
      <c r="M22" s="244"/>
    </row>
    <row r="23" spans="5:13" x14ac:dyDescent="0.25">
      <c r="E23" s="244"/>
      <c r="F23" s="244"/>
      <c r="G23" s="244"/>
      <c r="H23" s="244"/>
      <c r="I23" s="244"/>
      <c r="J23" s="244"/>
      <c r="K23" s="244"/>
      <c r="L23" s="244"/>
      <c r="M23" s="244"/>
    </row>
    <row r="24" spans="5:13" x14ac:dyDescent="0.25">
      <c r="E24" s="244"/>
      <c r="F24" s="244"/>
      <c r="G24" s="244"/>
      <c r="H24" s="244"/>
      <c r="I24" s="244"/>
      <c r="J24" s="244"/>
      <c r="K24" s="244"/>
      <c r="L24" s="244"/>
      <c r="M24" s="244"/>
    </row>
    <row r="25" spans="5:13" x14ac:dyDescent="0.25">
      <c r="E25" s="253" t="s">
        <v>194</v>
      </c>
      <c r="F25" s="249"/>
      <c r="G25" s="249"/>
      <c r="H25" s="249"/>
      <c r="I25" s="244"/>
      <c r="J25" s="252" t="s">
        <v>193</v>
      </c>
      <c r="K25" s="251"/>
      <c r="L25" s="251"/>
      <c r="M25" s="251"/>
    </row>
    <row r="26" spans="5:13" x14ac:dyDescent="0.25">
      <c r="E26" s="249" t="s">
        <v>43</v>
      </c>
      <c r="F26" s="249">
        <v>2021</v>
      </c>
      <c r="G26" s="249">
        <v>2022</v>
      </c>
      <c r="H26" s="254" t="s">
        <v>178</v>
      </c>
      <c r="I26" s="244"/>
      <c r="J26" s="250" t="s">
        <v>43</v>
      </c>
      <c r="K26" s="250">
        <v>2021</v>
      </c>
      <c r="L26" s="250">
        <v>2022</v>
      </c>
      <c r="M26" s="255" t="s">
        <v>178</v>
      </c>
    </row>
    <row r="27" spans="5:13" x14ac:dyDescent="0.25">
      <c r="E27" s="249" t="s">
        <v>192</v>
      </c>
      <c r="F27" s="248">
        <f>F8</f>
        <v>129861.6015395468</v>
      </c>
      <c r="G27" s="248">
        <f>G8</f>
        <v>135251.86086327839</v>
      </c>
      <c r="H27" s="247">
        <f t="shared" ref="H27:H36" si="2">(G27-F27)/F27</f>
        <v>4.1507722527895141E-2</v>
      </c>
      <c r="I27" s="244"/>
      <c r="J27" s="244" t="s">
        <v>192</v>
      </c>
      <c r="K27" s="246">
        <f>K8</f>
        <v>115179.9981</v>
      </c>
      <c r="L27" s="246">
        <f>L8</f>
        <v>96683.859299999996</v>
      </c>
      <c r="M27" s="247">
        <f>(L27-K27)/K27</f>
        <v>-0.16058464234338271</v>
      </c>
    </row>
    <row r="28" spans="5:13" x14ac:dyDescent="0.25">
      <c r="E28" s="244" t="s">
        <v>191</v>
      </c>
      <c r="F28" s="246">
        <f>F27+F9</f>
        <v>169900.68026896476</v>
      </c>
      <c r="G28" s="246">
        <f>G27+G9</f>
        <v>186473.726652735</v>
      </c>
      <c r="H28" s="245">
        <f t="shared" si="2"/>
        <v>9.7545497507920159E-2</v>
      </c>
      <c r="I28" s="244"/>
      <c r="J28" s="244" t="s">
        <v>191</v>
      </c>
      <c r="K28" s="246">
        <f>K27+K9</f>
        <v>141313.01490000001</v>
      </c>
      <c r="L28" s="246">
        <f>L27+L9</f>
        <v>133357.9871</v>
      </c>
      <c r="M28" s="245">
        <f>(L28-K28)/K28</f>
        <v>-5.6293666974902325E-2</v>
      </c>
    </row>
    <row r="29" spans="5:13" x14ac:dyDescent="0.25">
      <c r="E29" s="244" t="s">
        <v>190</v>
      </c>
      <c r="F29" s="246">
        <f t="shared" ref="F29:F38" si="3">F28+F10</f>
        <v>228862.18682124728</v>
      </c>
      <c r="G29" s="246">
        <f t="shared" ref="G29:G36" si="4">G28+G10</f>
        <v>250998.40428046894</v>
      </c>
      <c r="H29" s="245">
        <f t="shared" si="2"/>
        <v>9.672291332473873E-2</v>
      </c>
      <c r="I29" s="244"/>
      <c r="J29" s="244" t="s">
        <v>190</v>
      </c>
      <c r="K29" s="246">
        <f t="shared" ref="K29:K38" si="5">K28+K10</f>
        <v>202665.22850000003</v>
      </c>
      <c r="L29" s="246">
        <f t="shared" ref="L29:L36" si="6">L28+L10</f>
        <v>195703.96549999999</v>
      </c>
      <c r="M29" s="245">
        <f>(L29-K29)/K29</f>
        <v>-3.434858091604024E-2</v>
      </c>
    </row>
    <row r="30" spans="5:13" x14ac:dyDescent="0.25">
      <c r="E30" s="244" t="s">
        <v>189</v>
      </c>
      <c r="F30" s="246">
        <f t="shared" si="3"/>
        <v>288243.31015549263</v>
      </c>
      <c r="G30" s="246">
        <f t="shared" si="4"/>
        <v>307217.14862644783</v>
      </c>
      <c r="H30" s="245">
        <f t="shared" si="2"/>
        <v>6.5825772194746807E-2</v>
      </c>
      <c r="I30" s="244"/>
      <c r="J30" s="244" t="s">
        <v>189</v>
      </c>
      <c r="K30" s="246">
        <f t="shared" si="5"/>
        <v>262159.23200000002</v>
      </c>
      <c r="L30" s="246">
        <f t="shared" si="6"/>
        <v>228471.29069999998</v>
      </c>
      <c r="M30" s="245">
        <f>(L30-K30)/K30</f>
        <v>-0.12850183090252582</v>
      </c>
    </row>
    <row r="31" spans="5:13" x14ac:dyDescent="0.25">
      <c r="E31" s="244" t="s">
        <v>40</v>
      </c>
      <c r="F31" s="246">
        <f t="shared" si="3"/>
        <v>330480.94711710443</v>
      </c>
      <c r="G31" s="246">
        <f t="shared" si="4"/>
        <v>365514.35101979959</v>
      </c>
      <c r="H31" s="245">
        <f t="shared" si="2"/>
        <v>0.10600733327685979</v>
      </c>
      <c r="I31" s="244"/>
      <c r="J31" s="244" t="s">
        <v>40</v>
      </c>
      <c r="K31" s="246">
        <f t="shared" si="5"/>
        <v>281459.34650000004</v>
      </c>
      <c r="L31" s="246">
        <f t="shared" si="6"/>
        <v>253188.27309999999</v>
      </c>
      <c r="M31" s="245">
        <f t="shared" ref="M31:M36" si="7">(L31-K31)/K31</f>
        <v>-0.10044460683774112</v>
      </c>
    </row>
    <row r="32" spans="5:13" x14ac:dyDescent="0.25">
      <c r="E32" s="244" t="s">
        <v>188</v>
      </c>
      <c r="F32" s="246">
        <f t="shared" si="3"/>
        <v>385861.70036798425</v>
      </c>
      <c r="G32" s="246">
        <f t="shared" si="4"/>
        <v>432028.46115114761</v>
      </c>
      <c r="H32" s="245">
        <f t="shared" si="2"/>
        <v>0.11964587503537036</v>
      </c>
      <c r="I32" s="244"/>
      <c r="J32" s="244" t="s">
        <v>188</v>
      </c>
      <c r="K32" s="246">
        <f t="shared" si="5"/>
        <v>309195.38650000002</v>
      </c>
      <c r="L32" s="246">
        <f t="shared" si="6"/>
        <v>279659.01519999997</v>
      </c>
      <c r="M32" s="245">
        <f t="shared" si="7"/>
        <v>-9.5526558899675096E-2</v>
      </c>
    </row>
    <row r="33" spans="5:13" x14ac:dyDescent="0.25">
      <c r="E33" s="244" t="s">
        <v>187</v>
      </c>
      <c r="F33" s="246">
        <f t="shared" si="3"/>
        <v>453623.25808798423</v>
      </c>
      <c r="G33" s="246">
        <f t="shared" si="4"/>
        <v>501236.21952697961</v>
      </c>
      <c r="H33" s="245">
        <f t="shared" si="2"/>
        <v>0.10496146436512835</v>
      </c>
      <c r="I33" s="244"/>
      <c r="J33" s="244" t="s">
        <v>187</v>
      </c>
      <c r="K33" s="246">
        <f t="shared" si="5"/>
        <v>344248.97370000003</v>
      </c>
      <c r="L33" s="246">
        <f t="shared" si="6"/>
        <v>313902.8112</v>
      </c>
      <c r="M33" s="245">
        <f t="shared" si="7"/>
        <v>-8.81517878581842E-2</v>
      </c>
    </row>
    <row r="34" spans="5:13" x14ac:dyDescent="0.25">
      <c r="E34" s="244" t="s">
        <v>186</v>
      </c>
      <c r="F34" s="246">
        <f t="shared" si="3"/>
        <v>540003.31430187658</v>
      </c>
      <c r="G34" s="246">
        <f t="shared" si="4"/>
        <v>589905.07917487179</v>
      </c>
      <c r="H34" s="245">
        <f t="shared" si="2"/>
        <v>9.2410108514813225E-2</v>
      </c>
      <c r="I34" s="244"/>
      <c r="J34" s="244" t="s">
        <v>186</v>
      </c>
      <c r="K34" s="246">
        <f t="shared" si="5"/>
        <v>394699.12080000003</v>
      </c>
      <c r="L34" s="246">
        <f t="shared" si="6"/>
        <v>372789.94179999997</v>
      </c>
      <c r="M34" s="245">
        <f t="shared" si="7"/>
        <v>-5.5508557899985218E-2</v>
      </c>
    </row>
    <row r="35" spans="5:13" x14ac:dyDescent="0.25">
      <c r="E35" s="244" t="s">
        <v>185</v>
      </c>
      <c r="F35" s="246">
        <f t="shared" si="3"/>
        <v>624471.52380741737</v>
      </c>
      <c r="G35" s="246">
        <f t="shared" si="4"/>
        <v>681227.01838175964</v>
      </c>
      <c r="H35" s="245">
        <f t="shared" si="2"/>
        <v>9.0885640754766059E-2</v>
      </c>
      <c r="I35" s="244"/>
      <c r="J35" s="244" t="s">
        <v>185</v>
      </c>
      <c r="K35" s="246">
        <f t="shared" si="5"/>
        <v>461971.74580000003</v>
      </c>
      <c r="L35" s="246">
        <f t="shared" si="6"/>
        <v>437721.22849999997</v>
      </c>
      <c r="M35" s="245">
        <f t="shared" si="7"/>
        <v>-5.2493507493635259E-2</v>
      </c>
    </row>
    <row r="36" spans="5:13" x14ac:dyDescent="0.25">
      <c r="E36" s="244" t="s">
        <v>184</v>
      </c>
      <c r="F36" s="246">
        <f t="shared" si="3"/>
        <v>751519.44353919185</v>
      </c>
      <c r="G36" s="246">
        <f t="shared" si="4"/>
        <v>788783.03627353208</v>
      </c>
      <c r="H36" s="245">
        <f t="shared" si="2"/>
        <v>4.9584336180114985E-2</v>
      </c>
      <c r="I36" s="244"/>
      <c r="J36" s="244" t="s">
        <v>184</v>
      </c>
      <c r="K36" s="246">
        <f t="shared" si="5"/>
        <v>547030.27240000002</v>
      </c>
      <c r="L36" s="246">
        <f t="shared" si="6"/>
        <v>513169.10839999997</v>
      </c>
      <c r="M36" s="245">
        <f t="shared" si="7"/>
        <v>-6.1899981972551706E-2</v>
      </c>
    </row>
    <row r="37" spans="5:13" x14ac:dyDescent="0.25">
      <c r="E37" s="244" t="s">
        <v>183</v>
      </c>
      <c r="F37" s="246">
        <f t="shared" si="3"/>
        <v>856526.13230950153</v>
      </c>
      <c r="G37" s="246"/>
      <c r="H37" s="245"/>
      <c r="I37" s="244"/>
      <c r="J37" s="244" t="s">
        <v>183</v>
      </c>
      <c r="K37" s="246">
        <f t="shared" si="5"/>
        <v>612878.23820000002</v>
      </c>
      <c r="L37" s="246"/>
      <c r="M37" s="245"/>
    </row>
    <row r="38" spans="5:13" x14ac:dyDescent="0.25">
      <c r="E38" s="244" t="s">
        <v>182</v>
      </c>
      <c r="F38" s="246">
        <f t="shared" si="3"/>
        <v>909190.88275556487</v>
      </c>
      <c r="G38" s="246"/>
      <c r="H38" s="245"/>
      <c r="I38" s="244"/>
      <c r="J38" s="244" t="s">
        <v>182</v>
      </c>
      <c r="K38" s="246">
        <f t="shared" si="5"/>
        <v>637688.51890000002</v>
      </c>
      <c r="L38" s="246"/>
      <c r="M38" s="245"/>
    </row>
    <row r="39" spans="5:13" x14ac:dyDescent="0.25">
      <c r="E39" s="244"/>
      <c r="F39" s="244"/>
      <c r="G39" s="244"/>
      <c r="H39" s="244"/>
      <c r="I39" s="244"/>
      <c r="J39" s="244"/>
      <c r="K39" s="244"/>
      <c r="L39" s="244"/>
      <c r="M39" s="244"/>
    </row>
    <row r="40" spans="5:13" x14ac:dyDescent="0.25">
      <c r="E40" s="244"/>
      <c r="F40" s="244"/>
      <c r="G40" s="244"/>
      <c r="H40" s="244"/>
      <c r="I40" s="244"/>
      <c r="J40" s="244"/>
      <c r="K40" s="244"/>
      <c r="L40" s="244"/>
      <c r="M40" s="244"/>
    </row>
    <row r="41" spans="5:13" x14ac:dyDescent="0.25">
      <c r="E41" s="244"/>
      <c r="F41" s="244"/>
      <c r="G41" s="244"/>
      <c r="H41" s="244"/>
      <c r="I41" s="244"/>
      <c r="J41" s="244"/>
      <c r="K41" s="244"/>
      <c r="L41" s="244"/>
      <c r="M41" s="244"/>
    </row>
    <row r="42" spans="5:13" x14ac:dyDescent="0.25">
      <c r="E42" s="244"/>
      <c r="F42" s="244"/>
      <c r="G42" s="244"/>
      <c r="H42" s="244"/>
      <c r="I42" s="244"/>
      <c r="J42" s="244"/>
      <c r="K42" s="244"/>
      <c r="L42" s="244"/>
      <c r="M42" s="244"/>
    </row>
    <row r="43" spans="5:13" x14ac:dyDescent="0.25">
      <c r="E43" t="s">
        <v>204</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topLeftCell="A22" zoomScale="90" zoomScaleNormal="90" workbookViewId="0">
      <selection activeCell="W45" sqref="W45"/>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205</v>
      </c>
    </row>
    <row r="4" spans="4:34" ht="15" customHeight="1" x14ac:dyDescent="0.25">
      <c r="F4" s="23"/>
      <c r="G4" s="23"/>
      <c r="H4" s="23"/>
      <c r="I4" s="23"/>
      <c r="J4" s="23"/>
      <c r="K4" s="23"/>
      <c r="L4" s="23"/>
      <c r="M4" s="23"/>
      <c r="N4" s="23"/>
      <c r="O4" s="23"/>
      <c r="P4" s="23"/>
      <c r="Q4" s="23"/>
      <c r="R4" s="23"/>
      <c r="Y4" s="148"/>
      <c r="Z4" s="148"/>
      <c r="AA4" s="148"/>
      <c r="AB4" s="148"/>
      <c r="AC4" s="148"/>
      <c r="AD4" s="148"/>
      <c r="AE4" s="148"/>
      <c r="AF4" s="148"/>
      <c r="AG4" s="148"/>
      <c r="AH4" s="148"/>
    </row>
    <row r="5" spans="4:34" x14ac:dyDescent="0.25">
      <c r="E5" s="23"/>
      <c r="F5" s="23"/>
      <c r="G5" s="23"/>
      <c r="H5" s="23"/>
      <c r="I5" s="23"/>
      <c r="J5" s="23"/>
      <c r="K5" s="23"/>
      <c r="L5" s="23"/>
      <c r="M5" s="23"/>
      <c r="N5" s="23"/>
      <c r="O5" s="23"/>
      <c r="P5" s="23"/>
      <c r="Q5" s="23"/>
      <c r="R5" s="23"/>
      <c r="Y5" s="148"/>
      <c r="Z5" s="148"/>
      <c r="AA5" s="148"/>
      <c r="AB5" s="148"/>
      <c r="AC5" s="148"/>
      <c r="AD5" s="148"/>
      <c r="AE5" s="148"/>
      <c r="AF5" s="148"/>
      <c r="AG5" s="148"/>
      <c r="AH5" s="148"/>
    </row>
    <row r="6" spans="4:34" x14ac:dyDescent="0.25">
      <c r="E6" s="23"/>
      <c r="F6" s="23"/>
      <c r="G6" s="23"/>
      <c r="H6" s="23"/>
      <c r="I6" s="23"/>
      <c r="J6" s="23"/>
      <c r="K6" s="23"/>
      <c r="L6" s="23"/>
      <c r="M6" s="23"/>
      <c r="N6" s="23"/>
      <c r="O6" s="23"/>
      <c r="P6" s="23"/>
      <c r="Q6" s="23"/>
      <c r="R6" s="23"/>
      <c r="Y6" s="148"/>
      <c r="Z6" s="148"/>
      <c r="AA6" s="148"/>
      <c r="AB6" s="148"/>
      <c r="AC6" s="148"/>
      <c r="AD6" s="148"/>
      <c r="AE6" s="148"/>
      <c r="AF6" s="148"/>
      <c r="AG6" s="148"/>
      <c r="AH6" s="148"/>
    </row>
    <row r="7" spans="4:34" x14ac:dyDescent="0.25">
      <c r="E7" s="23"/>
      <c r="F7" s="23"/>
      <c r="G7" s="23"/>
      <c r="H7" s="23"/>
      <c r="I7" s="23"/>
      <c r="J7" s="23"/>
      <c r="K7" s="23"/>
      <c r="L7" s="23"/>
      <c r="M7" s="23"/>
      <c r="N7" s="23"/>
      <c r="O7" s="23"/>
      <c r="P7" s="23"/>
      <c r="Q7" s="23"/>
      <c r="R7" s="23"/>
      <c r="Y7" s="148"/>
      <c r="Z7" s="148"/>
      <c r="AA7" s="148"/>
      <c r="AB7" s="148"/>
      <c r="AC7" s="148"/>
      <c r="AD7" s="148"/>
      <c r="AE7" s="148"/>
      <c r="AF7" s="148"/>
      <c r="AG7" s="148"/>
      <c r="AH7" s="148"/>
    </row>
    <row r="8" spans="4:34" x14ac:dyDescent="0.25">
      <c r="E8" s="23"/>
      <c r="F8" s="23"/>
      <c r="G8" s="23"/>
      <c r="H8" s="23"/>
      <c r="I8" s="23"/>
      <c r="J8" s="23"/>
      <c r="K8" s="23"/>
      <c r="L8" s="23"/>
      <c r="M8" s="23"/>
      <c r="N8" s="23"/>
      <c r="O8" s="23"/>
      <c r="P8" s="23"/>
      <c r="Q8" s="23"/>
      <c r="R8" s="23"/>
      <c r="Y8" s="148"/>
      <c r="Z8" s="148"/>
      <c r="AA8" s="148"/>
      <c r="AB8" s="148"/>
      <c r="AC8" s="148"/>
      <c r="AD8" s="148"/>
      <c r="AE8" s="148"/>
      <c r="AF8" s="148"/>
      <c r="AG8" s="148"/>
      <c r="AH8" s="148"/>
    </row>
    <row r="9" spans="4:34" x14ac:dyDescent="0.25">
      <c r="E9" s="23"/>
      <c r="F9" s="23"/>
      <c r="G9" s="23"/>
      <c r="H9" s="23"/>
      <c r="I9" s="23"/>
      <c r="J9" s="23"/>
      <c r="K9" s="23"/>
      <c r="L9" s="23"/>
      <c r="M9" s="23"/>
      <c r="N9" s="23"/>
      <c r="O9" s="23"/>
      <c r="P9" s="23"/>
      <c r="Q9" s="23"/>
      <c r="R9" s="23"/>
      <c r="Y9" s="148"/>
      <c r="Z9" s="148"/>
      <c r="AA9" s="148"/>
      <c r="AB9" s="148"/>
      <c r="AC9" s="148"/>
      <c r="AD9" s="148"/>
      <c r="AE9" s="148"/>
      <c r="AF9" s="148"/>
      <c r="AG9" s="148"/>
      <c r="AH9" s="148"/>
    </row>
    <row r="10" spans="4:34" x14ac:dyDescent="0.25">
      <c r="E10" s="23"/>
      <c r="F10" s="23"/>
      <c r="G10" s="23"/>
      <c r="H10" s="23"/>
      <c r="I10" s="23"/>
      <c r="J10" s="23"/>
      <c r="K10" s="23"/>
      <c r="L10" s="23"/>
      <c r="M10" s="23"/>
      <c r="N10" s="23"/>
      <c r="O10" s="23"/>
      <c r="P10" s="23"/>
      <c r="Q10" s="23"/>
      <c r="R10" s="23"/>
      <c r="Y10" s="148"/>
      <c r="Z10" s="148"/>
      <c r="AA10" s="148"/>
      <c r="AB10" s="148"/>
      <c r="AC10" s="148"/>
      <c r="AD10" s="148"/>
      <c r="AE10" s="148"/>
      <c r="AF10" s="148"/>
      <c r="AG10" s="148"/>
      <c r="AH10" s="148"/>
    </row>
    <row r="11" spans="4:34" x14ac:dyDescent="0.25">
      <c r="E11" s="23"/>
      <c r="F11" s="23"/>
      <c r="G11" s="23"/>
      <c r="H11" s="23"/>
      <c r="I11" s="23"/>
      <c r="J11" s="23"/>
      <c r="K11" s="23"/>
      <c r="L11" s="23"/>
      <c r="M11" s="23"/>
      <c r="N11" s="23"/>
      <c r="O11" s="23"/>
      <c r="P11" s="23"/>
      <c r="Q11" s="23"/>
      <c r="R11" s="23"/>
      <c r="Y11" s="148"/>
      <c r="Z11" s="148"/>
      <c r="AA11" s="148"/>
      <c r="AB11" s="148"/>
      <c r="AC11" s="148"/>
      <c r="AD11" s="148"/>
      <c r="AE11" s="148"/>
      <c r="AF11" s="148"/>
      <c r="AG11" s="148"/>
      <c r="AH11" s="148"/>
    </row>
    <row r="12" spans="4:34" x14ac:dyDescent="0.25">
      <c r="E12" s="23"/>
      <c r="F12" s="23"/>
      <c r="G12" s="23"/>
      <c r="H12" s="23"/>
      <c r="I12" s="23"/>
      <c r="J12" s="23"/>
      <c r="K12" s="23"/>
      <c r="L12" s="23"/>
      <c r="M12" s="23"/>
      <c r="N12" s="23"/>
      <c r="O12" s="23"/>
      <c r="P12" s="23"/>
      <c r="Q12" s="23"/>
      <c r="R12" s="23"/>
      <c r="Y12" s="148"/>
      <c r="Z12" s="148"/>
      <c r="AA12" s="148"/>
      <c r="AB12" s="148"/>
      <c r="AC12" s="148"/>
      <c r="AD12" s="148"/>
      <c r="AE12" s="148"/>
      <c r="AF12" s="148"/>
      <c r="AG12" s="148"/>
      <c r="AH12" s="148"/>
    </row>
    <row r="13" spans="4:34" x14ac:dyDescent="0.25">
      <c r="E13" s="23"/>
      <c r="F13" s="23"/>
      <c r="G13" s="23"/>
      <c r="H13" s="23"/>
      <c r="I13" s="23"/>
      <c r="J13" s="23"/>
      <c r="K13" s="23"/>
      <c r="L13" s="23"/>
      <c r="M13" s="23"/>
      <c r="N13" s="23"/>
      <c r="O13" s="23"/>
      <c r="P13" s="23"/>
      <c r="Q13" s="23"/>
      <c r="R13" s="23"/>
      <c r="Y13" s="148"/>
      <c r="Z13" s="148"/>
      <c r="AA13" s="148"/>
      <c r="AB13" s="148"/>
      <c r="AC13" s="262"/>
      <c r="AD13" s="148"/>
      <c r="AE13" s="148"/>
      <c r="AF13" s="148"/>
      <c r="AG13" s="148"/>
      <c r="AH13" s="148"/>
    </row>
    <row r="14" spans="4:34" x14ac:dyDescent="0.25">
      <c r="E14" s="23"/>
      <c r="F14" s="23"/>
      <c r="G14" s="23"/>
      <c r="H14" s="23"/>
      <c r="I14" s="23"/>
      <c r="J14" s="23"/>
      <c r="K14" s="23"/>
      <c r="L14" s="23"/>
      <c r="M14" s="23"/>
      <c r="N14" s="23"/>
      <c r="O14" s="23"/>
      <c r="P14" s="23"/>
      <c r="Q14" s="23"/>
      <c r="R14" s="23"/>
      <c r="Y14" s="148"/>
      <c r="Z14" s="148"/>
      <c r="AA14" s="148"/>
      <c r="AB14" s="145"/>
      <c r="AC14" s="139"/>
      <c r="AD14" s="145"/>
      <c r="AE14" s="148"/>
      <c r="AF14" s="148"/>
      <c r="AG14" s="148"/>
      <c r="AH14" s="148"/>
    </row>
    <row r="15" spans="4:34" x14ac:dyDescent="0.25">
      <c r="E15" s="23"/>
      <c r="F15" s="23"/>
      <c r="G15" s="23"/>
      <c r="H15"/>
      <c r="I15" s="23"/>
      <c r="J15" s="23"/>
      <c r="K15" s="23"/>
      <c r="L15" s="23"/>
      <c r="M15" s="23"/>
      <c r="N15" s="23"/>
      <c r="O15" s="23"/>
      <c r="P15" s="23"/>
      <c r="Q15" s="23"/>
      <c r="R15" s="23"/>
      <c r="Y15" s="148"/>
      <c r="Z15" s="148"/>
      <c r="AA15" s="148"/>
      <c r="AB15" s="145"/>
      <c r="AC15" s="139"/>
      <c r="AD15" s="145"/>
      <c r="AE15" s="148"/>
      <c r="AF15" s="148"/>
      <c r="AG15" s="148"/>
      <c r="AH15" s="148"/>
    </row>
    <row r="16" spans="4:34" x14ac:dyDescent="0.25">
      <c r="E16" s="23"/>
      <c r="F16" s="23"/>
      <c r="G16" s="23"/>
      <c r="H16" s="23"/>
      <c r="I16" s="23"/>
      <c r="J16" s="23"/>
      <c r="K16" s="23"/>
      <c r="L16" s="23"/>
      <c r="M16" s="23"/>
      <c r="N16" s="23"/>
      <c r="O16" s="23"/>
      <c r="P16" s="23"/>
      <c r="Q16" s="23"/>
      <c r="R16" s="23"/>
      <c r="Y16" s="148"/>
      <c r="Z16" s="148"/>
      <c r="AA16" s="148"/>
      <c r="AB16" s="145"/>
      <c r="AC16" s="139"/>
      <c r="AD16" s="145"/>
      <c r="AE16" s="148"/>
      <c r="AF16" s="148"/>
      <c r="AG16" s="148"/>
      <c r="AH16" s="148"/>
    </row>
    <row r="17" spans="5:35" x14ac:dyDescent="0.25">
      <c r="E17" s="23"/>
      <c r="F17" s="23"/>
      <c r="G17" s="23"/>
      <c r="H17" s="23"/>
      <c r="I17" s="23"/>
      <c r="J17" s="23"/>
      <c r="K17" s="23"/>
      <c r="L17" s="23"/>
      <c r="M17" s="23"/>
      <c r="N17" s="23"/>
      <c r="O17" s="23"/>
      <c r="P17" s="23"/>
      <c r="Q17" s="23"/>
      <c r="R17" s="23"/>
      <c r="Y17" s="148"/>
      <c r="Z17" s="148"/>
      <c r="AA17" s="148"/>
      <c r="AB17" s="148"/>
      <c r="AC17" s="262"/>
      <c r="AD17" s="148"/>
      <c r="AE17" s="148"/>
      <c r="AF17" s="148"/>
      <c r="AG17" s="148"/>
      <c r="AH17" s="148"/>
    </row>
    <row r="18" spans="5:35" x14ac:dyDescent="0.25">
      <c r="E18" s="23"/>
      <c r="F18" s="23"/>
      <c r="G18" s="23"/>
      <c r="H18" s="23"/>
      <c r="I18" s="23"/>
      <c r="J18" s="23"/>
      <c r="K18" s="23"/>
      <c r="L18" s="23"/>
      <c r="M18" s="23"/>
      <c r="N18" s="23"/>
      <c r="O18" s="23"/>
      <c r="P18" s="23"/>
      <c r="Q18" s="23"/>
      <c r="R18" s="23"/>
      <c r="Y18" s="148"/>
      <c r="Z18" s="148"/>
      <c r="AA18" s="148"/>
      <c r="AB18" s="148"/>
      <c r="AC18" s="148"/>
      <c r="AD18" s="148"/>
      <c r="AE18" s="148"/>
      <c r="AF18" s="148"/>
      <c r="AG18" s="148"/>
      <c r="AH18" s="148"/>
    </row>
    <row r="19" spans="5:35" x14ac:dyDescent="0.25">
      <c r="E19" s="23"/>
      <c r="F19" s="23"/>
      <c r="G19" s="23"/>
      <c r="H19" s="23"/>
      <c r="I19" s="23"/>
      <c r="J19" s="23"/>
      <c r="K19" s="23"/>
      <c r="L19" s="23"/>
      <c r="M19" s="23"/>
      <c r="N19" s="23"/>
      <c r="O19" s="23"/>
      <c r="P19" s="23"/>
      <c r="Q19" s="23"/>
      <c r="R19" s="23"/>
      <c r="Y19" s="148"/>
      <c r="Z19" s="148"/>
      <c r="AA19" s="148"/>
      <c r="AB19" s="148"/>
      <c r="AC19" s="148"/>
      <c r="AD19" s="148"/>
      <c r="AE19" s="148"/>
      <c r="AF19" s="148"/>
      <c r="AG19" s="148"/>
      <c r="AH19" s="148"/>
    </row>
    <row r="20" spans="5:35" x14ac:dyDescent="0.25">
      <c r="E20" s="23"/>
      <c r="F20" s="23"/>
      <c r="G20" s="23"/>
      <c r="H20" s="23"/>
      <c r="I20" s="23"/>
      <c r="J20" s="23"/>
      <c r="K20" s="23"/>
      <c r="L20" s="23"/>
      <c r="M20" s="23"/>
      <c r="N20" s="23"/>
      <c r="O20" s="23"/>
      <c r="P20" s="23"/>
      <c r="Q20" s="23"/>
      <c r="R20" s="23"/>
      <c r="Y20" s="148"/>
      <c r="Z20" s="148"/>
      <c r="AA20" s="148"/>
      <c r="AB20" s="148"/>
      <c r="AC20" s="148"/>
      <c r="AD20" s="148"/>
      <c r="AE20" s="148"/>
      <c r="AF20" s="148"/>
      <c r="AG20" s="148"/>
      <c r="AH20" s="148"/>
    </row>
    <row r="21" spans="5:35" x14ac:dyDescent="0.25">
      <c r="E21" s="23"/>
      <c r="F21" s="23"/>
      <c r="G21" s="23"/>
      <c r="H21" s="23"/>
      <c r="I21" s="23"/>
      <c r="J21" s="23"/>
      <c r="K21" s="23"/>
      <c r="L21" s="23"/>
      <c r="M21" s="23"/>
      <c r="N21" s="23"/>
      <c r="O21" s="23"/>
      <c r="P21" s="23"/>
      <c r="Q21" s="23"/>
      <c r="R21" s="23"/>
      <c r="Y21" s="148"/>
      <c r="Z21" s="148"/>
      <c r="AA21" s="148"/>
      <c r="AB21" s="148"/>
      <c r="AC21" s="148"/>
      <c r="AD21" s="148"/>
      <c r="AE21" s="148"/>
      <c r="AF21" s="148"/>
      <c r="AG21" s="148"/>
      <c r="AH21" s="148"/>
    </row>
    <row r="22" spans="5:35" ht="15" customHeight="1" x14ac:dyDescent="0.25">
      <c r="E22" s="23" t="s">
        <v>102</v>
      </c>
      <c r="F22" s="23"/>
      <c r="G22" s="23"/>
      <c r="H22" s="23"/>
      <c r="I22" s="23"/>
      <c r="J22" s="23"/>
      <c r="K22" s="23"/>
      <c r="L22" s="23"/>
      <c r="M22" s="23"/>
      <c r="N22" s="23"/>
      <c r="O22" s="23"/>
      <c r="P22" s="23"/>
      <c r="Q22" s="23"/>
      <c r="R22" s="23"/>
      <c r="Y22" s="148"/>
      <c r="Z22" s="148"/>
      <c r="AA22" s="148"/>
      <c r="AB22" s="148"/>
      <c r="AC22" s="148"/>
      <c r="AD22" s="148"/>
      <c r="AE22" s="148"/>
      <c r="AF22" s="148"/>
      <c r="AG22" s="148"/>
      <c r="AH22" s="148"/>
    </row>
    <row r="23" spans="5:35" x14ac:dyDescent="0.25">
      <c r="E23" s="23"/>
      <c r="F23" s="23"/>
      <c r="G23" s="23"/>
      <c r="H23" s="23"/>
      <c r="I23" s="23"/>
      <c r="J23" s="23"/>
      <c r="K23" s="23"/>
      <c r="L23" s="23"/>
      <c r="M23" s="23"/>
      <c r="N23" s="23"/>
      <c r="O23" s="23"/>
      <c r="P23" s="23"/>
      <c r="Q23" s="23"/>
      <c r="R23" s="23"/>
      <c r="Y23" s="148"/>
      <c r="Z23" s="148"/>
      <c r="AA23" s="148"/>
      <c r="AB23" s="148"/>
      <c r="AC23" s="148"/>
      <c r="AD23" s="148"/>
      <c r="AE23" s="148"/>
      <c r="AF23" s="148"/>
      <c r="AG23" s="148"/>
      <c r="AH23" s="148"/>
    </row>
    <row r="24" spans="5:35" x14ac:dyDescent="0.25">
      <c r="E24" s="23" t="s">
        <v>41</v>
      </c>
      <c r="F24" s="23"/>
      <c r="G24" s="23"/>
      <c r="H24" s="23"/>
      <c r="I24" s="23"/>
      <c r="J24" s="23"/>
      <c r="K24" s="23"/>
      <c r="L24" s="23"/>
      <c r="M24" s="23"/>
      <c r="N24" s="23"/>
      <c r="O24" s="23"/>
      <c r="P24" s="23"/>
      <c r="Q24" s="23"/>
      <c r="R24" s="23"/>
      <c r="Y24" s="148"/>
      <c r="Z24" s="148"/>
      <c r="AA24" s="148"/>
      <c r="AB24" s="148"/>
      <c r="AC24" s="148"/>
      <c r="AD24" s="148"/>
      <c r="AE24" s="148"/>
      <c r="AF24" s="148"/>
      <c r="AG24" s="145"/>
      <c r="AH24" s="139"/>
      <c r="AI24" s="145"/>
    </row>
    <row r="25" spans="5:35" x14ac:dyDescent="0.25">
      <c r="E25" s="23"/>
      <c r="F25" s="23"/>
      <c r="G25" s="23"/>
      <c r="H25" s="23"/>
      <c r="I25" s="23"/>
      <c r="J25" s="23"/>
      <c r="K25" s="23"/>
      <c r="L25" s="23"/>
      <c r="M25" s="23"/>
      <c r="N25" s="23"/>
      <c r="O25" s="23"/>
      <c r="P25" s="23"/>
      <c r="Q25" s="23"/>
      <c r="R25" s="23"/>
      <c r="Y25" s="148"/>
      <c r="Z25" s="148"/>
      <c r="AA25" s="148"/>
      <c r="AB25" s="148"/>
      <c r="AC25" s="148"/>
      <c r="AD25" s="148"/>
      <c r="AE25" s="148"/>
      <c r="AF25" s="148"/>
      <c r="AG25" s="145"/>
      <c r="AH25" s="148"/>
    </row>
    <row r="26" spans="5:35" x14ac:dyDescent="0.25">
      <c r="E26" s="23"/>
      <c r="F26" s="23"/>
      <c r="G26" s="23"/>
      <c r="H26" s="23"/>
      <c r="I26" s="23"/>
      <c r="J26" s="23"/>
      <c r="K26" s="23"/>
      <c r="L26" s="23"/>
      <c r="M26" s="23"/>
      <c r="N26" s="23"/>
      <c r="O26" s="23"/>
      <c r="P26" s="23"/>
      <c r="Q26" s="23"/>
      <c r="R26" s="23"/>
      <c r="Y26" s="148"/>
      <c r="Z26" s="148"/>
      <c r="AA26" s="148"/>
      <c r="AB26" s="148"/>
      <c r="AC26" s="148"/>
      <c r="AD26" s="148"/>
      <c r="AE26" s="148"/>
      <c r="AF26" s="148"/>
      <c r="AG26" s="145"/>
      <c r="AH26" s="148"/>
    </row>
    <row r="27" spans="5:35" x14ac:dyDescent="0.25">
      <c r="E27" s="23"/>
      <c r="F27" s="23"/>
      <c r="G27" s="23"/>
      <c r="H27" s="23"/>
      <c r="I27" s="23"/>
      <c r="J27" s="23"/>
      <c r="K27" s="23"/>
      <c r="L27" s="23"/>
      <c r="M27" s="23"/>
      <c r="N27" s="23"/>
      <c r="O27" s="23"/>
      <c r="P27" s="23"/>
      <c r="Q27" s="23"/>
      <c r="R27" s="23"/>
      <c r="Y27" s="148"/>
      <c r="Z27" s="148"/>
      <c r="AA27" s="148"/>
      <c r="AB27" s="148"/>
      <c r="AC27" s="148"/>
      <c r="AD27" s="148"/>
      <c r="AE27" s="148"/>
      <c r="AF27" s="148"/>
      <c r="AG27" s="139"/>
      <c r="AH27" s="148"/>
    </row>
    <row r="28" spans="5:35" x14ac:dyDescent="0.25">
      <c r="E28" s="23"/>
      <c r="F28" s="23"/>
      <c r="G28" s="23"/>
      <c r="H28" s="23"/>
      <c r="I28" s="23"/>
      <c r="J28" s="23"/>
      <c r="K28" s="23"/>
      <c r="L28" s="23"/>
      <c r="M28" s="23"/>
      <c r="N28" s="23"/>
      <c r="O28" s="23"/>
      <c r="P28" s="23"/>
      <c r="Q28" s="23"/>
      <c r="R28" s="23"/>
      <c r="Y28" s="148"/>
      <c r="Z28" s="148"/>
      <c r="AA28" s="148"/>
      <c r="AB28" s="148"/>
      <c r="AC28" s="148"/>
      <c r="AD28" s="148"/>
      <c r="AE28" s="148"/>
      <c r="AF28" s="148"/>
      <c r="AG28" s="139"/>
      <c r="AH28" s="148"/>
    </row>
    <row r="29" spans="5:35" x14ac:dyDescent="0.25">
      <c r="E29" s="23"/>
      <c r="F29" s="23"/>
      <c r="G29" s="23"/>
      <c r="H29" s="23"/>
      <c r="I29" s="23"/>
      <c r="J29" s="23"/>
      <c r="K29" s="23"/>
      <c r="L29" s="23"/>
      <c r="M29" s="23"/>
      <c r="N29" s="23"/>
      <c r="O29" s="23"/>
      <c r="P29" s="23"/>
      <c r="Q29" s="23"/>
      <c r="R29" s="23"/>
      <c r="Y29" s="148"/>
      <c r="Z29" s="148"/>
      <c r="AA29" s="148"/>
      <c r="AB29" s="148"/>
      <c r="AC29" s="148"/>
      <c r="AD29" s="148"/>
      <c r="AE29" s="148"/>
      <c r="AF29" s="148"/>
      <c r="AG29" s="139"/>
      <c r="AH29" s="148"/>
    </row>
    <row r="30" spans="5:35" x14ac:dyDescent="0.25">
      <c r="E30" s="23"/>
      <c r="F30" s="23"/>
      <c r="G30" s="23"/>
      <c r="H30" s="23"/>
      <c r="I30" s="23"/>
      <c r="J30" s="23"/>
      <c r="K30" s="23"/>
      <c r="L30" s="23"/>
      <c r="M30" s="23"/>
      <c r="N30" s="23"/>
      <c r="O30" s="23"/>
      <c r="P30" s="23"/>
      <c r="Q30" s="23"/>
      <c r="R30" s="23"/>
      <c r="Y30" s="148"/>
      <c r="Z30" s="148"/>
      <c r="AA30" s="148"/>
      <c r="AB30" s="148"/>
      <c r="AC30" s="148"/>
      <c r="AD30" s="148"/>
      <c r="AE30" s="148"/>
      <c r="AF30" s="148"/>
      <c r="AG30" s="148"/>
      <c r="AH30" s="148"/>
    </row>
    <row r="31" spans="5:35" x14ac:dyDescent="0.25">
      <c r="E31" s="23"/>
      <c r="F31" s="23"/>
      <c r="G31" s="23"/>
      <c r="H31" s="23"/>
      <c r="I31" s="23"/>
      <c r="J31" s="23"/>
      <c r="K31" s="23"/>
      <c r="L31" s="23"/>
      <c r="M31" s="23"/>
      <c r="N31" s="23"/>
      <c r="O31" s="23"/>
      <c r="P31" s="23"/>
      <c r="Q31" s="23"/>
      <c r="R31" s="23"/>
      <c r="Y31" s="148"/>
      <c r="Z31" s="148"/>
      <c r="AA31" s="148"/>
      <c r="AB31" s="148"/>
      <c r="AC31" s="148"/>
      <c r="AD31" s="148"/>
      <c r="AE31" s="148"/>
      <c r="AF31" s="148"/>
      <c r="AG31" s="145"/>
      <c r="AH31" s="148"/>
    </row>
    <row r="32" spans="5:35" x14ac:dyDescent="0.25">
      <c r="E32" s="23"/>
      <c r="F32" s="23"/>
      <c r="G32" s="23"/>
      <c r="H32" s="23"/>
      <c r="I32" s="23"/>
      <c r="J32" s="23"/>
      <c r="K32" s="23"/>
      <c r="L32" s="23"/>
      <c r="M32" s="23"/>
      <c r="N32" s="23"/>
      <c r="O32" s="23"/>
      <c r="P32" s="23"/>
      <c r="Q32" s="23"/>
      <c r="R32" s="23"/>
      <c r="Y32" s="148"/>
      <c r="Z32" s="148"/>
      <c r="AA32" s="148"/>
      <c r="AB32" s="148"/>
      <c r="AC32" s="148"/>
      <c r="AD32" s="148"/>
      <c r="AE32" s="148"/>
      <c r="AF32" s="148"/>
      <c r="AG32" s="145"/>
      <c r="AH32" s="148"/>
    </row>
    <row r="33" spans="5:34" x14ac:dyDescent="0.25">
      <c r="E33" s="23"/>
      <c r="F33" s="23"/>
      <c r="G33" s="23"/>
      <c r="H33" s="23"/>
      <c r="I33" s="23"/>
      <c r="J33" s="23"/>
      <c r="K33" s="23"/>
      <c r="L33" s="23"/>
      <c r="M33" s="23"/>
      <c r="N33" s="23"/>
      <c r="O33" s="23"/>
      <c r="P33" s="23"/>
      <c r="Q33" s="23"/>
      <c r="R33" s="23"/>
      <c r="Y33" s="148"/>
      <c r="Z33" s="148"/>
      <c r="AA33" s="148"/>
      <c r="AB33" s="148"/>
      <c r="AC33" s="148"/>
      <c r="AD33" s="148"/>
      <c r="AE33" s="148"/>
      <c r="AF33" s="148"/>
      <c r="AG33" s="148"/>
      <c r="AH33" s="148"/>
    </row>
    <row r="34" spans="5:34" x14ac:dyDescent="0.25">
      <c r="E34" s="23"/>
      <c r="F34" s="23"/>
      <c r="G34" s="23"/>
      <c r="H34" s="23"/>
      <c r="I34" s="23"/>
      <c r="J34" s="23"/>
      <c r="K34" s="23"/>
      <c r="L34" s="23"/>
      <c r="M34" s="23"/>
      <c r="N34" s="23"/>
      <c r="O34" s="23"/>
      <c r="P34" s="23"/>
      <c r="Q34" s="23"/>
      <c r="R34" s="23"/>
      <c r="Y34" s="148"/>
      <c r="Z34" s="148"/>
      <c r="AA34" s="148"/>
      <c r="AB34" s="148"/>
      <c r="AC34" s="148"/>
      <c r="AD34" s="148"/>
      <c r="AE34" s="148"/>
      <c r="AF34" s="148"/>
      <c r="AG34" s="148"/>
      <c r="AH34" s="148"/>
    </row>
    <row r="35" spans="5:34" x14ac:dyDescent="0.25">
      <c r="E35" s="23"/>
      <c r="F35" s="23"/>
      <c r="G35" s="23"/>
      <c r="H35" s="23"/>
      <c r="I35" s="23"/>
      <c r="J35" s="23"/>
      <c r="K35" s="23"/>
      <c r="L35" s="23"/>
      <c r="M35" s="23"/>
      <c r="N35" s="23"/>
      <c r="O35" s="23"/>
      <c r="P35" s="23"/>
      <c r="Q35" s="23"/>
      <c r="R35" s="23"/>
      <c r="Y35" s="148"/>
      <c r="Z35" s="148"/>
      <c r="AA35" s="148"/>
      <c r="AB35" s="148"/>
      <c r="AC35" s="148"/>
      <c r="AD35" s="148"/>
      <c r="AE35" s="148"/>
      <c r="AF35" s="148"/>
      <c r="AG35" s="148"/>
      <c r="AH35" s="148"/>
    </row>
    <row r="36" spans="5:34" x14ac:dyDescent="0.25">
      <c r="E36" s="23"/>
      <c r="F36" s="23"/>
      <c r="G36" s="23"/>
      <c r="H36" s="23"/>
      <c r="I36" s="23"/>
      <c r="J36" s="23"/>
      <c r="K36" s="23"/>
      <c r="L36" s="23"/>
      <c r="M36" s="23"/>
      <c r="N36" s="23"/>
      <c r="O36" s="23"/>
      <c r="P36" s="23"/>
      <c r="Q36" s="23"/>
      <c r="R36" s="23"/>
      <c r="Y36" s="148"/>
      <c r="Z36" s="148"/>
      <c r="AA36" s="148"/>
      <c r="AB36" s="148"/>
      <c r="AC36" s="148"/>
      <c r="AD36" s="148"/>
      <c r="AE36" s="148"/>
      <c r="AF36" s="148"/>
      <c r="AG36" s="148"/>
      <c r="AH36" s="148"/>
    </row>
    <row r="37" spans="5:34" x14ac:dyDescent="0.25">
      <c r="E37" s="23"/>
      <c r="F37" s="23"/>
      <c r="G37" s="23"/>
      <c r="H37" s="23"/>
      <c r="I37" s="23"/>
      <c r="J37" s="23"/>
      <c r="K37" s="23"/>
      <c r="L37" s="23"/>
      <c r="M37" s="23"/>
      <c r="N37" s="23"/>
      <c r="O37" s="23"/>
      <c r="P37" s="23"/>
      <c r="Q37" s="23"/>
      <c r="Y37" s="148"/>
      <c r="Z37" s="148"/>
      <c r="AA37" s="148"/>
      <c r="AB37" s="148"/>
      <c r="AC37" s="148"/>
      <c r="AD37" s="148"/>
      <c r="AE37" s="148"/>
      <c r="AF37" s="148"/>
      <c r="AG37" s="148"/>
      <c r="AH37" s="148"/>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workbookViewId="0">
      <selection activeCell="B1" sqref="B1:C1048576"/>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136</v>
      </c>
    </row>
    <row r="2" spans="1:19" x14ac:dyDescent="0.2">
      <c r="A2" s="12"/>
    </row>
    <row r="3" spans="1:19" ht="15" thickBot="1" x14ac:dyDescent="0.25"/>
    <row r="4" spans="1:19" ht="15" x14ac:dyDescent="0.25">
      <c r="B4" s="41"/>
      <c r="C4" s="271">
        <v>44835</v>
      </c>
      <c r="D4" s="271"/>
      <c r="E4" s="271"/>
      <c r="F4" s="271"/>
      <c r="G4" s="272"/>
      <c r="H4" s="271"/>
      <c r="I4" s="271"/>
      <c r="J4" s="271"/>
    </row>
    <row r="5" spans="1:19" s="5" customFormat="1" x14ac:dyDescent="0.2">
      <c r="A5" s="1"/>
      <c r="B5" s="58"/>
      <c r="C5" s="58"/>
      <c r="D5" s="59" t="s">
        <v>4</v>
      </c>
      <c r="E5" s="60"/>
      <c r="F5" s="60"/>
      <c r="G5" s="67"/>
      <c r="H5" s="59" t="s">
        <v>125</v>
      </c>
      <c r="I5" s="60"/>
      <c r="J5" s="60"/>
    </row>
    <row r="6" spans="1:19" s="5" customFormat="1" ht="24.75" customHeight="1" x14ac:dyDescent="0.2">
      <c r="A6" s="1"/>
      <c r="B6" s="61"/>
      <c r="C6" s="61"/>
      <c r="D6" s="61">
        <v>2021</v>
      </c>
      <c r="E6" s="61">
        <v>2022</v>
      </c>
      <c r="F6" s="154" t="s">
        <v>178</v>
      </c>
      <c r="G6" s="61"/>
      <c r="H6" s="63">
        <v>2021</v>
      </c>
      <c r="I6" s="61">
        <v>2022</v>
      </c>
      <c r="J6" s="62" t="s">
        <v>178</v>
      </c>
    </row>
    <row r="7" spans="1:19" s="5" customFormat="1" x14ac:dyDescent="0.2">
      <c r="A7" s="1"/>
      <c r="B7" s="50"/>
      <c r="C7" s="50"/>
      <c r="D7" s="51"/>
      <c r="E7" s="165"/>
      <c r="F7" s="51"/>
      <c r="G7" s="51"/>
      <c r="H7" s="64"/>
      <c r="I7" s="51"/>
      <c r="J7" s="51"/>
    </row>
    <row r="8" spans="1:19" s="5" customFormat="1" ht="16.5" customHeight="1" x14ac:dyDescent="0.25">
      <c r="A8" s="1"/>
      <c r="B8" s="57" t="s">
        <v>11</v>
      </c>
      <c r="C8" s="50"/>
      <c r="D8" s="209">
        <v>127047.91973177445</v>
      </c>
      <c r="E8" s="209">
        <v>107556.01789177251</v>
      </c>
      <c r="F8" s="150">
        <f t="shared" ref="F8:F39" si="0">IF(D8&lt;1,"",IFERROR((E8-D8)/D8,""))</f>
        <v>-0.15342165287832771</v>
      </c>
      <c r="G8" s="116"/>
      <c r="H8" s="209">
        <v>85058.526599999997</v>
      </c>
      <c r="I8" s="209">
        <v>75447.8799</v>
      </c>
      <c r="J8" s="150">
        <f t="shared" ref="J8:J39" si="1">IF(H8&lt;1,"",IFERROR(($I8-$H8)/$H8,""))</f>
        <v>-0.11298863364040446</v>
      </c>
      <c r="L8" s="199"/>
      <c r="M8" s="138"/>
    </row>
    <row r="9" spans="1:19" s="6" customFormat="1" ht="22.5" customHeight="1" x14ac:dyDescent="0.25">
      <c r="A9" s="3"/>
      <c r="B9" s="57"/>
      <c r="C9" s="55" t="s">
        <v>12</v>
      </c>
      <c r="D9" s="151">
        <v>9983.9350800000011</v>
      </c>
      <c r="E9" s="152">
        <v>7447.0612300000003</v>
      </c>
      <c r="F9" s="149">
        <f t="shared" si="0"/>
        <v>-0.25409558752860006</v>
      </c>
      <c r="G9" s="115"/>
      <c r="H9" s="151">
        <v>2833.2390999999998</v>
      </c>
      <c r="I9" s="152">
        <v>2161.5038000000004</v>
      </c>
      <c r="J9" s="149">
        <f t="shared" si="1"/>
        <v>-0.23709093242430526</v>
      </c>
      <c r="L9" s="199"/>
      <c r="M9" s="200"/>
    </row>
    <row r="10" spans="1:19" s="5" customFormat="1" ht="15" x14ac:dyDescent="0.25">
      <c r="A10" s="1"/>
      <c r="B10" s="50"/>
      <c r="C10" s="53" t="s">
        <v>31</v>
      </c>
      <c r="D10" s="151">
        <v>2198.01064</v>
      </c>
      <c r="E10" s="152">
        <v>2006.36113</v>
      </c>
      <c r="F10" s="149">
        <f t="shared" si="0"/>
        <v>-8.7192257631655487E-2</v>
      </c>
      <c r="G10" s="115"/>
      <c r="H10" s="151">
        <v>337.94310000000002</v>
      </c>
      <c r="I10" s="152">
        <v>310.80200000000013</v>
      </c>
      <c r="J10" s="149">
        <f t="shared" si="1"/>
        <v>-8.0312632511212331E-2</v>
      </c>
      <c r="L10" s="199"/>
      <c r="M10" s="200"/>
    </row>
    <row r="11" spans="1:19" s="5" customFormat="1" ht="15" x14ac:dyDescent="0.25">
      <c r="A11" s="1"/>
      <c r="B11" s="50"/>
      <c r="C11" s="54" t="s">
        <v>6</v>
      </c>
      <c r="D11" s="151">
        <v>329.10166999999984</v>
      </c>
      <c r="E11" s="152">
        <v>208.44695000000002</v>
      </c>
      <c r="F11" s="149">
        <f t="shared" si="0"/>
        <v>-0.36661837662507119</v>
      </c>
      <c r="G11" s="115"/>
      <c r="H11" s="151">
        <v>333.13050000000004</v>
      </c>
      <c r="I11" s="152">
        <v>183.25650000000002</v>
      </c>
      <c r="J11" s="149">
        <f t="shared" si="1"/>
        <v>-0.44989576157091593</v>
      </c>
      <c r="L11" s="199"/>
      <c r="M11" s="200"/>
    </row>
    <row r="12" spans="1:19" s="5" customFormat="1" ht="15" x14ac:dyDescent="0.25">
      <c r="A12" s="1"/>
      <c r="B12" s="50"/>
      <c r="C12" s="54" t="s">
        <v>7</v>
      </c>
      <c r="D12" s="151">
        <v>7456.8227700000007</v>
      </c>
      <c r="E12" s="152">
        <v>5232.2531500000005</v>
      </c>
      <c r="F12" s="149">
        <f t="shared" si="0"/>
        <v>-0.29832673896311473</v>
      </c>
      <c r="G12" s="115"/>
      <c r="H12" s="151">
        <v>2162.1654999999996</v>
      </c>
      <c r="I12" s="152">
        <v>1667.4452999999999</v>
      </c>
      <c r="J12" s="149">
        <f t="shared" si="1"/>
        <v>-0.22880773927805242</v>
      </c>
      <c r="L12" s="199"/>
      <c r="M12" s="200"/>
    </row>
    <row r="13" spans="1:19" s="6" customFormat="1" ht="21" customHeight="1" x14ac:dyDescent="0.25">
      <c r="A13" s="3"/>
      <c r="B13" s="57"/>
      <c r="C13" s="71" t="s">
        <v>9</v>
      </c>
      <c r="D13" s="151">
        <v>3688.96308</v>
      </c>
      <c r="E13" s="152">
        <v>3239.9210479573917</v>
      </c>
      <c r="F13" s="149">
        <f t="shared" si="0"/>
        <v>-0.12172581354286915</v>
      </c>
      <c r="G13" s="115"/>
      <c r="H13" s="151">
        <v>1309.9703999999999</v>
      </c>
      <c r="I13" s="152">
        <v>1360.6818000000001</v>
      </c>
      <c r="J13" s="149">
        <f t="shared" si="1"/>
        <v>3.8711867077302009E-2</v>
      </c>
      <c r="L13" s="199"/>
      <c r="M13" s="200"/>
    </row>
    <row r="14" spans="1:19" s="5" customFormat="1" ht="15" x14ac:dyDescent="0.25">
      <c r="A14" s="1"/>
      <c r="B14" s="50"/>
      <c r="C14" s="54" t="s">
        <v>32</v>
      </c>
      <c r="D14" s="151">
        <v>413.54674</v>
      </c>
      <c r="E14" s="152">
        <v>374.59300999999999</v>
      </c>
      <c r="F14" s="149">
        <f t="shared" si="0"/>
        <v>-9.4194262056085873E-2</v>
      </c>
      <c r="G14" s="115"/>
      <c r="H14" s="151">
        <v>118.0989</v>
      </c>
      <c r="I14" s="152">
        <v>95.753200000000007</v>
      </c>
      <c r="J14" s="149">
        <f t="shared" si="1"/>
        <v>-0.18921175387747044</v>
      </c>
      <c r="L14" s="199"/>
      <c r="M14" s="200"/>
    </row>
    <row r="15" spans="1:19" s="5" customFormat="1" ht="15" x14ac:dyDescent="0.25">
      <c r="A15" s="1"/>
      <c r="B15" s="50"/>
      <c r="C15" s="54" t="s">
        <v>6</v>
      </c>
      <c r="D15" s="151">
        <v>85.208269999999985</v>
      </c>
      <c r="E15" s="152">
        <v>160.25398000000001</v>
      </c>
      <c r="F15" s="149">
        <f>IF(D15&lt;1,"",IFERROR((E15-D15)/D15,""))</f>
        <v>0.88073270352748678</v>
      </c>
      <c r="G15" s="116"/>
      <c r="H15" s="151">
        <v>235.97620000000001</v>
      </c>
      <c r="I15" s="152">
        <v>369.86180000000002</v>
      </c>
      <c r="J15" s="149">
        <f t="shared" si="1"/>
        <v>0.56736908213624937</v>
      </c>
      <c r="L15" s="199"/>
      <c r="M15" s="200"/>
      <c r="N15"/>
      <c r="O15"/>
      <c r="P15"/>
      <c r="Q15"/>
      <c r="R15"/>
      <c r="S15"/>
    </row>
    <row r="16" spans="1:19" s="5" customFormat="1" ht="15" x14ac:dyDescent="0.25">
      <c r="A16" s="1"/>
      <c r="B16" s="50"/>
      <c r="C16" s="54" t="s">
        <v>7</v>
      </c>
      <c r="D16" s="151">
        <v>3190.2080700000001</v>
      </c>
      <c r="E16" s="152">
        <v>2705.0740579573917</v>
      </c>
      <c r="F16" s="149">
        <f t="shared" si="0"/>
        <v>-0.15206970874555165</v>
      </c>
      <c r="G16" s="115"/>
      <c r="H16" s="151">
        <v>955.89530000000002</v>
      </c>
      <c r="I16" s="152">
        <v>895.06680000000006</v>
      </c>
      <c r="J16" s="149">
        <f t="shared" si="1"/>
        <v>-6.3635107317715614E-2</v>
      </c>
      <c r="L16" s="199"/>
      <c r="M16" s="200"/>
      <c r="N16"/>
      <c r="O16"/>
      <c r="P16"/>
      <c r="Q16"/>
      <c r="R16"/>
      <c r="S16"/>
    </row>
    <row r="17" spans="1:20" s="6" customFormat="1" ht="24.75" customHeight="1" x14ac:dyDescent="0.25">
      <c r="A17" s="3"/>
      <c r="B17" s="57"/>
      <c r="C17" s="1" t="s">
        <v>10</v>
      </c>
      <c r="D17" s="151">
        <v>113375.02157177446</v>
      </c>
      <c r="E17" s="152">
        <v>96869.035613815126</v>
      </c>
      <c r="F17" s="149">
        <f t="shared" si="0"/>
        <v>-0.14558750004303081</v>
      </c>
      <c r="G17" s="115"/>
      <c r="H17" s="151">
        <v>80915.3171</v>
      </c>
      <c r="I17" s="152">
        <v>71925.694300000003</v>
      </c>
      <c r="J17" s="149">
        <f t="shared" si="1"/>
        <v>-0.11109914812408239</v>
      </c>
      <c r="L17" s="199"/>
      <c r="M17" s="200"/>
      <c r="N17" s="156"/>
      <c r="O17" s="156"/>
      <c r="P17" s="156"/>
      <c r="Q17" s="156"/>
      <c r="R17" s="156"/>
      <c r="S17" s="156"/>
      <c r="T17" s="156"/>
    </row>
    <row r="18" spans="1:20" s="5" customFormat="1" ht="15" x14ac:dyDescent="0.25">
      <c r="A18" s="1"/>
      <c r="B18" s="50"/>
      <c r="C18" s="54" t="s">
        <v>31</v>
      </c>
      <c r="D18" s="151">
        <v>22595.008588987301</v>
      </c>
      <c r="E18" s="152">
        <v>22622.366824910241</v>
      </c>
      <c r="F18" s="149">
        <f t="shared" si="0"/>
        <v>1.2108088304190617E-3</v>
      </c>
      <c r="G18" s="115"/>
      <c r="H18" s="151">
        <v>10692.056700000001</v>
      </c>
      <c r="I18" s="152">
        <v>10094.715099999999</v>
      </c>
      <c r="J18" s="149">
        <f t="shared" si="1"/>
        <v>-5.58677920217166E-2</v>
      </c>
      <c r="L18" s="199"/>
      <c r="M18" s="200"/>
      <c r="N18"/>
      <c r="O18"/>
      <c r="P18"/>
      <c r="Q18"/>
      <c r="R18"/>
      <c r="S18"/>
      <c r="T18"/>
    </row>
    <row r="19" spans="1:20" s="5" customFormat="1" ht="15" x14ac:dyDescent="0.25">
      <c r="A19" s="1"/>
      <c r="B19" s="50"/>
      <c r="C19" s="54" t="s">
        <v>6</v>
      </c>
      <c r="D19" s="151">
        <v>73507.5062913734</v>
      </c>
      <c r="E19" s="152">
        <v>54325.474032325044</v>
      </c>
      <c r="F19" s="149">
        <f t="shared" si="0"/>
        <v>-0.26095338050257727</v>
      </c>
      <c r="G19" s="115"/>
      <c r="H19" s="151">
        <v>62405.8223</v>
      </c>
      <c r="I19" s="152">
        <v>53709.115100000003</v>
      </c>
      <c r="J19" s="149">
        <f t="shared" si="1"/>
        <v>-0.13935730480711889</v>
      </c>
      <c r="L19" s="199"/>
      <c r="M19" s="200"/>
      <c r="N19"/>
      <c r="O19"/>
      <c r="P19"/>
      <c r="Q19"/>
      <c r="R19"/>
      <c r="S19"/>
      <c r="T19"/>
    </row>
    <row r="20" spans="1:20" s="5" customFormat="1" ht="15" x14ac:dyDescent="0.25">
      <c r="A20" s="1"/>
      <c r="B20" s="50"/>
      <c r="C20" s="54" t="s">
        <v>7</v>
      </c>
      <c r="D20" s="151">
        <v>17272.506691413761</v>
      </c>
      <c r="E20" s="152">
        <v>19921.194756579844</v>
      </c>
      <c r="F20" s="149">
        <f t="shared" si="0"/>
        <v>0.15334705682775956</v>
      </c>
      <c r="G20" s="115"/>
      <c r="H20" s="151">
        <v>7817.4381000000003</v>
      </c>
      <c r="I20" s="152">
        <v>8121.8640999999998</v>
      </c>
      <c r="J20" s="149">
        <f t="shared" si="1"/>
        <v>3.8941913719790049E-2</v>
      </c>
      <c r="L20" s="199"/>
      <c r="M20" s="200"/>
      <c r="N20"/>
      <c r="O20"/>
      <c r="P20"/>
      <c r="Q20"/>
      <c r="R20"/>
      <c r="S20"/>
      <c r="T20"/>
    </row>
    <row r="21" spans="1:20" s="5" customFormat="1" ht="24" customHeight="1" x14ac:dyDescent="0.25">
      <c r="A21" s="1"/>
      <c r="B21" s="52" t="s">
        <v>8</v>
      </c>
      <c r="C21" s="55"/>
      <c r="D21" s="257">
        <v>27686.506331256714</v>
      </c>
      <c r="E21" s="257">
        <v>28699.961159999999</v>
      </c>
      <c r="F21" s="150">
        <f t="shared" si="0"/>
        <v>3.6604648366166136E-2</v>
      </c>
      <c r="G21" s="125"/>
      <c r="H21" s="257">
        <v>15011.351600000002</v>
      </c>
      <c r="I21" s="257">
        <v>17560.055700000001</v>
      </c>
      <c r="J21" s="150">
        <f t="shared" si="1"/>
        <v>0.16978511781710573</v>
      </c>
      <c r="L21" s="199"/>
      <c r="M21" s="200"/>
      <c r="N21"/>
      <c r="O21"/>
      <c r="P21"/>
      <c r="Q21"/>
      <c r="R21"/>
      <c r="S21"/>
      <c r="T21"/>
    </row>
    <row r="22" spans="1:20" s="6" customFormat="1" ht="24" customHeight="1" x14ac:dyDescent="0.25">
      <c r="A22" s="3"/>
      <c r="B22" s="52"/>
      <c r="C22" s="55" t="s">
        <v>12</v>
      </c>
      <c r="D22" s="258">
        <v>4901.3378300000004</v>
      </c>
      <c r="E22" s="258">
        <v>4496.7739000000001</v>
      </c>
      <c r="F22" s="149">
        <f t="shared" si="0"/>
        <v>-8.2541531319011374E-2</v>
      </c>
      <c r="G22" s="105"/>
      <c r="H22" s="258">
        <v>1343.8751</v>
      </c>
      <c r="I22" s="258">
        <v>1168.0574000000001</v>
      </c>
      <c r="J22" s="149">
        <f t="shared" si="1"/>
        <v>-0.13082889920350474</v>
      </c>
      <c r="L22" s="199"/>
      <c r="M22" s="200"/>
      <c r="N22" s="156"/>
      <c r="O22" s="156"/>
      <c r="P22" s="156"/>
      <c r="Q22" s="156"/>
      <c r="R22" s="156"/>
      <c r="S22" s="156"/>
      <c r="T22" s="156"/>
    </row>
    <row r="23" spans="1:20" s="5" customFormat="1" ht="15" x14ac:dyDescent="0.25">
      <c r="A23" s="1"/>
      <c r="B23" s="55"/>
      <c r="C23" s="53" t="s">
        <v>31</v>
      </c>
      <c r="D23" s="258">
        <v>1641.8947599999999</v>
      </c>
      <c r="E23" s="258">
        <v>1567.11501</v>
      </c>
      <c r="F23" s="149">
        <f t="shared" si="0"/>
        <v>-4.5544788753695713E-2</v>
      </c>
      <c r="G23" s="106"/>
      <c r="H23" s="258">
        <v>312.31990000000002</v>
      </c>
      <c r="I23" s="258">
        <v>289.86390000000011</v>
      </c>
      <c r="J23" s="149">
        <f t="shared" si="1"/>
        <v>-7.1900637775562493E-2</v>
      </c>
      <c r="L23" s="199"/>
      <c r="M23" s="200"/>
      <c r="N23"/>
      <c r="O23"/>
      <c r="P23"/>
      <c r="Q23"/>
      <c r="R23"/>
      <c r="S23"/>
      <c r="T23"/>
    </row>
    <row r="24" spans="1:20" s="5" customFormat="1" ht="15" x14ac:dyDescent="0.25">
      <c r="A24" s="1"/>
      <c r="B24" s="1"/>
      <c r="C24" s="54" t="s">
        <v>6</v>
      </c>
      <c r="D24" s="258">
        <v>114.15181</v>
      </c>
      <c r="E24" s="258">
        <v>69.925610000000006</v>
      </c>
      <c r="F24" s="149">
        <f t="shared" si="0"/>
        <v>-0.38743319094108092</v>
      </c>
      <c r="G24" s="105"/>
      <c r="H24" s="258">
        <v>94.921399999999991</v>
      </c>
      <c r="I24" s="258">
        <v>37.029200000000003</v>
      </c>
      <c r="J24" s="149">
        <f t="shared" si="1"/>
        <v>-0.60989618779326893</v>
      </c>
      <c r="L24" s="199"/>
      <c r="M24" s="200"/>
      <c r="N24"/>
      <c r="O24"/>
      <c r="P24"/>
      <c r="Q24"/>
      <c r="R24"/>
      <c r="S24"/>
      <c r="T24"/>
    </row>
    <row r="25" spans="1:20" s="5" customFormat="1" ht="15" x14ac:dyDescent="0.25">
      <c r="A25" s="1"/>
      <c r="B25" s="1"/>
      <c r="C25" s="54" t="s">
        <v>7</v>
      </c>
      <c r="D25" s="258">
        <v>3145.29126</v>
      </c>
      <c r="E25" s="258">
        <v>2859.7332799999999</v>
      </c>
      <c r="F25" s="149">
        <f t="shared" si="0"/>
        <v>-9.0789041902593168E-2</v>
      </c>
      <c r="G25" s="105"/>
      <c r="H25" s="258">
        <v>936.63379999999995</v>
      </c>
      <c r="I25" s="258">
        <v>841.16429999999991</v>
      </c>
      <c r="J25" s="149">
        <f t="shared" si="1"/>
        <v>-0.10192830965527834</v>
      </c>
      <c r="L25" s="199"/>
      <c r="M25" s="200"/>
      <c r="N25"/>
      <c r="O25"/>
      <c r="P25"/>
      <c r="Q25"/>
      <c r="R25"/>
      <c r="S25"/>
      <c r="T25"/>
    </row>
    <row r="26" spans="1:20" s="6" customFormat="1" ht="21" customHeight="1" x14ac:dyDescent="0.25">
      <c r="A26" s="3"/>
      <c r="B26" s="3"/>
      <c r="C26" s="71" t="s">
        <v>9</v>
      </c>
      <c r="D26" s="258">
        <v>1840.2551100000001</v>
      </c>
      <c r="E26" s="258">
        <v>2037.9937199999999</v>
      </c>
      <c r="F26" s="149">
        <f t="shared" si="0"/>
        <v>0.1074517380364725</v>
      </c>
      <c r="G26" s="105"/>
      <c r="H26" s="258">
        <v>794.10419999999999</v>
      </c>
      <c r="I26" s="258">
        <v>862.07600000000002</v>
      </c>
      <c r="J26" s="149">
        <f t="shared" si="1"/>
        <v>8.5595567936802286E-2</v>
      </c>
      <c r="L26" s="199"/>
      <c r="M26" s="200"/>
      <c r="N26" s="156"/>
      <c r="O26" s="156"/>
      <c r="P26" s="156"/>
      <c r="Q26" s="156"/>
      <c r="R26" s="156"/>
      <c r="S26" s="156"/>
      <c r="T26" s="156"/>
    </row>
    <row r="27" spans="1:20" s="5" customFormat="1" ht="15" x14ac:dyDescent="0.25">
      <c r="A27" s="1"/>
      <c r="B27" s="1"/>
      <c r="C27" s="256" t="s">
        <v>31</v>
      </c>
      <c r="D27" s="258">
        <v>348.98680999999999</v>
      </c>
      <c r="E27" s="258">
        <v>342.20695000000001</v>
      </c>
      <c r="F27" s="149">
        <f t="shared" si="0"/>
        <v>-1.9427267179524595E-2</v>
      </c>
      <c r="G27" s="105"/>
      <c r="H27" s="258">
        <v>114.04819999999999</v>
      </c>
      <c r="I27" s="258">
        <v>91.260900000000007</v>
      </c>
      <c r="J27" s="149">
        <f t="shared" si="1"/>
        <v>-0.19980411790804228</v>
      </c>
      <c r="L27" s="199"/>
      <c r="M27" s="200"/>
      <c r="N27"/>
      <c r="O27"/>
      <c r="P27"/>
      <c r="Q27"/>
      <c r="R27"/>
      <c r="S27"/>
      <c r="T27"/>
    </row>
    <row r="28" spans="1:20" s="5" customFormat="1" ht="15" x14ac:dyDescent="0.25">
      <c r="A28" s="1"/>
      <c r="B28" s="1"/>
      <c r="C28" s="54" t="s">
        <v>6</v>
      </c>
      <c r="D28" s="258">
        <v>81.170269999999988</v>
      </c>
      <c r="E28" s="258">
        <v>106.14258</v>
      </c>
      <c r="F28" s="149">
        <f t="shared" si="0"/>
        <v>0.3076534056126709</v>
      </c>
      <c r="G28" s="107"/>
      <c r="H28" s="258">
        <v>222.5162</v>
      </c>
      <c r="I28" s="258">
        <v>281.3218</v>
      </c>
      <c r="J28" s="149">
        <f t="shared" si="1"/>
        <v>0.26427558982222416</v>
      </c>
      <c r="L28" s="199"/>
      <c r="M28" s="200"/>
      <c r="N28"/>
      <c r="O28"/>
      <c r="P28"/>
      <c r="Q28"/>
      <c r="R28"/>
      <c r="S28"/>
      <c r="T28"/>
    </row>
    <row r="29" spans="1:20" s="5" customFormat="1" ht="15" x14ac:dyDescent="0.25">
      <c r="A29" s="1"/>
      <c r="B29" s="1"/>
      <c r="C29" s="54" t="s">
        <v>7</v>
      </c>
      <c r="D29" s="258">
        <v>1410.0980300000001</v>
      </c>
      <c r="E29" s="258">
        <v>1589.64419</v>
      </c>
      <c r="F29" s="149">
        <f t="shared" si="0"/>
        <v>0.12732884961196625</v>
      </c>
      <c r="G29" s="105"/>
      <c r="H29" s="258">
        <v>457.53980000000001</v>
      </c>
      <c r="I29" s="258">
        <v>489.49329999999998</v>
      </c>
      <c r="J29" s="149">
        <f t="shared" si="1"/>
        <v>6.9837640353910116E-2</v>
      </c>
      <c r="L29" s="199"/>
      <c r="M29" s="200"/>
      <c r="N29"/>
      <c r="O29"/>
      <c r="P29"/>
      <c r="Q29"/>
      <c r="R29"/>
      <c r="S29"/>
      <c r="T29"/>
    </row>
    <row r="30" spans="1:20" s="6" customFormat="1" ht="21.75" customHeight="1" x14ac:dyDescent="0.25">
      <c r="A30" s="3"/>
      <c r="B30" s="3"/>
      <c r="C30" s="1" t="s">
        <v>10</v>
      </c>
      <c r="D30" s="258">
        <v>20944.913391256712</v>
      </c>
      <c r="E30" s="258">
        <v>22165.19354</v>
      </c>
      <c r="F30" s="149">
        <f t="shared" si="0"/>
        <v>5.8261408197213378E-2</v>
      </c>
      <c r="G30" s="105"/>
      <c r="H30" s="258">
        <v>12873.372300000001</v>
      </c>
      <c r="I30" s="258">
        <v>15529.922300000002</v>
      </c>
      <c r="J30" s="149">
        <f t="shared" si="1"/>
        <v>0.20636006930367429</v>
      </c>
      <c r="L30" s="199"/>
      <c r="M30" s="200"/>
      <c r="N30" s="156"/>
      <c r="O30" s="156"/>
      <c r="P30" s="156"/>
      <c r="Q30" s="156"/>
      <c r="R30" s="156"/>
      <c r="S30" s="156"/>
      <c r="T30" s="156"/>
    </row>
    <row r="31" spans="1:20" s="5" customFormat="1" ht="15" x14ac:dyDescent="0.25">
      <c r="A31" s="1"/>
      <c r="B31" s="1"/>
      <c r="C31" s="54" t="s">
        <v>31</v>
      </c>
      <c r="D31" s="258">
        <v>8569.0164012567111</v>
      </c>
      <c r="E31" s="258">
        <v>7963.5460100000009</v>
      </c>
      <c r="F31" s="149">
        <f t="shared" si="0"/>
        <v>-7.0658096904554102E-2</v>
      </c>
      <c r="G31" s="105"/>
      <c r="H31" s="258">
        <v>3688.5862999999999</v>
      </c>
      <c r="I31" s="258">
        <v>2951.4353999999998</v>
      </c>
      <c r="J31" s="149">
        <f t="shared" si="1"/>
        <v>-0.19984645607993504</v>
      </c>
      <c r="L31" s="199"/>
      <c r="M31" s="200"/>
      <c r="N31"/>
      <c r="O31"/>
      <c r="P31"/>
      <c r="Q31"/>
      <c r="R31"/>
      <c r="S31"/>
      <c r="T31"/>
    </row>
    <row r="32" spans="1:20" s="5" customFormat="1" ht="15" x14ac:dyDescent="0.25">
      <c r="A32" s="1"/>
      <c r="B32" s="1"/>
      <c r="C32" s="54" t="s">
        <v>6</v>
      </c>
      <c r="D32" s="258">
        <v>3933.7329800000002</v>
      </c>
      <c r="E32" s="258">
        <v>3930.0136200000002</v>
      </c>
      <c r="F32" s="149">
        <f t="shared" si="0"/>
        <v>-9.4550393199287544E-4</v>
      </c>
      <c r="G32" s="105"/>
      <c r="H32" s="258">
        <v>5752.5613000000003</v>
      </c>
      <c r="I32" s="258">
        <v>8937.8489000000009</v>
      </c>
      <c r="J32" s="149">
        <f t="shared" si="1"/>
        <v>0.5537164115052543</v>
      </c>
      <c r="L32" s="199"/>
      <c r="M32" s="200"/>
      <c r="N32"/>
      <c r="O32"/>
      <c r="P32"/>
      <c r="Q32"/>
      <c r="R32"/>
      <c r="S32"/>
      <c r="T32"/>
    </row>
    <row r="33" spans="1:20" s="5" customFormat="1" ht="15" x14ac:dyDescent="0.25">
      <c r="A33" s="1"/>
      <c r="B33" s="1"/>
      <c r="C33" s="54" t="s">
        <v>7</v>
      </c>
      <c r="D33" s="258">
        <v>8442.1640100000004</v>
      </c>
      <c r="E33" s="258">
        <v>10271.63391</v>
      </c>
      <c r="F33" s="149">
        <f t="shared" si="0"/>
        <v>0.21670627315850974</v>
      </c>
      <c r="G33" s="105"/>
      <c r="H33" s="258">
        <v>3432.2247000000002</v>
      </c>
      <c r="I33" s="258">
        <v>3640.6379999999999</v>
      </c>
      <c r="J33" s="149">
        <f t="shared" si="1"/>
        <v>6.0722510388087264E-2</v>
      </c>
      <c r="L33" s="199"/>
      <c r="M33" s="200"/>
      <c r="N33"/>
      <c r="O33"/>
      <c r="P33"/>
      <c r="Q33"/>
      <c r="R33"/>
      <c r="S33"/>
      <c r="T33"/>
    </row>
    <row r="34" spans="1:20" s="5" customFormat="1" ht="27" customHeight="1" x14ac:dyDescent="0.25">
      <c r="A34" s="1"/>
      <c r="B34" s="52" t="s">
        <v>13</v>
      </c>
      <c r="C34" s="55"/>
      <c r="D34" s="257">
        <v>7906.7289099999998</v>
      </c>
      <c r="E34" s="257">
        <v>8627.5081000000009</v>
      </c>
      <c r="F34" s="150">
        <f t="shared" si="0"/>
        <v>9.1160225449034793E-2</v>
      </c>
      <c r="G34" s="125"/>
      <c r="H34" s="257">
        <v>7533.0257000000001</v>
      </c>
      <c r="I34" s="257">
        <v>7652.930800000001</v>
      </c>
      <c r="J34" s="150">
        <f t="shared" si="1"/>
        <v>1.5917256196271951E-2</v>
      </c>
      <c r="L34" s="199"/>
      <c r="M34" s="200"/>
      <c r="N34"/>
      <c r="O34"/>
      <c r="P34"/>
      <c r="Q34"/>
      <c r="R34"/>
      <c r="S34"/>
      <c r="T34"/>
    </row>
    <row r="35" spans="1:20" s="6" customFormat="1" ht="24" customHeight="1" x14ac:dyDescent="0.25">
      <c r="A35" s="3"/>
      <c r="B35" s="52"/>
      <c r="C35" s="55" t="s">
        <v>12</v>
      </c>
      <c r="D35" s="258">
        <v>288.89861000000002</v>
      </c>
      <c r="E35" s="258">
        <v>147.60026999999999</v>
      </c>
      <c r="F35" s="149">
        <f t="shared" si="0"/>
        <v>-0.48909318047601552</v>
      </c>
      <c r="G35" s="105"/>
      <c r="H35" s="258">
        <v>181.85980000000001</v>
      </c>
      <c r="I35" s="258">
        <v>83.762500000000003</v>
      </c>
      <c r="J35" s="149">
        <f t="shared" si="1"/>
        <v>-0.53941167866675321</v>
      </c>
      <c r="L35" s="199"/>
      <c r="M35" s="200"/>
      <c r="N35" s="156"/>
      <c r="O35" s="156"/>
      <c r="P35" s="156"/>
      <c r="Q35" s="156"/>
      <c r="R35" s="156"/>
      <c r="S35" s="156"/>
      <c r="T35" s="156"/>
    </row>
    <row r="36" spans="1:20" s="5" customFormat="1" ht="15" x14ac:dyDescent="0.25">
      <c r="A36" s="1"/>
      <c r="B36" s="55"/>
      <c r="C36" s="53" t="s">
        <v>31</v>
      </c>
      <c r="D36" s="258">
        <v>0.10803</v>
      </c>
      <c r="E36" s="258">
        <v>0.19198000000000001</v>
      </c>
      <c r="F36" s="149" t="str">
        <f>IF(D36&lt;1,"",IFERROR((E36-D36)/D36,""))</f>
        <v/>
      </c>
      <c r="G36" s="105"/>
      <c r="H36" s="258">
        <v>0.25729999999999997</v>
      </c>
      <c r="I36" s="258">
        <v>0.13469999999999999</v>
      </c>
      <c r="J36" s="149" t="str">
        <f t="shared" si="1"/>
        <v/>
      </c>
      <c r="L36" s="199"/>
      <c r="M36" s="200"/>
      <c r="N36"/>
      <c r="O36"/>
      <c r="P36"/>
      <c r="Q36"/>
      <c r="R36"/>
      <c r="S36"/>
      <c r="T36"/>
    </row>
    <row r="37" spans="1:20" s="5" customFormat="1" ht="15" x14ac:dyDescent="0.25">
      <c r="A37" s="1"/>
      <c r="B37" s="1"/>
      <c r="C37" s="54" t="s">
        <v>6</v>
      </c>
      <c r="D37" s="258">
        <v>16.692710000000002</v>
      </c>
      <c r="E37" s="258">
        <v>17.448039999999999</v>
      </c>
      <c r="F37" s="149">
        <f t="shared" si="0"/>
        <v>4.5249093766080946E-2</v>
      </c>
      <c r="G37" s="105"/>
      <c r="H37" s="258">
        <v>54.859000000000002</v>
      </c>
      <c r="I37" s="258">
        <v>37.067999999999998</v>
      </c>
      <c r="J37" s="149">
        <f t="shared" si="1"/>
        <v>-0.32430412512076418</v>
      </c>
      <c r="L37" s="199"/>
      <c r="M37" s="200"/>
      <c r="N37"/>
      <c r="O37"/>
      <c r="P37"/>
      <c r="Q37"/>
      <c r="R37"/>
      <c r="S37"/>
      <c r="T37"/>
    </row>
    <row r="38" spans="1:20" s="5" customFormat="1" ht="15" x14ac:dyDescent="0.25">
      <c r="A38" s="1"/>
      <c r="B38" s="1"/>
      <c r="C38" s="54" t="s">
        <v>7</v>
      </c>
      <c r="D38" s="258">
        <v>272.09787</v>
      </c>
      <c r="E38" s="258">
        <v>129.96025</v>
      </c>
      <c r="F38" s="149">
        <f t="shared" si="0"/>
        <v>-0.52237681978179396</v>
      </c>
      <c r="G38" s="105"/>
      <c r="H38" s="258">
        <v>126.7435</v>
      </c>
      <c r="I38" s="258">
        <v>46.559800000000003</v>
      </c>
      <c r="J38" s="149">
        <f t="shared" si="1"/>
        <v>-0.6326454611084591</v>
      </c>
      <c r="L38" s="199"/>
      <c r="M38" s="200"/>
      <c r="N38"/>
      <c r="O38"/>
      <c r="P38"/>
      <c r="Q38"/>
      <c r="R38"/>
      <c r="S38"/>
      <c r="T38"/>
    </row>
    <row r="39" spans="1:20" s="6" customFormat="1" ht="22.5" customHeight="1" x14ac:dyDescent="0.25">
      <c r="A39" s="3"/>
      <c r="B39" s="3"/>
      <c r="C39" s="71" t="s">
        <v>9</v>
      </c>
      <c r="D39" s="258">
        <v>259.98692</v>
      </c>
      <c r="E39" s="258">
        <v>187.47014000000001</v>
      </c>
      <c r="F39" s="149">
        <f t="shared" si="0"/>
        <v>-0.27892472436690269</v>
      </c>
      <c r="G39" s="105"/>
      <c r="H39" s="258">
        <v>131.53440000000001</v>
      </c>
      <c r="I39" s="258">
        <v>138.1806</v>
      </c>
      <c r="J39" s="149">
        <f t="shared" si="1"/>
        <v>5.0528226836477702E-2</v>
      </c>
      <c r="L39" s="199"/>
      <c r="M39" s="200"/>
      <c r="N39" s="156"/>
      <c r="O39" s="156"/>
      <c r="P39" s="156"/>
      <c r="Q39" s="156"/>
      <c r="R39" s="156"/>
      <c r="S39" s="156"/>
      <c r="T39" s="156"/>
    </row>
    <row r="40" spans="1:20" s="5" customFormat="1" ht="15" x14ac:dyDescent="0.25">
      <c r="A40" s="1"/>
      <c r="B40" s="1"/>
      <c r="C40" s="256" t="s">
        <v>31</v>
      </c>
      <c r="D40" s="258">
        <v>0.10892</v>
      </c>
      <c r="E40" s="258">
        <v>4.1419999999999998E-2</v>
      </c>
      <c r="F40" s="149" t="str">
        <f t="shared" ref="F40:F71" si="2">IF(D40&lt;1,"",IFERROR((E40-D40)/D40,""))</f>
        <v/>
      </c>
      <c r="G40" s="107"/>
      <c r="H40" s="258">
        <v>6.0100000000000001E-2</v>
      </c>
      <c r="I40" s="258">
        <v>1.7100000000000001E-2</v>
      </c>
      <c r="J40" s="149" t="str">
        <f t="shared" ref="J40:J72" si="3">IF(H40&lt;1,"",IFERROR(($I40-$H40)/$H40,""))</f>
        <v/>
      </c>
      <c r="L40" s="199"/>
      <c r="M40" s="200"/>
      <c r="N40"/>
      <c r="O40"/>
      <c r="P40"/>
      <c r="Q40"/>
      <c r="R40"/>
      <c r="S40"/>
      <c r="T40"/>
    </row>
    <row r="41" spans="1:20" s="5" customFormat="1" ht="15" x14ac:dyDescent="0.25">
      <c r="A41" s="1"/>
      <c r="B41" s="1"/>
      <c r="C41" s="54" t="s">
        <v>6</v>
      </c>
      <c r="D41" s="258">
        <v>4.0380000000000003</v>
      </c>
      <c r="E41" s="258">
        <v>54.111400000000003</v>
      </c>
      <c r="F41" s="149">
        <f t="shared" si="2"/>
        <v>12.400544824170382</v>
      </c>
      <c r="G41" s="107"/>
      <c r="H41" s="258">
        <v>13.46</v>
      </c>
      <c r="I41" s="258">
        <v>88.54</v>
      </c>
      <c r="J41" s="149">
        <f t="shared" si="3"/>
        <v>5.5780089153046069</v>
      </c>
      <c r="L41" s="199"/>
      <c r="M41" s="200"/>
      <c r="N41"/>
      <c r="O41"/>
      <c r="P41"/>
      <c r="Q41"/>
      <c r="R41"/>
      <c r="S41"/>
      <c r="T41"/>
    </row>
    <row r="42" spans="1:20" s="5" customFormat="1" ht="15" x14ac:dyDescent="0.25">
      <c r="A42" s="1"/>
      <c r="B42" s="1"/>
      <c r="C42" s="54" t="s">
        <v>7</v>
      </c>
      <c r="D42" s="258">
        <v>255.84</v>
      </c>
      <c r="E42" s="258">
        <v>133.31732</v>
      </c>
      <c r="F42" s="149">
        <f t="shared" si="2"/>
        <v>-0.47890353345841152</v>
      </c>
      <c r="G42" s="105"/>
      <c r="H42" s="258">
        <v>118.01430000000001</v>
      </c>
      <c r="I42" s="258">
        <v>49.6235</v>
      </c>
      <c r="J42" s="149">
        <f t="shared" si="3"/>
        <v>-0.5795128217512624</v>
      </c>
      <c r="L42" s="199"/>
      <c r="M42" s="200"/>
      <c r="N42"/>
      <c r="O42"/>
      <c r="P42"/>
      <c r="Q42"/>
      <c r="R42"/>
      <c r="S42"/>
      <c r="T42"/>
    </row>
    <row r="43" spans="1:20" s="6" customFormat="1" ht="21" customHeight="1" x14ac:dyDescent="0.25">
      <c r="A43" s="3"/>
      <c r="B43" s="3"/>
      <c r="C43" s="1" t="s">
        <v>10</v>
      </c>
      <c r="D43" s="258">
        <v>7357.8433800000003</v>
      </c>
      <c r="E43" s="258">
        <v>8292.4376900000007</v>
      </c>
      <c r="F43" s="149">
        <f t="shared" si="2"/>
        <v>0.1270201418720604</v>
      </c>
      <c r="G43" s="105"/>
      <c r="H43" s="258">
        <v>7219.6315000000004</v>
      </c>
      <c r="I43" s="258">
        <v>7430.9877000000006</v>
      </c>
      <c r="J43" s="149">
        <f t="shared" si="3"/>
        <v>2.9275206082194107E-2</v>
      </c>
      <c r="L43" s="199"/>
      <c r="M43" s="200"/>
      <c r="N43" s="156"/>
      <c r="O43" s="156"/>
      <c r="P43" s="156"/>
      <c r="Q43" s="156"/>
      <c r="R43" s="156"/>
      <c r="S43" s="156"/>
      <c r="T43" s="156"/>
    </row>
    <row r="44" spans="1:20" s="5" customFormat="1" ht="15" x14ac:dyDescent="0.25">
      <c r="A44" s="1"/>
      <c r="B44" s="1"/>
      <c r="C44" s="54" t="s">
        <v>31</v>
      </c>
      <c r="D44" s="258">
        <v>154.90941000000001</v>
      </c>
      <c r="E44" s="258">
        <v>114.48063999999999</v>
      </c>
      <c r="F44" s="149">
        <f t="shared" si="2"/>
        <v>-0.26098330630786093</v>
      </c>
      <c r="G44" s="105"/>
      <c r="H44" s="258">
        <v>133.142</v>
      </c>
      <c r="I44" s="258">
        <v>84.541499999999999</v>
      </c>
      <c r="J44" s="149">
        <f t="shared" si="3"/>
        <v>-0.36502756455513663</v>
      </c>
      <c r="L44" s="199"/>
      <c r="M44" s="200"/>
      <c r="N44"/>
      <c r="O44"/>
      <c r="P44"/>
      <c r="Q44"/>
      <c r="R44"/>
      <c r="S44"/>
      <c r="T44"/>
    </row>
    <row r="45" spans="1:20" s="5" customFormat="1" ht="15" x14ac:dyDescent="0.25">
      <c r="A45" s="1"/>
      <c r="B45" s="1"/>
      <c r="C45" s="54" t="s">
        <v>6</v>
      </c>
      <c r="D45" s="258">
        <v>6394.5819300000003</v>
      </c>
      <c r="E45" s="258">
        <v>7584.1463600000006</v>
      </c>
      <c r="F45" s="149">
        <f t="shared" si="2"/>
        <v>0.18602692764310244</v>
      </c>
      <c r="G45" s="105"/>
      <c r="H45" s="258">
        <v>6759.3182000000006</v>
      </c>
      <c r="I45" s="258">
        <v>7134.4206000000004</v>
      </c>
      <c r="J45" s="149">
        <f t="shared" si="3"/>
        <v>5.5494117735128926E-2</v>
      </c>
      <c r="L45" s="199"/>
      <c r="M45" s="200"/>
      <c r="N45"/>
      <c r="O45"/>
      <c r="P45"/>
      <c r="Q45"/>
      <c r="R45"/>
      <c r="S45"/>
      <c r="T45"/>
    </row>
    <row r="46" spans="1:20" s="5" customFormat="1" ht="15" x14ac:dyDescent="0.25">
      <c r="A46" s="1"/>
      <c r="B46" s="1"/>
      <c r="C46" s="54" t="s">
        <v>7</v>
      </c>
      <c r="D46" s="258">
        <v>808.35203999999999</v>
      </c>
      <c r="E46" s="258">
        <v>593.81069000000002</v>
      </c>
      <c r="F46" s="149">
        <f t="shared" si="2"/>
        <v>-0.26540583728841705</v>
      </c>
      <c r="G46" s="105"/>
      <c r="H46" s="258">
        <v>327.17129999999997</v>
      </c>
      <c r="I46" s="258">
        <v>212.0256</v>
      </c>
      <c r="J46" s="149">
        <f t="shared" si="3"/>
        <v>-0.35194315638321572</v>
      </c>
      <c r="L46" s="199"/>
      <c r="M46" s="200"/>
      <c r="N46"/>
      <c r="O46"/>
      <c r="P46"/>
      <c r="Q46"/>
      <c r="R46"/>
      <c r="S46"/>
      <c r="T46"/>
    </row>
    <row r="47" spans="1:20" s="5" customFormat="1" ht="21.75" customHeight="1" x14ac:dyDescent="0.25">
      <c r="A47" s="1"/>
      <c r="B47" s="52" t="s">
        <v>14</v>
      </c>
      <c r="C47" s="55"/>
      <c r="D47" s="257">
        <v>90752.02488051774</v>
      </c>
      <c r="E47" s="257">
        <v>69561.459141772517</v>
      </c>
      <c r="F47" s="150">
        <f t="shared" si="2"/>
        <v>-0.23349964661002648</v>
      </c>
      <c r="G47" s="125"/>
      <c r="H47" s="257">
        <v>62251.903899999998</v>
      </c>
      <c r="I47" s="257">
        <v>49932.618599999994</v>
      </c>
      <c r="J47" s="150">
        <f t="shared" si="3"/>
        <v>-0.19789411292206283</v>
      </c>
      <c r="L47" s="199"/>
      <c r="M47" s="200"/>
      <c r="N47"/>
      <c r="O47"/>
      <c r="P47"/>
      <c r="Q47"/>
      <c r="R47"/>
      <c r="S47"/>
      <c r="T47"/>
    </row>
    <row r="48" spans="1:20" s="6" customFormat="1" ht="21" customHeight="1" x14ac:dyDescent="0.25">
      <c r="A48" s="3"/>
      <c r="B48" s="52"/>
      <c r="C48" s="55" t="s">
        <v>12</v>
      </c>
      <c r="D48" s="258">
        <v>4517.8801199999998</v>
      </c>
      <c r="E48" s="258">
        <v>2471.66374</v>
      </c>
      <c r="F48" s="149">
        <f t="shared" si="2"/>
        <v>-0.45291515614628569</v>
      </c>
      <c r="G48" s="105"/>
      <c r="H48" s="258">
        <v>1212.2273</v>
      </c>
      <c r="I48" s="258">
        <v>793.44169999999997</v>
      </c>
      <c r="J48" s="149">
        <f t="shared" si="3"/>
        <v>-0.34546788378714127</v>
      </c>
      <c r="L48" s="199"/>
      <c r="M48" s="200"/>
      <c r="N48" s="156"/>
      <c r="O48" s="156"/>
      <c r="P48" s="156"/>
      <c r="Q48" s="156"/>
      <c r="R48" s="156"/>
      <c r="S48" s="156"/>
      <c r="T48" s="156"/>
    </row>
    <row r="49" spans="1:20" s="5" customFormat="1" ht="15" x14ac:dyDescent="0.25">
      <c r="A49" s="1"/>
      <c r="B49" s="55"/>
      <c r="C49" s="53" t="s">
        <v>31</v>
      </c>
      <c r="D49" s="258">
        <v>490.62788</v>
      </c>
      <c r="E49" s="258">
        <v>380.41714000000002</v>
      </c>
      <c r="F49" s="149">
        <f t="shared" si="2"/>
        <v>-0.22463203680964886</v>
      </c>
      <c r="G49" s="107"/>
      <c r="H49" s="258">
        <v>13.712300000000001</v>
      </c>
      <c r="I49" s="258">
        <v>9.311300000000001</v>
      </c>
      <c r="J49" s="149">
        <f t="shared" si="3"/>
        <v>-0.32095272127943519</v>
      </c>
      <c r="L49" s="199"/>
      <c r="M49" s="200"/>
      <c r="N49"/>
      <c r="O49"/>
      <c r="P49"/>
      <c r="Q49"/>
      <c r="R49"/>
      <c r="S49"/>
      <c r="T49"/>
    </row>
    <row r="50" spans="1:20" s="5" customFormat="1" ht="15" x14ac:dyDescent="0.25">
      <c r="A50" s="1"/>
      <c r="B50" s="1"/>
      <c r="C50" s="256" t="s">
        <v>6</v>
      </c>
      <c r="D50" s="258">
        <v>198.2559499999999</v>
      </c>
      <c r="E50" s="258">
        <v>121.07022000000001</v>
      </c>
      <c r="F50" s="149">
        <f t="shared" si="2"/>
        <v>-0.3893236495550319</v>
      </c>
      <c r="G50" s="114"/>
      <c r="H50" s="258">
        <v>183.34950000000001</v>
      </c>
      <c r="I50" s="258">
        <v>109.1516</v>
      </c>
      <c r="J50" s="149">
        <f t="shared" si="3"/>
        <v>-0.40468013275193004</v>
      </c>
      <c r="L50" s="199"/>
      <c r="M50" s="200"/>
      <c r="N50"/>
      <c r="O50"/>
      <c r="P50"/>
      <c r="Q50"/>
      <c r="R50"/>
      <c r="S50"/>
      <c r="T50"/>
    </row>
    <row r="51" spans="1:20" s="5" customFormat="1" ht="15" x14ac:dyDescent="0.25">
      <c r="A51" s="1"/>
      <c r="B51" s="1"/>
      <c r="C51" s="54" t="s">
        <v>7</v>
      </c>
      <c r="D51" s="258">
        <v>3828.99629</v>
      </c>
      <c r="E51" s="258">
        <v>1970.1763800000001</v>
      </c>
      <c r="F51" s="149">
        <f t="shared" si="2"/>
        <v>-0.48545879108177459</v>
      </c>
      <c r="G51" s="105"/>
      <c r="H51" s="258">
        <v>1015.1655</v>
      </c>
      <c r="I51" s="258">
        <v>674.97879999999998</v>
      </c>
      <c r="J51" s="149">
        <f t="shared" si="3"/>
        <v>-0.33510467012521605</v>
      </c>
      <c r="L51" s="199"/>
      <c r="M51" s="200"/>
      <c r="N51"/>
      <c r="O51"/>
      <c r="P51"/>
      <c r="Q51"/>
      <c r="R51"/>
      <c r="S51"/>
      <c r="T51"/>
    </row>
    <row r="52" spans="1:20" s="6" customFormat="1" ht="24" customHeight="1" x14ac:dyDescent="0.25">
      <c r="A52" s="3"/>
      <c r="B52" s="3"/>
      <c r="C52" s="71" t="s">
        <v>9</v>
      </c>
      <c r="D52" s="258">
        <v>1478.68787</v>
      </c>
      <c r="E52" s="258">
        <v>832.98471795739158</v>
      </c>
      <c r="F52" s="149">
        <f t="shared" si="2"/>
        <v>-0.43667305666246414</v>
      </c>
      <c r="G52" s="105"/>
      <c r="H52" s="258">
        <v>343.83749999999998</v>
      </c>
      <c r="I52" s="258">
        <v>266.16289999999998</v>
      </c>
      <c r="J52" s="149">
        <f t="shared" si="3"/>
        <v>-0.2259049696440906</v>
      </c>
      <c r="L52" s="199"/>
      <c r="M52" s="200"/>
      <c r="N52" s="156"/>
      <c r="O52" s="156"/>
      <c r="P52" s="156"/>
      <c r="Q52" s="156"/>
      <c r="R52" s="156"/>
      <c r="S52" s="156"/>
      <c r="T52" s="156"/>
    </row>
    <row r="53" spans="1:20" s="5" customFormat="1" ht="15" x14ac:dyDescent="0.25">
      <c r="A53" s="1"/>
      <c r="B53" s="1"/>
      <c r="C53" s="256" t="s">
        <v>31</v>
      </c>
      <c r="D53" s="258">
        <v>55.121220000000001</v>
      </c>
      <c r="E53" s="258">
        <v>24.22711</v>
      </c>
      <c r="F53" s="149">
        <f t="shared" si="2"/>
        <v>-0.56047580224095184</v>
      </c>
      <c r="G53" s="114"/>
      <c r="H53" s="258">
        <v>1.0084</v>
      </c>
      <c r="I53" s="258">
        <v>0.69389999999999996</v>
      </c>
      <c r="J53" s="149">
        <f t="shared" si="3"/>
        <v>-0.31188020626735424</v>
      </c>
      <c r="L53" s="199"/>
      <c r="M53" s="200"/>
      <c r="N53"/>
      <c r="O53"/>
      <c r="P53"/>
      <c r="Q53"/>
      <c r="R53"/>
      <c r="S53"/>
      <c r="T53"/>
    </row>
    <row r="54" spans="1:20" s="5" customFormat="1" ht="15" x14ac:dyDescent="0.25">
      <c r="A54" s="1"/>
      <c r="B54" s="1"/>
      <c r="C54" s="256" t="s">
        <v>6</v>
      </c>
      <c r="D54" s="258">
        <v>0</v>
      </c>
      <c r="E54" s="258">
        <v>0</v>
      </c>
      <c r="F54" s="149" t="str">
        <f t="shared" si="2"/>
        <v/>
      </c>
      <c r="G54" s="114"/>
      <c r="H54" s="258">
        <v>0</v>
      </c>
      <c r="I54" s="258">
        <v>0</v>
      </c>
      <c r="J54" s="149" t="str">
        <f t="shared" si="3"/>
        <v/>
      </c>
      <c r="L54" s="199"/>
      <c r="M54" s="200"/>
      <c r="N54"/>
      <c r="O54"/>
      <c r="P54"/>
      <c r="Q54"/>
      <c r="R54"/>
      <c r="S54"/>
      <c r="T54"/>
    </row>
    <row r="55" spans="1:20" s="5" customFormat="1" ht="15" x14ac:dyDescent="0.25">
      <c r="A55" s="1"/>
      <c r="B55" s="1"/>
      <c r="C55" s="54" t="s">
        <v>7</v>
      </c>
      <c r="D55" s="258">
        <v>1423.56665</v>
      </c>
      <c r="E55" s="258">
        <v>808.75760795739154</v>
      </c>
      <c r="F55" s="149">
        <f t="shared" si="2"/>
        <v>-0.4318793517975491</v>
      </c>
      <c r="G55" s="105"/>
      <c r="H55" s="258">
        <v>342.82909999999998</v>
      </c>
      <c r="I55" s="258">
        <v>265.46899999999999</v>
      </c>
      <c r="J55" s="149">
        <f t="shared" si="3"/>
        <v>-0.22565208145982937</v>
      </c>
      <c r="L55" s="199"/>
      <c r="M55" s="200"/>
      <c r="N55"/>
      <c r="O55"/>
      <c r="P55"/>
      <c r="Q55"/>
      <c r="R55"/>
      <c r="S55"/>
      <c r="T55"/>
    </row>
    <row r="56" spans="1:20" s="6" customFormat="1" ht="22.5" customHeight="1" x14ac:dyDescent="0.25">
      <c r="A56" s="3"/>
      <c r="B56" s="3"/>
      <c r="C56" s="1" t="s">
        <v>10</v>
      </c>
      <c r="D56" s="258">
        <v>84755.456890517744</v>
      </c>
      <c r="E56" s="258">
        <v>66256.810683815129</v>
      </c>
      <c r="F56" s="149">
        <f t="shared" si="2"/>
        <v>-0.21825905829990522</v>
      </c>
      <c r="G56" s="105"/>
      <c r="H56" s="258">
        <v>60695.839099999997</v>
      </c>
      <c r="I56" s="258">
        <v>48873.013999999996</v>
      </c>
      <c r="J56" s="149">
        <f t="shared" si="3"/>
        <v>-0.19478806579345903</v>
      </c>
      <c r="L56" s="199"/>
      <c r="M56" s="200"/>
      <c r="N56" s="156"/>
      <c r="O56" s="156"/>
      <c r="P56" s="156"/>
      <c r="Q56" s="156"/>
      <c r="R56" s="156"/>
      <c r="S56" s="156"/>
      <c r="T56" s="156"/>
    </row>
    <row r="57" spans="1:20" s="5" customFormat="1" ht="15" x14ac:dyDescent="0.25">
      <c r="A57" s="1"/>
      <c r="B57" s="1"/>
      <c r="C57" s="256" t="s">
        <v>31</v>
      </c>
      <c r="D57" s="258">
        <v>13658.027217730591</v>
      </c>
      <c r="E57" s="258">
        <v>14448.58460491024</v>
      </c>
      <c r="F57" s="149">
        <f t="shared" si="2"/>
        <v>5.7882253020653161E-2</v>
      </c>
      <c r="G57" s="105"/>
      <c r="H57" s="258">
        <v>6807.1880000000001</v>
      </c>
      <c r="I57" s="258">
        <v>7031.4323999999997</v>
      </c>
      <c r="J57" s="149">
        <f t="shared" si="3"/>
        <v>3.2942295702718886E-2</v>
      </c>
      <c r="L57" s="199"/>
      <c r="M57" s="200"/>
      <c r="N57"/>
      <c r="O57"/>
      <c r="P57"/>
      <c r="Q57"/>
      <c r="R57"/>
      <c r="S57"/>
      <c r="T57"/>
    </row>
    <row r="58" spans="1:20" s="5" customFormat="1" ht="15" x14ac:dyDescent="0.25">
      <c r="A58" s="1"/>
      <c r="B58" s="1"/>
      <c r="C58" s="54" t="s">
        <v>6</v>
      </c>
      <c r="D58" s="258">
        <v>63179.191381373392</v>
      </c>
      <c r="E58" s="258">
        <v>42811.314052325048</v>
      </c>
      <c r="F58" s="149">
        <f t="shared" si="2"/>
        <v>-0.3223826846105099</v>
      </c>
      <c r="G58" s="105"/>
      <c r="H58" s="258">
        <v>49893.942799999997</v>
      </c>
      <c r="I58" s="258">
        <v>37636.845600000001</v>
      </c>
      <c r="J58" s="149">
        <f t="shared" si="3"/>
        <v>-0.24566303066351367</v>
      </c>
      <c r="L58" s="199"/>
      <c r="M58" s="200"/>
      <c r="N58"/>
      <c r="O58"/>
      <c r="P58"/>
      <c r="Q58"/>
      <c r="R58"/>
      <c r="S58"/>
      <c r="T58"/>
    </row>
    <row r="59" spans="1:20" s="5" customFormat="1" ht="15" x14ac:dyDescent="0.25">
      <c r="A59" s="1"/>
      <c r="B59" s="1"/>
      <c r="C59" s="54" t="s">
        <v>7</v>
      </c>
      <c r="D59" s="258">
        <v>7918.2382914137625</v>
      </c>
      <c r="E59" s="258">
        <v>8996.912026579841</v>
      </c>
      <c r="F59" s="149">
        <f t="shared" si="2"/>
        <v>0.13622648062205345</v>
      </c>
      <c r="G59" s="105"/>
      <c r="H59" s="258">
        <v>3994.7082999999998</v>
      </c>
      <c r="I59" s="258">
        <v>4204.7359999999999</v>
      </c>
      <c r="J59" s="149">
        <f t="shared" si="3"/>
        <v>5.257647973945935E-2</v>
      </c>
      <c r="L59" s="199"/>
      <c r="M59" s="200"/>
      <c r="N59"/>
      <c r="O59"/>
      <c r="P59"/>
      <c r="Q59"/>
      <c r="R59"/>
      <c r="S59"/>
      <c r="T59"/>
    </row>
    <row r="60" spans="1:20" s="5" customFormat="1" ht="20.25" customHeight="1" x14ac:dyDescent="0.25">
      <c r="A60" s="1"/>
      <c r="B60" s="52" t="s">
        <v>15</v>
      </c>
      <c r="C60" s="55"/>
      <c r="D60" s="257">
        <v>702.65961000000004</v>
      </c>
      <c r="E60" s="257">
        <v>667.08948999999996</v>
      </c>
      <c r="F60" s="150">
        <f t="shared" si="2"/>
        <v>-5.0622121285724797E-2</v>
      </c>
      <c r="G60" s="125"/>
      <c r="H60" s="257">
        <v>262.24540000000002</v>
      </c>
      <c r="I60" s="257">
        <v>302.27480000000003</v>
      </c>
      <c r="J60" s="150">
        <f t="shared" si="3"/>
        <v>0.1526409996133393</v>
      </c>
      <c r="L60" s="199"/>
      <c r="M60" s="200"/>
      <c r="N60"/>
      <c r="O60"/>
      <c r="P60"/>
      <c r="Q60"/>
      <c r="R60"/>
      <c r="S60"/>
      <c r="T60"/>
    </row>
    <row r="61" spans="1:20" s="6" customFormat="1" ht="24.75" customHeight="1" x14ac:dyDescent="0.25">
      <c r="A61" s="3"/>
      <c r="B61" s="52"/>
      <c r="C61" s="55" t="s">
        <v>12</v>
      </c>
      <c r="D61" s="258">
        <v>275.81852000000003</v>
      </c>
      <c r="E61" s="258">
        <v>331.02332000000001</v>
      </c>
      <c r="F61" s="149">
        <f t="shared" si="2"/>
        <v>0.20014899652133572</v>
      </c>
      <c r="G61" s="105"/>
      <c r="H61" s="258">
        <v>95.276899999999998</v>
      </c>
      <c r="I61" s="258">
        <v>116.2422</v>
      </c>
      <c r="J61" s="149">
        <f t="shared" si="3"/>
        <v>0.22004599226045349</v>
      </c>
      <c r="L61" s="199"/>
      <c r="M61" s="200"/>
      <c r="N61" s="156"/>
      <c r="O61" s="156"/>
      <c r="P61" s="156"/>
      <c r="Q61" s="156"/>
      <c r="R61" s="156"/>
      <c r="S61" s="156"/>
      <c r="T61" s="156"/>
    </row>
    <row r="62" spans="1:20" s="5" customFormat="1" ht="15" x14ac:dyDescent="0.25">
      <c r="A62" s="1"/>
      <c r="B62" s="55"/>
      <c r="C62" s="53" t="s">
        <v>31</v>
      </c>
      <c r="D62" s="258">
        <v>65.37997</v>
      </c>
      <c r="E62" s="258">
        <v>58.637</v>
      </c>
      <c r="F62" s="149">
        <f t="shared" si="2"/>
        <v>-0.10313510391638295</v>
      </c>
      <c r="G62" s="107"/>
      <c r="H62" s="258">
        <v>11.653600000000001</v>
      </c>
      <c r="I62" s="258">
        <v>11.492100000000001</v>
      </c>
      <c r="J62" s="149">
        <f t="shared" si="3"/>
        <v>-1.3858378526807182E-2</v>
      </c>
      <c r="L62" s="199"/>
      <c r="M62" s="200"/>
      <c r="N62"/>
      <c r="O62"/>
      <c r="P62"/>
      <c r="Q62"/>
      <c r="R62"/>
      <c r="S62"/>
      <c r="T62"/>
    </row>
    <row r="63" spans="1:20" s="5" customFormat="1" ht="15" x14ac:dyDescent="0.25">
      <c r="A63" s="1"/>
      <c r="B63" s="1"/>
      <c r="C63" s="54" t="s">
        <v>6</v>
      </c>
      <c r="D63" s="258">
        <v>1.1999999999999999E-3</v>
      </c>
      <c r="E63" s="258">
        <v>3.0799999999999998E-3</v>
      </c>
      <c r="F63" s="149" t="str">
        <f t="shared" si="2"/>
        <v/>
      </c>
      <c r="G63" s="107"/>
      <c r="H63" s="258">
        <v>5.9999999999999995E-4</v>
      </c>
      <c r="I63" s="258">
        <v>7.7000000000000002E-3</v>
      </c>
      <c r="J63" s="149" t="str">
        <f t="shared" si="3"/>
        <v/>
      </c>
      <c r="L63" s="199"/>
      <c r="M63" s="200"/>
      <c r="N63"/>
      <c r="O63"/>
      <c r="P63"/>
      <c r="Q63"/>
      <c r="R63"/>
      <c r="S63"/>
      <c r="T63"/>
    </row>
    <row r="64" spans="1:20" s="5" customFormat="1" ht="15" x14ac:dyDescent="0.25">
      <c r="A64" s="1"/>
      <c r="B64" s="1"/>
      <c r="C64" s="54" t="s">
        <v>7</v>
      </c>
      <c r="D64" s="258">
        <v>210.43735000000001</v>
      </c>
      <c r="E64" s="258">
        <v>272.38324</v>
      </c>
      <c r="F64" s="149">
        <f t="shared" si="2"/>
        <v>0.29436737347243724</v>
      </c>
      <c r="G64" s="105"/>
      <c r="H64" s="258">
        <v>83.622699999999995</v>
      </c>
      <c r="I64" s="258">
        <v>104.7424</v>
      </c>
      <c r="J64" s="149">
        <f t="shared" si="3"/>
        <v>0.25255941269535676</v>
      </c>
      <c r="L64" s="199"/>
      <c r="M64" s="200"/>
      <c r="N64"/>
      <c r="O64"/>
      <c r="P64"/>
      <c r="Q64"/>
      <c r="R64"/>
      <c r="S64"/>
      <c r="T64"/>
    </row>
    <row r="65" spans="1:20" s="6" customFormat="1" ht="22.5" customHeight="1" x14ac:dyDescent="0.25">
      <c r="A65" s="3"/>
      <c r="B65" s="3"/>
      <c r="C65" s="71" t="s">
        <v>9</v>
      </c>
      <c r="D65" s="258">
        <v>110.03318</v>
      </c>
      <c r="E65" s="258">
        <v>181.47246999999999</v>
      </c>
      <c r="F65" s="149">
        <f t="shared" si="2"/>
        <v>0.64925225282046728</v>
      </c>
      <c r="G65" s="105"/>
      <c r="H65" s="258">
        <v>40.494299999999996</v>
      </c>
      <c r="I65" s="258">
        <v>94.26230000000001</v>
      </c>
      <c r="J65" s="149">
        <f t="shared" si="3"/>
        <v>1.3277918126748709</v>
      </c>
      <c r="L65" s="199"/>
      <c r="M65" s="200"/>
      <c r="N65" s="156"/>
      <c r="O65" s="156"/>
      <c r="P65" s="156"/>
      <c r="Q65" s="156"/>
      <c r="R65" s="156"/>
      <c r="S65" s="156"/>
      <c r="T65" s="156"/>
    </row>
    <row r="66" spans="1:20" s="5" customFormat="1" ht="15" x14ac:dyDescent="0.25">
      <c r="A66" s="1"/>
      <c r="B66" s="1"/>
      <c r="C66" s="256" t="s">
        <v>31</v>
      </c>
      <c r="D66" s="258">
        <v>9.3297899999999991</v>
      </c>
      <c r="E66" s="258">
        <v>8.1175300000000004</v>
      </c>
      <c r="F66" s="149">
        <f t="shared" si="2"/>
        <v>-0.12993432863976562</v>
      </c>
      <c r="G66" s="107"/>
      <c r="H66" s="258">
        <v>2.9822000000000002</v>
      </c>
      <c r="I66" s="258">
        <v>3.7812999999999999</v>
      </c>
      <c r="J66" s="149">
        <f t="shared" si="3"/>
        <v>0.2679565421500904</v>
      </c>
      <c r="L66" s="199"/>
      <c r="M66" s="200"/>
      <c r="N66"/>
      <c r="O66"/>
      <c r="P66"/>
      <c r="Q66"/>
      <c r="R66"/>
      <c r="S66"/>
      <c r="T66"/>
    </row>
    <row r="67" spans="1:20" s="5" customFormat="1" ht="15" x14ac:dyDescent="0.25">
      <c r="A67" s="1"/>
      <c r="B67" s="1"/>
      <c r="C67" s="54" t="s">
        <v>6</v>
      </c>
      <c r="D67" s="258">
        <v>0</v>
      </c>
      <c r="E67" s="258">
        <v>0</v>
      </c>
      <c r="F67" s="149" t="str">
        <f t="shared" si="2"/>
        <v/>
      </c>
      <c r="G67" s="107"/>
      <c r="H67" s="258">
        <v>0</v>
      </c>
      <c r="I67" s="258">
        <v>0</v>
      </c>
      <c r="J67" s="149" t="str">
        <f t="shared" si="3"/>
        <v/>
      </c>
      <c r="L67" s="199"/>
      <c r="M67" s="200"/>
      <c r="N67"/>
      <c r="O67"/>
      <c r="P67"/>
      <c r="Q67"/>
      <c r="R67"/>
      <c r="S67"/>
      <c r="T67"/>
    </row>
    <row r="68" spans="1:20" s="5" customFormat="1" ht="15" x14ac:dyDescent="0.25">
      <c r="A68" s="1"/>
      <c r="B68" s="1"/>
      <c r="C68" s="54" t="s">
        <v>7</v>
      </c>
      <c r="D68" s="258">
        <v>100.70339</v>
      </c>
      <c r="E68" s="258">
        <v>173.35494</v>
      </c>
      <c r="F68" s="149">
        <f t="shared" si="2"/>
        <v>0.72144095645638151</v>
      </c>
      <c r="G68" s="105"/>
      <c r="H68" s="258">
        <v>37.512099999999997</v>
      </c>
      <c r="I68" s="258">
        <v>90.481000000000009</v>
      </c>
      <c r="J68" s="149">
        <f t="shared" si="3"/>
        <v>1.4120483790563583</v>
      </c>
      <c r="L68" s="199"/>
      <c r="M68" s="200"/>
      <c r="N68"/>
      <c r="O68"/>
      <c r="P68"/>
      <c r="Q68"/>
      <c r="R68"/>
      <c r="S68"/>
      <c r="T68"/>
    </row>
    <row r="69" spans="1:20" s="6" customFormat="1" ht="22.5" customHeight="1" x14ac:dyDescent="0.25">
      <c r="A69" s="3"/>
      <c r="B69" s="3"/>
      <c r="C69" s="1" t="s">
        <v>10</v>
      </c>
      <c r="D69" s="258">
        <v>316.80790999999999</v>
      </c>
      <c r="E69" s="258">
        <v>154.59370000000001</v>
      </c>
      <c r="F69" s="149">
        <f t="shared" si="2"/>
        <v>-0.51202701977990384</v>
      </c>
      <c r="G69" s="105"/>
      <c r="H69" s="258">
        <v>126.4742</v>
      </c>
      <c r="I69" s="258">
        <v>91.770300000000006</v>
      </c>
      <c r="J69" s="149">
        <f t="shared" si="3"/>
        <v>-0.27439509401917539</v>
      </c>
      <c r="L69" s="199"/>
      <c r="M69" s="200"/>
      <c r="N69" s="156"/>
      <c r="O69" s="156"/>
      <c r="P69" s="156"/>
      <c r="Q69" s="156"/>
      <c r="R69" s="156"/>
      <c r="S69" s="156"/>
      <c r="T69" s="156"/>
    </row>
    <row r="70" spans="1:20" ht="15" x14ac:dyDescent="0.25">
      <c r="C70" s="54" t="s">
        <v>31</v>
      </c>
      <c r="D70" s="258">
        <v>213.05556000000001</v>
      </c>
      <c r="E70" s="258">
        <v>95.755570000000006</v>
      </c>
      <c r="F70" s="149">
        <f t="shared" si="2"/>
        <v>-0.55056056739378212</v>
      </c>
      <c r="G70" s="105"/>
      <c r="H70" s="258">
        <v>63.1404</v>
      </c>
      <c r="I70" s="258">
        <v>27.305800000000001</v>
      </c>
      <c r="J70" s="149">
        <f t="shared" si="3"/>
        <v>-0.56753837479648517</v>
      </c>
      <c r="L70" s="199"/>
      <c r="M70" s="200"/>
      <c r="N70"/>
      <c r="O70"/>
      <c r="P70"/>
      <c r="Q70"/>
      <c r="R70"/>
      <c r="S70"/>
      <c r="T70"/>
    </row>
    <row r="71" spans="1:20" ht="15" x14ac:dyDescent="0.25">
      <c r="C71" s="54" t="s">
        <v>6</v>
      </c>
      <c r="D71" s="258">
        <v>0</v>
      </c>
      <c r="E71" s="258">
        <v>0</v>
      </c>
      <c r="F71" s="149" t="str">
        <f t="shared" si="2"/>
        <v/>
      </c>
      <c r="G71" s="107"/>
      <c r="H71" s="258">
        <v>0</v>
      </c>
      <c r="I71" s="258">
        <v>0</v>
      </c>
      <c r="J71" s="149" t="str">
        <f t="shared" si="3"/>
        <v/>
      </c>
      <c r="L71" s="199"/>
      <c r="M71" s="200"/>
      <c r="N71"/>
      <c r="O71"/>
      <c r="P71"/>
      <c r="Q71"/>
      <c r="R71"/>
      <c r="S71"/>
      <c r="T71"/>
    </row>
    <row r="72" spans="1:20" ht="15" x14ac:dyDescent="0.25">
      <c r="C72" s="54" t="s">
        <v>7</v>
      </c>
      <c r="D72" s="258">
        <v>103.75235000000001</v>
      </c>
      <c r="E72" s="258">
        <v>58.83813</v>
      </c>
      <c r="F72" s="149">
        <f>IF(D72&lt;1,"",IFERROR((E72-D72)/D72,""))</f>
        <v>-0.43289833917014897</v>
      </c>
      <c r="G72" s="105"/>
      <c r="H72" s="258">
        <v>63.333799999999997</v>
      </c>
      <c r="I72" s="258">
        <v>64.464500000000001</v>
      </c>
      <c r="J72" s="149">
        <f t="shared" si="3"/>
        <v>1.7853026346121733E-2</v>
      </c>
      <c r="L72" s="199"/>
      <c r="M72" s="200"/>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8"/>
      <c r="C76" s="17" t="s">
        <v>176</v>
      </c>
      <c r="D76" s="5"/>
      <c r="E76" s="5"/>
      <c r="F76" s="5"/>
      <c r="G76" s="5"/>
      <c r="H76" s="5"/>
      <c r="I76" s="5"/>
      <c r="J76" s="5"/>
      <c r="N76"/>
      <c r="O76"/>
      <c r="P76"/>
      <c r="Q76"/>
      <c r="R76"/>
      <c r="S76"/>
      <c r="T76"/>
    </row>
    <row r="77" spans="1:20" ht="15" x14ac:dyDescent="0.25">
      <c r="B77" s="16"/>
      <c r="C77" s="273" t="s">
        <v>126</v>
      </c>
      <c r="D77" s="273"/>
      <c r="E77" s="273"/>
      <c r="F77" s="273"/>
      <c r="G77" s="273"/>
      <c r="H77" s="273"/>
      <c r="I77" s="273"/>
      <c r="J77" s="273"/>
      <c r="N77"/>
      <c r="O77"/>
      <c r="P77"/>
      <c r="Q77"/>
      <c r="R77"/>
      <c r="S77"/>
      <c r="T77"/>
    </row>
    <row r="78" spans="1:20" ht="21.75" customHeight="1" x14ac:dyDescent="0.25">
      <c r="B78" s="16"/>
      <c r="C78" s="273"/>
      <c r="D78" s="273"/>
      <c r="E78" s="273"/>
      <c r="F78" s="273"/>
      <c r="G78" s="273"/>
      <c r="H78" s="273"/>
      <c r="I78" s="273"/>
      <c r="J78" s="273"/>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B1" sqref="B1:C1048576"/>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138</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71">
        <v>44835</v>
      </c>
      <c r="D4" s="271"/>
      <c r="E4" s="271"/>
      <c r="F4" s="271"/>
      <c r="G4" s="272"/>
      <c r="H4" s="271"/>
      <c r="I4" s="271"/>
      <c r="J4" s="271"/>
      <c r="K4" s="1"/>
    </row>
    <row r="5" spans="1:14" x14ac:dyDescent="0.25">
      <c r="A5" s="1"/>
      <c r="B5" s="58"/>
      <c r="C5" s="58"/>
      <c r="D5" s="59" t="s">
        <v>4</v>
      </c>
      <c r="E5" s="60"/>
      <c r="F5" s="60"/>
      <c r="G5" s="67"/>
      <c r="H5" s="59" t="s">
        <v>125</v>
      </c>
      <c r="I5" s="60"/>
      <c r="J5" s="60"/>
      <c r="K5" s="5"/>
    </row>
    <row r="6" spans="1:14" x14ac:dyDescent="0.25">
      <c r="A6" s="1"/>
      <c r="B6" s="61"/>
      <c r="C6" s="61"/>
      <c r="D6" s="61">
        <v>2021</v>
      </c>
      <c r="E6" s="61">
        <v>2022</v>
      </c>
      <c r="F6" s="62" t="s">
        <v>178</v>
      </c>
      <c r="G6" s="61"/>
      <c r="H6" s="63">
        <v>2021</v>
      </c>
      <c r="I6" s="61">
        <v>2022</v>
      </c>
      <c r="J6" s="62" t="s">
        <v>178</v>
      </c>
      <c r="K6" s="5"/>
    </row>
    <row r="7" spans="1:14" x14ac:dyDescent="0.25">
      <c r="A7" s="1"/>
      <c r="B7" s="50"/>
      <c r="C7" s="50"/>
      <c r="D7" s="51"/>
      <c r="E7" s="51"/>
      <c r="F7" s="51"/>
      <c r="G7" s="51"/>
      <c r="H7" s="157"/>
      <c r="I7" s="157"/>
      <c r="J7" s="51"/>
      <c r="K7" s="5"/>
    </row>
    <row r="8" spans="1:14" ht="16.5" customHeight="1" x14ac:dyDescent="0.25">
      <c r="A8" s="1"/>
      <c r="B8" s="57" t="s">
        <v>11</v>
      </c>
      <c r="C8" s="50"/>
      <c r="D8" s="209">
        <v>81310.979594247314</v>
      </c>
      <c r="E8" s="209">
        <v>78058.394622854146</v>
      </c>
      <c r="F8" s="210">
        <f t="shared" ref="F8:F39" si="0">IF(D8&lt;1,"",IFERROR((E8-D8)/D8,""))</f>
        <v>-4.0001792963557964E-2</v>
      </c>
      <c r="G8" s="120"/>
      <c r="H8" s="209">
        <v>45184.708100000003</v>
      </c>
      <c r="I8" s="209">
        <v>45606.943799999994</v>
      </c>
      <c r="J8" s="150">
        <f>IF(H8&lt;1,"",IFERROR((I8-H8)/H8,""))</f>
        <v>9.3446592388186783E-3</v>
      </c>
      <c r="K8" s="24"/>
      <c r="M8" s="118"/>
      <c r="N8" s="118"/>
    </row>
    <row r="9" spans="1:14" ht="23.25" customHeight="1" x14ac:dyDescent="0.25">
      <c r="A9" s="1"/>
      <c r="B9" s="50"/>
      <c r="C9" s="55" t="s">
        <v>12</v>
      </c>
      <c r="D9" s="151">
        <v>9977.0251900000003</v>
      </c>
      <c r="E9" s="152">
        <v>7410.8161700000001</v>
      </c>
      <c r="F9" s="149">
        <f t="shared" si="0"/>
        <v>-0.25721184131840408</v>
      </c>
      <c r="G9" s="119"/>
      <c r="H9" s="226">
        <v>2830.4139999999998</v>
      </c>
      <c r="I9" s="226">
        <v>2147.6019000000001</v>
      </c>
      <c r="J9" s="149">
        <f t="shared" ref="J9:J72" si="1">IF(H9&lt;1,"",IFERROR((I9-H9)/H9,""))</f>
        <v>-0.24124106932766715</v>
      </c>
      <c r="K9" s="24"/>
      <c r="M9" s="118"/>
      <c r="N9" s="118"/>
    </row>
    <row r="10" spans="1:14" x14ac:dyDescent="0.25">
      <c r="A10" s="1"/>
      <c r="B10" s="50"/>
      <c r="C10" s="53" t="s">
        <v>31</v>
      </c>
      <c r="D10" s="151">
        <v>2198.01064</v>
      </c>
      <c r="E10" s="152">
        <v>2005.6974700000001</v>
      </c>
      <c r="F10" s="149">
        <f t="shared" si="0"/>
        <v>-8.7494194295619929E-2</v>
      </c>
      <c r="G10" s="119"/>
      <c r="H10" s="226">
        <v>337.94310000000002</v>
      </c>
      <c r="I10" s="226">
        <v>310.6601</v>
      </c>
      <c r="J10" s="149">
        <f t="shared" si="1"/>
        <v>-8.0732525682577966E-2</v>
      </c>
      <c r="K10" s="24"/>
      <c r="M10" s="117"/>
      <c r="N10" s="117"/>
    </row>
    <row r="11" spans="1:14" x14ac:dyDescent="0.25">
      <c r="A11" s="1"/>
      <c r="B11" s="50"/>
      <c r="C11" s="54" t="s">
        <v>6</v>
      </c>
      <c r="D11" s="151">
        <v>329.10166999999984</v>
      </c>
      <c r="E11" s="152">
        <v>208.44695000000002</v>
      </c>
      <c r="F11" s="149">
        <f t="shared" si="0"/>
        <v>-0.36661837662507119</v>
      </c>
      <c r="G11" s="119"/>
      <c r="H11" s="226">
        <v>333.13050000000004</v>
      </c>
      <c r="I11" s="226">
        <v>183.25650000000002</v>
      </c>
      <c r="J11" s="149">
        <f t="shared" si="1"/>
        <v>-0.44989576157091593</v>
      </c>
      <c r="K11" s="24"/>
      <c r="M11" s="117"/>
      <c r="N11" s="117"/>
    </row>
    <row r="12" spans="1:14" x14ac:dyDescent="0.25">
      <c r="A12" s="1"/>
      <c r="B12" s="50"/>
      <c r="C12" s="54" t="s">
        <v>7</v>
      </c>
      <c r="D12" s="151">
        <v>7449.9128799999999</v>
      </c>
      <c r="E12" s="152">
        <v>5196.6717500000004</v>
      </c>
      <c r="F12" s="149">
        <f t="shared" si="0"/>
        <v>-0.30245201068713701</v>
      </c>
      <c r="G12" s="119"/>
      <c r="H12" s="226">
        <v>2159.3404</v>
      </c>
      <c r="I12" s="226">
        <v>1653.6853000000001</v>
      </c>
      <c r="J12" s="149">
        <f t="shared" si="1"/>
        <v>-0.23417109224650265</v>
      </c>
      <c r="K12" s="24"/>
      <c r="M12" s="104"/>
      <c r="N12" s="104"/>
    </row>
    <row r="13" spans="1:14" ht="27" customHeight="1" x14ac:dyDescent="0.25">
      <c r="A13" s="1"/>
      <c r="B13" s="50"/>
      <c r="C13" s="71" t="s">
        <v>9</v>
      </c>
      <c r="D13" s="151">
        <v>3618.7799399999999</v>
      </c>
      <c r="E13" s="152">
        <v>3184.8908579573917</v>
      </c>
      <c r="F13" s="149">
        <f t="shared" si="0"/>
        <v>-0.11989927247209405</v>
      </c>
      <c r="G13" s="119"/>
      <c r="H13" s="226">
        <v>1280.3614</v>
      </c>
      <c r="I13" s="226">
        <v>1339.6518000000001</v>
      </c>
      <c r="J13" s="149">
        <f t="shared" si="1"/>
        <v>4.6307550352580211E-2</v>
      </c>
      <c r="K13" s="24"/>
      <c r="M13" s="104"/>
      <c r="N13" s="104"/>
    </row>
    <row r="14" spans="1:14" x14ac:dyDescent="0.25">
      <c r="A14" s="1"/>
      <c r="B14" s="50"/>
      <c r="C14" s="54" t="s">
        <v>32</v>
      </c>
      <c r="D14" s="258">
        <v>413.54674</v>
      </c>
      <c r="E14" s="259">
        <v>374.59300999999999</v>
      </c>
      <c r="F14" s="149">
        <f t="shared" si="0"/>
        <v>-9.4194262056085873E-2</v>
      </c>
      <c r="G14" s="119"/>
      <c r="H14" s="226">
        <v>118.0989</v>
      </c>
      <c r="I14" s="226">
        <v>95.753200000000007</v>
      </c>
      <c r="J14" s="149">
        <f t="shared" si="1"/>
        <v>-0.18921175387747044</v>
      </c>
      <c r="K14" s="24"/>
      <c r="M14" s="104"/>
      <c r="N14" s="104"/>
    </row>
    <row r="15" spans="1:14" x14ac:dyDescent="0.25">
      <c r="A15" s="1"/>
      <c r="B15" s="50"/>
      <c r="C15" s="54" t="s">
        <v>6</v>
      </c>
      <c r="D15" s="151">
        <v>85.208269999999985</v>
      </c>
      <c r="E15" s="152">
        <v>160.25398000000001</v>
      </c>
      <c r="F15" s="149">
        <f t="shared" si="0"/>
        <v>0.88073270352748678</v>
      </c>
      <c r="G15" s="120"/>
      <c r="H15" s="226">
        <v>235.97620000000001</v>
      </c>
      <c r="I15" s="226">
        <v>369.86180000000002</v>
      </c>
      <c r="J15" s="149">
        <f t="shared" si="1"/>
        <v>0.56736908213624937</v>
      </c>
      <c r="K15" s="24"/>
      <c r="M15" s="117"/>
      <c r="N15" s="117"/>
    </row>
    <row r="16" spans="1:14" x14ac:dyDescent="0.25">
      <c r="A16" s="1"/>
      <c r="B16" s="50"/>
      <c r="C16" s="54" t="s">
        <v>7</v>
      </c>
      <c r="D16" s="151">
        <v>3120.02493</v>
      </c>
      <c r="E16" s="152">
        <v>2650.0438679573917</v>
      </c>
      <c r="F16" s="149">
        <f t="shared" si="0"/>
        <v>-0.15063375216127145</v>
      </c>
      <c r="G16" s="119"/>
      <c r="H16" s="226">
        <v>926.2863000000001</v>
      </c>
      <c r="I16" s="226">
        <v>874.03679999999986</v>
      </c>
      <c r="J16" s="149">
        <f t="shared" si="1"/>
        <v>-5.6407505973045516E-2</v>
      </c>
      <c r="K16" s="24"/>
      <c r="M16" s="104"/>
      <c r="N16" s="104"/>
    </row>
    <row r="17" spans="1:14" ht="24" customHeight="1" x14ac:dyDescent="0.25">
      <c r="A17" s="1"/>
      <c r="B17" s="50"/>
      <c r="C17" s="1" t="s">
        <v>10</v>
      </c>
      <c r="D17" s="151">
        <v>67715.174464247306</v>
      </c>
      <c r="E17" s="152">
        <v>67462.68759489675</v>
      </c>
      <c r="F17" s="149">
        <f t="shared" si="0"/>
        <v>-3.7286601023802366E-3</v>
      </c>
      <c r="G17" s="119"/>
      <c r="H17" s="226">
        <v>41073.932699999998</v>
      </c>
      <c r="I17" s="226">
        <v>42119.6901</v>
      </c>
      <c r="J17" s="149">
        <f t="shared" si="1"/>
        <v>2.5460366983558951E-2</v>
      </c>
      <c r="K17" s="24"/>
      <c r="M17" s="104"/>
      <c r="N17" s="104"/>
    </row>
    <row r="18" spans="1:14" x14ac:dyDescent="0.25">
      <c r="A18" s="1"/>
      <c r="B18" s="50"/>
      <c r="C18" s="54" t="s">
        <v>31</v>
      </c>
      <c r="D18" s="151">
        <v>19956.427457415728</v>
      </c>
      <c r="E18" s="152">
        <v>18984.172508202602</v>
      </c>
      <c r="F18" s="149">
        <f t="shared" si="0"/>
        <v>-4.8718887751216196E-2</v>
      </c>
      <c r="G18" s="119"/>
      <c r="H18" s="226">
        <v>8762.2486000000008</v>
      </c>
      <c r="I18" s="226">
        <v>8589.6686000000009</v>
      </c>
      <c r="J18" s="149">
        <f t="shared" si="1"/>
        <v>-1.9695857522234635E-2</v>
      </c>
      <c r="K18" s="24"/>
      <c r="M18" s="104"/>
      <c r="N18" s="104"/>
    </row>
    <row r="19" spans="1:14" x14ac:dyDescent="0.25">
      <c r="A19" s="1"/>
      <c r="B19" s="50"/>
      <c r="C19" s="54" t="s">
        <v>6</v>
      </c>
      <c r="D19" s="151">
        <v>32052.165655417819</v>
      </c>
      <c r="E19" s="152">
        <v>30232.484324087909</v>
      </c>
      <c r="F19" s="149">
        <f t="shared" si="0"/>
        <v>-5.6772492407929594E-2</v>
      </c>
      <c r="G19" s="119"/>
      <c r="H19" s="226">
        <v>25306.523100000002</v>
      </c>
      <c r="I19" s="226">
        <v>26034.419099999999</v>
      </c>
      <c r="J19" s="149">
        <f t="shared" si="1"/>
        <v>2.8763176874344976E-2</v>
      </c>
      <c r="K19" s="24"/>
      <c r="M19" s="117"/>
      <c r="N19" s="117"/>
    </row>
    <row r="20" spans="1:14" x14ac:dyDescent="0.25">
      <c r="A20" s="1"/>
      <c r="B20" s="50"/>
      <c r="C20" s="54" t="s">
        <v>7</v>
      </c>
      <c r="D20" s="151">
        <v>15706.581351413764</v>
      </c>
      <c r="E20" s="152">
        <v>18246.030762606235</v>
      </c>
      <c r="F20" s="149">
        <f t="shared" si="0"/>
        <v>0.16168059454668615</v>
      </c>
      <c r="G20" s="119"/>
      <c r="H20" s="226">
        <v>7005.1609999999991</v>
      </c>
      <c r="I20" s="226">
        <v>7495.6023999999998</v>
      </c>
      <c r="J20" s="149">
        <f t="shared" si="1"/>
        <v>7.0011438709260312E-2</v>
      </c>
      <c r="K20" s="24"/>
      <c r="M20" s="104"/>
      <c r="N20" s="104"/>
    </row>
    <row r="21" spans="1:14" x14ac:dyDescent="0.25">
      <c r="A21" s="1"/>
      <c r="B21" s="52" t="s">
        <v>8</v>
      </c>
      <c r="C21" s="55"/>
      <c r="D21" s="153">
        <v>21053.059240000002</v>
      </c>
      <c r="E21" s="153">
        <v>21475.386530000003</v>
      </c>
      <c r="F21" s="150">
        <f t="shared" si="0"/>
        <v>2.0060138775346979E-2</v>
      </c>
      <c r="G21" s="122"/>
      <c r="H21" s="227">
        <v>7750.1713</v>
      </c>
      <c r="I21" s="227">
        <v>7588.9025000000001</v>
      </c>
      <c r="J21" s="150">
        <f t="shared" si="1"/>
        <v>-2.0808417486204444E-2</v>
      </c>
      <c r="K21" s="24"/>
      <c r="M21" s="104"/>
      <c r="N21" s="104"/>
    </row>
    <row r="22" spans="1:14" ht="26.25" customHeight="1" x14ac:dyDescent="0.25">
      <c r="A22" s="1"/>
      <c r="B22" s="55"/>
      <c r="C22" s="55" t="s">
        <v>12</v>
      </c>
      <c r="D22" s="151">
        <v>4900.7338799999998</v>
      </c>
      <c r="E22" s="151">
        <v>4496.11024</v>
      </c>
      <c r="F22" s="149">
        <f t="shared" si="0"/>
        <v>-8.2563887349867651E-2</v>
      </c>
      <c r="G22" s="123"/>
      <c r="H22" s="151">
        <v>1343.7554</v>
      </c>
      <c r="I22" s="151">
        <v>1167.9154999999998</v>
      </c>
      <c r="J22" s="149">
        <f t="shared" si="1"/>
        <v>-0.13085707413715336</v>
      </c>
      <c r="K22" s="24"/>
      <c r="M22" s="258"/>
      <c r="N22" s="104"/>
    </row>
    <row r="23" spans="1:14" x14ac:dyDescent="0.25">
      <c r="A23" s="1"/>
      <c r="B23" s="55"/>
      <c r="C23" s="53" t="s">
        <v>31</v>
      </c>
      <c r="D23" s="258">
        <v>1641.8947599999999</v>
      </c>
      <c r="E23" s="258">
        <v>1566.45135</v>
      </c>
      <c r="F23" s="149">
        <f t="shared" si="0"/>
        <v>-4.594899249206439E-2</v>
      </c>
      <c r="G23" s="119"/>
      <c r="H23" s="258">
        <v>312.31990000000002</v>
      </c>
      <c r="I23" s="258">
        <v>289.72199999999998</v>
      </c>
      <c r="J23" s="149">
        <f t="shared" si="1"/>
        <v>-7.2354979621855789E-2</v>
      </c>
      <c r="K23" s="24"/>
      <c r="M23" s="258"/>
      <c r="N23" s="117"/>
    </row>
    <row r="24" spans="1:14" x14ac:dyDescent="0.25">
      <c r="A24" s="1"/>
      <c r="B24" s="1"/>
      <c r="C24" s="54" t="s">
        <v>6</v>
      </c>
      <c r="D24" s="258">
        <v>114.15181</v>
      </c>
      <c r="E24" s="258">
        <v>69.925610000000006</v>
      </c>
      <c r="F24" s="149">
        <f t="shared" si="0"/>
        <v>-0.38743319094108092</v>
      </c>
      <c r="G24" s="123"/>
      <c r="H24" s="258">
        <v>94.921399999999991</v>
      </c>
      <c r="I24" s="258">
        <v>37.029200000000003</v>
      </c>
      <c r="J24" s="149">
        <f t="shared" si="1"/>
        <v>-0.60989618779326893</v>
      </c>
      <c r="K24" s="24"/>
      <c r="M24" s="117"/>
      <c r="N24" s="117"/>
    </row>
    <row r="25" spans="1:14" x14ac:dyDescent="0.25">
      <c r="A25" s="1"/>
      <c r="B25" s="1"/>
      <c r="C25" s="54" t="s">
        <v>7</v>
      </c>
      <c r="D25" s="258">
        <v>3144.6873099999998</v>
      </c>
      <c r="E25" s="258">
        <v>2859.7332799999999</v>
      </c>
      <c r="F25" s="149">
        <f t="shared" si="0"/>
        <v>-9.0614424236665964E-2</v>
      </c>
      <c r="G25" s="123"/>
      <c r="H25" s="258">
        <v>936.51409999999998</v>
      </c>
      <c r="I25" s="258">
        <v>841.16429999999991</v>
      </c>
      <c r="J25" s="149">
        <f t="shared" si="1"/>
        <v>-0.1018135231493045</v>
      </c>
      <c r="K25" s="24"/>
      <c r="M25" s="104"/>
      <c r="N25" s="104"/>
    </row>
    <row r="26" spans="1:14" ht="25.5" customHeight="1" x14ac:dyDescent="0.25">
      <c r="A26" s="1"/>
      <c r="B26" s="1"/>
      <c r="C26" s="71" t="s">
        <v>9</v>
      </c>
      <c r="D26" s="151">
        <v>1840.2551100000001</v>
      </c>
      <c r="E26" s="151">
        <v>2037.9937199999999</v>
      </c>
      <c r="F26" s="149">
        <f t="shared" si="0"/>
        <v>0.1074517380364725</v>
      </c>
      <c r="G26" s="123"/>
      <c r="H26" s="151">
        <v>794.10419999999999</v>
      </c>
      <c r="I26" s="151">
        <v>862.07600000000002</v>
      </c>
      <c r="J26" s="149">
        <f t="shared" si="1"/>
        <v>8.5595567936802286E-2</v>
      </c>
      <c r="K26" s="24"/>
      <c r="M26" s="104"/>
      <c r="N26" s="104"/>
    </row>
    <row r="27" spans="1:14" x14ac:dyDescent="0.25">
      <c r="A27" s="1"/>
      <c r="B27" s="1"/>
      <c r="C27" s="260" t="s">
        <v>31</v>
      </c>
      <c r="D27" s="258">
        <v>348.98680999999999</v>
      </c>
      <c r="E27" s="258">
        <v>342.20695000000001</v>
      </c>
      <c r="F27" s="149">
        <f t="shared" si="0"/>
        <v>-1.9427267179524595E-2</v>
      </c>
      <c r="G27" s="123"/>
      <c r="H27" s="258">
        <v>114.04819999999999</v>
      </c>
      <c r="I27" s="258">
        <v>91.260900000000007</v>
      </c>
      <c r="J27" s="149">
        <f t="shared" si="1"/>
        <v>-0.19980411790804228</v>
      </c>
      <c r="K27" s="24"/>
      <c r="M27" s="117"/>
      <c r="N27" s="117"/>
    </row>
    <row r="28" spans="1:14" x14ac:dyDescent="0.25">
      <c r="A28" s="1"/>
      <c r="B28" s="1"/>
      <c r="C28" s="54" t="s">
        <v>6</v>
      </c>
      <c r="D28" s="258">
        <v>81.170269999999988</v>
      </c>
      <c r="E28" s="258">
        <v>106.14258</v>
      </c>
      <c r="F28" s="149">
        <f t="shared" si="0"/>
        <v>0.3076534056126709</v>
      </c>
      <c r="G28" s="124"/>
      <c r="H28" s="258">
        <v>222.5162</v>
      </c>
      <c r="I28" s="258">
        <v>281.3218</v>
      </c>
      <c r="J28" s="149">
        <f t="shared" si="1"/>
        <v>0.26427558982222416</v>
      </c>
      <c r="K28" s="24"/>
      <c r="M28" s="104"/>
      <c r="N28" s="104"/>
    </row>
    <row r="29" spans="1:14" x14ac:dyDescent="0.25">
      <c r="A29" s="1"/>
      <c r="B29" s="1"/>
      <c r="C29" s="54" t="s">
        <v>7</v>
      </c>
      <c r="D29" s="258">
        <v>1410.0980300000001</v>
      </c>
      <c r="E29" s="258">
        <v>1589.64419</v>
      </c>
      <c r="F29" s="149">
        <f t="shared" si="0"/>
        <v>0.12732884961196625</v>
      </c>
      <c r="G29" s="123"/>
      <c r="H29" s="258">
        <v>457.53980000000001</v>
      </c>
      <c r="I29" s="258">
        <v>489.49329999999998</v>
      </c>
      <c r="J29" s="149">
        <f t="shared" si="1"/>
        <v>6.9837640353910116E-2</v>
      </c>
      <c r="K29" s="24"/>
      <c r="M29" s="104"/>
      <c r="N29" s="104"/>
    </row>
    <row r="30" spans="1:14" ht="25.5" customHeight="1" x14ac:dyDescent="0.25">
      <c r="A30" s="1"/>
      <c r="B30" s="1"/>
      <c r="C30" s="1" t="s">
        <v>10</v>
      </c>
      <c r="D30" s="151">
        <v>14312.070250000001</v>
      </c>
      <c r="E30" s="151">
        <v>14941.282570000003</v>
      </c>
      <c r="F30" s="149">
        <f t="shared" si="0"/>
        <v>4.396375290290392E-2</v>
      </c>
      <c r="G30" s="123"/>
      <c r="H30" s="151">
        <v>5612.3117000000002</v>
      </c>
      <c r="I30" s="151">
        <v>5558.9110000000001</v>
      </c>
      <c r="J30" s="149">
        <f t="shared" si="1"/>
        <v>-9.5149205629473758E-3</v>
      </c>
      <c r="K30" s="24"/>
      <c r="M30" s="117"/>
      <c r="N30" s="117"/>
    </row>
    <row r="31" spans="1:14" x14ac:dyDescent="0.25">
      <c r="A31" s="1"/>
      <c r="B31" s="1"/>
      <c r="C31" s="54" t="s">
        <v>31</v>
      </c>
      <c r="D31" s="258">
        <v>6439.3646699999999</v>
      </c>
      <c r="E31" s="258">
        <v>5641.3709500000014</v>
      </c>
      <c r="F31" s="149">
        <f t="shared" si="0"/>
        <v>-0.12392429391640566</v>
      </c>
      <c r="G31" s="123"/>
      <c r="H31" s="258">
        <v>2106.6062000000002</v>
      </c>
      <c r="I31" s="258">
        <v>1929.4391000000001</v>
      </c>
      <c r="J31" s="149">
        <f t="shared" si="1"/>
        <v>-8.4100720865627421E-2</v>
      </c>
      <c r="K31" s="24"/>
      <c r="M31" s="104"/>
      <c r="N31" s="104"/>
    </row>
    <row r="32" spans="1:14" x14ac:dyDescent="0.25">
      <c r="A32" s="1"/>
      <c r="B32" s="1"/>
      <c r="C32" s="54" t="s">
        <v>6</v>
      </c>
      <c r="D32" s="258">
        <v>157.12245999999999</v>
      </c>
      <c r="E32" s="258">
        <v>112.55688000000001</v>
      </c>
      <c r="F32" s="149">
        <f t="shared" si="0"/>
        <v>-0.28363596140233538</v>
      </c>
      <c r="G32" s="123"/>
      <c r="H32" s="258">
        <v>401.26679999999999</v>
      </c>
      <c r="I32" s="258">
        <v>288.387</v>
      </c>
      <c r="J32" s="149">
        <f t="shared" si="1"/>
        <v>-0.28130859567748939</v>
      </c>
      <c r="K32" s="24"/>
      <c r="M32" s="104"/>
      <c r="N32" s="104"/>
    </row>
    <row r="33" spans="1:14" x14ac:dyDescent="0.25">
      <c r="A33" s="1"/>
      <c r="B33" s="1"/>
      <c r="C33" s="54" t="s">
        <v>7</v>
      </c>
      <c r="D33" s="258">
        <v>7715.5831200000002</v>
      </c>
      <c r="E33" s="258">
        <v>9187.3547400000007</v>
      </c>
      <c r="F33" s="149">
        <f t="shared" si="0"/>
        <v>0.19075312871491693</v>
      </c>
      <c r="G33" s="123"/>
      <c r="H33" s="258">
        <v>3104.4387000000002</v>
      </c>
      <c r="I33" s="258">
        <v>3341.0848999999998</v>
      </c>
      <c r="J33" s="149">
        <f t="shared" si="1"/>
        <v>7.6228337187008929E-2</v>
      </c>
      <c r="K33" s="24"/>
      <c r="M33" s="104"/>
      <c r="N33" s="104"/>
    </row>
    <row r="34" spans="1:14" x14ac:dyDescent="0.25">
      <c r="A34" s="1"/>
      <c r="B34" s="52" t="s">
        <v>13</v>
      </c>
      <c r="C34" s="55"/>
      <c r="D34" s="153">
        <v>3696.4556299999999</v>
      </c>
      <c r="E34" s="153">
        <v>3211.89066</v>
      </c>
      <c r="F34" s="150">
        <f t="shared" si="0"/>
        <v>-0.13108908059583552</v>
      </c>
      <c r="G34" s="122"/>
      <c r="H34" s="227">
        <v>2880.2062999999998</v>
      </c>
      <c r="I34" s="227">
        <v>2935.1355999999996</v>
      </c>
      <c r="J34" s="150">
        <f t="shared" si="1"/>
        <v>1.9071307496271981E-2</v>
      </c>
      <c r="K34" s="24"/>
      <c r="M34" s="117"/>
      <c r="N34" s="117"/>
    </row>
    <row r="35" spans="1:14" ht="27" customHeight="1" x14ac:dyDescent="0.25">
      <c r="A35" s="1"/>
      <c r="B35" s="55"/>
      <c r="C35" s="55" t="s">
        <v>12</v>
      </c>
      <c r="D35" s="151">
        <v>283.35081000000002</v>
      </c>
      <c r="E35" s="151">
        <v>112.01886999999999</v>
      </c>
      <c r="F35" s="149">
        <f t="shared" si="0"/>
        <v>-0.60466366762812507</v>
      </c>
      <c r="G35" s="123"/>
      <c r="H35" s="151">
        <v>179.24979999999999</v>
      </c>
      <c r="I35" s="151">
        <v>70.002499999999998</v>
      </c>
      <c r="J35" s="149">
        <f t="shared" si="1"/>
        <v>-0.60946957820873437</v>
      </c>
      <c r="K35" s="24"/>
      <c r="M35" s="117"/>
      <c r="N35" s="117"/>
    </row>
    <row r="36" spans="1:14" x14ac:dyDescent="0.25">
      <c r="A36" s="1"/>
      <c r="B36" s="55"/>
      <c r="C36" s="53" t="s">
        <v>31</v>
      </c>
      <c r="D36" s="258">
        <v>0.10803</v>
      </c>
      <c r="E36" s="258">
        <v>0.19198000000000001</v>
      </c>
      <c r="F36" s="149" t="str">
        <f t="shared" si="0"/>
        <v/>
      </c>
      <c r="G36" s="123"/>
      <c r="H36" s="258">
        <v>0.25729999999999997</v>
      </c>
      <c r="I36" s="258">
        <v>0.13469999999999999</v>
      </c>
      <c r="J36" s="149" t="str">
        <f t="shared" si="1"/>
        <v/>
      </c>
      <c r="K36" s="24"/>
      <c r="M36" s="104"/>
      <c r="N36" s="104"/>
    </row>
    <row r="37" spans="1:14" x14ac:dyDescent="0.25">
      <c r="A37" s="1"/>
      <c r="B37" s="1"/>
      <c r="C37" s="54" t="s">
        <v>6</v>
      </c>
      <c r="D37" s="258">
        <v>16.692710000000002</v>
      </c>
      <c r="E37" s="258">
        <v>17.448039999999999</v>
      </c>
      <c r="F37" s="149">
        <f t="shared" si="0"/>
        <v>4.5249093766080946E-2</v>
      </c>
      <c r="G37" s="123"/>
      <c r="H37" s="258">
        <v>54.859000000000002</v>
      </c>
      <c r="I37" s="258">
        <v>37.067999999999998</v>
      </c>
      <c r="J37" s="149">
        <f t="shared" si="1"/>
        <v>-0.32430412512076418</v>
      </c>
      <c r="K37" s="24"/>
      <c r="M37" s="104"/>
      <c r="N37" s="104"/>
    </row>
    <row r="38" spans="1:14" x14ac:dyDescent="0.25">
      <c r="A38" s="1"/>
      <c r="B38" s="1"/>
      <c r="C38" s="54" t="s">
        <v>7</v>
      </c>
      <c r="D38" s="258">
        <v>266.55007000000001</v>
      </c>
      <c r="E38" s="258">
        <v>94.37885</v>
      </c>
      <c r="F38" s="149">
        <f t="shared" si="0"/>
        <v>-0.6459244974124374</v>
      </c>
      <c r="G38" s="123"/>
      <c r="H38" s="258">
        <v>124.1335</v>
      </c>
      <c r="I38" s="258">
        <v>32.799799999999998</v>
      </c>
      <c r="J38" s="149">
        <f t="shared" si="1"/>
        <v>-0.73576995734431072</v>
      </c>
      <c r="K38" s="24"/>
      <c r="M38" s="104"/>
      <c r="N38" s="104"/>
    </row>
    <row r="39" spans="1:14" ht="26.25" customHeight="1" x14ac:dyDescent="0.25">
      <c r="A39" s="1"/>
      <c r="B39" s="1"/>
      <c r="C39" s="71" t="s">
        <v>9</v>
      </c>
      <c r="D39" s="151">
        <v>189.80377999999999</v>
      </c>
      <c r="E39" s="151">
        <v>132.43995000000001</v>
      </c>
      <c r="F39" s="149">
        <f t="shared" si="0"/>
        <v>-0.30222701571064592</v>
      </c>
      <c r="G39" s="123"/>
      <c r="H39" s="151">
        <v>101.9254</v>
      </c>
      <c r="I39" s="151">
        <v>117.1506</v>
      </c>
      <c r="J39" s="149">
        <f t="shared" si="1"/>
        <v>0.14937591611119508</v>
      </c>
      <c r="K39" s="24"/>
      <c r="M39" s="117"/>
      <c r="N39" s="117"/>
    </row>
    <row r="40" spans="1:14" x14ac:dyDescent="0.25">
      <c r="A40" s="1"/>
      <c r="B40" s="1"/>
      <c r="C40" s="260" t="s">
        <v>31</v>
      </c>
      <c r="D40" s="258">
        <v>0.10892</v>
      </c>
      <c r="E40" s="258">
        <v>4.1419999999999998E-2</v>
      </c>
      <c r="F40" s="149" t="str">
        <f t="shared" ref="F40:F71" si="2">IF(D40&lt;1,"",IFERROR((E40-D40)/D40,""))</f>
        <v/>
      </c>
      <c r="G40" s="124"/>
      <c r="H40" s="258">
        <v>6.0100000000000001E-2</v>
      </c>
      <c r="I40" s="258">
        <v>1.7100000000000001E-2</v>
      </c>
      <c r="J40" s="149" t="str">
        <f t="shared" si="1"/>
        <v/>
      </c>
      <c r="K40" s="24"/>
      <c r="M40" s="104"/>
      <c r="N40" s="104"/>
    </row>
    <row r="41" spans="1:14" x14ac:dyDescent="0.25">
      <c r="A41" s="1"/>
      <c r="B41" s="1"/>
      <c r="C41" s="54" t="s">
        <v>6</v>
      </c>
      <c r="D41" s="258">
        <v>4.0380000000000003</v>
      </c>
      <c r="E41" s="258">
        <v>54.111400000000003</v>
      </c>
      <c r="F41" s="149">
        <f t="shared" si="2"/>
        <v>12.400544824170382</v>
      </c>
      <c r="G41" s="124"/>
      <c r="H41" s="258">
        <v>13.46</v>
      </c>
      <c r="I41" s="258">
        <v>88.54</v>
      </c>
      <c r="J41" s="149">
        <f t="shared" si="1"/>
        <v>5.5780089153046069</v>
      </c>
      <c r="K41" s="24"/>
      <c r="M41" s="104"/>
      <c r="N41" s="104"/>
    </row>
    <row r="42" spans="1:14" x14ac:dyDescent="0.25">
      <c r="A42" s="1"/>
      <c r="B42" s="1"/>
      <c r="C42" s="54" t="s">
        <v>7</v>
      </c>
      <c r="D42" s="258">
        <v>185.65685999999999</v>
      </c>
      <c r="E42" s="258">
        <v>78.287130000000005</v>
      </c>
      <c r="F42" s="149">
        <f t="shared" si="2"/>
        <v>-0.57832352653168861</v>
      </c>
      <c r="G42" s="123"/>
      <c r="H42" s="258">
        <v>88.405299999999997</v>
      </c>
      <c r="I42" s="258">
        <v>28.593499999999999</v>
      </c>
      <c r="J42" s="149">
        <f t="shared" si="1"/>
        <v>-0.67656350920137143</v>
      </c>
      <c r="K42" s="24"/>
      <c r="M42" s="117"/>
      <c r="N42" s="117"/>
    </row>
    <row r="43" spans="1:14" ht="26.25" customHeight="1" x14ac:dyDescent="0.25">
      <c r="A43" s="1"/>
      <c r="B43" s="1"/>
      <c r="C43" s="1" t="s">
        <v>10</v>
      </c>
      <c r="D43" s="151">
        <v>3223.3010399999998</v>
      </c>
      <c r="E43" s="151">
        <v>2967.4318400000002</v>
      </c>
      <c r="F43" s="149">
        <f t="shared" si="2"/>
        <v>-7.938110552652558E-2</v>
      </c>
      <c r="G43" s="123"/>
      <c r="H43" s="151">
        <v>2599.0310999999997</v>
      </c>
      <c r="I43" s="151">
        <v>2747.9824999999996</v>
      </c>
      <c r="J43" s="149">
        <f t="shared" si="1"/>
        <v>5.7310356924932505E-2</v>
      </c>
      <c r="K43" s="24"/>
      <c r="M43" s="104"/>
      <c r="N43" s="104"/>
    </row>
    <row r="44" spans="1:14" x14ac:dyDescent="0.25">
      <c r="A44" s="1"/>
      <c r="B44" s="1"/>
      <c r="C44" s="54" t="s">
        <v>31</v>
      </c>
      <c r="D44" s="258">
        <v>146.92513</v>
      </c>
      <c r="E44" s="258">
        <v>74.566730000000007</v>
      </c>
      <c r="F44" s="149">
        <f t="shared" si="2"/>
        <v>-0.49248484585312252</v>
      </c>
      <c r="G44" s="123"/>
      <c r="H44" s="258">
        <v>129.93270000000001</v>
      </c>
      <c r="I44" s="258">
        <v>63.152999999999999</v>
      </c>
      <c r="J44" s="149">
        <f t="shared" si="1"/>
        <v>-0.5139560711045027</v>
      </c>
      <c r="K44" s="24"/>
      <c r="M44" s="104"/>
      <c r="N44" s="104"/>
    </row>
    <row r="45" spans="1:14" x14ac:dyDescent="0.25">
      <c r="A45" s="1"/>
      <c r="B45" s="1"/>
      <c r="C45" s="54" t="s">
        <v>6</v>
      </c>
      <c r="D45" s="258">
        <v>2375.6444099999999</v>
      </c>
      <c r="E45" s="258">
        <v>2299.0908899999999</v>
      </c>
      <c r="F45" s="149">
        <f t="shared" si="2"/>
        <v>-3.2224317611573836E-2</v>
      </c>
      <c r="G45" s="123"/>
      <c r="H45" s="258">
        <v>2158.8791999999999</v>
      </c>
      <c r="I45" s="258">
        <v>2482.6936999999998</v>
      </c>
      <c r="J45" s="149">
        <f t="shared" si="1"/>
        <v>0.14999194952640238</v>
      </c>
      <c r="K45" s="24"/>
      <c r="M45" s="104"/>
      <c r="N45" s="104"/>
    </row>
    <row r="46" spans="1:14" x14ac:dyDescent="0.25">
      <c r="A46" s="1"/>
      <c r="B46" s="1"/>
      <c r="C46" s="54" t="s">
        <v>7</v>
      </c>
      <c r="D46" s="258">
        <v>700.73149999999998</v>
      </c>
      <c r="E46" s="258">
        <v>593.77422000000001</v>
      </c>
      <c r="F46" s="149">
        <f t="shared" si="2"/>
        <v>-0.15263660902927864</v>
      </c>
      <c r="G46" s="123"/>
      <c r="H46" s="258">
        <v>310.2192</v>
      </c>
      <c r="I46" s="258">
        <v>202.13579999999999</v>
      </c>
      <c r="J46" s="149">
        <f t="shared" si="1"/>
        <v>-0.34840976960807074</v>
      </c>
      <c r="K46" s="24"/>
      <c r="M46" s="117"/>
      <c r="N46" s="117"/>
    </row>
    <row r="47" spans="1:14" x14ac:dyDescent="0.25">
      <c r="A47" s="1"/>
      <c r="B47" s="52" t="s">
        <v>14</v>
      </c>
      <c r="C47" s="55"/>
      <c r="D47" s="227">
        <v>56001.688724247309</v>
      </c>
      <c r="E47" s="227">
        <v>52789.040042854132</v>
      </c>
      <c r="F47" s="150">
        <f t="shared" si="2"/>
        <v>-5.7366996506342527E-2</v>
      </c>
      <c r="G47" s="122"/>
      <c r="H47" s="227">
        <v>34338.292200000004</v>
      </c>
      <c r="I47" s="227">
        <v>34805.955099999999</v>
      </c>
      <c r="J47" s="150">
        <f t="shared" si="1"/>
        <v>1.361928244061001E-2</v>
      </c>
      <c r="K47" s="24"/>
      <c r="M47" s="117"/>
      <c r="N47" s="117"/>
    </row>
    <row r="48" spans="1:14" ht="23.25" customHeight="1" x14ac:dyDescent="0.25">
      <c r="A48" s="1"/>
      <c r="B48" s="55"/>
      <c r="C48" s="55" t="s">
        <v>12</v>
      </c>
      <c r="D48" s="151">
        <v>4517.1219799999999</v>
      </c>
      <c r="E48" s="151">
        <v>2471.66374</v>
      </c>
      <c r="F48" s="149">
        <f t="shared" si="2"/>
        <v>-0.45282333509178335</v>
      </c>
      <c r="G48" s="123"/>
      <c r="H48" s="151">
        <v>1212.1319000000001</v>
      </c>
      <c r="I48" s="151">
        <v>793.44169999999997</v>
      </c>
      <c r="J48" s="149">
        <f t="shared" si="1"/>
        <v>-0.34541636929116387</v>
      </c>
      <c r="K48" s="24"/>
      <c r="M48" s="104"/>
      <c r="N48" s="104"/>
    </row>
    <row r="49" spans="1:14" x14ac:dyDescent="0.25">
      <c r="A49" s="1"/>
      <c r="B49" s="55"/>
      <c r="C49" s="53" t="s">
        <v>31</v>
      </c>
      <c r="D49" s="258">
        <v>490.62788</v>
      </c>
      <c r="E49" s="258">
        <v>380.41714000000002</v>
      </c>
      <c r="F49" s="149">
        <f t="shared" si="2"/>
        <v>-0.22463203680964886</v>
      </c>
      <c r="G49" s="124"/>
      <c r="H49" s="258">
        <v>13.712300000000001</v>
      </c>
      <c r="I49" s="258">
        <v>9.311300000000001</v>
      </c>
      <c r="J49" s="149">
        <f t="shared" si="1"/>
        <v>-0.32095272127943519</v>
      </c>
      <c r="K49" s="24"/>
      <c r="M49" s="104"/>
      <c r="N49" s="104"/>
    </row>
    <row r="50" spans="1:14" x14ac:dyDescent="0.25">
      <c r="A50" s="1"/>
      <c r="B50" s="1"/>
      <c r="C50" s="54" t="s">
        <v>6</v>
      </c>
      <c r="D50" s="258">
        <v>198.2559499999999</v>
      </c>
      <c r="E50" s="258">
        <v>121.07022000000001</v>
      </c>
      <c r="F50" s="149">
        <f t="shared" si="2"/>
        <v>-0.3893236495550319</v>
      </c>
      <c r="G50" s="121"/>
      <c r="H50" s="258">
        <v>183.34950000000001</v>
      </c>
      <c r="I50" s="258">
        <v>109.1516</v>
      </c>
      <c r="J50" s="149">
        <f t="shared" si="1"/>
        <v>-0.40468013275193004</v>
      </c>
      <c r="K50" s="24"/>
      <c r="M50" s="104"/>
      <c r="N50" s="104"/>
    </row>
    <row r="51" spans="1:14" x14ac:dyDescent="0.25">
      <c r="A51" s="1"/>
      <c r="B51" s="1"/>
      <c r="C51" s="54" t="s">
        <v>7</v>
      </c>
      <c r="D51" s="258">
        <v>3828.2381500000001</v>
      </c>
      <c r="E51" s="258">
        <v>1970.1763800000001</v>
      </c>
      <c r="F51" s="149">
        <f t="shared" si="2"/>
        <v>-0.48535689191645509</v>
      </c>
      <c r="G51" s="123"/>
      <c r="H51" s="258">
        <v>1015.0701</v>
      </c>
      <c r="I51" s="258">
        <v>674.97879999999998</v>
      </c>
      <c r="J51" s="149">
        <f t="shared" si="1"/>
        <v>-0.33504218083066384</v>
      </c>
      <c r="K51" s="24"/>
      <c r="M51" s="117"/>
      <c r="N51" s="117"/>
    </row>
    <row r="52" spans="1:14" ht="24.75" customHeight="1" x14ac:dyDescent="0.25">
      <c r="A52" s="1"/>
      <c r="B52" s="1"/>
      <c r="C52" s="71" t="s">
        <v>9</v>
      </c>
      <c r="D52" s="151">
        <v>1478.68787</v>
      </c>
      <c r="E52" s="151">
        <v>832.98471795739158</v>
      </c>
      <c r="F52" s="149">
        <f t="shared" si="2"/>
        <v>-0.43667305666246414</v>
      </c>
      <c r="G52" s="123"/>
      <c r="H52" s="151">
        <v>343.83749999999998</v>
      </c>
      <c r="I52" s="151">
        <v>266.16289999999998</v>
      </c>
      <c r="J52" s="149">
        <f t="shared" si="1"/>
        <v>-0.2259049696440906</v>
      </c>
      <c r="K52" s="24"/>
      <c r="M52" s="104"/>
      <c r="N52" s="104"/>
    </row>
    <row r="53" spans="1:14" x14ac:dyDescent="0.25">
      <c r="A53" s="1"/>
      <c r="B53" s="1"/>
      <c r="C53" s="260" t="s">
        <v>31</v>
      </c>
      <c r="D53" s="258">
        <v>55.121220000000001</v>
      </c>
      <c r="E53" s="258">
        <v>24.22711</v>
      </c>
      <c r="F53" s="149">
        <f t="shared" si="2"/>
        <v>-0.56047580224095184</v>
      </c>
      <c r="G53" s="121"/>
      <c r="H53" s="258">
        <v>1.0084</v>
      </c>
      <c r="I53" s="258">
        <v>0.69389999999999996</v>
      </c>
      <c r="J53" s="149">
        <f t="shared" si="1"/>
        <v>-0.31188020626735424</v>
      </c>
      <c r="K53" s="24"/>
      <c r="M53" s="117"/>
      <c r="N53" s="117"/>
    </row>
    <row r="54" spans="1:14" x14ac:dyDescent="0.25">
      <c r="A54" s="1"/>
      <c r="B54" s="1"/>
      <c r="C54" s="260" t="s">
        <v>6</v>
      </c>
      <c r="D54" s="258">
        <v>0</v>
      </c>
      <c r="E54" s="258">
        <v>0</v>
      </c>
      <c r="F54" s="149" t="str">
        <f t="shared" si="2"/>
        <v/>
      </c>
      <c r="G54" s="121"/>
      <c r="H54" s="258">
        <v>0</v>
      </c>
      <c r="I54" s="258">
        <v>0</v>
      </c>
      <c r="J54" s="149" t="str">
        <f t="shared" si="1"/>
        <v/>
      </c>
      <c r="K54" s="24"/>
      <c r="M54" s="104"/>
      <c r="N54" s="104"/>
    </row>
    <row r="55" spans="1:14" x14ac:dyDescent="0.25">
      <c r="A55" s="1"/>
      <c r="B55" s="1"/>
      <c r="C55" s="54" t="s">
        <v>7</v>
      </c>
      <c r="D55" s="258">
        <v>1423.56665</v>
      </c>
      <c r="E55" s="258">
        <v>808.75760795739154</v>
      </c>
      <c r="F55" s="149">
        <f t="shared" si="2"/>
        <v>-0.4318793517975491</v>
      </c>
      <c r="G55" s="123"/>
      <c r="H55" s="258">
        <v>342.82909999999998</v>
      </c>
      <c r="I55" s="258">
        <v>265.46899999999999</v>
      </c>
      <c r="J55" s="149">
        <f t="shared" si="1"/>
        <v>-0.22565208145982937</v>
      </c>
      <c r="K55" s="24"/>
      <c r="M55" s="104"/>
      <c r="N55" s="104"/>
    </row>
    <row r="56" spans="1:14" ht="23.25" customHeight="1" x14ac:dyDescent="0.25">
      <c r="A56" s="1"/>
      <c r="B56" s="1"/>
      <c r="C56" s="1" t="s">
        <v>10</v>
      </c>
      <c r="D56" s="151">
        <v>50005.878874247312</v>
      </c>
      <c r="E56" s="151">
        <v>49484.391584896744</v>
      </c>
      <c r="F56" s="149">
        <f t="shared" si="2"/>
        <v>-1.0428519627901782E-2</v>
      </c>
      <c r="G56" s="123"/>
      <c r="H56" s="151">
        <v>32782.322800000002</v>
      </c>
      <c r="I56" s="151">
        <v>33746.3505</v>
      </c>
      <c r="J56" s="149">
        <f t="shared" si="1"/>
        <v>2.9406936960549929E-2</v>
      </c>
      <c r="K56" s="24"/>
    </row>
    <row r="57" spans="1:14" x14ac:dyDescent="0.25">
      <c r="A57" s="1"/>
      <c r="B57" s="1"/>
      <c r="C57" s="54" t="s">
        <v>31</v>
      </c>
      <c r="D57" s="258">
        <v>13299.733707415729</v>
      </c>
      <c r="E57" s="258">
        <v>13257.4913582026</v>
      </c>
      <c r="F57" s="149">
        <f t="shared" si="2"/>
        <v>-3.1761800756638895E-3</v>
      </c>
      <c r="G57" s="123"/>
      <c r="H57" s="258">
        <v>6508.6163999999999</v>
      </c>
      <c r="I57" s="258">
        <v>6594.8182999999999</v>
      </c>
      <c r="J57" s="149">
        <f t="shared" si="1"/>
        <v>1.3244274159405066E-2</v>
      </c>
      <c r="K57" s="24"/>
    </row>
    <row r="58" spans="1:14" x14ac:dyDescent="0.25">
      <c r="A58" s="1"/>
      <c r="B58" s="1"/>
      <c r="C58" s="54" t="s">
        <v>6</v>
      </c>
      <c r="D58" s="258">
        <v>29519.398785417819</v>
      </c>
      <c r="E58" s="258">
        <v>27820.836554087909</v>
      </c>
      <c r="F58" s="149">
        <f t="shared" si="2"/>
        <v>-5.7540542870709706E-2</v>
      </c>
      <c r="G58" s="123"/>
      <c r="H58" s="258">
        <v>22746.377100000002</v>
      </c>
      <c r="I58" s="258">
        <v>23263.338400000001</v>
      </c>
      <c r="J58" s="149">
        <f t="shared" si="1"/>
        <v>2.2727192894379605E-2</v>
      </c>
      <c r="K58" s="24"/>
    </row>
    <row r="59" spans="1:14" x14ac:dyDescent="0.25">
      <c r="A59" s="1"/>
      <c r="B59" s="1"/>
      <c r="C59" s="54" t="s">
        <v>7</v>
      </c>
      <c r="D59" s="258">
        <v>7186.7463814137618</v>
      </c>
      <c r="E59" s="258">
        <v>8406.0636726062348</v>
      </c>
      <c r="F59" s="149">
        <f t="shared" si="2"/>
        <v>0.16966193413278785</v>
      </c>
      <c r="G59" s="123"/>
      <c r="H59" s="258">
        <v>3527.3292999999999</v>
      </c>
      <c r="I59" s="258">
        <v>3888.1938</v>
      </c>
      <c r="J59" s="149">
        <f t="shared" si="1"/>
        <v>0.10230530503630612</v>
      </c>
      <c r="K59" s="24"/>
    </row>
    <row r="60" spans="1:14" x14ac:dyDescent="0.25">
      <c r="A60" s="1"/>
      <c r="B60" s="52" t="s">
        <v>15</v>
      </c>
      <c r="C60" s="55"/>
      <c r="D60" s="227">
        <v>559.77600000000007</v>
      </c>
      <c r="E60" s="227">
        <v>582.07738999999992</v>
      </c>
      <c r="F60" s="150">
        <f t="shared" si="2"/>
        <v>3.9839846652946632E-2</v>
      </c>
      <c r="G60" s="122"/>
      <c r="H60" s="227">
        <v>216.03829999999999</v>
      </c>
      <c r="I60" s="227">
        <v>276.95060000000001</v>
      </c>
      <c r="J60" s="150">
        <f t="shared" si="1"/>
        <v>0.28195139472954572</v>
      </c>
      <c r="K60" s="24"/>
    </row>
    <row r="61" spans="1:14" ht="22.5" customHeight="1" x14ac:dyDescent="0.25">
      <c r="A61" s="1"/>
      <c r="B61" s="55"/>
      <c r="C61" s="55" t="s">
        <v>12</v>
      </c>
      <c r="D61" s="151">
        <v>275.81852000000003</v>
      </c>
      <c r="E61" s="151">
        <v>331.02332000000001</v>
      </c>
      <c r="F61" s="149">
        <f t="shared" si="2"/>
        <v>0.20014899652133572</v>
      </c>
      <c r="G61" s="123"/>
      <c r="H61" s="151">
        <v>95.276899999999998</v>
      </c>
      <c r="I61" s="151">
        <v>116.2422</v>
      </c>
      <c r="J61" s="149">
        <f t="shared" si="1"/>
        <v>0.22004599226045349</v>
      </c>
      <c r="K61" s="24"/>
    </row>
    <row r="62" spans="1:14" x14ac:dyDescent="0.25">
      <c r="A62" s="1"/>
      <c r="B62" s="55"/>
      <c r="C62" s="53" t="s">
        <v>31</v>
      </c>
      <c r="D62" s="258">
        <v>65.37997</v>
      </c>
      <c r="E62" s="258">
        <v>58.637</v>
      </c>
      <c r="F62" s="149">
        <f t="shared" si="2"/>
        <v>-0.10313510391638295</v>
      </c>
      <c r="G62" s="124"/>
      <c r="H62" s="258">
        <v>11.653600000000001</v>
      </c>
      <c r="I62" s="258">
        <v>11.492100000000001</v>
      </c>
      <c r="J62" s="149">
        <f t="shared" si="1"/>
        <v>-1.3858378526807182E-2</v>
      </c>
      <c r="K62" s="24"/>
    </row>
    <row r="63" spans="1:14" x14ac:dyDescent="0.25">
      <c r="A63" s="1"/>
      <c r="B63" s="1"/>
      <c r="C63" s="54" t="s">
        <v>6</v>
      </c>
      <c r="D63" s="258">
        <v>1.1999999999999999E-3</v>
      </c>
      <c r="E63" s="258">
        <v>3.0799999999999998E-3</v>
      </c>
      <c r="F63" s="149" t="str">
        <f t="shared" si="2"/>
        <v/>
      </c>
      <c r="G63" s="124"/>
      <c r="H63" s="258">
        <v>5.9999999999999995E-4</v>
      </c>
      <c r="I63" s="258">
        <v>7.7000000000000002E-3</v>
      </c>
      <c r="J63" s="149" t="str">
        <f t="shared" si="1"/>
        <v/>
      </c>
      <c r="K63" s="24"/>
    </row>
    <row r="64" spans="1:14" x14ac:dyDescent="0.25">
      <c r="A64" s="1"/>
      <c r="B64" s="1"/>
      <c r="C64" s="54" t="s">
        <v>7</v>
      </c>
      <c r="D64" s="258">
        <v>210.43735000000001</v>
      </c>
      <c r="E64" s="258">
        <v>272.38324</v>
      </c>
      <c r="F64" s="149">
        <f t="shared" si="2"/>
        <v>0.29436737347243724</v>
      </c>
      <c r="G64" s="123"/>
      <c r="H64" s="258">
        <v>83.622699999999995</v>
      </c>
      <c r="I64" s="258">
        <v>104.7424</v>
      </c>
      <c r="J64" s="149">
        <f t="shared" si="1"/>
        <v>0.25255941269535676</v>
      </c>
      <c r="K64" s="24"/>
    </row>
    <row r="65" spans="1:11" ht="23.25" customHeight="1" x14ac:dyDescent="0.25">
      <c r="A65" s="1"/>
      <c r="B65" s="1"/>
      <c r="C65" s="71" t="s">
        <v>9</v>
      </c>
      <c r="D65" s="151">
        <v>110.03318</v>
      </c>
      <c r="E65" s="151">
        <v>181.47246999999999</v>
      </c>
      <c r="F65" s="149">
        <f t="shared" si="2"/>
        <v>0.64925225282046728</v>
      </c>
      <c r="G65" s="123"/>
      <c r="H65" s="151">
        <v>40.494299999999996</v>
      </c>
      <c r="I65" s="151">
        <v>94.26230000000001</v>
      </c>
      <c r="J65" s="149">
        <f t="shared" si="1"/>
        <v>1.3277918126748709</v>
      </c>
      <c r="K65" s="24"/>
    </row>
    <row r="66" spans="1:11" x14ac:dyDescent="0.25">
      <c r="A66" s="1"/>
      <c r="B66" s="1"/>
      <c r="C66" s="260" t="s">
        <v>31</v>
      </c>
      <c r="D66" s="258">
        <v>9.3297899999999991</v>
      </c>
      <c r="E66" s="258">
        <v>8.1175300000000004</v>
      </c>
      <c r="F66" s="149">
        <f t="shared" si="2"/>
        <v>-0.12993432863976562</v>
      </c>
      <c r="G66" s="124"/>
      <c r="H66" s="258">
        <v>2.9822000000000002</v>
      </c>
      <c r="I66" s="258">
        <v>3.7812999999999999</v>
      </c>
      <c r="J66" s="149">
        <f t="shared" si="1"/>
        <v>0.2679565421500904</v>
      </c>
      <c r="K66" s="24"/>
    </row>
    <row r="67" spans="1:11" x14ac:dyDescent="0.25">
      <c r="A67" s="1"/>
      <c r="B67" s="1"/>
      <c r="C67" s="54" t="s">
        <v>6</v>
      </c>
      <c r="D67" s="258">
        <v>0</v>
      </c>
      <c r="E67" s="258">
        <v>0</v>
      </c>
      <c r="F67" s="149" t="str">
        <f t="shared" si="2"/>
        <v/>
      </c>
      <c r="G67" s="124"/>
      <c r="H67" s="258">
        <v>0</v>
      </c>
      <c r="I67" s="258">
        <v>0</v>
      </c>
      <c r="J67" s="149" t="str">
        <f t="shared" si="1"/>
        <v/>
      </c>
      <c r="K67" s="24"/>
    </row>
    <row r="68" spans="1:11" x14ac:dyDescent="0.25">
      <c r="A68" s="1"/>
      <c r="B68" s="1"/>
      <c r="C68" s="54" t="s">
        <v>7</v>
      </c>
      <c r="D68" s="258">
        <v>100.70339</v>
      </c>
      <c r="E68" s="258">
        <v>173.35494</v>
      </c>
      <c r="F68" s="149">
        <f t="shared" si="2"/>
        <v>0.72144095645638151</v>
      </c>
      <c r="G68" s="123"/>
      <c r="H68" s="258">
        <v>37.512099999999997</v>
      </c>
      <c r="I68" s="258">
        <v>90.481000000000009</v>
      </c>
      <c r="J68" s="149">
        <f t="shared" si="1"/>
        <v>1.4120483790563583</v>
      </c>
      <c r="K68" s="24"/>
    </row>
    <row r="69" spans="1:11" ht="23.25" customHeight="1" x14ac:dyDescent="0.25">
      <c r="A69" s="1"/>
      <c r="B69" s="1"/>
      <c r="C69" s="1" t="s">
        <v>10</v>
      </c>
      <c r="D69" s="151">
        <v>173.92429999999999</v>
      </c>
      <c r="E69" s="151">
        <v>69.581599999999995</v>
      </c>
      <c r="F69" s="149">
        <f t="shared" si="2"/>
        <v>-0.59993169442107863</v>
      </c>
      <c r="G69" s="123"/>
      <c r="H69" s="151">
        <v>80.267099999999999</v>
      </c>
      <c r="I69" s="151">
        <v>66.446100000000001</v>
      </c>
      <c r="J69" s="149">
        <f t="shared" si="1"/>
        <v>-0.17218760862171423</v>
      </c>
      <c r="K69" s="24"/>
    </row>
    <row r="70" spans="1:11" x14ac:dyDescent="0.25">
      <c r="A70" s="1"/>
      <c r="B70" s="1"/>
      <c r="C70" s="54" t="s">
        <v>31</v>
      </c>
      <c r="D70" s="258">
        <v>70.403949999999995</v>
      </c>
      <c r="E70" s="258">
        <v>10.74347</v>
      </c>
      <c r="F70" s="149">
        <f t="shared" si="2"/>
        <v>-0.84740245398163028</v>
      </c>
      <c r="G70" s="123"/>
      <c r="H70" s="258">
        <v>17.093299999999999</v>
      </c>
      <c r="I70" s="258">
        <v>2.2582</v>
      </c>
      <c r="J70" s="149">
        <f t="shared" si="1"/>
        <v>-0.86788975797534706</v>
      </c>
      <c r="K70" s="24"/>
    </row>
    <row r="71" spans="1:11" x14ac:dyDescent="0.25">
      <c r="A71" s="1"/>
      <c r="B71" s="1"/>
      <c r="C71" s="54" t="s">
        <v>6</v>
      </c>
      <c r="D71" s="258">
        <v>0</v>
      </c>
      <c r="E71" s="258">
        <v>0</v>
      </c>
      <c r="F71" s="149" t="str">
        <f t="shared" si="2"/>
        <v/>
      </c>
      <c r="G71" s="124"/>
      <c r="H71" s="258">
        <v>0</v>
      </c>
      <c r="I71" s="258">
        <v>0</v>
      </c>
      <c r="J71" s="149" t="str">
        <f t="shared" si="1"/>
        <v/>
      </c>
      <c r="K71" s="24"/>
    </row>
    <row r="72" spans="1:11" x14ac:dyDescent="0.25">
      <c r="A72" s="1"/>
      <c r="B72" s="1"/>
      <c r="C72" s="54" t="s">
        <v>7</v>
      </c>
      <c r="D72" s="258">
        <v>103.52034999999999</v>
      </c>
      <c r="E72" s="258">
        <v>58.83813</v>
      </c>
      <c r="F72" s="149">
        <f>IF(D72&lt;1,"",IFERROR((E72-D72)/D72,""))</f>
        <v>-0.4316274046600499</v>
      </c>
      <c r="G72" s="123"/>
      <c r="H72" s="258">
        <v>63.1738</v>
      </c>
      <c r="I72" s="258">
        <v>64.187899999999999</v>
      </c>
      <c r="J72" s="149">
        <f t="shared" si="1"/>
        <v>1.6052540768483121E-2</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8"/>
      <c r="B76" s="17" t="s">
        <v>176</v>
      </c>
      <c r="C76" s="5"/>
      <c r="D76" s="5"/>
      <c r="E76" s="5"/>
      <c r="F76" s="5"/>
      <c r="G76" s="5"/>
      <c r="H76" s="5"/>
      <c r="I76" s="5"/>
      <c r="J76" s="49"/>
      <c r="K76" s="1"/>
    </row>
    <row r="77" spans="1:11" ht="24.75" customHeight="1" x14ac:dyDescent="0.25">
      <c r="A77" s="16"/>
      <c r="B77" s="273" t="s">
        <v>126</v>
      </c>
      <c r="C77" s="273"/>
      <c r="D77" s="273"/>
      <c r="E77" s="273"/>
      <c r="F77" s="273"/>
      <c r="G77" s="273"/>
      <c r="H77" s="273"/>
      <c r="I77" s="273"/>
      <c r="J77" s="49"/>
      <c r="K77" s="1"/>
    </row>
    <row r="78" spans="1:11" x14ac:dyDescent="0.25">
      <c r="A78" s="16"/>
      <c r="B78" s="273"/>
      <c r="C78" s="273"/>
      <c r="D78" s="273"/>
      <c r="E78" s="273"/>
      <c r="F78" s="273"/>
      <c r="G78" s="273"/>
      <c r="H78" s="273"/>
      <c r="I78" s="273"/>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B1" sqref="B1:C1048576"/>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137</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71">
        <v>44835</v>
      </c>
      <c r="D4" s="271"/>
      <c r="E4" s="271"/>
      <c r="F4" s="271"/>
      <c r="G4" s="272"/>
      <c r="H4" s="271"/>
      <c r="I4" s="271"/>
      <c r="J4" s="271"/>
      <c r="K4" s="1"/>
    </row>
    <row r="5" spans="1:20" x14ac:dyDescent="0.25">
      <c r="A5" s="1"/>
      <c r="B5" s="58"/>
      <c r="C5" s="58"/>
      <c r="D5" s="59" t="s">
        <v>4</v>
      </c>
      <c r="E5" s="60"/>
      <c r="F5" s="60"/>
      <c r="G5" s="67"/>
      <c r="H5" s="59" t="s">
        <v>125</v>
      </c>
      <c r="I5" s="60"/>
      <c r="J5" s="60"/>
      <c r="K5" s="5"/>
    </row>
    <row r="6" spans="1:20" x14ac:dyDescent="0.25">
      <c r="A6" s="1"/>
      <c r="B6" s="61"/>
      <c r="C6" s="61"/>
      <c r="D6" s="61">
        <v>2021</v>
      </c>
      <c r="E6" s="61">
        <v>2022</v>
      </c>
      <c r="F6" s="62" t="s">
        <v>178</v>
      </c>
      <c r="G6" s="61"/>
      <c r="H6" s="63">
        <v>2021</v>
      </c>
      <c r="I6" s="61">
        <v>2022</v>
      </c>
      <c r="J6" s="61" t="s">
        <v>178</v>
      </c>
      <c r="K6" s="5"/>
    </row>
    <row r="7" spans="1:20" x14ac:dyDescent="0.25">
      <c r="A7" s="1"/>
      <c r="B7" s="50"/>
      <c r="C7" s="50"/>
      <c r="D7" s="51"/>
      <c r="E7" s="51"/>
      <c r="F7" s="51"/>
      <c r="G7" s="51"/>
      <c r="H7" s="64"/>
      <c r="I7" s="51"/>
      <c r="J7" s="51"/>
      <c r="K7" s="5"/>
    </row>
    <row r="8" spans="1:20" x14ac:dyDescent="0.25">
      <c r="A8" s="1"/>
      <c r="B8" s="57" t="s">
        <v>11</v>
      </c>
      <c r="C8" s="50"/>
      <c r="D8" s="157">
        <v>45736.940137527141</v>
      </c>
      <c r="E8" s="157">
        <v>29497.623268918382</v>
      </c>
      <c r="F8" s="161">
        <f t="shared" ref="F8:F39" si="0">IF(D8&lt;1,"",IFERROR((E8-D8)/D8,""))</f>
        <v>-0.35505910145668895</v>
      </c>
      <c r="G8" s="51"/>
      <c r="H8" s="157">
        <v>39873.818500000001</v>
      </c>
      <c r="I8" s="157">
        <v>29840.936100000003</v>
      </c>
      <c r="J8" s="202">
        <f t="shared" ref="J8:J39" si="1">IF(H8&lt;1,"",IFERROR((I8-H8)/H8,""))</f>
        <v>-0.25161579144972029</v>
      </c>
      <c r="K8" s="24"/>
      <c r="N8" s="216"/>
    </row>
    <row r="9" spans="1:20" ht="22.5" customHeight="1" x14ac:dyDescent="0.25">
      <c r="A9" s="1"/>
      <c r="B9" s="50"/>
      <c r="C9" s="55" t="s">
        <v>12</v>
      </c>
      <c r="D9" s="159">
        <v>6.9098899999999999</v>
      </c>
      <c r="E9" s="160">
        <v>36.245060000000002</v>
      </c>
      <c r="F9" s="162">
        <f t="shared" si="0"/>
        <v>4.2453888556836654</v>
      </c>
      <c r="G9" s="115"/>
      <c r="H9" s="159">
        <v>2.8250999999999999</v>
      </c>
      <c r="I9" s="160">
        <v>13.901899999999999</v>
      </c>
      <c r="J9" s="162">
        <f t="shared" si="1"/>
        <v>3.9208523592085234</v>
      </c>
      <c r="K9" s="24"/>
      <c r="N9" s="216"/>
    </row>
    <row r="10" spans="1:20" x14ac:dyDescent="0.25">
      <c r="A10" s="1"/>
      <c r="B10" s="50"/>
      <c r="C10" s="53" t="s">
        <v>31</v>
      </c>
      <c r="D10" s="223">
        <v>0</v>
      </c>
      <c r="E10" s="211">
        <v>0.66366000000000003</v>
      </c>
      <c r="F10" s="162" t="str">
        <f t="shared" si="0"/>
        <v/>
      </c>
      <c r="G10" s="115"/>
      <c r="H10" s="223">
        <v>0</v>
      </c>
      <c r="I10" s="211">
        <v>0.1419</v>
      </c>
      <c r="J10" s="162" t="str">
        <f t="shared" si="1"/>
        <v/>
      </c>
      <c r="K10" s="24"/>
      <c r="M10" s="216"/>
      <c r="O10" s="108"/>
      <c r="P10" s="108"/>
      <c r="Q10" s="108"/>
      <c r="R10" s="108"/>
      <c r="S10" s="108"/>
      <c r="T10" s="108"/>
    </row>
    <row r="11" spans="1:20" x14ac:dyDescent="0.25">
      <c r="A11" s="1"/>
      <c r="B11" s="50"/>
      <c r="C11" s="54" t="s">
        <v>6</v>
      </c>
      <c r="D11" s="223">
        <v>0</v>
      </c>
      <c r="E11" s="223">
        <v>0</v>
      </c>
      <c r="F11" s="162" t="str">
        <f t="shared" si="0"/>
        <v/>
      </c>
      <c r="G11" s="115"/>
      <c r="H11" s="223">
        <v>0</v>
      </c>
      <c r="I11" s="223">
        <v>0</v>
      </c>
      <c r="J11" s="162" t="str">
        <f t="shared" si="1"/>
        <v/>
      </c>
      <c r="K11" s="24"/>
      <c r="O11" s="108"/>
      <c r="P11" s="108"/>
      <c r="Q11" s="108"/>
      <c r="R11" s="108"/>
      <c r="S11" s="108"/>
      <c r="T11" s="108"/>
    </row>
    <row r="12" spans="1:20" x14ac:dyDescent="0.25">
      <c r="A12" s="1"/>
      <c r="B12" s="50"/>
      <c r="C12" s="54" t="s">
        <v>7</v>
      </c>
      <c r="D12" s="159">
        <v>6.9098899999999999</v>
      </c>
      <c r="E12" s="160">
        <v>35.581400000000002</v>
      </c>
      <c r="F12" s="162">
        <f t="shared" si="0"/>
        <v>4.149343911408141</v>
      </c>
      <c r="G12" s="115"/>
      <c r="H12" s="159">
        <v>2.8250999999999999</v>
      </c>
      <c r="I12" s="160">
        <v>13.76</v>
      </c>
      <c r="J12" s="162">
        <f t="shared" si="1"/>
        <v>3.8706240487062402</v>
      </c>
      <c r="K12" s="24"/>
      <c r="O12" s="110"/>
      <c r="P12" s="110"/>
      <c r="Q12" s="110"/>
      <c r="R12" s="110"/>
      <c r="S12" s="110"/>
      <c r="T12" s="110"/>
    </row>
    <row r="13" spans="1:20" ht="23.25" customHeight="1" x14ac:dyDescent="0.25">
      <c r="A13" s="1"/>
      <c r="B13" s="50"/>
      <c r="C13" s="71" t="s">
        <v>9</v>
      </c>
      <c r="D13" s="159">
        <v>70.183139999999995</v>
      </c>
      <c r="E13" s="160">
        <v>55.030190000000012</v>
      </c>
      <c r="F13" s="162">
        <f t="shared" si="0"/>
        <v>-0.21590584291326925</v>
      </c>
      <c r="G13" s="115"/>
      <c r="H13" s="159">
        <v>29.609000000000002</v>
      </c>
      <c r="I13" s="160">
        <v>21.03</v>
      </c>
      <c r="J13" s="162">
        <f t="shared" si="1"/>
        <v>-0.28974298355229827</v>
      </c>
      <c r="K13" s="24"/>
      <c r="O13" s="110"/>
      <c r="P13" s="110"/>
      <c r="Q13" s="110"/>
      <c r="R13" s="110"/>
      <c r="S13" s="110"/>
      <c r="T13" s="110"/>
    </row>
    <row r="14" spans="1:20" x14ac:dyDescent="0.25">
      <c r="A14" s="1"/>
      <c r="B14" s="50"/>
      <c r="C14" s="54" t="s">
        <v>32</v>
      </c>
      <c r="D14" s="223">
        <v>0</v>
      </c>
      <c r="E14" s="223">
        <v>0</v>
      </c>
      <c r="F14" s="162" t="str">
        <f t="shared" si="0"/>
        <v/>
      </c>
      <c r="G14" s="115"/>
      <c r="H14" s="223">
        <v>0</v>
      </c>
      <c r="I14" s="223">
        <v>0</v>
      </c>
      <c r="J14" s="162" t="str">
        <f t="shared" si="1"/>
        <v/>
      </c>
      <c r="K14" s="24"/>
      <c r="O14" s="113"/>
      <c r="P14" s="113"/>
      <c r="Q14" s="113"/>
      <c r="R14" s="113"/>
      <c r="S14" s="113"/>
      <c r="T14" s="113"/>
    </row>
    <row r="15" spans="1:20" x14ac:dyDescent="0.25">
      <c r="A15" s="1"/>
      <c r="B15" s="50"/>
      <c r="C15" s="54" t="s">
        <v>6</v>
      </c>
      <c r="D15" s="223">
        <v>0</v>
      </c>
      <c r="E15" s="223">
        <v>0</v>
      </c>
      <c r="F15" s="162" t="str">
        <f t="shared" si="0"/>
        <v/>
      </c>
      <c r="G15" s="116"/>
      <c r="H15" s="223">
        <v>0</v>
      </c>
      <c r="I15" s="223">
        <v>0</v>
      </c>
      <c r="J15" s="162" t="str">
        <f t="shared" si="1"/>
        <v/>
      </c>
      <c r="K15" s="24"/>
      <c r="O15" s="113"/>
      <c r="P15" s="113"/>
      <c r="Q15" s="113"/>
      <c r="R15" s="113"/>
      <c r="S15" s="113"/>
      <c r="T15" s="113"/>
    </row>
    <row r="16" spans="1:20" x14ac:dyDescent="0.25">
      <c r="A16" s="1"/>
      <c r="B16" s="50"/>
      <c r="C16" s="54" t="s">
        <v>7</v>
      </c>
      <c r="D16" s="159">
        <v>70.183139999999995</v>
      </c>
      <c r="E16" s="160">
        <v>55.030190000000012</v>
      </c>
      <c r="F16" s="162">
        <f t="shared" si="0"/>
        <v>-0.21590584291326925</v>
      </c>
      <c r="G16" s="115"/>
      <c r="H16" s="159">
        <v>29.609000000000002</v>
      </c>
      <c r="I16" s="160">
        <v>21.03</v>
      </c>
      <c r="J16" s="162">
        <f t="shared" si="1"/>
        <v>-0.28974298355229827</v>
      </c>
      <c r="K16" s="24"/>
      <c r="O16" s="113"/>
      <c r="P16" s="113"/>
      <c r="Q16" s="113"/>
      <c r="R16" s="113"/>
      <c r="S16" s="113"/>
      <c r="T16" s="113"/>
    </row>
    <row r="17" spans="1:20" s="185" customFormat="1" ht="23.25" customHeight="1" x14ac:dyDescent="0.25">
      <c r="A17" s="1"/>
      <c r="B17" s="50"/>
      <c r="C17" s="1" t="s">
        <v>10</v>
      </c>
      <c r="D17" s="159">
        <v>45659.847107527145</v>
      </c>
      <c r="E17" s="160">
        <v>29406.348018918383</v>
      </c>
      <c r="F17" s="162">
        <f t="shared" si="0"/>
        <v>-0.35596919653130704</v>
      </c>
      <c r="G17" s="115"/>
      <c r="H17" s="159">
        <v>39841.384400000003</v>
      </c>
      <c r="I17" s="160">
        <v>29806.004199999999</v>
      </c>
      <c r="J17" s="162">
        <f t="shared" si="1"/>
        <v>-0.25188332060067681</v>
      </c>
      <c r="K17" s="24"/>
      <c r="O17" s="113"/>
      <c r="P17" s="113"/>
      <c r="Q17" s="113"/>
      <c r="R17" s="113"/>
      <c r="S17" s="113"/>
      <c r="T17" s="113"/>
    </row>
    <row r="18" spans="1:20" x14ac:dyDescent="0.25">
      <c r="A18" s="1"/>
      <c r="B18" s="50"/>
      <c r="C18" s="54" t="s">
        <v>31</v>
      </c>
      <c r="D18" s="159">
        <v>2638.5811315715732</v>
      </c>
      <c r="E18" s="160">
        <v>3638.1943167076352</v>
      </c>
      <c r="F18" s="162">
        <f t="shared" si="0"/>
        <v>0.37884496829577469</v>
      </c>
      <c r="G18" s="115"/>
      <c r="H18" s="159">
        <v>1929.8081</v>
      </c>
      <c r="I18" s="160">
        <v>1505.0465000000002</v>
      </c>
      <c r="J18" s="162">
        <f t="shared" si="1"/>
        <v>-0.22010561568271986</v>
      </c>
      <c r="K18" s="24"/>
      <c r="N18" s="112"/>
      <c r="O18" s="113"/>
      <c r="P18" s="113"/>
      <c r="Q18" s="113"/>
      <c r="R18" s="113"/>
      <c r="S18" s="113"/>
      <c r="T18" s="113"/>
    </row>
    <row r="19" spans="1:20" x14ac:dyDescent="0.25">
      <c r="A19" s="1"/>
      <c r="B19" s="50"/>
      <c r="C19" s="54" t="s">
        <v>6</v>
      </c>
      <c r="D19" s="159">
        <v>41455.340635955574</v>
      </c>
      <c r="E19" s="160">
        <v>24092.989708237139</v>
      </c>
      <c r="F19" s="162">
        <f t="shared" si="0"/>
        <v>-0.4188206069801173</v>
      </c>
      <c r="G19" s="115"/>
      <c r="H19" s="159">
        <v>37099.299200000001</v>
      </c>
      <c r="I19" s="160">
        <v>27674.696</v>
      </c>
      <c r="J19" s="162">
        <f t="shared" si="1"/>
        <v>-0.25403722990001926</v>
      </c>
      <c r="K19" s="24"/>
      <c r="N19" s="111"/>
      <c r="O19" s="110"/>
      <c r="P19" s="110"/>
      <c r="Q19" s="110"/>
      <c r="R19" s="110"/>
      <c r="S19" s="110"/>
      <c r="T19" s="110"/>
    </row>
    <row r="20" spans="1:20" x14ac:dyDescent="0.25">
      <c r="A20" s="1"/>
      <c r="B20" s="50"/>
      <c r="C20" s="54" t="s">
        <v>7</v>
      </c>
      <c r="D20" s="159">
        <v>1565.9253399999998</v>
      </c>
      <c r="E20" s="160">
        <v>1675.1639939736051</v>
      </c>
      <c r="F20" s="162">
        <f t="shared" si="0"/>
        <v>6.9759809860159325E-2</v>
      </c>
      <c r="G20" s="115"/>
      <c r="H20" s="159">
        <v>812.27710000000013</v>
      </c>
      <c r="I20" s="160">
        <v>626.26169999999991</v>
      </c>
      <c r="J20" s="162">
        <f t="shared" si="1"/>
        <v>-0.22900485560900363</v>
      </c>
      <c r="K20" s="24"/>
      <c r="N20" s="112"/>
      <c r="O20" s="113"/>
      <c r="P20" s="113"/>
      <c r="Q20" s="113"/>
      <c r="R20" s="113"/>
      <c r="S20" s="113"/>
      <c r="T20" s="113"/>
    </row>
    <row r="21" spans="1:20" ht="21" customHeight="1" x14ac:dyDescent="0.25">
      <c r="A21" s="1"/>
      <c r="B21" s="52" t="s">
        <v>8</v>
      </c>
      <c r="C21" s="55"/>
      <c r="D21" s="158">
        <v>6633.4470912567112</v>
      </c>
      <c r="E21" s="158">
        <v>7224.5746300000001</v>
      </c>
      <c r="F21" s="161">
        <f t="shared" si="0"/>
        <v>8.9113176092477028E-2</v>
      </c>
      <c r="G21" s="125"/>
      <c r="H21" s="158">
        <v>7261.1803000000009</v>
      </c>
      <c r="I21" s="158">
        <v>9971.1532000000007</v>
      </c>
      <c r="J21" s="161">
        <f t="shared" si="1"/>
        <v>0.37321382861130709</v>
      </c>
      <c r="K21" s="24"/>
      <c r="N21" s="112"/>
      <c r="O21" s="113"/>
      <c r="P21" s="113"/>
      <c r="Q21" s="113"/>
      <c r="R21" s="113"/>
      <c r="S21" s="113"/>
      <c r="T21" s="113"/>
    </row>
    <row r="22" spans="1:20" s="185" customFormat="1" ht="23.25" customHeight="1" x14ac:dyDescent="0.25">
      <c r="A22" s="1"/>
      <c r="B22" s="55"/>
      <c r="C22" s="55" t="s">
        <v>12</v>
      </c>
      <c r="D22" s="207">
        <v>0.60394999999999999</v>
      </c>
      <c r="E22" s="207">
        <v>0.66366000000000003</v>
      </c>
      <c r="F22" s="162" t="str">
        <f t="shared" si="0"/>
        <v/>
      </c>
      <c r="G22" s="105"/>
      <c r="H22" s="207">
        <v>0.1197</v>
      </c>
      <c r="I22" s="207">
        <v>0.1419</v>
      </c>
      <c r="J22" s="162" t="str">
        <f t="shared" si="1"/>
        <v/>
      </c>
      <c r="K22" s="24"/>
      <c r="N22" s="112"/>
      <c r="O22" s="113"/>
      <c r="P22" s="113"/>
      <c r="Q22" s="113"/>
      <c r="R22" s="113"/>
      <c r="S22" s="113"/>
      <c r="T22" s="113"/>
    </row>
    <row r="23" spans="1:20" x14ac:dyDescent="0.25">
      <c r="A23" s="1"/>
      <c r="B23" s="55"/>
      <c r="C23" s="53" t="s">
        <v>31</v>
      </c>
      <c r="D23" s="223">
        <v>0</v>
      </c>
      <c r="E23" s="223">
        <v>0.66366000000000003</v>
      </c>
      <c r="F23" s="162" t="str">
        <f t="shared" si="0"/>
        <v/>
      </c>
      <c r="G23" s="106"/>
      <c r="H23" s="223">
        <v>0</v>
      </c>
      <c r="I23" s="223">
        <v>0.1419</v>
      </c>
      <c r="J23" s="162" t="str">
        <f t="shared" si="1"/>
        <v/>
      </c>
      <c r="K23" s="24"/>
      <c r="N23" s="109"/>
      <c r="O23" s="110"/>
      <c r="P23" s="110"/>
      <c r="Q23" s="110"/>
      <c r="R23" s="110"/>
      <c r="S23" s="110"/>
      <c r="T23" s="110"/>
    </row>
    <row r="24" spans="1:20" x14ac:dyDescent="0.25">
      <c r="A24" s="1"/>
      <c r="B24" s="1"/>
      <c r="C24" s="54" t="s">
        <v>6</v>
      </c>
      <c r="D24" s="223">
        <v>0</v>
      </c>
      <c r="E24" s="223">
        <v>0</v>
      </c>
      <c r="F24" s="162" t="str">
        <f t="shared" si="0"/>
        <v/>
      </c>
      <c r="G24" s="105"/>
      <c r="H24" s="223">
        <v>0</v>
      </c>
      <c r="I24" s="223">
        <v>0</v>
      </c>
      <c r="J24" s="162" t="str">
        <f t="shared" si="1"/>
        <v/>
      </c>
      <c r="K24" s="24"/>
      <c r="N24" s="111"/>
      <c r="O24" s="110"/>
      <c r="P24" s="110"/>
      <c r="Q24" s="110"/>
      <c r="R24" s="110"/>
      <c r="S24" s="110"/>
      <c r="T24" s="110"/>
    </row>
    <row r="25" spans="1:20" x14ac:dyDescent="0.25">
      <c r="A25" s="1"/>
      <c r="B25" s="1"/>
      <c r="C25" s="54" t="s">
        <v>7</v>
      </c>
      <c r="D25" s="223">
        <v>0.60394999999999999</v>
      </c>
      <c r="E25" s="223">
        <v>0</v>
      </c>
      <c r="F25" s="162" t="str">
        <f t="shared" si="0"/>
        <v/>
      </c>
      <c r="G25" s="105"/>
      <c r="H25" s="223">
        <v>0.1197</v>
      </c>
      <c r="I25" s="223">
        <v>0</v>
      </c>
      <c r="J25" s="162" t="str">
        <f t="shared" si="1"/>
        <v/>
      </c>
      <c r="K25" s="24"/>
      <c r="N25" s="112"/>
      <c r="O25" s="113"/>
      <c r="P25" s="113"/>
      <c r="Q25" s="113"/>
      <c r="R25" s="113"/>
      <c r="S25" s="113"/>
      <c r="T25" s="113"/>
    </row>
    <row r="26" spans="1:20" s="185" customFormat="1" ht="23.25" customHeight="1" x14ac:dyDescent="0.25">
      <c r="A26" s="1"/>
      <c r="B26" s="1"/>
      <c r="C26" s="71" t="s">
        <v>9</v>
      </c>
      <c r="D26" s="207">
        <v>0</v>
      </c>
      <c r="E26" s="207">
        <v>0</v>
      </c>
      <c r="F26" s="162" t="str">
        <f t="shared" si="0"/>
        <v/>
      </c>
      <c r="G26" s="105"/>
      <c r="H26" s="207">
        <v>0</v>
      </c>
      <c r="I26" s="207">
        <v>0</v>
      </c>
      <c r="J26" s="162" t="str">
        <f t="shared" si="1"/>
        <v/>
      </c>
      <c r="K26" s="24"/>
      <c r="N26" s="186"/>
      <c r="O26" s="113"/>
      <c r="P26" s="113"/>
      <c r="Q26" s="113"/>
      <c r="R26" s="113"/>
      <c r="S26" s="113"/>
      <c r="T26" s="113"/>
    </row>
    <row r="27" spans="1:20" x14ac:dyDescent="0.25">
      <c r="A27" s="1"/>
      <c r="B27" s="1"/>
      <c r="C27" s="260" t="s">
        <v>31</v>
      </c>
      <c r="D27" s="223">
        <v>0</v>
      </c>
      <c r="E27" s="223">
        <v>0</v>
      </c>
      <c r="F27" s="162" t="str">
        <f t="shared" si="0"/>
        <v/>
      </c>
      <c r="G27" s="105"/>
      <c r="H27" s="223">
        <v>0</v>
      </c>
      <c r="I27" s="223">
        <v>0</v>
      </c>
      <c r="J27" s="162" t="str">
        <f t="shared" si="1"/>
        <v/>
      </c>
      <c r="K27" s="24"/>
      <c r="N27" s="112"/>
      <c r="O27" s="113"/>
      <c r="P27" s="113"/>
      <c r="Q27" s="113"/>
      <c r="R27" s="113"/>
      <c r="S27" s="113"/>
      <c r="T27" s="113"/>
    </row>
    <row r="28" spans="1:20" x14ac:dyDescent="0.25">
      <c r="A28" s="1"/>
      <c r="B28" s="1"/>
      <c r="C28" s="54" t="s">
        <v>6</v>
      </c>
      <c r="D28" s="223">
        <v>0</v>
      </c>
      <c r="E28" s="223">
        <v>0</v>
      </c>
      <c r="F28" s="162" t="str">
        <f t="shared" si="0"/>
        <v/>
      </c>
      <c r="G28" s="107"/>
      <c r="H28" s="223">
        <v>0</v>
      </c>
      <c r="I28" s="223">
        <v>0</v>
      </c>
      <c r="J28" s="162" t="str">
        <f t="shared" si="1"/>
        <v/>
      </c>
      <c r="K28" s="24"/>
      <c r="N28" s="111"/>
      <c r="O28" s="110"/>
      <c r="P28" s="110"/>
      <c r="Q28" s="110"/>
      <c r="R28" s="110"/>
      <c r="S28" s="110"/>
      <c r="T28" s="110"/>
    </row>
    <row r="29" spans="1:20" x14ac:dyDescent="0.25">
      <c r="A29" s="1"/>
      <c r="B29" s="1"/>
      <c r="C29" s="54" t="s">
        <v>7</v>
      </c>
      <c r="D29" s="223">
        <v>0</v>
      </c>
      <c r="E29" s="223">
        <v>0</v>
      </c>
      <c r="F29" s="162" t="str">
        <f t="shared" si="0"/>
        <v/>
      </c>
      <c r="G29" s="105"/>
      <c r="H29" s="223">
        <v>0</v>
      </c>
      <c r="I29" s="223">
        <v>0</v>
      </c>
      <c r="J29" s="162" t="str">
        <f t="shared" si="1"/>
        <v/>
      </c>
      <c r="K29" s="24"/>
      <c r="N29" s="112"/>
      <c r="O29" s="113"/>
      <c r="P29" s="113"/>
      <c r="Q29" s="113"/>
      <c r="R29" s="113"/>
      <c r="S29" s="113"/>
      <c r="T29" s="113"/>
    </row>
    <row r="30" spans="1:20" s="185" customFormat="1" ht="22.5" customHeight="1" x14ac:dyDescent="0.25">
      <c r="A30" s="1"/>
      <c r="B30" s="1"/>
      <c r="C30" s="1" t="s">
        <v>10</v>
      </c>
      <c r="D30" s="207">
        <v>6632.8431412567115</v>
      </c>
      <c r="E30" s="207">
        <v>7223.9109699999999</v>
      </c>
      <c r="F30" s="162">
        <f t="shared" si="0"/>
        <v>8.9112288072487111E-2</v>
      </c>
      <c r="G30" s="105"/>
      <c r="H30" s="207">
        <v>7261.0606000000007</v>
      </c>
      <c r="I30" s="207">
        <v>9971.0113000000001</v>
      </c>
      <c r="J30" s="162">
        <f t="shared" si="1"/>
        <v>0.37321692370946458</v>
      </c>
      <c r="K30" s="24"/>
      <c r="N30" s="112"/>
      <c r="O30" s="113"/>
      <c r="P30" s="113"/>
      <c r="Q30" s="113"/>
      <c r="R30" s="113"/>
      <c r="S30" s="113"/>
      <c r="T30" s="113"/>
    </row>
    <row r="31" spans="1:20" x14ac:dyDescent="0.25">
      <c r="A31" s="1"/>
      <c r="B31" s="1"/>
      <c r="C31" s="260" t="s">
        <v>31</v>
      </c>
      <c r="D31" s="159">
        <v>2129.6517312567112</v>
      </c>
      <c r="E31" s="159">
        <v>2322.17506</v>
      </c>
      <c r="F31" s="162">
        <f t="shared" si="0"/>
        <v>9.0401320515294065E-2</v>
      </c>
      <c r="G31" s="105"/>
      <c r="H31" s="159">
        <v>1581.9801</v>
      </c>
      <c r="I31" s="159">
        <v>1021.9963</v>
      </c>
      <c r="J31" s="162">
        <f t="shared" si="1"/>
        <v>-0.35397651335816421</v>
      </c>
      <c r="K31" s="24"/>
      <c r="N31" s="112"/>
      <c r="O31" s="113"/>
      <c r="P31" s="113"/>
      <c r="Q31" s="113"/>
      <c r="R31" s="113"/>
      <c r="S31" s="113"/>
      <c r="T31" s="113"/>
    </row>
    <row r="32" spans="1:20" x14ac:dyDescent="0.25">
      <c r="A32" s="1"/>
      <c r="B32" s="1"/>
      <c r="C32" s="54" t="s">
        <v>6</v>
      </c>
      <c r="D32" s="159">
        <v>3776.6105200000002</v>
      </c>
      <c r="E32" s="159">
        <v>3817.4567400000001</v>
      </c>
      <c r="F32" s="162">
        <f t="shared" si="0"/>
        <v>1.0815576502710134E-2</v>
      </c>
      <c r="G32" s="105"/>
      <c r="H32" s="159">
        <v>5351.2945000000009</v>
      </c>
      <c r="I32" s="159">
        <v>8649.4619000000002</v>
      </c>
      <c r="J32" s="162">
        <f t="shared" si="1"/>
        <v>0.61633075884722821</v>
      </c>
      <c r="K32" s="24"/>
      <c r="N32" s="109"/>
      <c r="O32" s="110"/>
      <c r="P32" s="110"/>
      <c r="Q32" s="110"/>
      <c r="R32" s="110"/>
      <c r="S32" s="110"/>
      <c r="T32" s="110"/>
    </row>
    <row r="33" spans="1:20" x14ac:dyDescent="0.25">
      <c r="A33" s="1"/>
      <c r="B33" s="1"/>
      <c r="C33" s="54" t="s">
        <v>7</v>
      </c>
      <c r="D33" s="159">
        <v>726.58088999999995</v>
      </c>
      <c r="E33" s="159">
        <v>1084.27917</v>
      </c>
      <c r="F33" s="162">
        <f t="shared" si="0"/>
        <v>0.49230345158128241</v>
      </c>
      <c r="G33" s="105"/>
      <c r="H33" s="159">
        <v>327.78600000000012</v>
      </c>
      <c r="I33" s="159">
        <v>299.55309999999997</v>
      </c>
      <c r="J33" s="162">
        <f t="shared" si="1"/>
        <v>-8.613211058434507E-2</v>
      </c>
      <c r="K33" s="24"/>
      <c r="N33" s="111"/>
      <c r="O33" s="110"/>
      <c r="P33" s="110"/>
      <c r="Q33" s="110"/>
      <c r="R33" s="110"/>
      <c r="S33" s="110"/>
      <c r="T33" s="110"/>
    </row>
    <row r="34" spans="1:20" ht="21" customHeight="1" x14ac:dyDescent="0.25">
      <c r="A34" s="1"/>
      <c r="B34" s="52" t="s">
        <v>13</v>
      </c>
      <c r="C34" s="55"/>
      <c r="D34" s="158">
        <v>4210.2732800000003</v>
      </c>
      <c r="E34" s="158">
        <v>5415.6174400000009</v>
      </c>
      <c r="F34" s="161">
        <f t="shared" si="0"/>
        <v>0.28628644267005882</v>
      </c>
      <c r="G34" s="125"/>
      <c r="H34" s="158">
        <v>4652.8194000000012</v>
      </c>
      <c r="I34" s="158">
        <v>4717.7952000000005</v>
      </c>
      <c r="J34" s="161">
        <f t="shared" si="1"/>
        <v>1.3964823134979027E-2</v>
      </c>
      <c r="K34" s="24"/>
      <c r="N34" s="112"/>
      <c r="O34" s="113"/>
      <c r="P34" s="113"/>
      <c r="Q34" s="113"/>
      <c r="R34" s="113"/>
      <c r="S34" s="113"/>
      <c r="T34" s="113"/>
    </row>
    <row r="35" spans="1:20" s="185" customFormat="1" ht="22.5" customHeight="1" x14ac:dyDescent="0.25">
      <c r="A35" s="1"/>
      <c r="B35" s="55"/>
      <c r="C35" s="55" t="s">
        <v>12</v>
      </c>
      <c r="D35" s="207">
        <v>5.5477999999999996</v>
      </c>
      <c r="E35" s="207">
        <v>35.581400000000002</v>
      </c>
      <c r="F35" s="162">
        <f t="shared" si="0"/>
        <v>5.4136053931288091</v>
      </c>
      <c r="G35" s="105"/>
      <c r="H35" s="207">
        <v>2.61</v>
      </c>
      <c r="I35" s="207">
        <v>13.76</v>
      </c>
      <c r="J35" s="162">
        <f t="shared" si="1"/>
        <v>4.2720306513409962</v>
      </c>
      <c r="K35" s="24"/>
      <c r="N35" s="112"/>
      <c r="O35" s="113"/>
      <c r="P35" s="113"/>
      <c r="Q35" s="113"/>
      <c r="R35" s="113"/>
      <c r="S35" s="113"/>
      <c r="T35" s="113"/>
    </row>
    <row r="36" spans="1:20" x14ac:dyDescent="0.25">
      <c r="A36" s="1"/>
      <c r="B36" s="55"/>
      <c r="C36" s="53" t="s">
        <v>31</v>
      </c>
      <c r="D36" s="223">
        <v>0</v>
      </c>
      <c r="E36" s="223">
        <v>0</v>
      </c>
      <c r="F36" s="162" t="str">
        <f t="shared" si="0"/>
        <v/>
      </c>
      <c r="G36" s="105"/>
      <c r="H36" s="223">
        <v>0</v>
      </c>
      <c r="I36" s="223">
        <v>0</v>
      </c>
      <c r="J36" s="162" t="str">
        <f t="shared" si="1"/>
        <v/>
      </c>
      <c r="K36" s="24"/>
      <c r="N36" s="112"/>
      <c r="O36" s="113"/>
      <c r="P36" s="113"/>
      <c r="Q36" s="113"/>
      <c r="R36" s="113"/>
      <c r="S36" s="113"/>
      <c r="T36" s="113"/>
    </row>
    <row r="37" spans="1:20" x14ac:dyDescent="0.25">
      <c r="A37" s="1"/>
      <c r="B37" s="1"/>
      <c r="C37" s="54" t="s">
        <v>6</v>
      </c>
      <c r="D37" s="223">
        <v>0</v>
      </c>
      <c r="E37" s="223">
        <v>0</v>
      </c>
      <c r="F37" s="162" t="str">
        <f t="shared" si="0"/>
        <v/>
      </c>
      <c r="G37" s="105"/>
      <c r="H37" s="223">
        <v>0</v>
      </c>
      <c r="I37" s="223">
        <v>0</v>
      </c>
      <c r="J37" s="162" t="str">
        <f t="shared" si="1"/>
        <v/>
      </c>
      <c r="K37" s="24"/>
      <c r="N37" s="109"/>
      <c r="O37" s="110"/>
      <c r="P37" s="110"/>
      <c r="Q37" s="110"/>
      <c r="R37" s="110"/>
      <c r="S37" s="110"/>
      <c r="T37" s="110"/>
    </row>
    <row r="38" spans="1:20" x14ac:dyDescent="0.25">
      <c r="A38" s="1"/>
      <c r="B38" s="1"/>
      <c r="C38" s="54" t="s">
        <v>7</v>
      </c>
      <c r="D38" s="223">
        <v>5.5477999999999996</v>
      </c>
      <c r="E38" s="223">
        <v>35.581400000000002</v>
      </c>
      <c r="F38" s="162">
        <f t="shared" si="0"/>
        <v>5.4136053931288091</v>
      </c>
      <c r="G38" s="105"/>
      <c r="H38" s="223">
        <v>2.61</v>
      </c>
      <c r="I38" s="223">
        <v>13.76</v>
      </c>
      <c r="J38" s="162">
        <f t="shared" si="1"/>
        <v>4.2720306513409962</v>
      </c>
      <c r="K38" s="24"/>
      <c r="N38" s="111"/>
      <c r="O38" s="110"/>
      <c r="P38" s="110"/>
      <c r="Q38" s="110"/>
      <c r="R38" s="110"/>
      <c r="S38" s="110"/>
      <c r="T38" s="110"/>
    </row>
    <row r="39" spans="1:20" s="185" customFormat="1" ht="23.25" customHeight="1" x14ac:dyDescent="0.25">
      <c r="A39" s="1"/>
      <c r="B39" s="1"/>
      <c r="C39" s="71" t="s">
        <v>9</v>
      </c>
      <c r="D39" s="207">
        <v>70.183139999999995</v>
      </c>
      <c r="E39" s="207">
        <v>55.030190000000012</v>
      </c>
      <c r="F39" s="162">
        <f t="shared" si="0"/>
        <v>-0.21590584291326925</v>
      </c>
      <c r="G39" s="105"/>
      <c r="H39" s="207">
        <v>29.609000000000002</v>
      </c>
      <c r="I39" s="207">
        <v>21.03</v>
      </c>
      <c r="J39" s="162">
        <f t="shared" si="1"/>
        <v>-0.28974298355229827</v>
      </c>
      <c r="K39" s="24"/>
      <c r="N39" s="112"/>
      <c r="O39" s="113"/>
      <c r="P39" s="113"/>
      <c r="Q39" s="113"/>
      <c r="R39" s="113"/>
      <c r="S39" s="113"/>
      <c r="T39" s="113"/>
    </row>
    <row r="40" spans="1:20" x14ac:dyDescent="0.25">
      <c r="A40" s="1"/>
      <c r="B40" s="1"/>
      <c r="C40" s="260" t="s">
        <v>31</v>
      </c>
      <c r="D40" s="223">
        <v>0</v>
      </c>
      <c r="E40" s="223">
        <v>0</v>
      </c>
      <c r="F40" s="162" t="str">
        <f t="shared" ref="F40:F71" si="2">IF(D40&lt;1,"",IFERROR((E40-D40)/D40,""))</f>
        <v/>
      </c>
      <c r="G40" s="107"/>
      <c r="H40" s="223">
        <v>0</v>
      </c>
      <c r="I40" s="223">
        <v>0</v>
      </c>
      <c r="J40" s="162" t="str">
        <f t="shared" ref="J40:J71" si="3">IF(H40&lt;1,"",IFERROR((I40-H40)/H40,""))</f>
        <v/>
      </c>
      <c r="K40" s="24"/>
      <c r="N40" s="112"/>
      <c r="O40" s="113"/>
      <c r="P40" s="113"/>
      <c r="Q40" s="113"/>
      <c r="R40" s="113"/>
      <c r="S40" s="113"/>
      <c r="T40" s="113"/>
    </row>
    <row r="41" spans="1:20" x14ac:dyDescent="0.25">
      <c r="A41" s="1"/>
      <c r="B41" s="1"/>
      <c r="C41" s="54" t="s">
        <v>6</v>
      </c>
      <c r="D41" s="223">
        <v>0</v>
      </c>
      <c r="E41" s="223">
        <v>0</v>
      </c>
      <c r="F41" s="162" t="str">
        <f t="shared" si="2"/>
        <v/>
      </c>
      <c r="G41" s="107"/>
      <c r="H41" s="223">
        <v>0</v>
      </c>
      <c r="I41" s="223">
        <v>0</v>
      </c>
      <c r="J41" s="162" t="str">
        <f t="shared" si="3"/>
        <v/>
      </c>
      <c r="K41" s="24"/>
      <c r="N41" s="109"/>
      <c r="O41" s="110"/>
      <c r="P41" s="110"/>
      <c r="Q41" s="110"/>
      <c r="R41" s="110"/>
      <c r="S41" s="110"/>
      <c r="T41" s="110"/>
    </row>
    <row r="42" spans="1:20" x14ac:dyDescent="0.25">
      <c r="A42" s="1"/>
      <c r="B42" s="1"/>
      <c r="C42" s="54" t="s">
        <v>7</v>
      </c>
      <c r="D42" s="223">
        <v>70.183139999999995</v>
      </c>
      <c r="E42" s="223">
        <v>55.030190000000012</v>
      </c>
      <c r="F42" s="162">
        <f t="shared" si="2"/>
        <v>-0.21590584291326925</v>
      </c>
      <c r="G42" s="105"/>
      <c r="H42" s="223">
        <v>29.609000000000002</v>
      </c>
      <c r="I42" s="223">
        <v>21.03</v>
      </c>
      <c r="J42" s="162">
        <f t="shared" si="3"/>
        <v>-0.28974298355229827</v>
      </c>
      <c r="K42" s="24"/>
    </row>
    <row r="43" spans="1:20" s="185" customFormat="1" ht="23.25" customHeight="1" x14ac:dyDescent="0.25">
      <c r="A43" s="1"/>
      <c r="B43" s="1"/>
      <c r="C43" s="1" t="s">
        <v>10</v>
      </c>
      <c r="D43" s="207">
        <v>4134.54234</v>
      </c>
      <c r="E43" s="207">
        <v>5325.0058500000005</v>
      </c>
      <c r="F43" s="162">
        <f t="shared" si="2"/>
        <v>0.28793114499826372</v>
      </c>
      <c r="G43" s="105"/>
      <c r="H43" s="207">
        <v>4620.6004000000012</v>
      </c>
      <c r="I43" s="207">
        <v>4683.0052000000005</v>
      </c>
      <c r="J43" s="162">
        <f t="shared" si="3"/>
        <v>1.3505777301148856E-2</v>
      </c>
      <c r="K43" s="24"/>
    </row>
    <row r="44" spans="1:20" x14ac:dyDescent="0.25">
      <c r="A44" s="1"/>
      <c r="B44" s="1"/>
      <c r="C44" s="54" t="s">
        <v>31</v>
      </c>
      <c r="D44" s="223">
        <v>7.98428</v>
      </c>
      <c r="E44" s="223">
        <v>39.913910000000001</v>
      </c>
      <c r="F44" s="162">
        <f t="shared" si="2"/>
        <v>3.9990619066465607</v>
      </c>
      <c r="G44" s="105"/>
      <c r="H44" s="223">
        <v>3.2092999999999998</v>
      </c>
      <c r="I44" s="223">
        <v>21.388500000000001</v>
      </c>
      <c r="J44" s="162">
        <f>IF(H44&lt;1,"",IFERROR((I44-H44)/H44,""))</f>
        <v>5.6645374380706084</v>
      </c>
      <c r="K44" s="24"/>
    </row>
    <row r="45" spans="1:20" x14ac:dyDescent="0.25">
      <c r="A45" s="1"/>
      <c r="B45" s="1"/>
      <c r="C45" s="54" t="s">
        <v>6</v>
      </c>
      <c r="D45" s="223">
        <v>4018.9375199999999</v>
      </c>
      <c r="E45" s="223">
        <v>5285.0554700000002</v>
      </c>
      <c r="F45" s="162">
        <f t="shared" si="2"/>
        <v>0.3150379779977272</v>
      </c>
      <c r="G45" s="105"/>
      <c r="H45" s="223">
        <v>4600.4390000000003</v>
      </c>
      <c r="I45" s="223">
        <v>4651.7269000000006</v>
      </c>
      <c r="J45" s="162">
        <f t="shared" si="3"/>
        <v>1.1148479525540989E-2</v>
      </c>
      <c r="K45" s="24"/>
    </row>
    <row r="46" spans="1:20" x14ac:dyDescent="0.25">
      <c r="A46" s="1"/>
      <c r="B46" s="1"/>
      <c r="C46" s="54" t="s">
        <v>7</v>
      </c>
      <c r="D46" s="223">
        <v>107.62054000000001</v>
      </c>
      <c r="E46" s="223">
        <v>3.6470000000000002E-2</v>
      </c>
      <c r="F46" s="162">
        <f t="shared" si="2"/>
        <v>-0.99966112416830477</v>
      </c>
      <c r="G46" s="105"/>
      <c r="H46" s="223">
        <v>16.952100000000002</v>
      </c>
      <c r="I46" s="223">
        <v>9.889800000000001</v>
      </c>
      <c r="J46" s="162">
        <f t="shared" si="3"/>
        <v>-0.41660325269435644</v>
      </c>
      <c r="K46" s="24"/>
    </row>
    <row r="47" spans="1:20" ht="21" customHeight="1" x14ac:dyDescent="0.25">
      <c r="A47" s="1"/>
      <c r="B47" s="52" t="s">
        <v>14</v>
      </c>
      <c r="C47" s="55"/>
      <c r="D47" s="158">
        <v>34750.33615627043</v>
      </c>
      <c r="E47" s="158">
        <v>16772.419098918381</v>
      </c>
      <c r="F47" s="161">
        <f t="shared" si="2"/>
        <v>-0.51734512657679921</v>
      </c>
      <c r="G47" s="125"/>
      <c r="H47" s="158">
        <v>27913.611699999998</v>
      </c>
      <c r="I47" s="158">
        <v>15126.663500000001</v>
      </c>
      <c r="J47" s="161">
        <f t="shared" si="3"/>
        <v>-0.45809006507029681</v>
      </c>
      <c r="K47" s="24"/>
    </row>
    <row r="48" spans="1:20" s="185" customFormat="1" ht="24.75" customHeight="1" x14ac:dyDescent="0.25">
      <c r="A48" s="1"/>
      <c r="B48" s="55"/>
      <c r="C48" s="55" t="s">
        <v>12</v>
      </c>
      <c r="D48" s="207">
        <v>0.75814000000000004</v>
      </c>
      <c r="E48" s="207">
        <v>0</v>
      </c>
      <c r="F48" s="162" t="str">
        <f t="shared" si="2"/>
        <v/>
      </c>
      <c r="G48" s="105"/>
      <c r="H48" s="207">
        <v>9.5399999999999999E-2</v>
      </c>
      <c r="I48" s="207">
        <v>0</v>
      </c>
      <c r="J48" s="162" t="str">
        <f t="shared" si="3"/>
        <v/>
      </c>
      <c r="K48" s="24"/>
    </row>
    <row r="49" spans="1:11" x14ac:dyDescent="0.25">
      <c r="A49" s="1"/>
      <c r="B49" s="55"/>
      <c r="C49" s="53" t="s">
        <v>31</v>
      </c>
      <c r="D49" s="223">
        <v>0</v>
      </c>
      <c r="E49" s="223">
        <v>0</v>
      </c>
      <c r="F49" s="162" t="str">
        <f t="shared" si="2"/>
        <v/>
      </c>
      <c r="G49" s="107"/>
      <c r="H49" s="223">
        <v>0</v>
      </c>
      <c r="I49" s="223">
        <v>0</v>
      </c>
      <c r="J49" s="162" t="str">
        <f t="shared" si="3"/>
        <v/>
      </c>
      <c r="K49" s="24"/>
    </row>
    <row r="50" spans="1:11" x14ac:dyDescent="0.25">
      <c r="A50" s="1"/>
      <c r="B50" s="1"/>
      <c r="C50" s="54" t="s">
        <v>6</v>
      </c>
      <c r="D50" s="223">
        <v>0</v>
      </c>
      <c r="E50" s="223">
        <v>0</v>
      </c>
      <c r="F50" s="162" t="str">
        <f t="shared" si="2"/>
        <v/>
      </c>
      <c r="G50" s="114"/>
      <c r="H50" s="223">
        <v>0</v>
      </c>
      <c r="I50" s="223">
        <v>0</v>
      </c>
      <c r="J50" s="162" t="str">
        <f t="shared" si="3"/>
        <v/>
      </c>
      <c r="K50" s="24"/>
    </row>
    <row r="51" spans="1:11" x14ac:dyDescent="0.25">
      <c r="A51" s="1"/>
      <c r="B51" s="1"/>
      <c r="C51" s="54" t="s">
        <v>7</v>
      </c>
      <c r="D51" s="223">
        <v>0.75814000000000004</v>
      </c>
      <c r="E51" s="223">
        <v>0</v>
      </c>
      <c r="F51" s="162" t="str">
        <f t="shared" si="2"/>
        <v/>
      </c>
      <c r="G51" s="105"/>
      <c r="H51" s="223">
        <v>9.5399999999999999E-2</v>
      </c>
      <c r="I51" s="223">
        <v>0</v>
      </c>
      <c r="J51" s="162" t="str">
        <f t="shared" si="3"/>
        <v/>
      </c>
      <c r="K51" s="24"/>
    </row>
    <row r="52" spans="1:11" s="185" customFormat="1" ht="23.25" customHeight="1" x14ac:dyDescent="0.25">
      <c r="A52" s="1"/>
      <c r="B52" s="1"/>
      <c r="C52" s="71" t="s">
        <v>9</v>
      </c>
      <c r="D52" s="207">
        <v>0</v>
      </c>
      <c r="E52" s="207">
        <v>0</v>
      </c>
      <c r="F52" s="162" t="str">
        <f t="shared" si="2"/>
        <v/>
      </c>
      <c r="G52" s="105"/>
      <c r="H52" s="207">
        <v>0</v>
      </c>
      <c r="I52" s="207">
        <v>0</v>
      </c>
      <c r="J52" s="162" t="str">
        <f t="shared" si="3"/>
        <v/>
      </c>
      <c r="K52" s="24"/>
    </row>
    <row r="53" spans="1:11" x14ac:dyDescent="0.25">
      <c r="A53" s="1"/>
      <c r="B53" s="1"/>
      <c r="C53" s="260" t="s">
        <v>31</v>
      </c>
      <c r="D53" s="223">
        <v>0</v>
      </c>
      <c r="E53" s="223">
        <v>0</v>
      </c>
      <c r="F53" s="162" t="str">
        <f t="shared" si="2"/>
        <v/>
      </c>
      <c r="G53" s="114"/>
      <c r="H53" s="223">
        <v>0</v>
      </c>
      <c r="I53" s="223">
        <v>0</v>
      </c>
      <c r="J53" s="162" t="str">
        <f t="shared" si="3"/>
        <v/>
      </c>
      <c r="K53" s="24"/>
    </row>
    <row r="54" spans="1:11" x14ac:dyDescent="0.25">
      <c r="A54" s="1"/>
      <c r="B54" s="1"/>
      <c r="C54" s="54" t="s">
        <v>6</v>
      </c>
      <c r="D54" s="223">
        <v>0</v>
      </c>
      <c r="E54" s="223">
        <v>0</v>
      </c>
      <c r="F54" s="162" t="str">
        <f t="shared" si="2"/>
        <v/>
      </c>
      <c r="G54" s="114"/>
      <c r="H54" s="223">
        <v>0</v>
      </c>
      <c r="I54" s="223">
        <v>0</v>
      </c>
      <c r="J54" s="162" t="str">
        <f t="shared" si="3"/>
        <v/>
      </c>
      <c r="K54" s="24"/>
    </row>
    <row r="55" spans="1:11" x14ac:dyDescent="0.25">
      <c r="A55" s="1"/>
      <c r="B55" s="1"/>
      <c r="C55" s="54" t="s">
        <v>7</v>
      </c>
      <c r="D55" s="223">
        <v>0</v>
      </c>
      <c r="E55" s="223">
        <v>0</v>
      </c>
      <c r="F55" s="162" t="str">
        <f t="shared" si="2"/>
        <v/>
      </c>
      <c r="G55" s="105"/>
      <c r="H55" s="223">
        <v>0</v>
      </c>
      <c r="I55" s="223">
        <v>0</v>
      </c>
      <c r="J55" s="162" t="str">
        <f t="shared" si="3"/>
        <v/>
      </c>
      <c r="K55" s="24"/>
    </row>
    <row r="56" spans="1:11" s="185" customFormat="1" ht="23.25" customHeight="1" x14ac:dyDescent="0.25">
      <c r="A56" s="1"/>
      <c r="B56" s="1"/>
      <c r="C56" s="1" t="s">
        <v>10</v>
      </c>
      <c r="D56" s="207">
        <v>34749.578016270432</v>
      </c>
      <c r="E56" s="207">
        <v>16772.419098918381</v>
      </c>
      <c r="F56" s="162">
        <f t="shared" si="2"/>
        <v>-0.51733459637797019</v>
      </c>
      <c r="G56" s="105"/>
      <c r="H56" s="207">
        <v>27913.516299999999</v>
      </c>
      <c r="I56" s="207">
        <v>15126.663500000001</v>
      </c>
      <c r="J56" s="162">
        <f t="shared" si="3"/>
        <v>-0.45808821298519092</v>
      </c>
      <c r="K56" s="24"/>
    </row>
    <row r="57" spans="1:11" x14ac:dyDescent="0.25">
      <c r="A57" s="1"/>
      <c r="B57" s="1"/>
      <c r="C57" s="54" t="s">
        <v>31</v>
      </c>
      <c r="D57" s="159">
        <v>358.29351031486198</v>
      </c>
      <c r="E57" s="159">
        <v>1191.093246707635</v>
      </c>
      <c r="F57" s="162">
        <f t="shared" si="2"/>
        <v>2.3243506019992473</v>
      </c>
      <c r="G57" s="105"/>
      <c r="H57" s="159">
        <v>298.57159999999999</v>
      </c>
      <c r="I57" s="159">
        <v>436.61410000000001</v>
      </c>
      <c r="J57" s="162">
        <f t="shared" si="3"/>
        <v>0.46234303597529042</v>
      </c>
      <c r="K57" s="24"/>
    </row>
    <row r="58" spans="1:11" x14ac:dyDescent="0.25">
      <c r="A58" s="1"/>
      <c r="B58" s="1"/>
      <c r="C58" s="54" t="s">
        <v>6</v>
      </c>
      <c r="D58" s="159">
        <v>33659.792595955572</v>
      </c>
      <c r="E58" s="159">
        <v>14990.47749823714</v>
      </c>
      <c r="F58" s="162">
        <f t="shared" si="2"/>
        <v>-0.55464735988782254</v>
      </c>
      <c r="G58" s="105"/>
      <c r="H58" s="159">
        <v>27147.565699999999</v>
      </c>
      <c r="I58" s="159">
        <v>14373.5072</v>
      </c>
      <c r="J58" s="162">
        <f t="shared" si="3"/>
        <v>-0.47054158156066273</v>
      </c>
      <c r="K58" s="24"/>
    </row>
    <row r="59" spans="1:11" x14ac:dyDescent="0.25">
      <c r="A59" s="1"/>
      <c r="B59" s="1"/>
      <c r="C59" s="54" t="s">
        <v>7</v>
      </c>
      <c r="D59" s="159">
        <v>731.49190999999985</v>
      </c>
      <c r="E59" s="159">
        <v>590.84835397360519</v>
      </c>
      <c r="F59" s="162">
        <f t="shared" si="2"/>
        <v>-0.19226946204558118</v>
      </c>
      <c r="G59" s="105"/>
      <c r="H59" s="159">
        <v>467.37900000000002</v>
      </c>
      <c r="I59" s="159">
        <v>316.54219999999998</v>
      </c>
      <c r="J59" s="162">
        <f t="shared" si="3"/>
        <v>-0.32272909137980105</v>
      </c>
      <c r="K59" s="24"/>
    </row>
    <row r="60" spans="1:11" x14ac:dyDescent="0.25">
      <c r="A60" s="1"/>
      <c r="B60" s="52" t="s">
        <v>15</v>
      </c>
      <c r="C60" s="55"/>
      <c r="D60" s="158">
        <v>142.88361</v>
      </c>
      <c r="E60" s="158">
        <v>85.012100000000004</v>
      </c>
      <c r="F60" s="161">
        <f t="shared" si="2"/>
        <v>-0.40502553091988647</v>
      </c>
      <c r="G60" s="125"/>
      <c r="H60" s="158">
        <v>46.207099999999997</v>
      </c>
      <c r="I60" s="158">
        <v>25.324199999999998</v>
      </c>
      <c r="J60" s="161">
        <f t="shared" si="3"/>
        <v>-0.45194136831785592</v>
      </c>
      <c r="K60" s="24"/>
    </row>
    <row r="61" spans="1:11" s="185" customFormat="1" ht="23.25" customHeight="1" x14ac:dyDescent="0.25">
      <c r="A61" s="1"/>
      <c r="B61" s="55"/>
      <c r="C61" s="55" t="s">
        <v>12</v>
      </c>
      <c r="D61" s="207">
        <v>0</v>
      </c>
      <c r="E61" s="207">
        <v>0</v>
      </c>
      <c r="F61" s="162" t="str">
        <f t="shared" si="2"/>
        <v/>
      </c>
      <c r="G61" s="105"/>
      <c r="H61" s="207">
        <v>0</v>
      </c>
      <c r="I61" s="207">
        <v>0</v>
      </c>
      <c r="J61" s="162" t="str">
        <f t="shared" si="3"/>
        <v/>
      </c>
      <c r="K61" s="24"/>
    </row>
    <row r="62" spans="1:11" x14ac:dyDescent="0.25">
      <c r="A62" s="1"/>
      <c r="B62" s="55"/>
      <c r="C62" s="53" t="s">
        <v>31</v>
      </c>
      <c r="D62" s="223">
        <v>0</v>
      </c>
      <c r="E62" s="223">
        <v>0</v>
      </c>
      <c r="F62" s="162" t="str">
        <f t="shared" si="2"/>
        <v/>
      </c>
      <c r="G62" s="107"/>
      <c r="H62" s="223">
        <v>0</v>
      </c>
      <c r="I62" s="223">
        <v>0</v>
      </c>
      <c r="J62" s="162" t="str">
        <f t="shared" si="3"/>
        <v/>
      </c>
      <c r="K62" s="24"/>
    </row>
    <row r="63" spans="1:11" x14ac:dyDescent="0.25">
      <c r="A63" s="1"/>
      <c r="B63" s="1"/>
      <c r="C63" s="54" t="s">
        <v>6</v>
      </c>
      <c r="D63" s="223">
        <v>0</v>
      </c>
      <c r="E63" s="223">
        <v>0</v>
      </c>
      <c r="F63" s="162" t="str">
        <f t="shared" si="2"/>
        <v/>
      </c>
      <c r="G63" s="107"/>
      <c r="H63" s="223">
        <v>0</v>
      </c>
      <c r="I63" s="223">
        <v>0</v>
      </c>
      <c r="J63" s="162" t="str">
        <f t="shared" si="3"/>
        <v/>
      </c>
      <c r="K63" s="24"/>
    </row>
    <row r="64" spans="1:11" x14ac:dyDescent="0.25">
      <c r="A64" s="1"/>
      <c r="B64" s="1"/>
      <c r="C64" s="54" t="s">
        <v>7</v>
      </c>
      <c r="D64" s="223">
        <v>0</v>
      </c>
      <c r="E64" s="223">
        <v>0</v>
      </c>
      <c r="F64" s="162" t="str">
        <f t="shared" si="2"/>
        <v/>
      </c>
      <c r="G64" s="105"/>
      <c r="H64" s="223">
        <v>0</v>
      </c>
      <c r="I64" s="223">
        <v>0</v>
      </c>
      <c r="J64" s="162" t="str">
        <f t="shared" si="3"/>
        <v/>
      </c>
      <c r="K64" s="24"/>
    </row>
    <row r="65" spans="1:11" s="185" customFormat="1" ht="21.75" customHeight="1" x14ac:dyDescent="0.25">
      <c r="A65" s="1"/>
      <c r="B65" s="1"/>
      <c r="C65" s="71" t="s">
        <v>9</v>
      </c>
      <c r="D65" s="207">
        <v>0</v>
      </c>
      <c r="E65" s="207">
        <v>0</v>
      </c>
      <c r="F65" s="162" t="str">
        <f t="shared" si="2"/>
        <v/>
      </c>
      <c r="G65" s="105"/>
      <c r="H65" s="207">
        <v>0</v>
      </c>
      <c r="I65" s="207">
        <v>0</v>
      </c>
      <c r="J65" s="162" t="str">
        <f t="shared" si="3"/>
        <v/>
      </c>
      <c r="K65" s="24"/>
    </row>
    <row r="66" spans="1:11" x14ac:dyDescent="0.25">
      <c r="A66" s="1"/>
      <c r="B66" s="1"/>
      <c r="C66" s="260" t="s">
        <v>31</v>
      </c>
      <c r="D66" s="223">
        <v>0</v>
      </c>
      <c r="E66" s="223">
        <v>0</v>
      </c>
      <c r="F66" s="162" t="str">
        <f t="shared" si="2"/>
        <v/>
      </c>
      <c r="G66" s="107"/>
      <c r="H66" s="223">
        <v>0</v>
      </c>
      <c r="I66" s="223">
        <v>0</v>
      </c>
      <c r="J66" s="162" t="str">
        <f t="shared" si="3"/>
        <v/>
      </c>
      <c r="K66" s="24"/>
    </row>
    <row r="67" spans="1:11" x14ac:dyDescent="0.25">
      <c r="A67" s="1"/>
      <c r="B67" s="1"/>
      <c r="C67" s="54" t="s">
        <v>6</v>
      </c>
      <c r="D67" s="223">
        <v>0</v>
      </c>
      <c r="E67" s="223">
        <v>0</v>
      </c>
      <c r="F67" s="162" t="str">
        <f t="shared" si="2"/>
        <v/>
      </c>
      <c r="G67" s="107"/>
      <c r="H67" s="223">
        <v>0</v>
      </c>
      <c r="I67" s="223">
        <v>0</v>
      </c>
      <c r="J67" s="162" t="str">
        <f t="shared" si="3"/>
        <v/>
      </c>
      <c r="K67" s="24"/>
    </row>
    <row r="68" spans="1:11" x14ac:dyDescent="0.25">
      <c r="A68" s="1"/>
      <c r="B68" s="1"/>
      <c r="C68" s="54" t="s">
        <v>7</v>
      </c>
      <c r="D68" s="223">
        <v>0</v>
      </c>
      <c r="E68" s="223">
        <v>0</v>
      </c>
      <c r="F68" s="162" t="str">
        <f t="shared" si="2"/>
        <v/>
      </c>
      <c r="G68" s="105"/>
      <c r="H68" s="223">
        <v>0</v>
      </c>
      <c r="I68" s="223">
        <v>0</v>
      </c>
      <c r="J68" s="162" t="str">
        <f t="shared" si="3"/>
        <v/>
      </c>
      <c r="K68" s="24"/>
    </row>
    <row r="69" spans="1:11" s="185" customFormat="1" ht="24" customHeight="1" x14ac:dyDescent="0.25">
      <c r="A69" s="1"/>
      <c r="B69" s="1"/>
      <c r="C69" s="1" t="s">
        <v>10</v>
      </c>
      <c r="D69" s="207">
        <v>142.88361</v>
      </c>
      <c r="E69" s="207">
        <v>85.012100000000004</v>
      </c>
      <c r="F69" s="162">
        <f t="shared" si="2"/>
        <v>-0.40502553091988647</v>
      </c>
      <c r="G69" s="105"/>
      <c r="H69" s="207">
        <v>46.207099999999997</v>
      </c>
      <c r="I69" s="207">
        <v>25.324199999999998</v>
      </c>
      <c r="J69" s="162">
        <f t="shared" si="3"/>
        <v>-0.45194136831785592</v>
      </c>
      <c r="K69" s="24"/>
    </row>
    <row r="70" spans="1:11" x14ac:dyDescent="0.25">
      <c r="A70" s="1"/>
      <c r="B70" s="1"/>
      <c r="C70" s="54" t="s">
        <v>31</v>
      </c>
      <c r="D70" s="223">
        <v>142.65161000000001</v>
      </c>
      <c r="E70" s="223">
        <v>85.012100000000004</v>
      </c>
      <c r="F70" s="162">
        <f t="shared" si="2"/>
        <v>-0.40405790022278754</v>
      </c>
      <c r="G70" s="105"/>
      <c r="H70" s="223">
        <v>46.0471</v>
      </c>
      <c r="I70" s="223">
        <v>25.047599999999999</v>
      </c>
      <c r="J70" s="162">
        <f t="shared" si="3"/>
        <v>-0.45604392024687768</v>
      </c>
      <c r="K70" s="24"/>
    </row>
    <row r="71" spans="1:11" x14ac:dyDescent="0.25">
      <c r="A71" s="1"/>
      <c r="B71" s="1"/>
      <c r="C71" s="54" t="s">
        <v>6</v>
      </c>
      <c r="D71" s="223">
        <v>0</v>
      </c>
      <c r="E71" s="223">
        <v>0</v>
      </c>
      <c r="F71" s="162" t="str">
        <f t="shared" si="2"/>
        <v/>
      </c>
      <c r="G71" s="107"/>
      <c r="H71" s="223">
        <v>0</v>
      </c>
      <c r="I71" s="223">
        <v>0</v>
      </c>
      <c r="J71" s="162" t="str">
        <f t="shared" si="3"/>
        <v/>
      </c>
      <c r="K71" s="24"/>
    </row>
    <row r="72" spans="1:11" x14ac:dyDescent="0.25">
      <c r="A72" s="1"/>
      <c r="B72" s="1"/>
      <c r="C72" s="54" t="s">
        <v>7</v>
      </c>
      <c r="D72" s="223">
        <v>0.23200000000000001</v>
      </c>
      <c r="E72" s="223">
        <v>0</v>
      </c>
      <c r="F72" s="162" t="str">
        <f>IF(D72&lt;1,"",IFERROR((E72-D72)/D72,""))</f>
        <v/>
      </c>
      <c r="G72" s="105"/>
      <c r="H72" s="223">
        <v>0.16</v>
      </c>
      <c r="I72" s="223">
        <v>0.27660000000000001</v>
      </c>
      <c r="J72" s="162" t="str">
        <f>IF(H72&lt;1,"",IFERROR((I72-H72)/H72,""))</f>
        <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8"/>
      <c r="C76" s="17" t="s">
        <v>176</v>
      </c>
      <c r="D76" s="5"/>
      <c r="E76" s="5"/>
      <c r="F76" s="5"/>
      <c r="G76" s="5"/>
      <c r="H76" s="5"/>
      <c r="I76" s="5"/>
      <c r="J76" s="5"/>
      <c r="K76" s="1"/>
    </row>
    <row r="77" spans="1:11" x14ac:dyDescent="0.25">
      <c r="A77" s="1"/>
      <c r="B77" s="16"/>
      <c r="C77" s="273" t="s">
        <v>126</v>
      </c>
      <c r="D77" s="273"/>
      <c r="E77" s="273"/>
      <c r="F77" s="273"/>
      <c r="G77" s="273"/>
      <c r="H77" s="273"/>
      <c r="I77" s="273"/>
      <c r="J77" s="273"/>
      <c r="K77" s="1"/>
    </row>
    <row r="78" spans="1:11" x14ac:dyDescent="0.25">
      <c r="A78" s="1"/>
      <c r="B78" s="16"/>
      <c r="C78" s="273"/>
      <c r="D78" s="273"/>
      <c r="E78" s="273"/>
      <c r="F78" s="273"/>
      <c r="G78" s="273"/>
      <c r="H78" s="273"/>
      <c r="I78" s="273"/>
      <c r="J78" s="273"/>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topLeftCell="A40" workbookViewId="0">
      <selection activeCell="C55" sqref="C5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148</v>
      </c>
      <c r="B1" s="40"/>
      <c r="C1" s="40"/>
      <c r="D1" s="40"/>
      <c r="E1" s="40"/>
      <c r="F1" s="40"/>
    </row>
    <row r="2" spans="1:12" x14ac:dyDescent="0.25">
      <c r="A2" s="12"/>
      <c r="B2" s="30"/>
      <c r="C2" s="30"/>
      <c r="D2" s="30"/>
      <c r="E2" s="30"/>
      <c r="F2" s="30"/>
    </row>
    <row r="3" spans="1:12" ht="15.75" thickBot="1" x14ac:dyDescent="0.3">
      <c r="B3" s="43"/>
      <c r="C3" s="43"/>
      <c r="D3" s="43"/>
      <c r="E3" s="43"/>
      <c r="F3" s="43"/>
    </row>
    <row r="4" spans="1:12" x14ac:dyDescent="0.25">
      <c r="B4" s="74"/>
      <c r="C4" s="274">
        <v>44835</v>
      </c>
      <c r="D4" s="274"/>
      <c r="E4" s="274"/>
      <c r="F4" s="75"/>
    </row>
    <row r="5" spans="1:12" x14ac:dyDescent="0.25">
      <c r="B5" s="76"/>
      <c r="C5" s="275" t="s">
        <v>125</v>
      </c>
      <c r="D5" s="87" t="s">
        <v>56</v>
      </c>
      <c r="E5" s="88" t="s">
        <v>57</v>
      </c>
      <c r="F5" s="78"/>
      <c r="H5" s="35"/>
      <c r="I5" s="35"/>
      <c r="J5" s="35"/>
    </row>
    <row r="6" spans="1:12" x14ac:dyDescent="0.25">
      <c r="B6" s="79"/>
      <c r="C6" s="276"/>
      <c r="D6" s="137" t="s">
        <v>166</v>
      </c>
      <c r="E6" s="130" t="s">
        <v>58</v>
      </c>
      <c r="F6" s="80"/>
      <c r="H6" s="217"/>
      <c r="I6" s="136"/>
      <c r="J6" s="136"/>
    </row>
    <row r="7" spans="1:12" x14ac:dyDescent="0.25">
      <c r="B7" s="81" t="s">
        <v>59</v>
      </c>
      <c r="C7" s="264">
        <v>57.455900000000007</v>
      </c>
      <c r="D7" s="264">
        <v>530.45806000000005</v>
      </c>
      <c r="E7" s="196">
        <f>IF(C7&lt;1,"",IFERROR((D7/C7)*1000,""))</f>
        <v>9232.4384440936446</v>
      </c>
      <c r="F7" s="77"/>
      <c r="H7" s="219"/>
      <c r="I7" s="104"/>
      <c r="J7" s="104"/>
      <c r="K7" s="45"/>
      <c r="L7" s="45"/>
    </row>
    <row r="8" spans="1:12" x14ac:dyDescent="0.25">
      <c r="B8" s="81" t="s">
        <v>60</v>
      </c>
      <c r="C8" s="159">
        <v>1.8720000000000001</v>
      </c>
      <c r="D8" s="159">
        <v>16.253019999999999</v>
      </c>
      <c r="E8" s="195">
        <f t="shared" ref="E8:E55" si="0">IF(C8&lt;1,"",IFERROR((D8/C8)*1000,""))</f>
        <v>8682.1688034188028</v>
      </c>
      <c r="F8" s="77"/>
      <c r="H8" s="219"/>
      <c r="I8" s="104"/>
      <c r="J8" s="104"/>
      <c r="K8" s="45"/>
      <c r="L8" s="45"/>
    </row>
    <row r="9" spans="1:12" x14ac:dyDescent="0.25">
      <c r="B9" s="81" t="s">
        <v>61</v>
      </c>
      <c r="C9" s="159">
        <v>29.295200000000001</v>
      </c>
      <c r="D9" s="159">
        <v>248.06870000000001</v>
      </c>
      <c r="E9" s="195">
        <f t="shared" si="0"/>
        <v>8467.8957644938419</v>
      </c>
      <c r="F9" s="77"/>
      <c r="H9" s="219"/>
      <c r="I9" s="104"/>
      <c r="J9" s="104"/>
      <c r="K9" s="45"/>
      <c r="L9" s="45"/>
    </row>
    <row r="10" spans="1:12" x14ac:dyDescent="0.25">
      <c r="B10" s="81" t="s">
        <v>62</v>
      </c>
      <c r="C10" s="159">
        <v>875.80130000000008</v>
      </c>
      <c r="D10" s="159">
        <v>3428.4590600000001</v>
      </c>
      <c r="E10" s="195">
        <f t="shared" si="0"/>
        <v>3914.6539974306957</v>
      </c>
      <c r="F10" s="77"/>
      <c r="H10" s="219"/>
      <c r="I10" s="104"/>
      <c r="J10" s="104"/>
      <c r="K10" s="45"/>
      <c r="L10" s="45"/>
    </row>
    <row r="11" spans="1:12" x14ac:dyDescent="0.25">
      <c r="B11" s="81" t="s">
        <v>63</v>
      </c>
      <c r="C11" s="159">
        <v>89.970399999999998</v>
      </c>
      <c r="D11" s="159">
        <v>46.319070000000004</v>
      </c>
      <c r="E11" s="195">
        <f t="shared" si="0"/>
        <v>514.82565377057347</v>
      </c>
      <c r="F11" s="77"/>
      <c r="H11" s="219"/>
      <c r="I11" s="104"/>
      <c r="J11" s="104"/>
      <c r="K11" s="45"/>
      <c r="L11" s="45"/>
    </row>
    <row r="12" spans="1:12" x14ac:dyDescent="0.25">
      <c r="B12" s="81" t="s">
        <v>64</v>
      </c>
      <c r="C12" s="159">
        <v>152.02459999999999</v>
      </c>
      <c r="D12" s="159">
        <v>140.72122999999999</v>
      </c>
      <c r="E12" s="195">
        <f t="shared" si="0"/>
        <v>925.64775700774737</v>
      </c>
      <c r="F12" s="77"/>
      <c r="H12" s="219"/>
      <c r="I12" s="104"/>
      <c r="J12" s="104"/>
      <c r="K12" s="45"/>
      <c r="L12" s="45"/>
    </row>
    <row r="13" spans="1:12" x14ac:dyDescent="0.25">
      <c r="B13" s="81" t="s">
        <v>65</v>
      </c>
      <c r="C13" s="159">
        <v>3317.9980999999998</v>
      </c>
      <c r="D13" s="159">
        <v>3763.6788699999988</v>
      </c>
      <c r="E13" s="195">
        <f t="shared" si="0"/>
        <v>1134.3221896359732</v>
      </c>
      <c r="F13" s="77"/>
      <c r="H13" s="219"/>
      <c r="I13" s="104"/>
      <c r="J13" s="104"/>
      <c r="K13" s="45"/>
      <c r="L13" s="45"/>
    </row>
    <row r="14" spans="1:12" x14ac:dyDescent="0.25">
      <c r="B14" s="81" t="s">
        <v>66</v>
      </c>
      <c r="C14" s="159">
        <v>544.43349999999998</v>
      </c>
      <c r="D14" s="159">
        <v>1746.224162810626</v>
      </c>
      <c r="E14" s="195">
        <f t="shared" si="0"/>
        <v>3207.4149787083747</v>
      </c>
      <c r="F14" s="77"/>
      <c r="H14" s="219"/>
      <c r="I14" s="104"/>
      <c r="J14" s="104"/>
      <c r="K14" s="45"/>
      <c r="L14" s="45"/>
    </row>
    <row r="15" spans="1:12" x14ac:dyDescent="0.25">
      <c r="B15" s="81" t="s">
        <v>67</v>
      </c>
      <c r="C15" s="159">
        <v>10.0543</v>
      </c>
      <c r="D15" s="159">
        <v>108.80811</v>
      </c>
      <c r="E15" s="195">
        <f t="shared" si="0"/>
        <v>10822.047283251943</v>
      </c>
      <c r="F15" s="77"/>
      <c r="H15" s="219"/>
      <c r="I15" s="104"/>
      <c r="J15" s="104"/>
      <c r="K15" s="45"/>
      <c r="L15" s="45"/>
    </row>
    <row r="16" spans="1:12" x14ac:dyDescent="0.25">
      <c r="B16" s="81" t="s">
        <v>68</v>
      </c>
      <c r="C16" s="159">
        <v>60.874699999999997</v>
      </c>
      <c r="D16" s="159">
        <v>348.01483000000002</v>
      </c>
      <c r="E16" s="195">
        <f t="shared" si="0"/>
        <v>5716.9042311502162</v>
      </c>
      <c r="F16" s="77"/>
      <c r="H16" s="219"/>
      <c r="I16" s="104"/>
      <c r="J16" s="104"/>
      <c r="K16" s="45"/>
      <c r="L16" s="45"/>
    </row>
    <row r="17" spans="2:12" x14ac:dyDescent="0.25">
      <c r="B17" s="81" t="s">
        <v>69</v>
      </c>
      <c r="C17" s="159">
        <v>364.02050000000003</v>
      </c>
      <c r="D17" s="159">
        <v>840.25835135063255</v>
      </c>
      <c r="E17" s="195">
        <f t="shared" si="0"/>
        <v>2308.2720653112465</v>
      </c>
      <c r="F17" s="77"/>
      <c r="H17" s="219"/>
      <c r="I17" s="104"/>
      <c r="J17" s="104"/>
      <c r="K17" s="45"/>
      <c r="L17" s="45"/>
    </row>
    <row r="18" spans="2:12" x14ac:dyDescent="0.25">
      <c r="B18" s="81" t="s">
        <v>70</v>
      </c>
      <c r="C18" s="159">
        <v>86.029599999999988</v>
      </c>
      <c r="D18" s="159">
        <v>357.65275000000003</v>
      </c>
      <c r="E18" s="195">
        <f t="shared" si="0"/>
        <v>4157.3220147484126</v>
      </c>
      <c r="F18" s="77"/>
      <c r="H18" s="219"/>
      <c r="I18" s="104"/>
      <c r="J18" s="104"/>
      <c r="K18" s="45"/>
      <c r="L18" s="45"/>
    </row>
    <row r="19" spans="2:12" x14ac:dyDescent="0.25">
      <c r="B19" s="81" t="s">
        <v>71</v>
      </c>
      <c r="C19" s="159">
        <v>972.65569999999991</v>
      </c>
      <c r="D19" s="159">
        <v>3109.1589995348832</v>
      </c>
      <c r="E19" s="195">
        <f t="shared" si="0"/>
        <v>3196.5668833636437</v>
      </c>
      <c r="F19" s="77"/>
      <c r="H19" s="219"/>
      <c r="I19" s="104"/>
      <c r="J19" s="104"/>
      <c r="K19" s="45"/>
      <c r="L19" s="45"/>
    </row>
    <row r="20" spans="2:12" x14ac:dyDescent="0.25">
      <c r="B20" s="81" t="s">
        <v>72</v>
      </c>
      <c r="C20" s="159">
        <v>11.263400000000001</v>
      </c>
      <c r="D20" s="159">
        <v>34.552109999999999</v>
      </c>
      <c r="E20" s="195">
        <f t="shared" si="0"/>
        <v>3067.6447609070083</v>
      </c>
      <c r="F20" s="77"/>
      <c r="H20" s="219"/>
      <c r="I20" s="104"/>
      <c r="J20" s="104"/>
      <c r="K20" s="45"/>
      <c r="L20" s="45"/>
    </row>
    <row r="21" spans="2:12" x14ac:dyDescent="0.25">
      <c r="B21" s="81" t="s">
        <v>73</v>
      </c>
      <c r="C21" s="159">
        <v>236.63229999999999</v>
      </c>
      <c r="D21" s="159">
        <v>647.43254000000002</v>
      </c>
      <c r="E21" s="195">
        <f t="shared" si="0"/>
        <v>2736.0277527624085</v>
      </c>
      <c r="F21" s="77"/>
      <c r="H21" s="219"/>
      <c r="I21" s="104"/>
      <c r="J21" s="104"/>
      <c r="K21" s="45"/>
      <c r="L21" s="45"/>
    </row>
    <row r="22" spans="2:12" x14ac:dyDescent="0.25">
      <c r="B22" s="81" t="s">
        <v>74</v>
      </c>
      <c r="C22" s="159">
        <v>69.139399999999995</v>
      </c>
      <c r="D22" s="159">
        <v>288.33960610389738</v>
      </c>
      <c r="E22" s="195">
        <f t="shared" si="0"/>
        <v>4170.4094351975482</v>
      </c>
      <c r="F22" s="77"/>
      <c r="H22" s="219"/>
      <c r="I22" s="104"/>
      <c r="J22" s="104"/>
      <c r="K22" s="45"/>
      <c r="L22" s="45"/>
    </row>
    <row r="23" spans="2:12" x14ac:dyDescent="0.25">
      <c r="B23" s="81" t="s">
        <v>75</v>
      </c>
      <c r="C23" s="159">
        <v>609.28440000000001</v>
      </c>
      <c r="D23" s="159">
        <v>1038.27577</v>
      </c>
      <c r="E23" s="195">
        <f t="shared" si="0"/>
        <v>1704.0905199607932</v>
      </c>
      <c r="F23" s="77"/>
      <c r="H23" s="219"/>
      <c r="I23" s="104"/>
      <c r="J23" s="104"/>
      <c r="L23" s="45"/>
    </row>
    <row r="24" spans="2:12" x14ac:dyDescent="0.25">
      <c r="B24" s="81" t="s">
        <v>76</v>
      </c>
      <c r="C24" s="159">
        <v>0</v>
      </c>
      <c r="D24" s="159">
        <v>0</v>
      </c>
      <c r="E24" s="232" t="str">
        <f t="shared" si="0"/>
        <v/>
      </c>
      <c r="F24" s="77"/>
      <c r="H24" s="219"/>
      <c r="I24" s="104"/>
      <c r="J24" s="104"/>
      <c r="K24" s="45"/>
    </row>
    <row r="25" spans="2:12" x14ac:dyDescent="0.25">
      <c r="B25" s="81" t="s">
        <v>77</v>
      </c>
      <c r="C25" s="159">
        <v>125.67189999999999</v>
      </c>
      <c r="D25" s="159">
        <v>198.60345000000001</v>
      </c>
      <c r="E25" s="232">
        <f t="shared" si="0"/>
        <v>1580.3329940901667</v>
      </c>
      <c r="F25" s="77"/>
      <c r="H25" s="219"/>
      <c r="I25" s="104"/>
      <c r="J25" s="104"/>
      <c r="K25" s="45"/>
      <c r="L25" s="45"/>
    </row>
    <row r="26" spans="2:12" x14ac:dyDescent="0.25">
      <c r="B26" s="81" t="s">
        <v>78</v>
      </c>
      <c r="C26" s="159">
        <v>141.91149999999999</v>
      </c>
      <c r="D26" s="159">
        <v>2054.136300000001</v>
      </c>
      <c r="E26" s="232">
        <f t="shared" si="0"/>
        <v>14474.769838948931</v>
      </c>
      <c r="F26" s="77"/>
      <c r="H26" s="219"/>
      <c r="I26" s="104"/>
      <c r="J26" s="104"/>
      <c r="K26" s="45"/>
      <c r="L26" s="45"/>
    </row>
    <row r="27" spans="2:12" x14ac:dyDescent="0.25">
      <c r="B27" s="81" t="s">
        <v>79</v>
      </c>
      <c r="C27" s="159">
        <v>29.0441</v>
      </c>
      <c r="D27" s="159">
        <v>441.99939000000001</v>
      </c>
      <c r="E27" s="232">
        <f t="shared" si="0"/>
        <v>15218.216092080664</v>
      </c>
      <c r="F27" s="77"/>
      <c r="H27" s="219"/>
      <c r="I27" s="104"/>
      <c r="J27" s="104"/>
      <c r="K27" s="45"/>
      <c r="L27" s="45"/>
    </row>
    <row r="28" spans="2:12" x14ac:dyDescent="0.25">
      <c r="B28" s="81" t="s">
        <v>80</v>
      </c>
      <c r="C28" s="159">
        <v>902.08969999999999</v>
      </c>
      <c r="D28" s="159">
        <v>1091.11239</v>
      </c>
      <c r="E28" s="232">
        <f t="shared" si="0"/>
        <v>1209.5386855653048</v>
      </c>
      <c r="F28" s="77"/>
      <c r="H28" s="219"/>
      <c r="I28" s="104"/>
      <c r="J28" s="104"/>
      <c r="K28" s="45"/>
      <c r="L28" s="45"/>
    </row>
    <row r="29" spans="2:12" x14ac:dyDescent="0.25">
      <c r="B29" s="81" t="s">
        <v>81</v>
      </c>
      <c r="C29" s="159">
        <v>64.752899999999997</v>
      </c>
      <c r="D29" s="159">
        <v>73.774820000000005</v>
      </c>
      <c r="E29" s="232">
        <f t="shared" si="0"/>
        <v>1139.3284316223676</v>
      </c>
      <c r="F29" s="77"/>
      <c r="H29" s="219"/>
      <c r="I29" s="117"/>
      <c r="J29" s="117"/>
      <c r="K29" s="45"/>
      <c r="L29" s="45"/>
    </row>
    <row r="30" spans="2:12" x14ac:dyDescent="0.25">
      <c r="B30" s="82" t="s">
        <v>82</v>
      </c>
      <c r="C30" s="159">
        <v>243.8065</v>
      </c>
      <c r="D30" s="159">
        <v>812.16139840256608</v>
      </c>
      <c r="E30" s="232">
        <f t="shared" si="0"/>
        <v>3331.1720499763792</v>
      </c>
      <c r="F30" s="77"/>
      <c r="H30" s="220"/>
      <c r="I30" s="104"/>
      <c r="J30" s="104"/>
      <c r="L30" s="45"/>
    </row>
    <row r="31" spans="2:12" x14ac:dyDescent="0.25">
      <c r="B31" s="83" t="s">
        <v>31</v>
      </c>
      <c r="C31" s="158">
        <v>8996.081900000001</v>
      </c>
      <c r="D31" s="158">
        <v>21364.462988202598</v>
      </c>
      <c r="E31" s="233">
        <f t="shared" si="0"/>
        <v>2374.863104370203</v>
      </c>
      <c r="F31" s="84"/>
      <c r="H31" s="219"/>
      <c r="I31" s="104"/>
      <c r="J31" s="104"/>
    </row>
    <row r="32" spans="2:12" x14ac:dyDescent="0.25">
      <c r="B32" s="83"/>
      <c r="C32" s="266"/>
      <c r="D32" s="266"/>
      <c r="E32" s="232" t="str">
        <f t="shared" si="0"/>
        <v/>
      </c>
      <c r="F32" s="84"/>
      <c r="H32" s="219"/>
      <c r="I32" s="104"/>
      <c r="J32" s="104"/>
    </row>
    <row r="33" spans="2:15" x14ac:dyDescent="0.25">
      <c r="B33" s="81" t="s">
        <v>83</v>
      </c>
      <c r="C33" s="159">
        <v>0</v>
      </c>
      <c r="D33" s="159">
        <v>0</v>
      </c>
      <c r="E33" s="232" t="str">
        <f t="shared" si="0"/>
        <v/>
      </c>
      <c r="F33" s="77"/>
      <c r="H33" s="219"/>
      <c r="I33" s="104"/>
      <c r="J33" s="104"/>
    </row>
    <row r="34" spans="2:15" x14ac:dyDescent="0.25">
      <c r="B34" s="81" t="s">
        <v>84</v>
      </c>
      <c r="C34" s="159">
        <v>1324.6632</v>
      </c>
      <c r="D34" s="159">
        <v>677.86787408791122</v>
      </c>
      <c r="E34" s="195">
        <f t="shared" si="0"/>
        <v>511.72847112225293</v>
      </c>
      <c r="F34" s="77"/>
      <c r="H34" s="219"/>
      <c r="I34" s="104"/>
      <c r="J34" s="104"/>
    </row>
    <row r="35" spans="2:15" x14ac:dyDescent="0.25">
      <c r="B35" s="81" t="s">
        <v>85</v>
      </c>
      <c r="C35" s="159">
        <v>0.9343999999999999</v>
      </c>
      <c r="D35" s="159">
        <v>0.69613000000000003</v>
      </c>
      <c r="E35" s="195" t="str">
        <f t="shared" si="0"/>
        <v/>
      </c>
      <c r="F35" s="77"/>
      <c r="H35" s="219"/>
      <c r="I35" s="117"/>
      <c r="J35" s="117"/>
      <c r="K35" s="35"/>
    </row>
    <row r="36" spans="2:15" x14ac:dyDescent="0.25">
      <c r="B36" s="81" t="s">
        <v>86</v>
      </c>
      <c r="C36" s="159">
        <v>24704.020700000001</v>
      </c>
      <c r="D36" s="159">
        <v>29723.491050000001</v>
      </c>
      <c r="E36" s="195">
        <f t="shared" si="0"/>
        <v>1203.1843484489955</v>
      </c>
      <c r="F36" s="77"/>
      <c r="G36" s="35"/>
      <c r="H36" s="220"/>
      <c r="I36" s="104"/>
      <c r="J36" s="104"/>
      <c r="K36" s="35"/>
    </row>
    <row r="37" spans="2:15" x14ac:dyDescent="0.25">
      <c r="B37" s="214" t="s">
        <v>129</v>
      </c>
      <c r="C37" s="159">
        <v>557.04399999999998</v>
      </c>
      <c r="D37" s="159">
        <v>198.99629999999999</v>
      </c>
      <c r="E37" s="195">
        <f t="shared" si="0"/>
        <v>357.23623268538927</v>
      </c>
      <c r="F37" s="77"/>
      <c r="G37" s="35"/>
      <c r="H37" s="219"/>
      <c r="I37" s="104"/>
      <c r="J37" s="104"/>
      <c r="K37" s="35"/>
    </row>
    <row r="38" spans="2:15" x14ac:dyDescent="0.25">
      <c r="B38" s="81" t="s">
        <v>88</v>
      </c>
      <c r="C38" s="159">
        <v>0.87509999999999999</v>
      </c>
      <c r="D38" s="159">
        <v>0.13389999999999999</v>
      </c>
      <c r="E38" s="195" t="str">
        <f t="shared" si="0"/>
        <v/>
      </c>
      <c r="F38" s="77"/>
      <c r="G38" s="35"/>
      <c r="H38" s="219"/>
      <c r="I38" s="104"/>
      <c r="J38" s="104"/>
      <c r="K38" s="35"/>
    </row>
    <row r="39" spans="2:15" x14ac:dyDescent="0.25">
      <c r="B39" s="83" t="s">
        <v>6</v>
      </c>
      <c r="C39" s="158">
        <v>26587.537400000005</v>
      </c>
      <c r="D39" s="158">
        <v>30601.185254087912</v>
      </c>
      <c r="E39" s="194">
        <f t="shared" si="0"/>
        <v>1150.9597445488841</v>
      </c>
      <c r="F39" s="84"/>
      <c r="G39" s="35"/>
      <c r="H39" s="219"/>
      <c r="I39" s="104"/>
      <c r="J39" s="104"/>
      <c r="K39" s="35"/>
    </row>
    <row r="40" spans="2:15" x14ac:dyDescent="0.25">
      <c r="B40" s="83"/>
      <c r="C40" s="266"/>
      <c r="D40" s="266"/>
      <c r="E40" s="195" t="str">
        <f t="shared" si="0"/>
        <v/>
      </c>
      <c r="F40" s="84"/>
      <c r="G40" s="35"/>
      <c r="H40" s="219"/>
      <c r="I40" s="104"/>
      <c r="J40" s="104"/>
      <c r="K40" s="35"/>
    </row>
    <row r="41" spans="2:15" x14ac:dyDescent="0.25">
      <c r="B41" s="81" t="s">
        <v>89</v>
      </c>
      <c r="C41" s="159">
        <v>210.21459999999999</v>
      </c>
      <c r="D41" s="159">
        <v>200.64125999999999</v>
      </c>
      <c r="E41" s="195">
        <f t="shared" si="0"/>
        <v>954.45920502191575</v>
      </c>
      <c r="F41" s="35"/>
      <c r="G41" s="135"/>
      <c r="H41" s="219"/>
      <c r="I41" s="104"/>
      <c r="J41" s="104"/>
      <c r="K41" s="35"/>
    </row>
    <row r="42" spans="2:15" x14ac:dyDescent="0.25">
      <c r="B42" s="81" t="s">
        <v>90</v>
      </c>
      <c r="C42" s="159">
        <v>3123.7736</v>
      </c>
      <c r="D42" s="159">
        <v>7151.8511179573916</v>
      </c>
      <c r="E42" s="195">
        <f t="shared" si="0"/>
        <v>2289.4908638569041</v>
      </c>
      <c r="F42" s="35"/>
      <c r="G42" s="135"/>
      <c r="H42" s="219"/>
      <c r="I42" s="104"/>
      <c r="J42" s="104"/>
      <c r="K42" s="35"/>
    </row>
    <row r="43" spans="2:15" x14ac:dyDescent="0.25">
      <c r="B43" s="81" t="s">
        <v>91</v>
      </c>
      <c r="C43" s="159">
        <v>810.80179999999996</v>
      </c>
      <c r="D43" s="159">
        <v>2909.7841100000001</v>
      </c>
      <c r="E43" s="195">
        <f t="shared" si="0"/>
        <v>3588.7736189041516</v>
      </c>
      <c r="F43" s="35"/>
      <c r="G43" s="135"/>
      <c r="H43" s="219"/>
      <c r="I43" s="104"/>
      <c r="J43" s="104"/>
      <c r="K43" s="35"/>
      <c r="N43" s="35"/>
      <c r="O43" s="35"/>
    </row>
    <row r="44" spans="2:15" x14ac:dyDescent="0.25">
      <c r="B44" s="81" t="s">
        <v>92</v>
      </c>
      <c r="C44" s="159">
        <v>204.25919999999999</v>
      </c>
      <c r="D44" s="159">
        <v>2860.9812499999998</v>
      </c>
      <c r="E44" s="195">
        <f t="shared" si="0"/>
        <v>14006.621243988031</v>
      </c>
      <c r="F44" s="35"/>
      <c r="G44" s="135"/>
      <c r="H44" s="219"/>
      <c r="I44" s="104"/>
      <c r="J44" s="104"/>
      <c r="K44" s="35"/>
      <c r="N44" s="35"/>
      <c r="O44" s="35"/>
    </row>
    <row r="45" spans="2:15" x14ac:dyDescent="0.25">
      <c r="B45" s="81" t="s">
        <v>93</v>
      </c>
      <c r="C45" s="159">
        <v>1.5811999999999999</v>
      </c>
      <c r="D45" s="159">
        <v>0.95803000000000005</v>
      </c>
      <c r="E45" s="195">
        <f t="shared" si="0"/>
        <v>605.88793321527953</v>
      </c>
      <c r="F45" s="35"/>
      <c r="G45" s="135"/>
      <c r="H45" s="219"/>
      <c r="I45" s="104"/>
      <c r="J45" s="104"/>
      <c r="K45" s="35"/>
      <c r="N45" s="35"/>
      <c r="O45" s="35"/>
    </row>
    <row r="46" spans="2:15" x14ac:dyDescent="0.25">
      <c r="B46" s="81" t="s">
        <v>94</v>
      </c>
      <c r="C46" s="159">
        <v>1553.0268000000001</v>
      </c>
      <c r="D46" s="159">
        <v>6059.2062961610654</v>
      </c>
      <c r="E46" s="195">
        <f t="shared" si="0"/>
        <v>3901.5465130164303</v>
      </c>
      <c r="F46" s="35"/>
      <c r="G46" s="135"/>
      <c r="H46" s="219"/>
      <c r="I46" s="104"/>
      <c r="J46" s="104"/>
      <c r="K46" s="35"/>
      <c r="N46" s="35"/>
      <c r="O46" s="35"/>
    </row>
    <row r="47" spans="2:15" x14ac:dyDescent="0.25">
      <c r="B47" s="81" t="s">
        <v>95</v>
      </c>
      <c r="C47" s="159">
        <v>0</v>
      </c>
      <c r="D47" s="159">
        <v>0</v>
      </c>
      <c r="E47" s="195" t="str">
        <f t="shared" si="0"/>
        <v/>
      </c>
      <c r="F47" s="35"/>
      <c r="G47" s="135"/>
      <c r="H47" s="219"/>
      <c r="I47" s="117"/>
      <c r="J47" s="117"/>
      <c r="K47" s="35"/>
      <c r="M47" s="35"/>
      <c r="N47" s="35"/>
      <c r="O47" s="35"/>
    </row>
    <row r="48" spans="2:15" x14ac:dyDescent="0.25">
      <c r="B48" s="81" t="s">
        <v>96</v>
      </c>
      <c r="C48" s="159">
        <v>3389.6496999999999</v>
      </c>
      <c r="D48" s="159">
        <v>5122.0312347370727</v>
      </c>
      <c r="E48" s="195">
        <f t="shared" si="0"/>
        <v>1511.079812978041</v>
      </c>
      <c r="F48" s="35"/>
      <c r="G48" s="135"/>
      <c r="H48" s="220"/>
      <c r="I48" s="117"/>
      <c r="J48" s="117"/>
      <c r="M48" s="35"/>
      <c r="N48" s="35"/>
      <c r="O48" s="35"/>
    </row>
    <row r="49" spans="1:15" x14ac:dyDescent="0.25">
      <c r="B49" s="81" t="s">
        <v>97</v>
      </c>
      <c r="C49" s="159">
        <v>48.465500000000013</v>
      </c>
      <c r="D49" s="159">
        <v>206.23769999999999</v>
      </c>
      <c r="E49" s="195">
        <f t="shared" si="0"/>
        <v>4255.350713394063</v>
      </c>
      <c r="F49" s="35"/>
      <c r="G49" s="135"/>
      <c r="H49" s="220"/>
      <c r="I49" s="213"/>
      <c r="J49" s="213"/>
      <c r="M49" s="35"/>
      <c r="N49" s="35"/>
      <c r="O49" s="35"/>
    </row>
    <row r="50" spans="1:15" x14ac:dyDescent="0.25">
      <c r="B50" s="81" t="s">
        <v>98</v>
      </c>
      <c r="C50" s="159">
        <v>151.45230000000001</v>
      </c>
      <c r="D50" s="159">
        <v>623.99331170809796</v>
      </c>
      <c r="E50" s="195">
        <f t="shared" si="0"/>
        <v>4120.0649426129412</v>
      </c>
      <c r="F50" s="35"/>
      <c r="G50" s="135"/>
      <c r="H50" s="213"/>
      <c r="I50" s="213"/>
      <c r="J50" s="213"/>
      <c r="M50" s="35"/>
      <c r="N50" s="35"/>
      <c r="O50" s="35"/>
    </row>
    <row r="51" spans="1:15" x14ac:dyDescent="0.25">
      <c r="B51" s="81" t="s">
        <v>99</v>
      </c>
      <c r="C51" s="159">
        <v>424.71460000000002</v>
      </c>
      <c r="D51" s="159">
        <v>485.70681000000002</v>
      </c>
      <c r="E51" s="195">
        <f t="shared" si="0"/>
        <v>1143.6075190257175</v>
      </c>
      <c r="F51" s="134"/>
      <c r="G51" s="136"/>
      <c r="H51" s="213"/>
      <c r="M51" s="35"/>
      <c r="N51" s="35"/>
      <c r="O51" s="35"/>
    </row>
    <row r="52" spans="1:15" x14ac:dyDescent="0.25">
      <c r="B52" s="81" t="s">
        <v>100</v>
      </c>
      <c r="C52" s="159">
        <v>105.3852</v>
      </c>
      <c r="D52" s="159">
        <v>471.35525999999999</v>
      </c>
      <c r="E52" s="195">
        <f t="shared" si="0"/>
        <v>4472.6893339861763</v>
      </c>
      <c r="F52" s="77"/>
      <c r="K52" s="35"/>
      <c r="M52" s="35"/>
      <c r="N52" s="35"/>
    </row>
    <row r="53" spans="1:15" x14ac:dyDescent="0.25">
      <c r="B53" s="85" t="s">
        <v>7</v>
      </c>
      <c r="C53" s="158">
        <v>10023.324500000001</v>
      </c>
      <c r="D53" s="158">
        <v>26092.746380563629</v>
      </c>
      <c r="E53" s="194">
        <f t="shared" si="0"/>
        <v>2603.2027976908885</v>
      </c>
      <c r="F53" s="84"/>
      <c r="K53" s="35"/>
      <c r="L53" s="35"/>
      <c r="M53" s="35"/>
      <c r="N53" s="35"/>
    </row>
    <row r="54" spans="1:15" x14ac:dyDescent="0.25">
      <c r="B54" s="85"/>
      <c r="C54" s="266"/>
      <c r="D54" s="266"/>
      <c r="E54" s="194" t="str">
        <f t="shared" si="0"/>
        <v/>
      </c>
      <c r="F54" s="84"/>
      <c r="K54" s="234"/>
      <c r="L54" s="234"/>
      <c r="M54" s="35"/>
      <c r="N54" s="35"/>
    </row>
    <row r="55" spans="1:15" x14ac:dyDescent="0.25">
      <c r="B55" s="85" t="s">
        <v>101</v>
      </c>
      <c r="C55" s="158">
        <v>45606.943800000008</v>
      </c>
      <c r="D55" s="158">
        <v>78058.394622854132</v>
      </c>
      <c r="E55" s="194">
        <f t="shared" si="0"/>
        <v>1711.5462716634418</v>
      </c>
      <c r="F55" s="84"/>
      <c r="I55" s="5"/>
      <c r="J55" s="5"/>
      <c r="K55" s="35"/>
      <c r="L55" s="35"/>
      <c r="N55" s="35"/>
    </row>
    <row r="56" spans="1:15" ht="15.75" thickBot="1" x14ac:dyDescent="0.3">
      <c r="B56" s="86"/>
      <c r="C56" s="86"/>
      <c r="D56" s="86"/>
      <c r="E56" s="86"/>
      <c r="F56" s="86"/>
      <c r="H56" s="5"/>
      <c r="I56" s="5"/>
      <c r="J56" s="5"/>
      <c r="K56" s="222"/>
      <c r="L56" s="35"/>
      <c r="N56" s="35"/>
    </row>
    <row r="57" spans="1:15" x14ac:dyDescent="0.25">
      <c r="A57" s="5"/>
      <c r="B57" s="6" t="s">
        <v>128</v>
      </c>
      <c r="C57" s="5"/>
      <c r="D57" s="5"/>
      <c r="E57" s="5"/>
      <c r="F57" s="5"/>
      <c r="G57" s="10" t="s">
        <v>41</v>
      </c>
      <c r="H57" s="5"/>
      <c r="I57" s="5"/>
      <c r="J57" s="5"/>
      <c r="K57" s="222"/>
      <c r="L57" s="222"/>
      <c r="N57" s="35"/>
    </row>
    <row r="58" spans="1:15" x14ac:dyDescent="0.25">
      <c r="A58" s="5"/>
      <c r="B58" s="18" t="s">
        <v>175</v>
      </c>
      <c r="C58" s="5"/>
      <c r="D58" s="5"/>
      <c r="E58" s="5"/>
      <c r="F58" s="5"/>
      <c r="G58" s="10"/>
      <c r="H58" s="5"/>
      <c r="I58" s="5"/>
      <c r="J58" s="5"/>
      <c r="K58" s="5"/>
      <c r="L58" s="222"/>
      <c r="N58" s="35"/>
    </row>
    <row r="59" spans="1:15" x14ac:dyDescent="0.25">
      <c r="A59" s="5"/>
      <c r="B59" s="18" t="s">
        <v>167</v>
      </c>
      <c r="C59" s="5"/>
      <c r="D59" s="5"/>
      <c r="E59" s="5"/>
      <c r="F59" s="5"/>
      <c r="G59" s="10"/>
      <c r="H59" s="5"/>
      <c r="I59" s="5"/>
      <c r="J59" s="5"/>
      <c r="K59" s="5"/>
      <c r="L59" s="5"/>
    </row>
    <row r="60" spans="1:15" x14ac:dyDescent="0.25">
      <c r="A60" s="5"/>
      <c r="B60" s="18" t="s">
        <v>169</v>
      </c>
      <c r="C60" s="5"/>
      <c r="D60" s="5"/>
      <c r="E60" s="5"/>
      <c r="F60" s="5"/>
      <c r="G60" s="10"/>
      <c r="H60" s="5"/>
      <c r="I60" s="5"/>
      <c r="J60" s="5"/>
      <c r="K60" s="5"/>
      <c r="L60" s="5"/>
    </row>
    <row r="61" spans="1:15" x14ac:dyDescent="0.25">
      <c r="A61" s="5"/>
      <c r="B61" s="18" t="s">
        <v>168</v>
      </c>
      <c r="C61" s="5"/>
      <c r="D61" s="5"/>
      <c r="E61" s="5"/>
      <c r="F61" s="5"/>
      <c r="G61" s="10"/>
      <c r="H61" s="5"/>
      <c r="I61" s="5"/>
      <c r="J61" s="5"/>
      <c r="K61" s="5"/>
      <c r="L61" s="5"/>
    </row>
    <row r="62" spans="1:15" x14ac:dyDescent="0.25">
      <c r="A62" s="5"/>
      <c r="B62" s="18" t="s">
        <v>170</v>
      </c>
      <c r="C62" s="5"/>
      <c r="D62" s="5"/>
      <c r="E62" s="5"/>
      <c r="F62" s="5"/>
      <c r="G62" s="10"/>
      <c r="H62" s="5"/>
      <c r="I62" s="5"/>
      <c r="J62" s="5"/>
      <c r="K62" s="5"/>
      <c r="L62" s="5"/>
    </row>
    <row r="63" spans="1:15" x14ac:dyDescent="0.25">
      <c r="A63" s="5"/>
      <c r="B63" s="18" t="s">
        <v>171</v>
      </c>
      <c r="C63" s="5"/>
      <c r="D63" s="5"/>
      <c r="E63" s="5"/>
      <c r="F63" s="5"/>
      <c r="G63" s="10"/>
      <c r="H63" s="5"/>
      <c r="I63" s="5"/>
      <c r="J63" s="5"/>
      <c r="K63" s="5"/>
      <c r="L63" s="5"/>
    </row>
    <row r="64" spans="1:15"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231"/>
      <c r="J66" s="231"/>
      <c r="K66" s="5"/>
      <c r="L66" s="5"/>
    </row>
    <row r="67" spans="1:12" x14ac:dyDescent="0.25">
      <c r="A67" s="48"/>
      <c r="B67" s="17" t="s">
        <v>176</v>
      </c>
      <c r="C67" s="5"/>
      <c r="D67" s="5"/>
      <c r="E67" s="5"/>
      <c r="F67" s="5"/>
      <c r="G67" s="5"/>
      <c r="H67" s="231"/>
      <c r="I67" s="231"/>
      <c r="J67" s="231"/>
      <c r="K67" s="231"/>
      <c r="L67" s="5"/>
    </row>
    <row r="68" spans="1:12" ht="15" customHeight="1" x14ac:dyDescent="0.25">
      <c r="A68" s="16"/>
      <c r="B68" s="231" t="s">
        <v>126</v>
      </c>
      <c r="C68" s="231"/>
      <c r="D68" s="231"/>
      <c r="E68" s="231"/>
      <c r="F68" s="231"/>
      <c r="G68" s="231"/>
      <c r="H68" s="231"/>
      <c r="I68" s="1"/>
      <c r="J68" s="1"/>
      <c r="K68" s="231"/>
      <c r="L68" s="231"/>
    </row>
    <row r="69" spans="1:12" x14ac:dyDescent="0.25">
      <c r="A69" s="16"/>
      <c r="B69" s="231"/>
      <c r="C69" s="231"/>
      <c r="D69" s="231"/>
      <c r="E69" s="231"/>
      <c r="F69" s="231"/>
      <c r="G69" s="231"/>
      <c r="H69" s="1"/>
      <c r="I69" s="1"/>
      <c r="J69" s="1"/>
      <c r="K69" s="1"/>
      <c r="L69" s="231"/>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2">
    <mergeCell ref="C4:E4"/>
    <mergeCell ref="C5:C6"/>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C7" sqref="C7:D5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151</v>
      </c>
      <c r="B1" s="40"/>
      <c r="C1" s="40"/>
      <c r="D1" s="40"/>
      <c r="E1" s="40"/>
      <c r="F1" s="40"/>
    </row>
    <row r="2" spans="1:10" x14ac:dyDescent="0.25">
      <c r="A2" s="12"/>
      <c r="B2" s="30"/>
      <c r="C2" s="30"/>
      <c r="D2" s="30"/>
      <c r="E2" s="30"/>
      <c r="F2" s="30"/>
    </row>
    <row r="3" spans="1:10" ht="15.75" thickBot="1" x14ac:dyDescent="0.3">
      <c r="B3" s="43"/>
      <c r="C3" s="43"/>
      <c r="D3" s="43"/>
      <c r="E3" s="43"/>
      <c r="F3" s="43"/>
    </row>
    <row r="4" spans="1:10" x14ac:dyDescent="0.25">
      <c r="B4" s="74"/>
      <c r="C4" s="274">
        <v>44835</v>
      </c>
      <c r="D4" s="274"/>
      <c r="E4" s="274"/>
      <c r="F4" s="75"/>
    </row>
    <row r="5" spans="1:10" x14ac:dyDescent="0.25">
      <c r="B5" s="76"/>
      <c r="C5" s="275" t="s">
        <v>125</v>
      </c>
      <c r="D5" s="87" t="s">
        <v>56</v>
      </c>
      <c r="E5" s="88" t="s">
        <v>57</v>
      </c>
      <c r="F5" s="78"/>
    </row>
    <row r="6" spans="1:10" x14ac:dyDescent="0.25">
      <c r="B6" s="79"/>
      <c r="C6" s="277"/>
      <c r="D6" s="129" t="s">
        <v>166</v>
      </c>
      <c r="E6" s="130" t="s">
        <v>58</v>
      </c>
      <c r="F6" s="80"/>
      <c r="H6" s="217"/>
      <c r="I6" s="136"/>
      <c r="J6" s="136"/>
    </row>
    <row r="7" spans="1:10" x14ac:dyDescent="0.25">
      <c r="B7" s="81" t="s">
        <v>59</v>
      </c>
      <c r="C7" s="264">
        <v>61.893600000000013</v>
      </c>
      <c r="D7" s="264">
        <v>565.59113000000002</v>
      </c>
      <c r="E7" s="196">
        <f>IF(D7&lt;1,"",IFERROR((D7/C7)*1000,""))</f>
        <v>9138.119773288352</v>
      </c>
      <c r="F7" s="77"/>
      <c r="G7" s="217"/>
      <c r="H7" s="136"/>
      <c r="I7" s="136"/>
      <c r="J7" s="117"/>
    </row>
    <row r="8" spans="1:10" x14ac:dyDescent="0.25">
      <c r="B8" s="81" t="s">
        <v>60</v>
      </c>
      <c r="C8" s="159">
        <v>6.4667000000000003</v>
      </c>
      <c r="D8" s="159">
        <v>25.909490000000002</v>
      </c>
      <c r="E8" s="195">
        <f t="shared" ref="E8:E55" si="0">IF(D8&lt;1,"",IFERROR((D8/C8)*1000,""))</f>
        <v>4006.6015123633383</v>
      </c>
      <c r="F8" s="77"/>
      <c r="G8" s="218"/>
      <c r="H8" s="135"/>
      <c r="I8" s="135"/>
      <c r="J8" s="104"/>
    </row>
    <row r="9" spans="1:10" x14ac:dyDescent="0.25">
      <c r="B9" s="81" t="s">
        <v>61</v>
      </c>
      <c r="C9" s="159">
        <v>33.172199999999997</v>
      </c>
      <c r="D9" s="159">
        <v>281.10131000000001</v>
      </c>
      <c r="E9" s="195">
        <f t="shared" si="0"/>
        <v>8474.0026287071723</v>
      </c>
      <c r="F9" s="77"/>
      <c r="G9" s="218"/>
      <c r="H9" s="135"/>
      <c r="I9" s="135"/>
      <c r="J9" s="104"/>
    </row>
    <row r="10" spans="1:10" x14ac:dyDescent="0.25">
      <c r="B10" s="81" t="s">
        <v>62</v>
      </c>
      <c r="C10" s="159">
        <v>896.97620000000018</v>
      </c>
      <c r="D10" s="159">
        <v>3480.7431000000001</v>
      </c>
      <c r="E10" s="195">
        <f t="shared" si="0"/>
        <v>3880.5300519679331</v>
      </c>
      <c r="F10" s="77"/>
      <c r="G10" s="218"/>
      <c r="H10" s="135"/>
      <c r="I10" s="135"/>
      <c r="J10" s="104"/>
    </row>
    <row r="11" spans="1:10" x14ac:dyDescent="0.25">
      <c r="B11" s="81" t="s">
        <v>63</v>
      </c>
      <c r="C11" s="159">
        <v>90.093400000000003</v>
      </c>
      <c r="D11" s="159">
        <v>46.329210000000003</v>
      </c>
      <c r="E11" s="195">
        <f t="shared" si="0"/>
        <v>514.23533799368215</v>
      </c>
      <c r="F11" s="77"/>
      <c r="G11" s="218"/>
      <c r="H11" s="135"/>
      <c r="I11" s="135"/>
      <c r="J11" s="104"/>
    </row>
    <row r="12" spans="1:10" x14ac:dyDescent="0.25">
      <c r="B12" s="81" t="s">
        <v>64</v>
      </c>
      <c r="C12" s="159">
        <v>273.17869999999999</v>
      </c>
      <c r="D12" s="159">
        <v>273.16782000000001</v>
      </c>
      <c r="E12" s="195">
        <f t="shared" si="0"/>
        <v>999.96017259032283</v>
      </c>
      <c r="F12" s="77"/>
      <c r="G12" s="218"/>
      <c r="H12" s="135"/>
      <c r="I12" s="135"/>
      <c r="J12" s="104"/>
    </row>
    <row r="13" spans="1:10" x14ac:dyDescent="0.25">
      <c r="B13" s="81" t="s">
        <v>65</v>
      </c>
      <c r="C13" s="159">
        <v>3380.6205</v>
      </c>
      <c r="D13" s="159">
        <v>3835.8900099999992</v>
      </c>
      <c r="E13" s="195">
        <f t="shared" si="0"/>
        <v>1134.6703985259508</v>
      </c>
      <c r="F13" s="77"/>
      <c r="G13" s="218"/>
      <c r="H13" s="135"/>
      <c r="I13" s="135"/>
      <c r="J13" s="104"/>
    </row>
    <row r="14" spans="1:10" x14ac:dyDescent="0.25">
      <c r="B14" s="81" t="s">
        <v>66</v>
      </c>
      <c r="C14" s="159">
        <v>606.28710000000001</v>
      </c>
      <c r="D14" s="159">
        <v>1839.057472810626</v>
      </c>
      <c r="E14" s="195">
        <f t="shared" si="0"/>
        <v>3033.3112362288857</v>
      </c>
      <c r="F14" s="77"/>
      <c r="G14" s="218"/>
      <c r="H14" s="135"/>
      <c r="I14" s="135"/>
      <c r="J14" s="104"/>
    </row>
    <row r="15" spans="1:10" x14ac:dyDescent="0.25">
      <c r="B15" s="81" t="s">
        <v>67</v>
      </c>
      <c r="C15" s="159">
        <v>10.2799</v>
      </c>
      <c r="D15" s="159">
        <v>110.69258000000001</v>
      </c>
      <c r="E15" s="195">
        <f t="shared" si="0"/>
        <v>10767.86544616193</v>
      </c>
      <c r="F15" s="77"/>
      <c r="G15" s="218"/>
      <c r="H15" s="135"/>
      <c r="I15" s="135"/>
      <c r="J15" s="104"/>
    </row>
    <row r="16" spans="1:10" x14ac:dyDescent="0.25">
      <c r="B16" s="81" t="s">
        <v>68</v>
      </c>
      <c r="C16" s="159">
        <v>71.2316</v>
      </c>
      <c r="D16" s="159">
        <v>368.46794999999997</v>
      </c>
      <c r="E16" s="195">
        <f t="shared" si="0"/>
        <v>5172.8158570072828</v>
      </c>
      <c r="F16" s="77"/>
      <c r="G16" s="218"/>
      <c r="H16" s="135"/>
      <c r="I16" s="135"/>
      <c r="J16" s="104"/>
    </row>
    <row r="17" spans="2:10" x14ac:dyDescent="0.25">
      <c r="B17" s="81" t="s">
        <v>69</v>
      </c>
      <c r="C17" s="159">
        <v>372.9237</v>
      </c>
      <c r="D17" s="159">
        <v>851.1917813506326</v>
      </c>
      <c r="E17" s="195">
        <f t="shared" si="0"/>
        <v>2282.4823988141075</v>
      </c>
      <c r="F17" s="77"/>
      <c r="G17" s="218"/>
      <c r="H17" s="135"/>
      <c r="I17" s="135"/>
      <c r="J17" s="104"/>
    </row>
    <row r="18" spans="2:10" x14ac:dyDescent="0.25">
      <c r="B18" s="81" t="s">
        <v>70</v>
      </c>
      <c r="C18" s="159">
        <v>215.5659</v>
      </c>
      <c r="D18" s="159">
        <v>784.14268646031962</v>
      </c>
      <c r="E18" s="195">
        <f t="shared" si="0"/>
        <v>3637.6007822216761</v>
      </c>
      <c r="F18" s="77"/>
      <c r="G18" s="218"/>
      <c r="H18" s="135"/>
      <c r="I18" s="135"/>
      <c r="J18" s="104"/>
    </row>
    <row r="19" spans="2:10" x14ac:dyDescent="0.25">
      <c r="B19" s="81" t="s">
        <v>71</v>
      </c>
      <c r="C19" s="159">
        <v>1226.6065000000001</v>
      </c>
      <c r="D19" s="159">
        <v>3820.4293897821981</v>
      </c>
      <c r="E19" s="195">
        <f t="shared" si="0"/>
        <v>3114.6332501761549</v>
      </c>
      <c r="F19" s="77"/>
      <c r="G19" s="218"/>
      <c r="H19" s="135"/>
      <c r="I19" s="135"/>
      <c r="J19" s="104"/>
    </row>
    <row r="20" spans="2:10" x14ac:dyDescent="0.25">
      <c r="B20" s="81" t="s">
        <v>72</v>
      </c>
      <c r="C20" s="159">
        <v>11.2643</v>
      </c>
      <c r="D20" s="159">
        <v>34.554360000000003</v>
      </c>
      <c r="E20" s="195">
        <f t="shared" si="0"/>
        <v>3067.5994069760218</v>
      </c>
      <c r="F20" s="77"/>
      <c r="G20" s="218"/>
      <c r="H20" s="135"/>
      <c r="I20" s="135"/>
      <c r="J20" s="104"/>
    </row>
    <row r="21" spans="2:10" x14ac:dyDescent="0.25">
      <c r="B21" s="81" t="s">
        <v>73</v>
      </c>
      <c r="C21" s="159">
        <v>464.3236</v>
      </c>
      <c r="D21" s="159">
        <v>1327.6112800000001</v>
      </c>
      <c r="E21" s="195">
        <f t="shared" si="0"/>
        <v>2859.2371354805141</v>
      </c>
      <c r="F21" s="77"/>
      <c r="G21" s="218"/>
      <c r="H21" s="135"/>
      <c r="I21" s="135"/>
      <c r="J21" s="104"/>
    </row>
    <row r="22" spans="2:10" x14ac:dyDescent="0.25">
      <c r="B22" s="81" t="s">
        <v>74</v>
      </c>
      <c r="C22" s="159">
        <v>69.762499999999989</v>
      </c>
      <c r="D22" s="159">
        <v>290.29141610389752</v>
      </c>
      <c r="E22" s="195">
        <f t="shared" si="0"/>
        <v>4161.1383781243148</v>
      </c>
      <c r="F22" s="77"/>
      <c r="G22" s="218"/>
      <c r="H22" s="135"/>
      <c r="I22" s="135"/>
      <c r="J22" s="104"/>
    </row>
    <row r="23" spans="2:10" x14ac:dyDescent="0.25">
      <c r="B23" s="81" t="s">
        <v>75</v>
      </c>
      <c r="C23" s="159">
        <v>786.48900000000003</v>
      </c>
      <c r="D23" s="159">
        <v>1151.3086599999999</v>
      </c>
      <c r="E23" s="195">
        <f t="shared" si="0"/>
        <v>1463.858566362657</v>
      </c>
      <c r="F23" s="77"/>
      <c r="G23" s="218"/>
      <c r="H23" s="135"/>
      <c r="I23" s="135"/>
      <c r="J23" s="104"/>
    </row>
    <row r="24" spans="2:10" x14ac:dyDescent="0.25">
      <c r="B24" s="81" t="s">
        <v>76</v>
      </c>
      <c r="C24" s="159">
        <v>0</v>
      </c>
      <c r="D24" s="159">
        <v>0</v>
      </c>
      <c r="E24" s="195" t="str">
        <f t="shared" si="0"/>
        <v/>
      </c>
      <c r="F24" s="77"/>
      <c r="G24" s="218"/>
      <c r="H24" s="135"/>
      <c r="I24" s="135"/>
      <c r="J24" s="104"/>
    </row>
    <row r="25" spans="2:10" x14ac:dyDescent="0.25">
      <c r="B25" s="81" t="s">
        <v>77</v>
      </c>
      <c r="C25" s="159">
        <v>155.42179999999999</v>
      </c>
      <c r="D25" s="159">
        <v>234.89437000000001</v>
      </c>
      <c r="E25" s="195">
        <f t="shared" si="0"/>
        <v>1511.3347677095492</v>
      </c>
      <c r="F25" s="77"/>
      <c r="G25" s="218"/>
      <c r="H25" s="135"/>
      <c r="I25" s="135"/>
      <c r="J25" s="104"/>
    </row>
    <row r="26" spans="2:10" x14ac:dyDescent="0.25">
      <c r="B26" s="81" t="s">
        <v>78</v>
      </c>
      <c r="C26" s="159">
        <v>164.87639999999999</v>
      </c>
      <c r="D26" s="159">
        <v>2332.4772200000011</v>
      </c>
      <c r="E26" s="195">
        <f t="shared" si="0"/>
        <v>14146.822832133656</v>
      </c>
      <c r="F26" s="77"/>
      <c r="G26" s="218"/>
      <c r="H26" s="135"/>
      <c r="I26" s="135"/>
      <c r="J26" s="104"/>
    </row>
    <row r="27" spans="2:10" x14ac:dyDescent="0.25">
      <c r="B27" s="81" t="s">
        <v>79</v>
      </c>
      <c r="C27" s="159">
        <v>49.715200000000003</v>
      </c>
      <c r="D27" s="159">
        <v>649.87603999999999</v>
      </c>
      <c r="E27" s="195">
        <f t="shared" si="0"/>
        <v>13071.978791194644</v>
      </c>
      <c r="F27" s="77"/>
      <c r="G27" s="218"/>
      <c r="H27" s="135"/>
      <c r="I27" s="135"/>
      <c r="J27" s="104"/>
    </row>
    <row r="28" spans="2:10" x14ac:dyDescent="0.25">
      <c r="B28" s="81" t="s">
        <v>80</v>
      </c>
      <c r="C28" s="159">
        <v>932.21799999999996</v>
      </c>
      <c r="D28" s="159">
        <v>1141.9495199999999</v>
      </c>
      <c r="E28" s="195">
        <f t="shared" si="0"/>
        <v>1224.9811953856286</v>
      </c>
      <c r="F28" s="77"/>
      <c r="G28" s="218"/>
      <c r="H28" s="135"/>
      <c r="I28" s="135"/>
      <c r="J28" s="104"/>
    </row>
    <row r="29" spans="2:10" x14ac:dyDescent="0.25">
      <c r="B29" s="81" t="s">
        <v>81</v>
      </c>
      <c r="C29" s="159">
        <v>96.273600000000002</v>
      </c>
      <c r="D29" s="159">
        <v>141.41323</v>
      </c>
      <c r="E29" s="195">
        <f t="shared" si="0"/>
        <v>1468.868204783035</v>
      </c>
      <c r="F29" s="77"/>
      <c r="G29" s="218"/>
      <c r="H29" s="135"/>
      <c r="I29" s="135"/>
      <c r="J29" s="104"/>
    </row>
    <row r="30" spans="2:10" x14ac:dyDescent="0.25">
      <c r="B30" s="82" t="s">
        <v>82</v>
      </c>
      <c r="C30" s="159">
        <v>525.62990000000002</v>
      </c>
      <c r="D30" s="159">
        <v>1416.2309384025659</v>
      </c>
      <c r="E30" s="195">
        <f t="shared" si="0"/>
        <v>2694.35003298436</v>
      </c>
      <c r="F30" s="77"/>
      <c r="G30" s="218"/>
      <c r="H30" s="135"/>
      <c r="I30" s="135"/>
      <c r="J30" s="104"/>
    </row>
    <row r="31" spans="2:10" x14ac:dyDescent="0.25">
      <c r="B31" s="83" t="s">
        <v>31</v>
      </c>
      <c r="C31" s="158">
        <v>10501.270300000002</v>
      </c>
      <c r="D31" s="158">
        <v>25003.320964910235</v>
      </c>
      <c r="E31" s="194">
        <f t="shared" si="0"/>
        <v>2380.980610022983</v>
      </c>
      <c r="F31" s="84"/>
      <c r="G31" s="217"/>
      <c r="H31" s="136"/>
      <c r="I31" s="136"/>
      <c r="J31" s="104"/>
    </row>
    <row r="32" spans="2:10" x14ac:dyDescent="0.25">
      <c r="B32" s="83"/>
      <c r="C32" s="265"/>
      <c r="D32" s="265"/>
      <c r="E32" s="194" t="str">
        <f t="shared" si="0"/>
        <v/>
      </c>
      <c r="F32" s="84"/>
      <c r="G32" s="218"/>
      <c r="H32" s="135"/>
      <c r="I32" s="135"/>
      <c r="J32" s="136"/>
    </row>
    <row r="33" spans="2:12" x14ac:dyDescent="0.25">
      <c r="B33" s="81" t="s">
        <v>83</v>
      </c>
      <c r="C33" s="159">
        <v>0</v>
      </c>
      <c r="D33" s="159">
        <v>0</v>
      </c>
      <c r="E33" s="195" t="str">
        <f t="shared" si="0"/>
        <v/>
      </c>
      <c r="F33" s="77"/>
      <c r="G33" s="218"/>
      <c r="H33" s="135"/>
      <c r="I33" s="135"/>
      <c r="J33" s="135"/>
    </row>
    <row r="34" spans="2:12" x14ac:dyDescent="0.25">
      <c r="B34" s="81" t="s">
        <v>84</v>
      </c>
      <c r="C34" s="159">
        <v>3096.4407999999999</v>
      </c>
      <c r="D34" s="159">
        <v>1358.4396173251689</v>
      </c>
      <c r="E34" s="195">
        <f t="shared" si="0"/>
        <v>438.71002388457384</v>
      </c>
      <c r="F34" s="77"/>
      <c r="G34" s="218"/>
      <c r="H34" s="135"/>
      <c r="I34" s="135"/>
      <c r="J34" s="135"/>
      <c r="K34" s="235"/>
      <c r="L34" s="235"/>
    </row>
    <row r="35" spans="2:12" x14ac:dyDescent="0.25">
      <c r="B35" s="81" t="s">
        <v>85</v>
      </c>
      <c r="C35" s="159">
        <v>718.01290000000006</v>
      </c>
      <c r="D35" s="159">
        <v>326.43396877563259</v>
      </c>
      <c r="E35" s="195">
        <f t="shared" si="0"/>
        <v>454.63524231337982</v>
      </c>
      <c r="F35" s="77"/>
      <c r="G35" s="218"/>
      <c r="H35" s="135"/>
      <c r="I35" s="135"/>
      <c r="J35" s="135"/>
    </row>
    <row r="36" spans="2:12" x14ac:dyDescent="0.25">
      <c r="B36" s="81" t="s">
        <v>86</v>
      </c>
      <c r="C36" s="159">
        <v>49759.448299999996</v>
      </c>
      <c r="D36" s="159">
        <v>52786.530076224248</v>
      </c>
      <c r="E36" s="195">
        <f t="shared" si="0"/>
        <v>1060.8343114653112</v>
      </c>
      <c r="F36" s="77"/>
      <c r="G36" s="218"/>
      <c r="H36" s="135"/>
      <c r="I36" s="135"/>
      <c r="J36" s="135"/>
    </row>
    <row r="37" spans="2:12" x14ac:dyDescent="0.25">
      <c r="B37" s="214" t="s">
        <v>129</v>
      </c>
      <c r="C37" s="159">
        <v>682.42859999999996</v>
      </c>
      <c r="D37" s="159">
        <v>222.63740000000001</v>
      </c>
      <c r="E37" s="195">
        <f t="shared" si="0"/>
        <v>326.2427747019982</v>
      </c>
      <c r="F37" s="77"/>
      <c r="G37" s="218"/>
      <c r="H37" s="135"/>
      <c r="I37" s="135"/>
      <c r="J37" s="135"/>
    </row>
    <row r="38" spans="2:12" x14ac:dyDescent="0.25">
      <c r="B38" s="81" t="s">
        <v>88</v>
      </c>
      <c r="C38" s="159">
        <v>5.9028</v>
      </c>
      <c r="D38" s="159">
        <v>0.13389999999999999</v>
      </c>
      <c r="E38" s="195" t="str">
        <f t="shared" si="0"/>
        <v/>
      </c>
      <c r="F38" s="77"/>
      <c r="G38" s="217"/>
      <c r="H38" s="136"/>
      <c r="I38" s="136"/>
      <c r="J38" s="117"/>
    </row>
    <row r="39" spans="2:12" x14ac:dyDescent="0.25">
      <c r="B39" s="83" t="s">
        <v>6</v>
      </c>
      <c r="C39" s="158">
        <v>54262.233399999997</v>
      </c>
      <c r="D39" s="158">
        <v>54694.174962325051</v>
      </c>
      <c r="E39" s="194">
        <f t="shared" si="0"/>
        <v>1007.9602614057728</v>
      </c>
      <c r="F39" s="84"/>
      <c r="G39" s="218"/>
      <c r="H39" s="135"/>
      <c r="I39" s="135"/>
      <c r="J39" s="104"/>
    </row>
    <row r="40" spans="2:12" x14ac:dyDescent="0.25">
      <c r="B40" s="83"/>
      <c r="C40" s="265"/>
      <c r="D40" s="265"/>
      <c r="E40" s="195" t="str">
        <f t="shared" si="0"/>
        <v/>
      </c>
      <c r="F40" s="84"/>
      <c r="G40" s="47"/>
      <c r="H40" s="45"/>
      <c r="I40" s="45"/>
      <c r="J40" s="104"/>
    </row>
    <row r="41" spans="2:12" x14ac:dyDescent="0.25">
      <c r="B41" s="81" t="s">
        <v>89</v>
      </c>
      <c r="C41" s="159">
        <v>210.21459999999999</v>
      </c>
      <c r="D41" s="159">
        <v>200.64125999999999</v>
      </c>
      <c r="E41" s="195">
        <f t="shared" si="0"/>
        <v>954.45920502191575</v>
      </c>
      <c r="F41" s="35"/>
      <c r="G41" s="47"/>
      <c r="H41" s="45"/>
      <c r="I41" s="45"/>
      <c r="J41" s="104"/>
    </row>
    <row r="42" spans="2:12" x14ac:dyDescent="0.25">
      <c r="B42" s="81" t="s">
        <v>90</v>
      </c>
      <c r="C42" s="159">
        <v>3637.2615999999998</v>
      </c>
      <c r="D42" s="159">
        <v>8090.9688319309962</v>
      </c>
      <c r="E42" s="195">
        <f t="shared" si="0"/>
        <v>2224.4671188706898</v>
      </c>
      <c r="F42" s="35"/>
      <c r="G42" s="47"/>
      <c r="H42" s="45"/>
      <c r="I42" s="45"/>
      <c r="J42" s="104"/>
    </row>
    <row r="43" spans="2:12" x14ac:dyDescent="0.25">
      <c r="B43" s="81" t="s">
        <v>91</v>
      </c>
      <c r="C43" s="159">
        <v>838.75360000000001</v>
      </c>
      <c r="D43" s="159">
        <v>3007.9911999999999</v>
      </c>
      <c r="E43" s="195">
        <f t="shared" si="0"/>
        <v>3586.2632363068246</v>
      </c>
      <c r="F43" s="35"/>
      <c r="G43" s="47"/>
      <c r="H43" s="45"/>
      <c r="I43" s="45"/>
      <c r="J43" s="104"/>
    </row>
    <row r="44" spans="2:12" x14ac:dyDescent="0.25">
      <c r="B44" s="81" t="s">
        <v>92</v>
      </c>
      <c r="C44" s="159">
        <v>204.77590000000001</v>
      </c>
      <c r="D44" s="159">
        <v>2865.6157400000002</v>
      </c>
      <c r="E44" s="195">
        <f t="shared" si="0"/>
        <v>13993.911099890172</v>
      </c>
      <c r="F44" s="35"/>
      <c r="G44" s="47"/>
      <c r="H44" s="45"/>
      <c r="I44" s="45"/>
      <c r="J44" s="104"/>
    </row>
    <row r="45" spans="2:12" x14ac:dyDescent="0.25">
      <c r="B45" s="81" t="s">
        <v>93</v>
      </c>
      <c r="C45" s="159">
        <v>1.5811999999999999</v>
      </c>
      <c r="D45" s="159">
        <v>0.95803000000000005</v>
      </c>
      <c r="E45" s="195" t="str">
        <f t="shared" si="0"/>
        <v/>
      </c>
      <c r="F45" s="35"/>
      <c r="G45" s="47"/>
      <c r="H45" s="45"/>
      <c r="I45" s="45"/>
      <c r="J45" s="104"/>
    </row>
    <row r="46" spans="2:12" x14ac:dyDescent="0.25">
      <c r="B46" s="81" t="s">
        <v>94</v>
      </c>
      <c r="C46" s="159">
        <v>1563.5405000000001</v>
      </c>
      <c r="D46" s="159">
        <v>6062.5259361610642</v>
      </c>
      <c r="E46" s="195">
        <f t="shared" si="0"/>
        <v>3877.4345379355786</v>
      </c>
      <c r="F46" s="35"/>
      <c r="G46" s="47"/>
      <c r="H46" s="45"/>
      <c r="I46" s="45"/>
      <c r="J46" s="104"/>
    </row>
    <row r="47" spans="2:12" x14ac:dyDescent="0.25">
      <c r="B47" s="81" t="s">
        <v>95</v>
      </c>
      <c r="C47" s="159">
        <v>0</v>
      </c>
      <c r="D47" s="159">
        <v>0</v>
      </c>
      <c r="E47" s="195" t="str">
        <f t="shared" si="0"/>
        <v/>
      </c>
      <c r="F47" s="35"/>
      <c r="G47" s="47"/>
      <c r="H47" s="45"/>
      <c r="I47" s="45"/>
      <c r="J47" s="104"/>
    </row>
    <row r="48" spans="2:12" x14ac:dyDescent="0.25">
      <c r="B48" s="81" t="s">
        <v>96</v>
      </c>
      <c r="C48" s="159">
        <v>3389.6496999999999</v>
      </c>
      <c r="D48" s="159">
        <v>5122.0312347370727</v>
      </c>
      <c r="E48" s="195">
        <f t="shared" si="0"/>
        <v>1511.079812978041</v>
      </c>
      <c r="F48" s="35"/>
      <c r="G48" s="47"/>
      <c r="H48" s="45"/>
      <c r="I48" s="45"/>
      <c r="J48" s="104"/>
    </row>
    <row r="49" spans="1:12" x14ac:dyDescent="0.25">
      <c r="B49" s="81" t="s">
        <v>97</v>
      </c>
      <c r="C49" s="159">
        <v>48.465500000000013</v>
      </c>
      <c r="D49" s="159">
        <v>206.23769999999999</v>
      </c>
      <c r="E49" s="195">
        <f t="shared" si="0"/>
        <v>4255.350713394063</v>
      </c>
      <c r="F49" s="35"/>
      <c r="G49" s="47"/>
      <c r="H49" s="45"/>
      <c r="I49" s="45"/>
      <c r="J49" s="104"/>
    </row>
    <row r="50" spans="1:12" x14ac:dyDescent="0.25">
      <c r="B50" s="81" t="s">
        <v>98</v>
      </c>
      <c r="C50" s="159">
        <v>251.47479999999999</v>
      </c>
      <c r="D50" s="159">
        <v>1338.735751708098</v>
      </c>
      <c r="E50" s="195">
        <f t="shared" si="0"/>
        <v>5323.5383891670181</v>
      </c>
      <c r="F50" s="35"/>
      <c r="G50" s="136"/>
      <c r="H50" s="220"/>
      <c r="I50" s="117"/>
      <c r="J50" s="117"/>
    </row>
    <row r="51" spans="1:12" x14ac:dyDescent="0.25">
      <c r="B51" s="81" t="s">
        <v>99</v>
      </c>
      <c r="C51" s="159">
        <v>424.71460000000002</v>
      </c>
      <c r="D51" s="159">
        <v>485.70681000000002</v>
      </c>
      <c r="E51" s="195">
        <f t="shared" si="0"/>
        <v>1143.6075190257175</v>
      </c>
      <c r="F51" s="134"/>
      <c r="H51" s="220"/>
      <c r="I51" s="117"/>
      <c r="J51" s="117"/>
    </row>
    <row r="52" spans="1:12" x14ac:dyDescent="0.25">
      <c r="B52" s="81" t="s">
        <v>100</v>
      </c>
      <c r="C52" s="159">
        <v>113.9442</v>
      </c>
      <c r="D52" s="159">
        <v>477.10946999999999</v>
      </c>
      <c r="E52" s="195">
        <f t="shared" si="0"/>
        <v>4187.2203236320938</v>
      </c>
      <c r="F52" s="77"/>
      <c r="H52" s="213"/>
      <c r="I52" s="213"/>
      <c r="J52" s="213"/>
    </row>
    <row r="53" spans="1:12" x14ac:dyDescent="0.25">
      <c r="B53" s="85" t="s">
        <v>7</v>
      </c>
      <c r="C53" s="158">
        <v>10684.376199999999</v>
      </c>
      <c r="D53" s="158">
        <v>27858.521964537231</v>
      </c>
      <c r="E53" s="194">
        <f t="shared" si="0"/>
        <v>2607.4074370890494</v>
      </c>
      <c r="F53" s="84"/>
    </row>
    <row r="54" spans="1:12" x14ac:dyDescent="0.25">
      <c r="B54" s="85"/>
      <c r="C54" s="265"/>
      <c r="D54" s="265"/>
      <c r="E54" s="194" t="str">
        <f t="shared" si="0"/>
        <v/>
      </c>
      <c r="F54" s="84"/>
    </row>
    <row r="55" spans="1:12" x14ac:dyDescent="0.25">
      <c r="B55" s="85" t="s">
        <v>101</v>
      </c>
      <c r="C55" s="158">
        <v>75447.8799</v>
      </c>
      <c r="D55" s="158">
        <v>107556.01789177251</v>
      </c>
      <c r="E55" s="194">
        <f t="shared" si="0"/>
        <v>1425.5671336865826</v>
      </c>
      <c r="F55" s="84"/>
    </row>
    <row r="56" spans="1:12" ht="15.75" thickBot="1" x14ac:dyDescent="0.3">
      <c r="B56" s="86"/>
      <c r="C56" s="86"/>
      <c r="D56" s="86"/>
      <c r="E56" s="86"/>
      <c r="F56" s="86"/>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176</v>
      </c>
      <c r="C67" s="5"/>
      <c r="D67" s="5"/>
      <c r="E67" s="5"/>
      <c r="F67" s="5"/>
      <c r="G67" s="5"/>
      <c r="H67" s="5"/>
      <c r="I67" s="5"/>
      <c r="J67" s="5"/>
      <c r="K67" s="5"/>
      <c r="L67" s="5"/>
    </row>
    <row r="68" spans="1:12" ht="15" customHeight="1" x14ac:dyDescent="0.25">
      <c r="A68" s="16"/>
      <c r="B68" s="273" t="s">
        <v>126</v>
      </c>
      <c r="C68" s="273"/>
      <c r="D68" s="273"/>
      <c r="E68" s="273"/>
      <c r="F68" s="273"/>
      <c r="G68" s="273"/>
      <c r="H68" s="273"/>
      <c r="I68" s="273"/>
      <c r="J68" s="273"/>
      <c r="K68" s="273"/>
      <c r="L68" s="273"/>
    </row>
    <row r="69" spans="1:12" x14ac:dyDescent="0.25">
      <c r="A69" s="16"/>
      <c r="B69" s="273"/>
      <c r="C69" s="273"/>
      <c r="D69" s="273"/>
      <c r="E69" s="273"/>
      <c r="F69" s="273"/>
      <c r="G69" s="273"/>
      <c r="H69" s="273"/>
      <c r="I69" s="273"/>
      <c r="J69" s="273"/>
      <c r="K69" s="273"/>
      <c r="L69" s="27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October</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2022-11-22T17:04:36Z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