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https://educationgovuk-my.sharepoint.com/personal/jessica_hannington_education_gov_uk/Documents/Documents/Content Design/NOVEMBER/OS Docs/Schools Part C/"/>
    </mc:Choice>
  </mc:AlternateContent>
  <xr:revisionPtr revIDLastSave="1" documentId="8_{35A67631-2EEC-4D4D-8A91-BA595DF0013D}" xr6:coauthVersionLast="47" xr6:coauthVersionMax="47" xr10:uidLastSave="{870BEC53-3A4A-4AA7-A260-E69A67FBF3C0}"/>
  <bookViews>
    <workbookView xWindow="-120" yWindow="-120" windowWidth="29040" windowHeight="15840" tabRatio="900" xr2:uid="{00000000-000D-0000-FFFF-FFFF00000000}"/>
  </bookViews>
  <sheets>
    <sheet name="Title and instructions" sheetId="29" r:id="rId1"/>
    <sheet name="Arch requirements" sheetId="4" r:id="rId2"/>
    <sheet name="M&amp;E requirements" sheetId="12" r:id="rId3"/>
    <sheet name="Cost Summary" sheetId="32" r:id="rId4"/>
    <sheet name="Elemental Analysis" sheetId="31" r:id="rId5"/>
    <sheet name="Arch works descriptors" sheetId="24" r:id="rId6"/>
    <sheet name="M&amp;E works descriptors" sheetId="8" r:id="rId7"/>
    <sheet name="B6 Refurbishment Works" sheetId="35" r:id="rId8"/>
    <sheet name="Refurb Assums" sheetId="22" r:id="rId9"/>
  </sheets>
  <externalReferences>
    <externalReference r:id="rId10"/>
    <externalReference r:id="rId11"/>
    <externalReference r:id="rId12"/>
    <externalReference r:id="rId13"/>
    <externalReference r:id="rId14"/>
    <externalReference r:id="rId15"/>
  </externalReferences>
  <definedNames>
    <definedName name="AV2total" localSheetId="7">#REF!</definedName>
    <definedName name="AV2total">#REF!</definedName>
    <definedName name="AV3total" localSheetId="7">#REF!</definedName>
    <definedName name="AV3total">#REF!</definedName>
    <definedName name="AVGtotal" localSheetId="7">#REF!</definedName>
    <definedName name="AVGtotal">#REF!</definedName>
    <definedName name="CON_1" localSheetId="7">#REF!</definedName>
    <definedName name="CON_1">#REF!</definedName>
    <definedName name="CON_2" localSheetId="7">#REF!</definedName>
    <definedName name="CON_2">#REF!</definedName>
    <definedName name="CON_3" localSheetId="7">#REF!</definedName>
    <definedName name="CON_3">#REF!</definedName>
    <definedName name="CON_4" localSheetId="7">#REF!</definedName>
    <definedName name="CON_4">#REF!</definedName>
    <definedName name="CON_5" localSheetId="7">#REF!</definedName>
    <definedName name="CON_5">#REF!</definedName>
    <definedName name="CONCOST" localSheetId="7">#REF!</definedName>
    <definedName name="CONCOST">#REF!</definedName>
    <definedName name="CONCOST_BASE" localSheetId="7">#REF!</definedName>
    <definedName name="CONCOST_BASE">#REF!</definedName>
    <definedName name="Contractor" localSheetId="7">'[1]A1 Elemental summary '!$Q$1</definedName>
    <definedName name="Contractor">'[2]B2 Elemental summary '!$P$1</definedName>
    <definedName name="CP" localSheetId="7">#REF!</definedName>
    <definedName name="CP">#REF!</definedName>
    <definedName name="CPx" localSheetId="7">#REF!</definedName>
    <definedName name="CPx">#REF!</definedName>
    <definedName name="DfErate" localSheetId="7">'[1]A1 Elemental summary '!$D$26</definedName>
    <definedName name="DfErate">'[3]A1 Elemental summary '!$D$26</definedName>
    <definedName name="DfErateTPI" localSheetId="7">'[1]A1 Elemental summary '!$D$27</definedName>
    <definedName name="DfErateTPI">'[3]A1 Elemental summary '!$D$27</definedName>
    <definedName name="DP" localSheetId="7">#REF!</definedName>
    <definedName name="DP">#REF!</definedName>
    <definedName name="DPx" localSheetId="7">#REF!</definedName>
    <definedName name="DPx">#REF!</definedName>
    <definedName name="DR" localSheetId="7">#REF!</definedName>
    <definedName name="DR">#REF!</definedName>
    <definedName name="extraname" localSheetId="7">#REF!</definedName>
    <definedName name="extraname">#REF!</definedName>
    <definedName name="FrmwrkTPI" localSheetId="7">'[1]A1 Elemental summary '!$G$26</definedName>
    <definedName name="FrmwrkTPI">'[3]A1 Elemental summary '!$G$26</definedName>
    <definedName name="FrmwrkTPI2" localSheetId="7">'[1]A1 Elemental summary '!$I$26</definedName>
    <definedName name="FrmwrkTPI2">'[3]A1 Elemental summary '!$I$26</definedName>
    <definedName name="FrmwrkTPI3" localSheetId="7">'[1]A1 Elemental summary '!$K$26</definedName>
    <definedName name="FrmwrkTPI3">'[3]A1 Elemental summary '!$K$26</definedName>
    <definedName name="Grade" localSheetId="5">'Arch works descriptors'!$D$7:$I$7</definedName>
    <definedName name="grade" localSheetId="3">'[4]Refurb Assums'!$E$5:$E$13</definedName>
    <definedName name="grade" localSheetId="4">'[4]Refurb Assums'!$E$5:$E$13</definedName>
    <definedName name="grade" localSheetId="0">'[5]Refurb Assums'!$E$5:$E$13</definedName>
    <definedName name="grade">'Refurb Assums'!$E$5:$E$13</definedName>
    <definedName name="IR" localSheetId="7">#REF!</definedName>
    <definedName name="IR">#REF!</definedName>
    <definedName name="justify" localSheetId="0">'[5]Refurb Assums'!$E$16:$E$24</definedName>
    <definedName name="justify">'Refurb Assums'!$E$16:$E$24</definedName>
    <definedName name="LocFac" localSheetId="7">'[1]A1 Elemental summary '!$G$28</definedName>
    <definedName name="LocFac">'[3]A1 Elemental summary '!$G$28</definedName>
    <definedName name="LocFac2" localSheetId="7">'[1]A1 Elemental summary '!$I$28</definedName>
    <definedName name="LocFac2">'[3]A1 Elemental summary '!$I$28</definedName>
    <definedName name="LocFac3" localSheetId="7">'[1]A1 Elemental summary '!$K$28</definedName>
    <definedName name="LocFac3">'[3]A1 Elemental summary '!$K$28</definedName>
    <definedName name="MAINCOST" localSheetId="7">#REF!</definedName>
    <definedName name="MAINCOST">#REF!</definedName>
    <definedName name="MAINSAVE" localSheetId="7">#REF!</definedName>
    <definedName name="MAINSAVE">#REF!</definedName>
    <definedName name="NPV" localSheetId="7">#REF!</definedName>
    <definedName name="NPV">#REF!</definedName>
    <definedName name="NPV_BASE" localSheetId="7">#REF!</definedName>
    <definedName name="NPV_BASE">#REF!</definedName>
    <definedName name="pmvarea" localSheetId="7">'[1]B5 PMV'!$G$9</definedName>
    <definedName name="pmvarea">'[3]B5 PMV'!$G$9</definedName>
    <definedName name="Prelims" localSheetId="7">#REF!</definedName>
    <definedName name="Prelims">#REF!</definedName>
    <definedName name="_xlnm.Print_Area" localSheetId="5">'Arch works descriptors'!$B$1:$I$15</definedName>
    <definedName name="_xlnm.Print_Area" localSheetId="3">'Cost Summary'!$A$1:$P$40</definedName>
    <definedName name="_xlnm.Print_Area" localSheetId="4">'Elemental Analysis'!$A$1:$L$58</definedName>
    <definedName name="_xlnm.Print_Area" localSheetId="6">'M&amp;E works descriptors'!$D$8:$I$24</definedName>
    <definedName name="_xlnm.Print_Area" localSheetId="8">'Refurb Assums'!$M$13:$P$43</definedName>
    <definedName name="_xlnm.Print_Titles" localSheetId="5">'Arch works descriptors'!$1:$9</definedName>
    <definedName name="_xlnm.Print_Titles" localSheetId="6">'M&amp;E works descriptors'!$8:$9</definedName>
    <definedName name="PrjctTPI" localSheetId="7">'[1]A1 Elemental summary '!$G$25</definedName>
    <definedName name="PrjctTPI">'[3]A1 Elemental summary '!$G$25</definedName>
    <definedName name="PrjctTPI2" localSheetId="7">'[1]A1 Elemental summary '!$I$25</definedName>
    <definedName name="PrjctTPI2">'[3]A1 Elemental summary '!$I$25</definedName>
    <definedName name="PrjctTPI3" localSheetId="7">'[1]A1 Elemental summary '!$K$25</definedName>
    <definedName name="PrjctTPI3">'[3]A1 Elemental summary '!$K$25</definedName>
    <definedName name="R_" localSheetId="7">#REF!</definedName>
    <definedName name="R_">#REF!</definedName>
    <definedName name="ratchet" localSheetId="7">'[1]A1 Elemental summary '!$D$28</definedName>
    <definedName name="ratchet">'[3]A1 Elemental summary '!$D$28</definedName>
    <definedName name="remedy" localSheetId="5">'Arch works descriptors'!$B$6:$I$6</definedName>
    <definedName name="RES_0" localSheetId="7">#REF!</definedName>
    <definedName name="RES_0">#REF!</definedName>
    <definedName name="RES_25" localSheetId="7">#REF!</definedName>
    <definedName name="RES_25">#REF!</definedName>
    <definedName name="RES_50" localSheetId="7">#REF!</definedName>
    <definedName name="RES_50">#REF!</definedName>
    <definedName name="RES_75" localSheetId="7">#REF!</definedName>
    <definedName name="RES_75">#REF!</definedName>
    <definedName name="RESIDUAL" localSheetId="7">#REF!</definedName>
    <definedName name="RESIDUAL">#REF!</definedName>
    <definedName name="RUN_1" localSheetId="7">#REF!</definedName>
    <definedName name="RUN_1">#REF!</definedName>
    <definedName name="RUN_10" localSheetId="7">#REF!</definedName>
    <definedName name="RUN_10">#REF!</definedName>
    <definedName name="RUN_11" localSheetId="7">#REF!</definedName>
    <definedName name="RUN_11">#REF!</definedName>
    <definedName name="RUN_12" localSheetId="7">#REF!</definedName>
    <definedName name="RUN_12">#REF!</definedName>
    <definedName name="RUN_13" localSheetId="7">#REF!</definedName>
    <definedName name="RUN_13">#REF!</definedName>
    <definedName name="RUN_14" localSheetId="7">#REF!</definedName>
    <definedName name="RUN_14">#REF!</definedName>
    <definedName name="RUN_2" localSheetId="7">#REF!</definedName>
    <definedName name="RUN_2">#REF!</definedName>
    <definedName name="RUN_3" localSheetId="7">#REF!</definedName>
    <definedName name="RUN_3">#REF!</definedName>
    <definedName name="RUN_4" localSheetId="7">#REF!</definedName>
    <definedName name="RUN_4">#REF!</definedName>
    <definedName name="RUN_5" localSheetId="7">#REF!</definedName>
    <definedName name="RUN_5">#REF!</definedName>
    <definedName name="RUN_BASE" localSheetId="7">#REF!</definedName>
    <definedName name="RUN_BASE">#REF!</definedName>
    <definedName name="RUNBASE" localSheetId="7">#REF!</definedName>
    <definedName name="RUNBASE">#REF!</definedName>
    <definedName name="RUNCOST_BASE" localSheetId="7">#REF!</definedName>
    <definedName name="RUNCOST_BASE">#REF!</definedName>
    <definedName name="RUNCOSTS" localSheetId="7">#REF!</definedName>
    <definedName name="RUNCOSTS">#REF!</definedName>
    <definedName name="RUNSAVE" localSheetId="7">#REF!</definedName>
    <definedName name="RUNSAVE">#REF!</definedName>
    <definedName name="scharea" localSheetId="7">#REF!</definedName>
    <definedName name="scharea">#REF!</definedName>
    <definedName name="scheme">'[2]A1 Elemental cost summary '!$C$7</definedName>
    <definedName name="School" localSheetId="7">'[1]A1 Elemental summary '!$C$5</definedName>
    <definedName name="School">'[6]A1 Elemental summary '!$C$5</definedName>
    <definedName name="SERV_1" localSheetId="7">#REF!</definedName>
    <definedName name="SERV_1">#REF!</definedName>
    <definedName name="SERV_2" localSheetId="7">#REF!</definedName>
    <definedName name="SERV_2">#REF!</definedName>
    <definedName name="SERV_3" localSheetId="7">#REF!</definedName>
    <definedName name="SERV_3">#REF!</definedName>
    <definedName name="SERV_4" localSheetId="7">#REF!</definedName>
    <definedName name="SERV_4">#REF!</definedName>
    <definedName name="SERV_5" localSheetId="7">#REF!</definedName>
    <definedName name="SERV_5">#REF!</definedName>
    <definedName name="SERVCOST_BASE" localSheetId="7">#REF!</definedName>
    <definedName name="SERVCOST_BASE">#REF!</definedName>
    <definedName name="SoAarea" localSheetId="7">'[1]A1 Elemental summary '!$G$24</definedName>
    <definedName name="SoAarea">'[3]A1 Elemental summary '!$G$24</definedName>
    <definedName name="SoAarea2" localSheetId="7">'[1]A1 Elemental summary '!$I$24</definedName>
    <definedName name="SoAarea2">'[3]A1 Elemental summary '!$I$24</definedName>
    <definedName name="SoAarea3" localSheetId="7">'[1]A1 Elemental summary '!$K$24</definedName>
    <definedName name="SoAarea3">'[3]A1 Elemental summary '!$K$24</definedName>
    <definedName name="STAFF" localSheetId="7">#REF!</definedName>
    <definedName name="STAFF">#REF!</definedName>
    <definedName name="STAFF_1" localSheetId="7">#REF!</definedName>
    <definedName name="STAFF_1">#REF!</definedName>
    <definedName name="STAFF_2" localSheetId="7">#REF!</definedName>
    <definedName name="STAFF_2">#REF!</definedName>
    <definedName name="STAFF_3" localSheetId="7">#REF!</definedName>
    <definedName name="STAFF_3">#REF!</definedName>
    <definedName name="STAFF_4" localSheetId="7">#REF!</definedName>
    <definedName name="STAFF_4">#REF!</definedName>
    <definedName name="STAFF_5" localSheetId="7">#REF!</definedName>
    <definedName name="STAFF_5">#REF!</definedName>
    <definedName name="STAFF_BASE" localSheetId="7">#REF!</definedName>
    <definedName name="STAFF_BASE">#REF!</definedName>
    <definedName name="UNITS" localSheetId="7">#REF!</definedName>
    <definedName name="UNITS">#REF!</definedName>
    <definedName name="UNITsx" localSheetId="7">#REF!</definedName>
    <definedName name="UNITsx">#REF!</definedName>
    <definedName name="works" localSheetId="3">'[4]Arch works descriptors'!$D$6:$I$6</definedName>
    <definedName name="works" localSheetId="4">'[4]Arch works descriptors'!$D$6:$I$6</definedName>
    <definedName name="works" localSheetId="0">'[5]arch works descriptors'!$D$6:$I$6</definedName>
    <definedName name="works">'Arch works descriptors'!$D$6:$I$6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2" i="31" l="1"/>
  <c r="H41" i="31"/>
  <c r="C3" i="31"/>
  <c r="C3" i="32"/>
  <c r="L7" i="31" l="1"/>
  <c r="L22" i="31" s="1"/>
  <c r="F16" i="32"/>
  <c r="L22" i="32"/>
  <c r="F13" i="32"/>
  <c r="H12" i="31"/>
  <c r="J14" i="31"/>
  <c r="H17" i="31"/>
  <c r="H18" i="31"/>
  <c r="X8" i="4"/>
  <c r="H19" i="31"/>
  <c r="H20" i="31"/>
  <c r="H21" i="31"/>
  <c r="H22" i="31"/>
  <c r="H23" i="31"/>
  <c r="H24" i="31"/>
  <c r="H29" i="31"/>
  <c r="H30" i="31"/>
  <c r="J33" i="31"/>
  <c r="H31" i="31"/>
  <c r="H36" i="31"/>
  <c r="L36" i="31"/>
  <c r="L38" i="31" s="1"/>
  <c r="J38" i="31"/>
  <c r="H47" i="31"/>
  <c r="J49" i="31"/>
  <c r="H52" i="31"/>
  <c r="J54" i="31"/>
  <c r="X9" i="4"/>
  <c r="X10" i="4"/>
  <c r="X11" i="4"/>
  <c r="X12" i="4"/>
  <c r="X13" i="4"/>
  <c r="X14" i="4"/>
  <c r="X15" i="4"/>
  <c r="X17" i="4"/>
  <c r="X18" i="4"/>
  <c r="X19" i="4"/>
  <c r="X20" i="4"/>
  <c r="X21" i="4"/>
  <c r="X22" i="4"/>
  <c r="X23" i="4"/>
  <c r="X25" i="4"/>
  <c r="L29" i="31"/>
  <c r="L33" i="31" s="1"/>
  <c r="L49" i="31"/>
  <c r="X26" i="12"/>
  <c r="X25" i="12"/>
  <c r="J44" i="31" s="1"/>
  <c r="J56" i="31" s="1"/>
  <c r="H11" i="32" s="1"/>
  <c r="L11" i="32" s="1"/>
  <c r="X24" i="12"/>
  <c r="X19" i="12"/>
  <c r="X20" i="12"/>
  <c r="X21" i="12"/>
  <c r="X22" i="12"/>
  <c r="X18" i="12"/>
  <c r="X9" i="12"/>
  <c r="X10" i="12"/>
  <c r="X11" i="12"/>
  <c r="X12" i="12"/>
  <c r="X13" i="12"/>
  <c r="X14" i="12"/>
  <c r="X15" i="12"/>
  <c r="X16" i="12"/>
  <c r="X8" i="12"/>
  <c r="I26" i="12"/>
  <c r="I25" i="12"/>
  <c r="I24" i="12"/>
  <c r="I20" i="12"/>
  <c r="I19" i="12"/>
  <c r="I25" i="4"/>
  <c r="I23" i="4"/>
  <c r="I22" i="4"/>
  <c r="I21" i="4"/>
  <c r="I20" i="4"/>
  <c r="I19" i="4"/>
  <c r="I18" i="4"/>
  <c r="I22" i="12"/>
  <c r="I21" i="12"/>
  <c r="I14" i="12"/>
  <c r="I13" i="12"/>
  <c r="I12" i="12"/>
  <c r="I11" i="12"/>
  <c r="I10" i="12"/>
  <c r="I9" i="12"/>
  <c r="I8" i="12"/>
  <c r="I17" i="4"/>
  <c r="I13" i="4"/>
  <c r="I12" i="4"/>
  <c r="I11" i="4"/>
  <c r="I10" i="4"/>
  <c r="I9" i="4"/>
  <c r="I18" i="12"/>
  <c r="I14" i="4"/>
  <c r="I8" i="4"/>
  <c r="N19" i="4"/>
  <c r="N20" i="4"/>
  <c r="N21" i="4"/>
  <c r="N22" i="4"/>
  <c r="N23" i="4"/>
  <c r="N17" i="4"/>
  <c r="N18" i="4"/>
  <c r="J26" i="31"/>
  <c r="M21" i="31"/>
  <c r="M24" i="31"/>
  <c r="M22" i="31"/>
  <c r="M19" i="31"/>
  <c r="L31" i="31"/>
  <c r="L24" i="31"/>
  <c r="L20" i="31"/>
  <c r="L30" i="31"/>
  <c r="L23" i="31"/>
  <c r="L19" i="31"/>
  <c r="L12" i="31"/>
  <c r="L14" i="31" s="1"/>
  <c r="L18" i="31"/>
  <c r="L42" i="31"/>
  <c r="L21" i="31"/>
  <c r="M23" i="31"/>
  <c r="M20" i="31"/>
  <c r="H14" i="32" l="1"/>
  <c r="H16" i="32" s="1"/>
  <c r="L41" i="31"/>
  <c r="L44" i="31" s="1"/>
  <c r="L52" i="31"/>
  <c r="L54" i="31" s="1"/>
  <c r="L17" i="31"/>
  <c r="L26" i="31" s="1"/>
  <c r="H13" i="32" l="1"/>
  <c r="L13" i="32" s="1"/>
  <c r="H18" i="32"/>
  <c r="H17" i="32" s="1"/>
  <c r="L17" i="32" s="1"/>
  <c r="H15" i="32"/>
  <c r="L15" i="32" s="1"/>
  <c r="L56" i="31"/>
  <c r="H20" i="32" l="1"/>
  <c r="J25" i="32" s="1"/>
  <c r="L20" i="32" l="1"/>
  <c r="L25" i="32"/>
  <c r="H27" i="32"/>
  <c r="L27" i="32" s="1"/>
  <c r="J29" i="32" l="1"/>
  <c r="H31" i="32" s="1"/>
  <c r="L29" i="32" l="1"/>
  <c r="J33" i="32" l="1"/>
  <c r="H35" i="32" s="1"/>
  <c r="L31" i="32"/>
  <c r="L33" i="32" l="1"/>
  <c r="L35" i="32"/>
  <c r="J37" i="32"/>
  <c r="J39" i="32" l="1"/>
  <c r="L39" i="32" s="1"/>
  <c r="L37" i="32"/>
</calcChain>
</file>

<file path=xl/sharedStrings.xml><?xml version="1.0" encoding="utf-8"?>
<sst xmlns="http://schemas.openxmlformats.org/spreadsheetml/2006/main" count="1798" uniqueCount="1060">
  <si>
    <t>Output Specification</t>
  </si>
  <si>
    <t>College-Specific Annex CS2: 
Refurbishment Scope of Works
Template Version 11</t>
  </si>
  <si>
    <t>November 2022</t>
  </si>
  <si>
    <t>DOCUMENT PROPERTIES</t>
  </si>
  <si>
    <t>Document Properties</t>
  </si>
  <si>
    <t>Document Owner</t>
  </si>
  <si>
    <t>Deputy Director, Technical Standards, Department for Education</t>
  </si>
  <si>
    <t>Document Originator</t>
  </si>
  <si>
    <t>Design Team, Technical Standards, Department for Education</t>
  </si>
  <si>
    <t>TEMPLATE VERSION</t>
  </si>
  <si>
    <t>VERSION</t>
  </si>
  <si>
    <r>
      <t xml:space="preserve">Comments and Amendments </t>
    </r>
    <r>
      <rPr>
        <i/>
        <sz val="12"/>
        <color rgb="FF000000"/>
        <rFont val="Arial"/>
        <family val="2"/>
      </rPr>
      <t>(details to be included where relevant)</t>
    </r>
  </si>
  <si>
    <t>Date</t>
  </si>
  <si>
    <t>Author</t>
  </si>
  <si>
    <t>Cost summary and elemental analysis added.</t>
  </si>
  <si>
    <t>2022-03</t>
  </si>
  <si>
    <t>TM / BW</t>
  </si>
  <si>
    <t>Amended to suit Colleges as well as Schools.</t>
  </si>
  <si>
    <t>2022-05</t>
  </si>
  <si>
    <t>SW / BW</t>
  </si>
  <si>
    <t>Minor corrections to 'Title and instructions' worksheet and 'Refurb Assums' worksheet locked.</t>
  </si>
  <si>
    <t>2022-11</t>
  </si>
  <si>
    <t>COLLEGE-SPECIFIC DOCUMENT REVISION</t>
  </si>
  <si>
    <t>[insert project code and scheme name]</t>
  </si>
  <si>
    <t>Revision</t>
  </si>
  <si>
    <t>Status</t>
  </si>
  <si>
    <t>P01</t>
  </si>
  <si>
    <t>First use of RSoW template 11 for College-specific project</t>
  </si>
  <si>
    <t>Contents</t>
  </si>
  <si>
    <t>Worksheet</t>
  </si>
  <si>
    <t>Description</t>
  </si>
  <si>
    <t>Title and instructions</t>
  </si>
  <si>
    <t xml:space="preserve">Sheet sets out information about this resource information about the file (name, revision, status, document owner, document originator and revision history) and list of contents including descriptions. As well as instructions on how to use the document. </t>
  </si>
  <si>
    <t>Arch requirements</t>
  </si>
  <si>
    <r>
      <rPr>
        <b/>
        <sz val="12"/>
        <color theme="1"/>
        <rFont val="Arial"/>
        <family val="2"/>
      </rPr>
      <t>Arch requirements</t>
    </r>
    <r>
      <rPr>
        <sz val="12"/>
        <color theme="1"/>
        <rFont val="Arial"/>
        <family val="2"/>
      </rPr>
      <t xml:space="preserve"> lists the architectural elements in the same order as the GDB e.g. roofs and structure, followed by internal elements. External works are included, which may be necessary as consequential works or for disabled access to the building, as well as abnormals. </t>
    </r>
  </si>
  <si>
    <t>M&amp;E requirements</t>
  </si>
  <si>
    <r>
      <rPr>
        <b/>
        <sz val="12"/>
        <color theme="1"/>
        <rFont val="Arial"/>
        <family val="2"/>
      </rPr>
      <t xml:space="preserve">M&amp;E requirements </t>
    </r>
    <r>
      <rPr>
        <sz val="12"/>
        <color theme="1"/>
        <rFont val="Arial"/>
        <family val="2"/>
      </rPr>
      <t>lists the mechanical and electrical systems e.g. heating and water, followed by component elements e.g. radiators. External works include mains services and drainage, as well as abnormals and energy management.</t>
    </r>
  </si>
  <si>
    <t>Cost summary</t>
  </si>
  <si>
    <t>Cost Summary Sheet</t>
  </si>
  <si>
    <t>Elemental Analysis</t>
  </si>
  <si>
    <t>Elemental Analysis Sheet</t>
  </si>
  <si>
    <t>Arch works descriptors</t>
  </si>
  <si>
    <t>Architecture works descriptors</t>
  </si>
  <si>
    <t>M&amp;E works descriptors</t>
  </si>
  <si>
    <t>B6 Refurbishment Works</t>
  </si>
  <si>
    <t>Refurb Assums</t>
  </si>
  <si>
    <t>Refurb Assumptions</t>
  </si>
  <si>
    <t>Summary</t>
  </si>
  <si>
    <t>This document is one of a number of Annexes to the College-specific Brief (CSB).</t>
  </si>
  <si>
    <t>Review Date</t>
  </si>
  <si>
    <t xml:space="preserve">Review dates for this document will be at 6-month intervals. </t>
  </si>
  <si>
    <t>Who is this publication for?</t>
  </si>
  <si>
    <t>This document is for technical professionals involved in the design and construction of college premises, to use as part of the Employer’s Requirements of the DfE Construction Framework. It may also be used as the basis of similar documentation for other procurement routes using the Output Specification.</t>
  </si>
  <si>
    <t>Uniclass Codes</t>
  </si>
  <si>
    <t>This document captures Uniclass codes for the management of exchange of information. To access all codes and associated titles reference should be made to Refer to Uniclass 2015 | NBS (thenbs.com) for a description of Uniclass codes.</t>
  </si>
  <si>
    <t>Notes</t>
  </si>
  <si>
    <r>
      <t xml:space="preserve">This template for the </t>
    </r>
    <r>
      <rPr>
        <b/>
        <sz val="12"/>
        <color theme="1"/>
        <rFont val="Arial"/>
        <family val="2"/>
      </rPr>
      <t xml:space="preserve">Refurb Scope of Works </t>
    </r>
    <r>
      <rPr>
        <sz val="12"/>
        <color theme="1"/>
        <rFont val="Arial"/>
        <family val="2"/>
      </rPr>
      <t xml:space="preserve">is a tool which describes the Works on refurbishments projects.  For use in </t>
    </r>
    <r>
      <rPr>
        <b/>
        <sz val="12"/>
        <color theme="1"/>
        <rFont val="Arial"/>
        <family val="2"/>
      </rPr>
      <t>Refurbishment</t>
    </r>
    <r>
      <rPr>
        <sz val="12"/>
        <color theme="1"/>
        <rFont val="Arial"/>
        <family val="2"/>
      </rPr>
      <t xml:space="preserve"> projects, in conjunction with College-specific Brief (CSB) and CS Annex 1 ‘College-specific Schedule of Accommodation and Area Data Sheets' (CS SoA and ADS). This Template is to be used by Contractors.</t>
    </r>
  </si>
  <si>
    <t xml:space="preserve">The tool is designed for use by the DfE, to identify the scope of works required for each architectural and M&amp;E element in a refurbished building, based on 'standard' generic requirements. The tool allows for three additional levels of detail to be described: Firstly further surveys or tests required; then, costs, based on standard rates for each element, and risk (for DfE internal use only - not included in this version) , and finally the place for Contractors to demonstrate compliance and their response to the requirements against each element. </t>
  </si>
  <si>
    <t>The template is to be used with annotated drawings and/or project specific ADS,  and would form an annex to the College-specific Brief, to be read in conjunction with other briefing documents.</t>
  </si>
  <si>
    <t>This ensures that the following objectives of the tool can be met:</t>
  </si>
  <si>
    <t>a.</t>
  </si>
  <si>
    <t>All elements are considered, whether they need to be addressed or not;</t>
  </si>
  <si>
    <t>b.</t>
  </si>
  <si>
    <t>Each part of the process, within the feasibility study, can be seen and compared;</t>
  </si>
  <si>
    <t>c.</t>
  </si>
  <si>
    <t>The specification the Works required is set out for use in ERs [for D&amp;B projects], with reference to the OS clauses and project-specific annotated drawings;</t>
  </si>
  <si>
    <t>d.</t>
  </si>
  <si>
    <t>The amount of work can be costed, based on standard rates, and risks identified, in conjunction with the risk register;</t>
  </si>
  <si>
    <t>e.</t>
  </si>
  <si>
    <t>The Contractors proposals can be easily compared to the required scope of works.</t>
  </si>
  <si>
    <r>
      <t xml:space="preserve">All elements use standard element headings, of renew, replace, repair, retain or no works, as listed in the </t>
    </r>
    <r>
      <rPr>
        <b/>
        <sz val="12"/>
        <color theme="1"/>
        <rFont val="Arial"/>
        <family val="2"/>
      </rPr>
      <t>Refurb Assums</t>
    </r>
    <r>
      <rPr>
        <sz val="12"/>
        <color theme="1"/>
        <rFont val="Arial"/>
        <family val="2"/>
      </rPr>
      <t xml:space="preserve"> sheet. They then refer to the </t>
    </r>
    <r>
      <rPr>
        <b/>
        <sz val="12"/>
        <color theme="1"/>
        <rFont val="Arial"/>
        <family val="2"/>
      </rPr>
      <t>architectural 'work descriptors'</t>
    </r>
    <r>
      <rPr>
        <sz val="12"/>
        <color theme="1"/>
        <rFont val="Arial"/>
        <family val="2"/>
      </rPr>
      <t xml:space="preserve"> or </t>
    </r>
    <r>
      <rPr>
        <b/>
        <sz val="12"/>
        <color theme="1"/>
        <rFont val="Arial"/>
        <family val="2"/>
      </rPr>
      <t>M&amp;E 'works descriptors'</t>
    </r>
    <r>
      <rPr>
        <sz val="12"/>
        <color theme="1"/>
        <rFont val="Arial"/>
        <family val="2"/>
      </rPr>
      <t xml:space="preserve"> to identify, for each element, a standard summary of the remedial works required. Reference is made to the Output Specification GDB (or ADS, where relevant).</t>
    </r>
  </si>
  <si>
    <t xml:space="preserve">The Technical Advisor should input the Scheme specific name into the Document Table (e.g., FE0001-CollegeName). Subsequent Revisions to this template by the Employer’s Representative and Contractor should be recorded within the revisions table and follow the incremental revisioning as defined within National Annex of BS EN ISO 19650-2. </t>
  </si>
  <si>
    <t>Instructions</t>
  </si>
  <si>
    <r>
      <rPr>
        <b/>
        <sz val="12"/>
        <color theme="1"/>
        <rFont val="Arial"/>
        <family val="2"/>
      </rPr>
      <t xml:space="preserve">For Feasibility Stage: </t>
    </r>
    <r>
      <rPr>
        <sz val="12"/>
        <color theme="1"/>
        <rFont val="Arial"/>
        <family val="2"/>
      </rPr>
      <t>In both the 'arch requirements' and 'M&amp;E requirements', TAs should:</t>
    </r>
  </si>
  <si>
    <t xml:space="preserve">Identify the elements: </t>
  </si>
  <si>
    <t>Add 'Element description', column C, for any element of each type, adding extra rows of the same type where needed (e.g. under 1.2 roof coverings, add an element description for each roof type e.g. flat or pitched).</t>
  </si>
  <si>
    <t>Use the ‘location and/or occurrence’, column D, to identify where the element or type of condition occurs.</t>
  </si>
  <si>
    <t>Where the element does not exist or does not need any work, identify this as 'no works'. Do not delete any of the rows.</t>
  </si>
  <si>
    <t>Categorise and describe the condition</t>
  </si>
  <si>
    <t xml:space="preserve">Identify the 'Condition Grade' for each element, column F. </t>
  </si>
  <si>
    <t>Describe the' Condition of the element', based on agreed assessment e.g. condition survey and any other surveys (as listed in feasibility study), in column G.</t>
  </si>
  <si>
    <t>Identify the remedial works required, and any further surveys or tests required</t>
  </si>
  <si>
    <t>Define the ‘Proposed Works designation’ of Renew, Replace, Repair, Retain or No works, in column H, This will automatically list the relevant Summary of Works required, based on the specifications listed in the ‘works descriptor’ sheet, in column I.</t>
  </si>
  <si>
    <t>Add additional remedial works, or further descriptions of the work required, specific to the project, in column J.</t>
  </si>
  <si>
    <t>Identify the amount of work required, or area to which the works apply, in column K, using the measure in column L.</t>
  </si>
  <si>
    <t>Identify any further surveys or tests required (such as access to a loft space of testing of pipework corrosion) required, specific to the project, in column M.</t>
  </si>
  <si>
    <t>For internal use only: Justify and prioritise the work proposed (not included in this version)</t>
  </si>
  <si>
    <t>Identify the justification for the works, use column O, from one a drop down list in the ‘Refurb Assums’ sheet, as follows:</t>
  </si>
  <si>
    <t>Condition</t>
  </si>
  <si>
    <t>direct response as above</t>
  </si>
  <si>
    <t>Health and Safety</t>
  </si>
  <si>
    <t>e.g. to avoid legionella or add mansafe access</t>
  </si>
  <si>
    <t>Consequential Improvements</t>
  </si>
  <si>
    <t>due to Building regs or linked block</t>
  </si>
  <si>
    <t>Fitness for purpose</t>
  </si>
  <si>
    <t>e.g. to ensure space satisfies minimum requirements for teaching</t>
  </si>
  <si>
    <t>Energy efficiency</t>
  </si>
  <si>
    <t>e.g. more cost-effective and sustainable in long term</t>
  </si>
  <si>
    <t>Enabling works</t>
  </si>
  <si>
    <t>e.g. to access asbestos or M&amp;E systems above ceiling</t>
  </si>
  <si>
    <t>Planning requirement</t>
  </si>
  <si>
    <t>e.g. conservation officer</t>
  </si>
  <si>
    <t>Funded by others</t>
  </si>
  <si>
    <t>e.g. college funded additional work</t>
  </si>
  <si>
    <t>Other</t>
  </si>
  <si>
    <t>Identify the priority, column P, to as either yes - must be done, or no - would be useful and economic but not vital. This can be used at prioritise to align budgets or identify work to be done with other funding.</t>
  </si>
  <si>
    <t>Pricing of works at feasibility stage by TA</t>
  </si>
  <si>
    <t>The TA shall quantify, rate and extend to a total (in columns U to X of the arch requirements and M&amp;E requirements tabs) at current prices. Additionally the elemental split column (S) on both Arch requirements and M&amp;E requirements tab must be completed using the appropriate BCIS element number in column A of the Elemental Analysis. Costs will then transfer to the elemental analysis tab automatically.</t>
  </si>
  <si>
    <t>On the cost summary tab, the TA is required to complete the green cells with GIFA (J7), refurbishment category (L7), number of weeks preliminaries to carry out the works (P21), the percentage adjustment for size of building (0 - 5% as per feasibility estimate rules in cell P13), the index point of the prices at item b above into cell P17, the location factor for the project (P19), OH&amp;P percentage (P23) and finally the contingency percentage (P25). This process will generate a cost to be inserted on the feasibility cost estimate for refurbishment works.</t>
  </si>
  <si>
    <r>
      <t>To identify the Scope of Works as Employer's Requirements:</t>
    </r>
    <r>
      <rPr>
        <sz val="12"/>
        <color theme="1"/>
        <rFont val="Arial"/>
        <family val="2"/>
      </rPr>
      <t xml:space="preserve"> In both the 'arch elements' and 'M&amp;E elements' sheets, using the appropriate expertise, TAs should:</t>
    </r>
  </si>
  <si>
    <t>Remove references to justification, cost and risk in columns O-U.</t>
  </si>
  <si>
    <t>Ensure any further surveys or tests that could be done to reduce risk have been done where possible.</t>
  </si>
  <si>
    <t>Ensure any linked drawings or project-specific ADSs are done and referenced.</t>
  </si>
  <si>
    <t>Ensure all relevant 'General specification of works' have been completed on the two 'works descriptors' sheets.</t>
  </si>
  <si>
    <t>Include both the 'arch elements' and 'M&amp;E elements' sheets and the two 'works descriptors' sheets.</t>
  </si>
  <si>
    <t>Contractors Response (to be filled in by tendering Contractor)</t>
  </si>
  <si>
    <t>During the tender process the Contractor should review the pricing for the refurbishment works and this may be permitted to be adjusted during the pre-construction process if new information arises (e.g. further surveys carried out by the Contractor)</t>
  </si>
  <si>
    <t>[Optional] Compliance Comments (by TA)</t>
  </si>
  <si>
    <t>ARCHITECTURAL ELEMENTS</t>
  </si>
  <si>
    <t>FOR EMPLOYER'S REQUIREMENTS: Scope of Works</t>
  </si>
  <si>
    <t>CONTRACTOR'S RESPONSE (by tendering Contractor as part of CP's)</t>
  </si>
  <si>
    <t>PRICING</t>
  </si>
  <si>
    <t>COMPLIANCE COMMENTS (by TA)</t>
  </si>
  <si>
    <t>Ref.</t>
  </si>
  <si>
    <t>Element heading</t>
  </si>
  <si>
    <t>Element Description</t>
  </si>
  <si>
    <t>Location and/or occurrence</t>
  </si>
  <si>
    <t>Condition Grade and priority</t>
  </si>
  <si>
    <t>Condition [and fitness for purpose) Assessment</t>
  </si>
  <si>
    <t xml:space="preserve">Proposed Works Designation </t>
  </si>
  <si>
    <t>The Contractor shall complete the following Generic Summary of Work Required</t>
  </si>
  <si>
    <t xml:space="preserve">The Contractor shall complete the following Project-specific Work Required </t>
  </si>
  <si>
    <t>Amount: total number or area</t>
  </si>
  <si>
    <t>Further surveys or tests required</t>
  </si>
  <si>
    <t>Contractor Feasibility Proposals</t>
  </si>
  <si>
    <t xml:space="preserve">Value Engineering to Scope Agreed on Site </t>
  </si>
  <si>
    <t>Proposed Compliance Designation</t>
  </si>
  <si>
    <t>ELEMENTAL SPLIT</t>
  </si>
  <si>
    <t>Quantity</t>
  </si>
  <si>
    <t>Unit</t>
  </si>
  <si>
    <t>Rate</t>
  </si>
  <si>
    <t>Total</t>
  </si>
  <si>
    <t>Compliance with Regulations and DfE Employer's Requirements</t>
  </si>
  <si>
    <t>Agreed Compliance Designation</t>
  </si>
  <si>
    <t>Compliance Comments</t>
  </si>
  <si>
    <t xml:space="preserve">TA  comments </t>
  </si>
  <si>
    <t>related info</t>
  </si>
  <si>
    <t>in response to condition need or issue</t>
  </si>
  <si>
    <t>based on designation (DfE standard clause from M&amp;E works descriptors)</t>
  </si>
  <si>
    <t>empty cell to be filled in by DfE</t>
  </si>
  <si>
    <t>based on [name] drwg or ADS</t>
  </si>
  <si>
    <t>automatically inserted from Harmonised Rate Book where available</t>
  </si>
  <si>
    <t>m</t>
  </si>
  <si>
    <t>m²</t>
  </si>
  <si>
    <t>m³</t>
  </si>
  <si>
    <t>nr</t>
  </si>
  <si>
    <t>item</t>
  </si>
  <si>
    <t>explanation</t>
  </si>
  <si>
    <t>from lookup list: Grade A to D, Priority 1 to 3</t>
  </si>
  <si>
    <t>By TA, based on further survey(s), as listed in feasibility study</t>
  </si>
  <si>
    <t>no work, retain, repair, replace or renew</t>
  </si>
  <si>
    <t>description of work, from lookup in arch works descriptors (using headings in DfE Data Survey)</t>
  </si>
  <si>
    <t>from TA design and analysis</t>
  </si>
  <si>
    <t>total number (e.g. of doors) or area (e.g. of roof or walls)</t>
  </si>
  <si>
    <t>where intrusive survey or test needed to clarify risk</t>
  </si>
  <si>
    <t>Overarching elements</t>
  </si>
  <si>
    <t>AR1</t>
  </si>
  <si>
    <t>1.1 Roof Structure</t>
  </si>
  <si>
    <t>Grade B</t>
  </si>
  <si>
    <t>[TA to insert]</t>
  </si>
  <si>
    <t>Replace</t>
  </si>
  <si>
    <t>AR2</t>
  </si>
  <si>
    <t>1.2 Roof Coverings and insulation</t>
  </si>
  <si>
    <t>AR3</t>
  </si>
  <si>
    <t>1.3 Roof Drainage</t>
  </si>
  <si>
    <t>Retain</t>
  </si>
  <si>
    <t>AR4</t>
  </si>
  <si>
    <t>2.1 Floors - structure</t>
  </si>
  <si>
    <t>AR5</t>
  </si>
  <si>
    <t>2.4 Staircases</t>
  </si>
  <si>
    <t>AR6</t>
  </si>
  <si>
    <t>4.1/2 External Walls - frame, structure and external finishes</t>
  </si>
  <si>
    <t>AR7</t>
  </si>
  <si>
    <t>5.1 Internal walls and partitions - structure, glazed screens and sliding/folding partitions</t>
  </si>
  <si>
    <t>AR8</t>
  </si>
  <si>
    <t>Abnormals and additional requirements</t>
  </si>
  <si>
    <t>Room-by-room elements</t>
  </si>
  <si>
    <t>AR9</t>
  </si>
  <si>
    <t>2.3 Floors - screed &amp; finish</t>
  </si>
  <si>
    <t>to be in all spaces where the ADS allocated the floor finish to be ...</t>
  </si>
  <si>
    <t>AR10</t>
  </si>
  <si>
    <t>3 Ceilings</t>
  </si>
  <si>
    <t>[TA to insert, including any period features]</t>
  </si>
  <si>
    <t>AR11</t>
  </si>
  <si>
    <t>4.4 External Windows and doors</t>
  </si>
  <si>
    <t>[TA to insert, with M&amp;E input]</t>
  </si>
  <si>
    <t>AR12</t>
  </si>
  <si>
    <t>4.3 / 5.2 Walls and partitions internal finishes and internal joinery</t>
  </si>
  <si>
    <t>AR13</t>
  </si>
  <si>
    <t>5.3 Internal Doors</t>
  </si>
  <si>
    <t>AR14</t>
  </si>
  <si>
    <t>9 Re-decorations - internal and external walls, windows, doors ceilings and joinery</t>
  </si>
  <si>
    <t>AR15</t>
  </si>
  <si>
    <t>10 Fitted Furniture and Fittings</t>
  </si>
  <si>
    <t>External elements</t>
  </si>
  <si>
    <t>AR16</t>
  </si>
  <si>
    <t>11.1/2: Roads and Car Parks, Paths and Pedestrian paved areas, Play areas</t>
  </si>
  <si>
    <t>none</t>
  </si>
  <si>
    <t>M&amp;E ELEMENTS</t>
  </si>
  <si>
    <t>Generic Summary of Work Required</t>
  </si>
  <si>
    <t xml:space="preserve">Project-specific Work Required </t>
  </si>
  <si>
    <t>description of work, from lookup in M&amp;E works descriptors (using headings in DfE Data Survey)</t>
  </si>
  <si>
    <t>ME1</t>
  </si>
  <si>
    <r>
      <rPr>
        <b/>
        <sz val="10"/>
        <rFont val="Arial"/>
        <family val="2"/>
      </rPr>
      <t>7. Mechanical Services</t>
    </r>
    <r>
      <rPr>
        <sz val="10"/>
        <rFont val="Arial"/>
        <family val="2"/>
      </rPr>
      <t xml:space="preserve">
7.1 Heat source &amp; equipment</t>
    </r>
  </si>
  <si>
    <t>ME2</t>
  </si>
  <si>
    <t>7.3 Hot &amp; Cold Water system and plant, including heat source / calorifiers for heating the water</t>
  </si>
  <si>
    <t>ME3</t>
  </si>
  <si>
    <t>7.4 Gas distribution</t>
  </si>
  <si>
    <t>ME4</t>
  </si>
  <si>
    <t>7.5 Central Mechanical Ventilation / air conditioning plant</t>
  </si>
  <si>
    <t>Renew</t>
  </si>
  <si>
    <t>ME5</t>
  </si>
  <si>
    <t>8 Electrical Services
8.1 Control Gear</t>
  </si>
  <si>
    <t>ME6</t>
  </si>
  <si>
    <t>8.4/5 Alarms, Communications and IT infrastructure</t>
  </si>
  <si>
    <t>ME7</t>
  </si>
  <si>
    <t>8.6 Lifts and Hoists</t>
  </si>
  <si>
    <t>ME8</t>
  </si>
  <si>
    <t>Energy management</t>
  </si>
  <si>
    <t>ME9</t>
  </si>
  <si>
    <t>Abnormals including asbestos</t>
  </si>
  <si>
    <t>ME10</t>
  </si>
  <si>
    <t>6 Sanitary Services</t>
  </si>
  <si>
    <t>ME11</t>
  </si>
  <si>
    <t>7.2 Heating distribution, emitters &amp; controls</t>
  </si>
  <si>
    <t>ME12</t>
  </si>
  <si>
    <t>7.5 Ventilation</t>
  </si>
  <si>
    <t>ME13</t>
  </si>
  <si>
    <t>8.2 Power</t>
  </si>
  <si>
    <t>ME14</t>
  </si>
  <si>
    <t>8.3 Lighting System</t>
  </si>
  <si>
    <t>ME15</t>
  </si>
  <si>
    <t>11.4: Mains services</t>
  </si>
  <si>
    <t>ME16</t>
  </si>
  <si>
    <t>11.7/8: Swimming pools (including hydrotherapy) - structure and plant</t>
  </si>
  <si>
    <t>No work</t>
  </si>
  <si>
    <t>ME17</t>
  </si>
  <si>
    <t>11.9/ 10: drainage - treatment plant and other</t>
  </si>
  <si>
    <t>Department for Education</t>
  </si>
  <si>
    <t>Heavy Refurbishment</t>
  </si>
  <si>
    <t>Heavy Refurb (Listed)</t>
  </si>
  <si>
    <t>School/College:</t>
  </si>
  <si>
    <t>Medium Refurbishment</t>
  </si>
  <si>
    <t>Medium Refurb (Listed)</t>
  </si>
  <si>
    <t>COST PLAN</t>
  </si>
  <si>
    <t>Light Refurbishment</t>
  </si>
  <si>
    <t>Light Refurb (Listed)</t>
  </si>
  <si>
    <t>Total Cost Summary</t>
  </si>
  <si>
    <t>GIFA</t>
  </si>
  <si>
    <t xml:space="preserve">  </t>
  </si>
  <si>
    <t>Element</t>
  </si>
  <si>
    <t>Element Cost £</t>
  </si>
  <si>
    <t>Section Total £</t>
  </si>
  <si>
    <t>Cost per m² £</t>
  </si>
  <si>
    <t>BUILDING WORKS</t>
  </si>
  <si>
    <t>£</t>
  </si>
  <si>
    <t>Populate the green cells below</t>
  </si>
  <si>
    <t>ADJUSTMENT FOR SIZE OF SCHOOL/COLLEGE</t>
  </si>
  <si>
    <t>Price adjustment for GIFA</t>
  </si>
  <si>
    <t>ADJUSTMENT OF RATES TO BE BASE DATED</t>
  </si>
  <si>
    <t>BCIS all in TPI index (base)</t>
  </si>
  <si>
    <t>ADJUSTMENT OF RATES FOR LOCATION FACTOR</t>
  </si>
  <si>
    <t>BCIS all in TPI index for rates in Arch and M&amp;E</t>
  </si>
  <si>
    <t xml:space="preserve"> </t>
  </si>
  <si>
    <t>BCIS location factor</t>
  </si>
  <si>
    <t>SUB TOTAL at Base Index and Base Location</t>
  </si>
  <si>
    <t>weeks</t>
  </si>
  <si>
    <t>Prelims cost / week</t>
  </si>
  <si>
    <t>MAIN CONTRACTOR'S PRELIMINARIES</t>
  </si>
  <si>
    <t>OH&amp;P Percentage</t>
  </si>
  <si>
    <t>SUB TOTAL: BUILDING WORKS (including main</t>
  </si>
  <si>
    <t>contractor's preliminaries)</t>
  </si>
  <si>
    <t>Contingency percentage</t>
  </si>
  <si>
    <t>DESIGN FEES included on front sheet</t>
  </si>
  <si>
    <t>SUB TOTAL</t>
  </si>
  <si>
    <t xml:space="preserve">OVERHEADS AND PROFIT </t>
  </si>
  <si>
    <t>CONTINGENCY</t>
  </si>
  <si>
    <t>FUNDING LIMIT (excluding VAT assessment)</t>
  </si>
  <si>
    <t>Elemental Cost Summary</t>
  </si>
  <si>
    <t>Building Works</t>
  </si>
  <si>
    <t>SUBSTRUCTURE</t>
  </si>
  <si>
    <t>1.1 - 1.4</t>
  </si>
  <si>
    <t>Substructure</t>
  </si>
  <si>
    <t>Total Substructure</t>
  </si>
  <si>
    <t>SUPERSTRUCTURE</t>
  </si>
  <si>
    <t>Frame</t>
  </si>
  <si>
    <t>Upper Floors</t>
  </si>
  <si>
    <t>Roof</t>
  </si>
  <si>
    <t>Stairs and Ramps</t>
  </si>
  <si>
    <t>External Walls</t>
  </si>
  <si>
    <t>Windows and External Doors</t>
  </si>
  <si>
    <t>Internal Walls and Partitions</t>
  </si>
  <si>
    <t>Internal Doors</t>
  </si>
  <si>
    <t>Total Superstructure</t>
  </si>
  <si>
    <t>INTERNAL FINISHES</t>
  </si>
  <si>
    <t>Wall Finishes</t>
  </si>
  <si>
    <t>Floor Finishes</t>
  </si>
  <si>
    <t>Ceiling Finishes</t>
  </si>
  <si>
    <t>Total Internal Finishes</t>
  </si>
  <si>
    <t>FITTINGS, FURNISHINGS AND EQUIPMENT</t>
  </si>
  <si>
    <t>4.1 - 4.4</t>
  </si>
  <si>
    <t>Fittings, Furnishings and Equipment</t>
  </si>
  <si>
    <t>Total Fittings, Furnishings and Equipment</t>
  </si>
  <si>
    <t>SERVICES</t>
  </si>
  <si>
    <t>Mechanical &amp; Electrcial Services</t>
  </si>
  <si>
    <t>5.2</t>
  </si>
  <si>
    <t>Builder's Work in Connection with Services</t>
  </si>
  <si>
    <t>Total Services</t>
  </si>
  <si>
    <t>COMPLETE BUILDINGS AND BUILDING UNITS</t>
  </si>
  <si>
    <t>Complete Buildings and Building Units</t>
  </si>
  <si>
    <t>Total Complete Buildings and Building Units</t>
  </si>
  <si>
    <t>EXTERNAL WORKS</t>
  </si>
  <si>
    <t>External Works</t>
  </si>
  <si>
    <t>Total External Works</t>
  </si>
  <si>
    <t>SUB TOTAL: BUILDING WORKS</t>
  </si>
  <si>
    <t>Total checks</t>
  </si>
  <si>
    <t>DfE OS REQUIREMENTS</t>
  </si>
  <si>
    <t>ARCHITECTURAL WORKS DESCRIPTORS</t>
  </si>
  <si>
    <t>Works</t>
  </si>
  <si>
    <t>-</t>
  </si>
  <si>
    <t>Repair</t>
  </si>
  <si>
    <t>Typical Defect</t>
  </si>
  <si>
    <t>amount measured in:</t>
  </si>
  <si>
    <t>Grade D</t>
  </si>
  <si>
    <t>Grade C</t>
  </si>
  <si>
    <t>Grade A</t>
  </si>
  <si>
    <t>None</t>
  </si>
  <si>
    <t>ROOFS</t>
  </si>
  <si>
    <t>ROOF STRUCTURE</t>
  </si>
  <si>
    <t>General specification of works</t>
  </si>
  <si>
    <t>m2</t>
  </si>
  <si>
    <t xml:space="preserve">Renewal of roof structure, designed to be suitable for the structural loading of the roofing and potential snow-loading. 
To comply with all relevant clauses from Annex 2C: External Fabric and from 2.5 to 2.14 in the GDB.
</t>
  </si>
  <si>
    <t xml:space="preserve">Partial replacement of and/or major repairs to roof structure, designed to be suitable for the structural loading of the roofing and potential snow-loading. 
To comply with all relevant OS GDB clauses from Annex 2C: External Fabric and 2.5 to 2.14 in the GDB.
</t>
  </si>
  <si>
    <t xml:space="preserve">Isolated repairs to roof structure, to ensure it is suitable for the structural loading of the roofing and potential snow-loading. 
See project-specific drawing.
Overall performance after repair to be at least as good as that of the existing provision.
</t>
  </si>
  <si>
    <t>Existing roof structure retained. No works required unless needed in order to complete other Works which form part of this project. Overall performance to be no worse than the existing performance.</t>
  </si>
  <si>
    <t>No works required</t>
  </si>
  <si>
    <t>ROOF COVERINGS, ROOFLIGHTS AND INSULATION</t>
  </si>
  <si>
    <t xml:space="preserve">New or renewed rooflights and/or roof covering, including new insulation, fascia's, flashing where necessary, renewed upstands where required, raised to satisfy insulation where required, to satisfy the drainage system used. 
To comply with all relevant clauses from Annex 2C: External Fabric and 2.5 to 2.14 in the GDB.  
</t>
  </si>
  <si>
    <t>Partial replacement of and/or major repairs to existing rooflights and/or roof covering, excluding existing insulation, including fascia's, flashing and details where necessary.
To comply with all relevant clauses from Annex 2C: External Fabric and 2.5 to 2.14 in the GDB, where possible.</t>
  </si>
  <si>
    <t>Isolated repairs to rooflights and/or roof covering, fascia's, flashing and details where necessary, to match existing. 
See project-specific drawing.
Overall performance after repair shall be at least as good as that of the existing provision.</t>
  </si>
  <si>
    <t>Existing roof coverings and associated flashing etc. retained. No works required unless needed in order to complete other Works which form part of this project. Overall performance to be no worse than the existing performance.</t>
  </si>
  <si>
    <t>ROOF DRAINAGE</t>
  </si>
  <si>
    <t>New or renewed guttering and rainwater pipes, including fittings, detailed, designed and arranged to suit the existing facade and type of roof. 
To comply with all relevant clauses from Annex 2C: External Fabric and 2.5 to 2.14 in the GDB.</t>
  </si>
  <si>
    <t>Partial replacement of and/or major repairs to guttering and rainwater pipes, arranged as existing, detailed, designed and arranged to suit the existing facade and type of roof. 
To comply with all relevant clauses from Annex 2C: External Fabric and 2.5 to 2.14 in the GDB, where possible.</t>
  </si>
  <si>
    <t>Existing guttering and rainwater pipes repaired. Any repairs detailed and arranged to match location and design of existing. 
See project-specific drawing.
Overall performance after repair to be at least as good as that of the existing provision.</t>
  </si>
  <si>
    <t>Existing guttering and rainwater pipes retained. No works required unless needed in order to complete other Works which form part of this project. Overall performance to be no worse than the existing performance.</t>
  </si>
  <si>
    <t>FLOORS AND STAIRS</t>
  </si>
  <si>
    <t>FLOORS - STRUCTURE</t>
  </si>
  <si>
    <t xml:space="preserve">New or renewed floor structure, designed to be suitable for the structural loading of the floor and potential activities in the room. 
To comply with all relevant clauses from Annex 2D: Internal Elements and Finishes and 2.5 to 2.14 in the GDB, where possible. 
</t>
  </si>
  <si>
    <t xml:space="preserve">Partial replacement of and/or major repairs to floor structure, designed to be suitable for the structural loading of the floor and potential activities in the room. 
To comply with all relevant clauses from Annex 2D: Internal Elements and Finishes and 2.5 to 2.14 in the GDB, where possible.
</t>
  </si>
  <si>
    <t xml:space="preserve">Isolated repairs to existing floor structure, to ensure it is suitable for the structural loading of the floor. 
See project-specific drawing.
Overall performance after repair to be at least as good as that of the existing provision.
</t>
  </si>
  <si>
    <t>Existing floor structure retained. No works required unless needed in order to complete other Works which form part of this project. Overall performance to be no worse than the existing performance.</t>
  </si>
  <si>
    <t>FLOORS - SCREED &amp; FINISH</t>
  </si>
  <si>
    <t>New or renewed floor finish, including any underlay or repair to substrate or screed required, to be as set out in the Technical Annexes for floor finish, to the code required in the ADS. 
To comply with all relevant clauses from Annex 2D: Internal Elements and Finishes and 2.5 to 2.14 in the GDB.</t>
  </si>
  <si>
    <t>Partial replacement of and/or major repairs to floor finish, including any underlay, similar to existing, to be as set out in the Technical Annexes for floor finish, to the code required in the ADS.
To comply with all relevant clauses from Annex 2D: Internal Elements and Finishes and 2.5 to 2.14 in the GDB, where possible.</t>
  </si>
  <si>
    <t xml:space="preserve">Isolated repairs to existing floor finishes, including any underlay, thresholds or similar where necessary, to match existing.
See project-specific drawing.  
Overall performance after repair to be at least as good as that of the existing provision.
</t>
  </si>
  <si>
    <t>Existing floor finishes and associated thresholds etc. retained. No works required unless needed in order to complete other Works which form part of this project. Overall performance to be no worse than the existing performance.</t>
  </si>
  <si>
    <t>2.4-6</t>
  </si>
  <si>
    <t xml:space="preserve">STAIRCASES </t>
  </si>
  <si>
    <t xml:space="preserve">New or renewed staircase structure, balustrades and/or floor finish, designed to be suitable for the structural loading, dimensions of adjacent floors and fire regulation compliance. 
To comply with all relevant clauses from Annex 2D: Internal Elements and Finishes and 2.5 to 2.14 in the GDB, in particular 2.6.5.
</t>
  </si>
  <si>
    <t>Partial replacement of and/or or major repairs to existing staircase structure, balustrades and/or floor finish, designed to be suitable for the structural loading, dimensions of adjacent floors and fire regulation compliance. 
To comply with all relevant clauses from Annex 2D: Internal Elements and Finishes and 2.5 to 2.14 in the GDB, in particular 2.6.5, where possible.</t>
  </si>
  <si>
    <t xml:space="preserve">Isolated repairs to existing staircase structure, balustrades and/or floor finish, to ensure it is suitable for the structural loading and dimensions of adjacent floors. 
See project-specific drawing.
Overall performance after repair to be at least as good as that of the existing provision.
</t>
  </si>
  <si>
    <t>Existing staircase structure, balustrades and floor finish retained. No works required unless needed in order to complete other Works which form part of this project. Overall performance to be no worse than the existing performance.</t>
  </si>
  <si>
    <t>CEILINGS</t>
  </si>
  <si>
    <t>CEILINGS GENERALLY</t>
  </si>
  <si>
    <t>New or renewed ceiling, including any structure required, to be as set out in the Technical Annexes for ceiling finish, to the code required in the ADS. 
To comply with all relevant clauses from Annex 2D: Internal Elements and Finishes and 2.5 to 2.14 in the GDB, including requirements for reverberation time.</t>
  </si>
  <si>
    <t>Partial replacement of and/or major repairs to ceiling, to match existing, to be as set out in the Technical Annexes for ceiling finish, to the code required in the ADS. 
To comply with all relevant clauses from Annex 2D: Internal Elements and Finishes and 2.5 to 2.14 in the GDB, including requirements for reverberation time, where possible.</t>
  </si>
  <si>
    <t xml:space="preserve">Isolated repairs to ceilings, including any structure or similar where necessary, to match existing. 
See project-specific drawing.
Overall performance after repair to be at least as good as that of the existing provision.
</t>
  </si>
  <si>
    <t>Existing ceilings and associated cornices, coving or edging retained. No works required unless needed in order to complete other Works which form part of this project. Overall performance to be no worse than the existing performance.</t>
  </si>
  <si>
    <t>EXTERNAL WALLS, WINDOWS &amp; DOORS</t>
  </si>
  <si>
    <t>4.1/2</t>
  </si>
  <si>
    <t>WALLS - FRAME, STRUCTURE AND EXTERNAL FINISHES</t>
  </si>
  <si>
    <t>New or renewed external wall structure and/or external lining or finish, designed to be suitable for the structural loading required and weather-proof. Careful demolition and removal of any redundant existing material, disposal, repointing and making good where exposed. 
To comply with all relevant clauses from Annex 2C and 2.5 to 2.14 in the GDB, in particular 2.5.3 and 2.5.4.</t>
  </si>
  <si>
    <t>Partial replacement of and/or major repairs to existing external wall structure and/or external lining or finish, designed to be suitable for the structural loading required and weather-proof. Careful demolition and removal of any redundant existing material, disposal, repointing and making good where exposed. 
To comply with all relevant clauses from Annex 2C and 2.5 to 2.14 in the GDB, in particular 2.5.3 and 2.5.4, where possible.</t>
  </si>
  <si>
    <t xml:space="preserve">Isolated repairs to existing external wall structure and/or external lining or finish, to ensure it is suitable for the structural loading required and weather-proof. Careful removal of any redundant existing material, disposal, repointing and making good where exposed. 
See project-specific drawing.
Overall performance after repair to be at least as good as that of the existing provision.
</t>
  </si>
  <si>
    <t>Existing external wall and external finish retained. No works required unless needed in order to complete other Works which form part of this project. Overall performance to be no worse than the existing performance.</t>
  </si>
  <si>
    <t>4.3/5.2</t>
  </si>
  <si>
    <t>WALLS - INTERNAL FINISHES AND JOINERY</t>
  </si>
  <si>
    <t>New or renewed internal wall finish to walls in a space, and/or internal joinery, including any repairs required. Finish to be as set out in the Technical Annexes for wall finish, to the code required in the ADS. 
To comply with all relevant clauses from Annex 2D: Internal Elements and Finishes and 2.5 to 2.14 in the GDB, including requirements for reverberation time.</t>
  </si>
  <si>
    <t>Partial replacement of and/or major repairs to internal wall finish and/or joinery, to match existing. Finish to be as set out in the Technical Annexes for wall finish, to the code required in the ADS. 
To comply with all relevant clauses from Annex 2D: Internal Elements and Finishes and 2.5 to 2.14 in the  GDB, including requirements for reverberation time, where possible.</t>
  </si>
  <si>
    <t xml:space="preserve">Isolated repairs to internal wall finish and/or internal joinery, including any structure or similar where necessary, to match existing. 
See project-specific drawing. 
Overall performance after repair to be at least as good as that of the existing provision.
</t>
  </si>
  <si>
    <t>Existing internal wall finish and/or internal joinery retained. No works required unless needed in order to complete other Works which form part of this project. Overall performance to be no worse than the existing performance.</t>
  </si>
  <si>
    <t>EXTERNAL WINDOWS AND DOORS</t>
  </si>
  <si>
    <t>New or renewed external windows and/or doors including all frames, sub-structure, door leaf's, glazing, accessories and ironmongery, to be designed to provide the appropriate daylight and natural ventilation. Removal of existing materials, disposal and making good where required. Temporary scaffold as required.
To comply with all relevant clauses from Annex 2C and 2.5 to 2.14 in the  GDB. , in particular 2.5.4 and requirements for daylight and ventilation.</t>
  </si>
  <si>
    <t>Partial replacement of and/or major repairs to external windows and/or door leaf's, frames, glazing and/or ironmongery, to match existing, to be designed to provide as good or better daylight and natural ventilation, up to requirements of OS. Removal of any redundant material, disposal and making good where required. Temporary scaffold as required.
To comply with all relevant clauses from Annex 2C and 2.5 to 2.14 in the GDB, in particular 2.5.4, where possible, matching existing acoustic and fire standards.</t>
  </si>
  <si>
    <t>Isolated repairs to external windows and/or doorsets and/or ironmongery, to match existing. 
See project-specific drawing.
Overall performance after repair, including daylight and natural ventilation, to be at least as good as that of the existing provision.</t>
  </si>
  <si>
    <t>Existing external windows and/or doors retained. No works required unless needed in order to complete other Works which form part of this project. Overall performance to be no worse than the existing performance.</t>
  </si>
  <si>
    <t>INTERNAL WALLS AND DOORS</t>
  </si>
  <si>
    <t>INTERNAL WALLS AND PARTITIONS - STRUCTURE, GLAZED SCREENS AND SLIDING/FOLDING PARTITIONS</t>
  </si>
  <si>
    <t>New or renewed internal or partition wall structure, glazed screen and/or sliding/folding partition, designed to be suitable for the structural loading required, including pattressing where required. 
To comply with all relevant clauses from Annex 2D: Internal Elements and Finishes and 2.5 to 2.14 in the GDB including acoustic insulation to BB93.</t>
  </si>
  <si>
    <t>Partial replacement of and/or major repairs to existing internal wall structure, glazed screen and/or sliding/folding partition, designed to be suitable for the structural loading required. 
To comply with all relevant clauses from Annex 2D: Internal Elements and Finishes and 2.5 to 2.14 in the GDB, including acoustic insulation to BB93, where possible.</t>
  </si>
  <si>
    <t xml:space="preserve">Isolated repairs to existing internal wall, glazed screen and/or sliding/folding partition, to ensure it is suitable for the structural loading required. 
See project-specific drawing.
Overall performance after repair to be at least as good as that of the existing provision.
</t>
  </si>
  <si>
    <t>Existing internal wall, glazed screen or sliding/ folding partition retained. No works required unless needed in order to complete other Works which form part of this project. Overall performance to be no worse than the existing performance.</t>
  </si>
  <si>
    <t>INTERNAL DOORS</t>
  </si>
  <si>
    <t>New or renewed internal doorset, including frame, door leaf and ironmongery, to be as set out in the Technical Annexes for doorset, to the code required in the ADS. 
To comply with all relevant clauses from Annex 2D: Internal Elements and Finishes and 2.5 to 2.14 in the  GDB, including requirements for acoustic insulation as BB93.</t>
  </si>
  <si>
    <t>Partial replacement of and/or major repairs to internal door frame, door leaf and/or ironmongery, to match existing, to be as set out in the Technical Annexes for doorset where possible, to the code required in the ADS. 
To comply with all relevant clauses from Annex 2D: Internal Elements and Finishes and 2.5 to 2.14 in the GDB, where possible, matching existing acoustic and fire standards.</t>
  </si>
  <si>
    <t>Isolated repairs to internal door frame, door leaf and/or ironmongery, to match existing. 
See project-specific drawing.
Overall performance after repair to be at least as good as that of the existing provision.</t>
  </si>
  <si>
    <t>Existing internal doors retained. No works required unless needed in order to complete other Works which form part of this project. Overall performance to be no worse than the existing performance.</t>
  </si>
  <si>
    <t>REDECORATION</t>
  </si>
  <si>
    <t>9.1-5</t>
  </si>
  <si>
    <t>INTERNAL AND EXTERNAL DECORATION - WALLS, CEILINGS, WINDOWS, DOORS ETC</t>
  </si>
  <si>
    <t xml:space="preserve">Complete redecoration of new or replaced walls, doors, windows, ceilings or fittings, including suitable preparation, primer, undercoats and top coat. Matching adjacent existing decoration and making good where required. 
To comply with all relevant clauses from Annex 2C and Annex 2D and 2.5 to 2.14 in the GDB.
</t>
  </si>
  <si>
    <t>Complete redecoration of existing walls, doors, windows, ceilings or fittings, including preparation to make good existing base, primer and undercoats where required and top coat. Matching existing. Removal of existing decoration, disposal and making good where required.
To comply with all relevant clauses from Annex 2C and Annex 2D and the GDB 2.5 to  2.14, where possible.</t>
  </si>
  <si>
    <t xml:space="preserve">Isolated areas of decoration required, including making existing base-coat good, undercoat where required and top coat, to match existing. Removal of existing decoration, disposal and making good where required.
See project-specific drawing.
Overall performance after repair to be at least as good as that of the existing provision.
</t>
  </si>
  <si>
    <r>
      <t xml:space="preserve">Existing decoration retained. </t>
    </r>
    <r>
      <rPr>
        <sz val="11"/>
        <rFont val="Calibri"/>
        <family val="2"/>
      </rPr>
      <t>No works required unless needed in order to complete other Works which form part of this project. Overall performance to be no worse than the existing performance.</t>
    </r>
  </si>
  <si>
    <t>FITTED FURNITURE AND FITTINGS</t>
  </si>
  <si>
    <t>GENERALLY</t>
  </si>
  <si>
    <t>New or renewed curtains, blinds and/or Group 1 fittings, furniture and equipment, including any sub-structure or framing and all waste and plumbing associated with the sinks or catering equipment, to be as set out in Annex 3: FF&amp;E, to the code listed in the ADS. 
To comply with all relevant clauses from Annex 3: FF&amp;E and Section 3 of the GDB.</t>
  </si>
  <si>
    <t>Partial replacement of and/or major repairs to existing curtains, blinds and/or Group 1 fittings, furniture and equipment, using existing sub-structure or framing and/or waste and plumbing, to be as set out in Annex 3: FF&amp;E where possible, to the code listed in the ADS. 
To comply with all relevant clauses from Annex 3: FF&amp;E and Section 3 of the GDB, where possible, matching existing dimensions and location.</t>
  </si>
  <si>
    <t>Isolated repairs to existing curtains, blinds and/or Group 1 fittings, furniture and equipment, to match existing. 
See project-specific drawing. 
Overall performance after repair to be at least as good as that of the existing provision.</t>
  </si>
  <si>
    <r>
      <t xml:space="preserve">Existing Group 1 fittings, furniture and equipment retained. </t>
    </r>
    <r>
      <rPr>
        <sz val="11"/>
        <rFont val="Calibri"/>
        <family val="2"/>
      </rPr>
      <t>No works required unless needed in order to complete other Works which form part of this project. Overall performance to be no worse than the existing performance.</t>
    </r>
  </si>
  <si>
    <t>EXTERNAL AREAS</t>
  </si>
  <si>
    <t xml:space="preserve">11.1/2 </t>
  </si>
  <si>
    <t>ROADS AND CAR PARKS, PATHS AND PEDESTRIAN PAVED AREAS, PLAY AREAS</t>
  </si>
  <si>
    <t>New or renewed hard paved area and sub-base structure and finish, designed to be suitable for the structural loading required, weather resistant and well-drained. 
To comply with all relevant clauses from Annex 2B: External Spaces and 2.5 to 2.14 in the GDB.</t>
  </si>
  <si>
    <t>Partial replacement of and/or major repairs to existing hard paved area and/or sub-base structure and finish, designed to be suitable for the structural loading required, weather resistant and well-drained. 
To comply with all relevant clauses from Annex 2B: External Spaces and 2.5 to 2.14 in the GDB, where possible.</t>
  </si>
  <si>
    <t xml:space="preserve">Isolated repairs to existing hard paved area, to ensure it is as good or better than existing in terms of structural loading and drainage, including sub-structure and finish. 
See project-specific drawing.
Overall performance after repair to be at least as good as that of the existing provision.
</t>
  </si>
  <si>
    <t>Existing hard paved area retained. No works required unless needed in order to complete other Works which form part of this project. Overall performance to be no worse than the existing performance.</t>
  </si>
  <si>
    <t>M&amp;E WORKS DESCRIPTORS</t>
  </si>
  <si>
    <t>SANITARY SERVICES</t>
  </si>
  <si>
    <t>SANITARY SERVICES GENERALLY</t>
  </si>
  <si>
    <t>New or renewed sanitary fittings and/or waste and plumbing services to be as set out in the ADS. Disconnection, isolation, removal and disposal of any redundant fittings and making good where required.
To comply with all relevant clauses from Technical Annex 2A: Sanitaryware and 2.6.10 - 2.6.11 in the GDB.</t>
  </si>
  <si>
    <t>Replacement of sanitary fittings and connections, as set out in the ADS, and repairs to existing waste and/or plumbing services, to match existing. 
Fittings and components to comply with all relevant clauses from Technical Annex 2A: Sanitaryware and 2.6.10 - 2.6.11 in the GDB where possible, matching existing dimensions and location.
Performance of the existing system shall be improved as far as practically possible, within the limits of the works being undertaken, to match the requirements of the relevant clauses of the OS.</t>
  </si>
  <si>
    <t>Isolated repairs to sanitary fittings and services, to match existing. Disconnection, isolation, removal and disposal of any redundant fittings and making good where required.
See project-specific drawing.
Overall performance after repair to be at least as good as that of the existing provision.
Individual fittings and components shall be in compliance with OS GDB clause 2.6.10, 2.6.11 and Technical Annex 2A, within the limits of the works being undertaken.</t>
  </si>
  <si>
    <t>Existing sanitary fittings and services retained. No works required unless needed in order to complete other Works which form part of this project. Overall performance to be no worse than the existing performance.</t>
  </si>
  <si>
    <t>MECHANICAL SERVICES</t>
  </si>
  <si>
    <t>HEAT SOURCE &amp; EQUIPMENT</t>
  </si>
  <si>
    <t xml:space="preserve">New or renewed heat source, tanks, flues, pressurisation unit and/or related equipment and services, designed to be suitable for the heating requirements of the building. 
To comply with all relevant clauses from Annex 2F: Mechanical Services and Public Health Engineering and 2.5 to 2.14 in the GDB.
</t>
  </si>
  <si>
    <t xml:space="preserve">Replacement of or major repairs to heat source, tanks, flues, pressurisation unit and/or related equipment and services, designed to be suitable for the heating requirements of the building. 
To comply with all relevant clauses from Annex 2F: Mechanical Services and Public Health Engineering and 2.5 to 2.14 in the GDB, where possible.
</t>
  </si>
  <si>
    <t xml:space="preserve">Isolated repairs to existing heat source, tanks, flues, pressurisation unit or related equipment and services, to ensure it is suitable for the heating requirements of the building. 
See project-specific drawing.
Overall performance after repair to be at least as good as that of the existing provision.
</t>
  </si>
  <si>
    <t>Existing heat source, tanks and related services retained. No works required unless needed in order to complete other Works which form part of this project. Overall performance to be no worse than the existing performance.</t>
  </si>
  <si>
    <r>
      <t xml:space="preserve">HEATING DISTRIBUTION, </t>
    </r>
    <r>
      <rPr>
        <b/>
        <sz val="11"/>
        <rFont val="Calibri"/>
        <family val="2"/>
      </rPr>
      <t>EMITTERS &amp; CONTROLS</t>
    </r>
  </si>
  <si>
    <t>New or renewed heating emitters, radiators, pumps, valves, controls and/or distribution to a space, including any connection to existing systems required, to be as set out in Annex 2F for thermal comfort, to the code required in the ADS. 
To comply with all relevant clauses from Annex 2F: Mechanical Services and Public Health Engineering and 2.5 to 2.14 in the GDB.</t>
  </si>
  <si>
    <t>Replacement of heating emitters, radiators, pumps, valves and/or controls, and connections and repairs to existing distribution services to a space, to be as set out in Annex 2F for thermal comfort, to the code required in the ADS. 
Fittings and components to comply with all relevant clauses from Annex 2F: Mechanical Services and Public Health Engineering and 2.5 to 2.14 in the GDB, where possible.
Performance of the existing system shall be improved as far as practically possible, within the limits of the works being undertaken, to match the requirements of the relevant clauses of the OS.</t>
  </si>
  <si>
    <t>Isolated repairs to existing heating emitters, radiators, pumps, valves, controls or distribution pipework in a space, to match existing. 
See project-specific drawing.
Overall performance after repair to be at least as good as that of the existing provision.
Individual fittings and components shall be in compliance with OS GDB clause 2.8 and 2.9 and Annex 2F, within the limits of the works being undertaken.</t>
  </si>
  <si>
    <t>Existing heat emitters, controls and distribution to a space retained. No works required unless needed in order to complete other Works which form part of this project. Overall performance to be no worse than the existing performance.</t>
  </si>
  <si>
    <r>
      <t xml:space="preserve">HOT &amp; COLD WATER </t>
    </r>
    <r>
      <rPr>
        <b/>
        <sz val="11"/>
        <rFont val="Calibri"/>
        <family val="2"/>
      </rPr>
      <t>SYSTEM - INCLUDING HEAT SOURCE / CALORFIERS FOR HEATING THE WATER</t>
    </r>
  </si>
  <si>
    <t xml:space="preserve">New or renewed hot and cold water supply and/or associated works including pipework, cylinder, pumps and storage tanks, designed to be suitable for the relevant requirements of the building. 
To comply with all relevant clauses from Annex 2F: Mechanical Services and Public Health Engineering and 2.5 to 2.14 in the GDB.
</t>
  </si>
  <si>
    <t xml:space="preserve">Replacement of or major repairs to hot and cold water supply and/or associated works including pipework, cylinder, pumps and storage tanks, designed to be suitable for the relevant requirements of the building. 
To comply with all relevant clauses from Annex 2F: Mechanical Services and Public Health Engineering and 2.5 to 2.14 in the GDB, where possible.
</t>
  </si>
  <si>
    <t xml:space="preserve">Isolated repairs to existing hot and cold water supply or associated works including pipework, cylinder, pumps or storage tanks, to ensure it is suitable for the relevant requirements of the building. 
See project-specific drawing.
Overall performance after repair to be at least as good as that of the existing provision.
</t>
  </si>
  <si>
    <t>Existing hot and cold water supply and distribution pipework retained. No works required unless needed in order to complete other Works which form part of this project. Overall performance to be no worse than the existing performance.</t>
  </si>
  <si>
    <t>GAS DISTRIBUTION</t>
  </si>
  <si>
    <t xml:space="preserve">New or renewed gas distribution pipework and associated valves, governors and fittings, designed to be suitable for the relevant requirements of the building. 
To comply with all relevant clauses from Annex 2F: Mechanical Services and Public Health Engineering and 2.5 to 2.14 in the GDB.
</t>
  </si>
  <si>
    <t xml:space="preserve">Replacement of or major repairs to gas distribution pipework and associated valves, governors and fittings, designed to be suitable for the relevant requirements of the building. 
To comply with all relevant clauses from Annex 2F: Mechanical Services and Public Health Engineering and 2.5 to 2.14 in the GDB, where possible.
All necessary safety features to comply with the OS to be undertaken.
</t>
  </si>
  <si>
    <t xml:space="preserve">Isolated repairs to existing gas distribution pipework or associated valves, governors and fittings, to ensure it is suitable for the relevant requirements of the building. 
See project-specific drawing.
Overall performance after repair to be at least as good as that of the existing provision.
</t>
  </si>
  <si>
    <t>Existing gas distribution pipework and valves retained. No works required unless needed in order to complete other Works which form part of this project. Overall performance to be no worse than the existing performance.</t>
  </si>
  <si>
    <t xml:space="preserve">
</t>
  </si>
  <si>
    <t>MECHANICAL VENTILATION / AIR CONDITIONING - IF PROVIDED</t>
  </si>
  <si>
    <t>New or renewed mechanical ventilation and/or extract in a space and/or associated works including controls, fans, ductwork, grilles and specialist extract systems, to be as set out in the Annex 2F, to the code required in the ADS. 
To comply with all relevant clauses from Annex 2F: Mechanical Services and Public Health Engineering and 2.5 to 2.14 in the GDB.</t>
  </si>
  <si>
    <t>Replacement of or major repairs to mechanical ventilation and/or extract in a space and/or associated works including controls, fans, ductwork, grilles and specialist extract systems, including any connection to existing systems required, to be as set out in Annex 2F, to the code required in the ADS. 
Fittings and components to comply with all relevant clauses from Annex 2F and 2.5 to 2.14 in the GDB, where possible.
Performance of the existing system shall be improved as far as practically possible, within the limits of the works being undertaken, to match the requirements of the relevant clauses of the OS.</t>
  </si>
  <si>
    <t>Isolated repairs to existing mechanical ventilation and/or extract in a space or associated works including controls, fans, ductwork, grilles and specialist extract systems, to match existing. 
See project-specific drawing.
Overall performance after repair to be at least as good as that of the existing provision.
Individual fittings and components shall be in compliance with OS GDB clause 2.9.3 and Annex 2F, within the limits of the works being undertaken.</t>
  </si>
  <si>
    <t>Existing mechanical ventilation or extract and controls retained. No works required unless needed in order to complete other Works which form part of this project. Overall performance to be no worse than the existing performance.</t>
  </si>
  <si>
    <t>ELECTRICAL SERVICES</t>
  </si>
  <si>
    <t>CONTROL GEAR - Main Switchboard and LV Distribution</t>
  </si>
  <si>
    <t xml:space="preserve">New or renewed electrical control gear, designed to be suitable for the relevant requirements of the building. 
To comply with all relevant clauses from Annex 2I: Controls and 2.5 to 2.14 in the GDB. 
</t>
  </si>
  <si>
    <t xml:space="preserve">Replacement of or electrical control gear, designed to be suitable for the relevant requirements of the building. 
To comply with all relevant clauses from Annex 2I: Controls and 2.5 to 2.14 in the GDB, where possible.
</t>
  </si>
  <si>
    <t xml:space="preserve">Isolated repairs to existing electrical control gear, to ensure it is suitable for the relevant requirements of the building. 
See project-specific drawing.
Overall performance after repair to be at least as good as that of the existing provision.
</t>
  </si>
  <si>
    <t>Existing electrical control gear retained. No works required unless needed in order to complete other Works which form part of this project. Overall performance to be no worse than the existing performance.</t>
  </si>
  <si>
    <t>POWER</t>
  </si>
  <si>
    <t>New or renewed power installation in a space, including new fittings and/or cabling back to new distribution board, and connection to existing supply, to be as set out in Annex 2G, to the code required in the ADS. 
To comply with all relevant clauses from Annex 2G: Electrical Services, Communications, Fire and Security Systems and 2.5 to 2.14 in the GDB.</t>
  </si>
  <si>
    <t>Replacement of or major repairs to power installation in a space, including any connection to existing systems required, to be as set out in Annex 2G, to the code required in the ADS. 
Fittings and components to comply with all relevant clauses from Annex 2G: Electrical Services, Communications, Fire and Security Systems and 2.5 to 2.14 in the GDB, where possible.
Performance of the existing system shall be improved as far as practically possible, within the limits of the works being undertaken, to match the requirements of the relevant clauses of Annex 2G.</t>
  </si>
  <si>
    <t>Isolated repairs to existing power installation in a space, to match existing. 
See project-specific drawing.
Overall performance after repair to be at least as good as that of the existing provision.
Individual fittings and components shall be in compliance with Annex 2G, within the limits of the works being undertaken.</t>
  </si>
  <si>
    <t>Existing power installation in a space retained. No works required unless needed in order to complete other Works which form part of this project. Overall performance to be no worse than the existing performance.</t>
  </si>
  <si>
    <r>
      <t xml:space="preserve">LIGHTING </t>
    </r>
    <r>
      <rPr>
        <b/>
        <sz val="11"/>
        <rFont val="Calibri"/>
        <family val="2"/>
      </rPr>
      <t>SYSTEM</t>
    </r>
  </si>
  <si>
    <t>New or renewed lighting installation in a space, in particular new fittings, controls and/or cabling back to new distribution board, and connection to existing supply, to be as set out in the Annex 2E, to the code required in the ADS.
To comply with all relevant clauses from Annex 2E: Daylight and Electric Lighting and 2.5 to 2.14 in the GDB.</t>
  </si>
  <si>
    <t xml:space="preserve">Replacement of or major repairs to luminaires in a space and repairs to existing systems required, to be as set out in Annex 2E, to the code required in the ADS. 
Fittings and components to comply with all relevant clauses from Annex 2E: Daylight and Electric Lighting and 2.5 to 2.14 in the GDB, where possible.
Performance of the existing system shall be improved as far as practically possible, within the limits of the works being undertaken, to match the requirements of the relevant clauses of Annex 2E.
</t>
  </si>
  <si>
    <t xml:space="preserve">Isolated repairs to existing luminaires, controls or lighting cabling. 
See project-specific drawing.
Overall performance after repair to be at least as good as that of the existing provision.
Individual fittings and components shall be in compliance with Annex 2E, within the limits of the works being undertaken.
</t>
  </si>
  <si>
    <t>Existing lighting installation in a space retained. No works required unless needed in order to complete other Works which form part of this project. Overall performance to be no worse than the existing performance.</t>
  </si>
  <si>
    <t>8.4/5</t>
  </si>
  <si>
    <t>ALARMS, SECURITY, COMMUNICATIONS AND IT INFRASTRUCTURE</t>
  </si>
  <si>
    <t xml:space="preserve">New or renewed alarm installation, communications system and/or IT infrastructure and/or associated works including fire alarm equipment and cabling, security CCTV, access control and intruder alarm cabling, PA systems, IT racking and servers, designed to be suitable for the relevant requirements of the building and the ICT Solution Summary. 
To comply with all relevant clauses from Annex 2G: Electrical Services, Communications, Fire and Security Systems and 2.5 to 2.14 in the GDB, including section 4.
</t>
  </si>
  <si>
    <t xml:space="preserve">Replacement of or major repairs to alarm installation, communications system and/or IT infrastructure and/or associated works including fire alarm equipment and cabling, security CCTV, access control and intruder alarm cabling, PA systems, IT racking and servers, designed to be suitable for the relevant requirements of the building and the ICT Solution Summary. 
To comply with all relevant clauses from Annex 2G: Electrical Services, Communications, Fire and Security Systems and 2.5 to 2.14 in the GDB, including section 4, where possible.
</t>
  </si>
  <si>
    <t xml:space="preserve">Isolated repairs to existing alarm installation, communications system and/or IT infrastructure and/or associated works including fire alarm equipment and cabling, security CCTV, access control and intruder alarm cabling, PA systems, IT racking and servers, to ensure it is suitable for the relevant requirements of the building. 
See project-specific drawing.
Overall performance after repair to be at least as good as that of the existing provision.
</t>
  </si>
  <si>
    <t>Existing alarm installation, communications system and IT infrastructure retained. No works required unless needed in order to complete other Works which form part of this project. Overall performance to be no worse than the existing performance.</t>
  </si>
  <si>
    <t>LIFTS AND HOISTS</t>
  </si>
  <si>
    <t xml:space="preserve">New or renewed lift installation and/or associated works including the lift car, traction and electrical control gear, designed to be suitable for the relevant requirements of the building. 
To comply with all relevant clauses from 2.5 to 2.14 in the GDB.
</t>
  </si>
  <si>
    <t xml:space="preserve">Replacement of or major repairs to existing lift installation and/or associated works including the lift car, traction and electrical control gear, designed to be suitable for the relevant requirements of the building.
To comply with all relevant clauses from  2.5 to 2.14 in the GDB where possible.
</t>
  </si>
  <si>
    <t xml:space="preserve">Isolated repairs to existing lift installation and/or associated works including the lift car, traction and electrical control gear, to ensure it is suitable for the relevant requirements of the building. 
See project-specific drawing.
Overall performance after repair to be at least as good as that of the existing provision.
</t>
  </si>
  <si>
    <t>Existing lift installation retained. No works required unless needed in order to complete other Works which form part of this project. Overall performance to be no worse than the existing performance.</t>
  </si>
  <si>
    <t>MAINS SERVICES</t>
  </si>
  <si>
    <t>New or renewed mains services and/or works associated with the incoming mains electricity, gas, water and telephone connections, designed to be suitable for the requirements of the building, including related ground works. 
To comply with all relevant clauses from Annex 2F: Mechanical Services and Public Health Engineering and 2.5 to 2.14 in the GDB.</t>
  </si>
  <si>
    <t>Replacement of or major repairs to existing mains services and/or works associated with the incoming mains electricity, gas, water and telephone connections, designed to be suitable for the requirements of the building, including related groundworks. 
To comply with all relevant clauses from Annex 2F: Mechanical Services and Public Health Engineering and 2.5 to 2.14 in the GDB where possible.</t>
  </si>
  <si>
    <t xml:space="preserve">Isolated repairs to mains services or works associated with the incoming mains electricity, gas, water and telephone connections, designed to be suitable for the requirements of the building, including related ground works. 
See project-specific drawing.
Overall performance after repair to be at least as good as that of the existing provision.
</t>
  </si>
  <si>
    <t>Existing mains services retained. No works required unless needed in order to complete other Works which form part of this project. Overall performance to be no worse than the existing performance.</t>
  </si>
  <si>
    <t>11.7/8</t>
  </si>
  <si>
    <t>SWIMMING POOLS - STRUCTURE AND PLANT</t>
  </si>
  <si>
    <t>(including hydrotherapy pools)</t>
  </si>
  <si>
    <t>New or renewed pool and associated plant and/or any associated works, designed to be suitable for the requirements of the school-specific brief, designed in line with PWAG guidance. Removal of any redundant material, disposal and making good where required.
To comply with all relevant clauses from Annex 2F: Mechanical Services and Public Health Engineering and 2.5 to 2.14 in the GDB.</t>
  </si>
  <si>
    <t>Replacement of or major repairs to existing pool, associated plant  and/or any associated works, designed in line with PWAG guidance.
To comply with all relevant clauses from Annex 2F: Mechanical Services and Public Health Engineering and 2.5 to 2.14 in the  GDB where possible.</t>
  </si>
  <si>
    <t xml:space="preserve">Isolated repairs to pool, associated plant and/or any associated works, in line with PWAG guidance. 
See project-specific drawing.
Overall performance after repair to be at least as good as that of the existing provision.
</t>
  </si>
  <si>
    <t>Existing pool and associated plant retained. No works required unless needed in order to complete other Works which form part of this project. Overall performance to be no worse than the existing performance.</t>
  </si>
  <si>
    <t>11.9/10</t>
  </si>
  <si>
    <t>DRAINAGE - TREATMENT PLANT OR OTHER</t>
  </si>
  <si>
    <t>New or renewed drainage plant and/or pipework, designed to be suitable for the drainage requirements of the building, including related ground works. R
To comply with all relevant clauses from Annex 2F: Mechanical Services and Public Health Engineering and 2.5 to 2.14 in the  GDB.</t>
  </si>
  <si>
    <t>Replacement of or major repairs to existing drainage plant and/or pipework, designed to be suitable for the drainage requirements of the building, including related groundworks. 
To comply with all relevant clauses from Annex 2F: Mechanical Services and Public Health Engineering and 2.5 to 2.14 in the GDB.</t>
  </si>
  <si>
    <t xml:space="preserve">Isolated repairs to drainage plant or pipework, to ensure it is as good or better than existing in terms of the drainage requirements of the building, including related ground works. 
See project-specific drawing.
Overall performance after repair to be at least as good as that of the existing provision.
</t>
  </si>
  <si>
    <t>Existing drainage plant and pipework retained. No works required unless needed in order to complete other Works which form part of this project. Overall performance to be no worse than the existing performance.</t>
  </si>
  <si>
    <t>DfE Construction Framework 2021</t>
  </si>
  <si>
    <t>KEY</t>
  </si>
  <si>
    <t>green for completion by Bidders</t>
  </si>
  <si>
    <r>
      <t xml:space="preserve">SECTION B6: REFURBISHMENT WORKS </t>
    </r>
    <r>
      <rPr>
        <b/>
        <sz val="16"/>
        <color rgb="FFFF0000"/>
        <rFont val="Arial"/>
        <family val="2"/>
      </rPr>
      <t>(This tab is for future use and is not required to be completed here).</t>
    </r>
  </si>
  <si>
    <t>yellow for pre-populated</t>
  </si>
  <si>
    <t>no fill for general text</t>
  </si>
  <si>
    <t>Refurbishment Works</t>
  </si>
  <si>
    <t>Frmwrk TPI</t>
  </si>
  <si>
    <t>blue for titles etc.</t>
  </si>
  <si>
    <t>BCIS Location</t>
  </si>
  <si>
    <t>Comments/Notes</t>
  </si>
  <si>
    <t>Contractors comments and explanations</t>
  </si>
  <si>
    <r>
      <t xml:space="preserve">Notes:
Framework ITT Proposal
</t>
    </r>
    <r>
      <rPr>
        <sz val="10"/>
        <color theme="1"/>
        <rFont val="Arial"/>
        <family val="2"/>
      </rPr>
      <t>1. Bidders to complete Refurbishment SoR (complete)
2. DfE to assess returns but will not be scored.
3. Proposal to Harmonise the Refurbishment SoR with appointed Panel Members to provide a uniform set of rates across the Framework.</t>
    </r>
    <r>
      <rPr>
        <b/>
        <sz val="10"/>
        <color theme="1"/>
        <rFont val="Arial"/>
        <family val="2"/>
      </rPr>
      <t xml:space="preserve">
Framework (In use)
</t>
    </r>
    <r>
      <rPr>
        <sz val="10"/>
        <color theme="1"/>
        <rFont val="Arial"/>
        <family val="2"/>
      </rPr>
      <t xml:space="preserve">1. All panel members to use the Rate Book across the framework; using the rates contained.
2. TA’s will use the rate book to price works at Feasibility in the RSoW Tool. Suppliers will adhere to these rates at all stages.
3a. At feasibility stage the setting of the budget is done by the DfE/TA’s, the Rate Book will be used as primary source of costings in the RSoW. Any items priced not using the Rate Book will be clearly identified. 
3b. Panel Members will return the RSoW at ITT stage using the Rate Book for all applicable items.
4. A minimum of 3 quotes or site specific calculations to be used where a Rate Book item is not available to cover any packages of works - to be agreed collaboratively between DfE &amp; Panel Members.
5. Rates inclusive of all subcontractor prelims.
6. Packages of works using the Rate Book will not require to be validated by the Panel Member by way of supplied sub-contractor quotes.
</t>
    </r>
  </si>
  <si>
    <t>Ref</t>
  </si>
  <si>
    <t xml:space="preserve">Items </t>
  </si>
  <si>
    <t>Rates</t>
  </si>
  <si>
    <t>All rates to exclude Fees, Prelims, OH&amp;P and Contingency. These will be included on the scheme total RsoW (per project)</t>
  </si>
  <si>
    <t>Roof Structure</t>
  </si>
  <si>
    <t>1.1.1</t>
  </si>
  <si>
    <t>Flat roof structure and deck - Generally</t>
  </si>
  <si>
    <t>1.1.1.1</t>
  </si>
  <si>
    <t xml:space="preserve">Softwood flat roofs; </t>
  </si>
  <si>
    <t>over 50m2 - comprising roof joists; wall plates; herringbone strutting; external quality plywood boarding</t>
  </si>
  <si>
    <t>1.1.1.2</t>
  </si>
  <si>
    <t>Metal decking (Steel)</t>
  </si>
  <si>
    <t>over 50m2 galvanized steel roof decking; insulation; min 0.70mm steel decking</t>
  </si>
  <si>
    <t>1.1.1.2a</t>
  </si>
  <si>
    <t>Metal decking (aluminium)</t>
  </si>
  <si>
    <t xml:space="preserve">over 50m2 aluminium roof decking; </t>
  </si>
  <si>
    <t>1.1.1.3</t>
  </si>
  <si>
    <t>Concrete plank (precast) 150mm, 75mm structural topping</t>
  </si>
  <si>
    <t>over 50m2 precast concrete suspended slab; cement screed over</t>
  </si>
  <si>
    <t>1.1.1.3a</t>
  </si>
  <si>
    <t>Concrete decking (reinforced) 300mm</t>
  </si>
  <si>
    <t>over 50m2reinforced concrete slab, steel permanent shuttering; min 150mm reinforced concrete topping</t>
  </si>
  <si>
    <t>1.1.1.4</t>
  </si>
  <si>
    <t>Screed/decks to receive roof coverings, 75mm  including power floating</t>
  </si>
  <si>
    <t>over 50m2</t>
  </si>
  <si>
    <t>1.1.1.4a</t>
  </si>
  <si>
    <t>18mm thick WBP plywood boarding suitable for external use</t>
  </si>
  <si>
    <t>1.1.1.4b</t>
  </si>
  <si>
    <t>75mm think cement and sand screed including suitable mesh reinforcement</t>
  </si>
  <si>
    <t>1.1.1.4c</t>
  </si>
  <si>
    <t>100mm cement and sand screed including suitable mesh reinforcement</t>
  </si>
  <si>
    <t>1.1.2</t>
  </si>
  <si>
    <t>Pitched roof structure - Generally</t>
  </si>
  <si>
    <t>Roof Coverings &amp; Insulation</t>
  </si>
  <si>
    <t>1.2.1</t>
  </si>
  <si>
    <t>Flat roofing system</t>
  </si>
  <si>
    <t>1.2.1.1</t>
  </si>
  <si>
    <t>Single ply roofing system to meet current building regulations and OS requirements including all components above the structural deck</t>
  </si>
  <si>
    <t>1.2.1.2</t>
  </si>
  <si>
    <t>Three layer felt roofing system to meet current building regulations and OS requirements including all components above the structural deck</t>
  </si>
  <si>
    <t>1.2.1.3</t>
  </si>
  <si>
    <t>Inverted liquid applied flat roofing system to meet current building regulations and OS requirements including all components above the structural deck and the ballast system comprising of 600 x 600 x 50 paving slabs on support system as ballast.</t>
  </si>
  <si>
    <t>1.2.2</t>
  </si>
  <si>
    <t>Flat roofing system repairs</t>
  </si>
  <si>
    <t>1.2.2.1</t>
  </si>
  <si>
    <t>Patch repair of single ply membrane roof  n.e. 1.0m²</t>
  </si>
  <si>
    <t>1.2.2.2</t>
  </si>
  <si>
    <t>Patch repair of single ply membrane roof  over 1.0m²</t>
  </si>
  <si>
    <t>over 20m2</t>
  </si>
  <si>
    <t>Patch repair of three layer felt roof  n.e. 1.0m²</t>
  </si>
  <si>
    <t>Patch repair of three layer felt roof  over 1.0m²</t>
  </si>
  <si>
    <t>1.2.3</t>
  </si>
  <si>
    <t>Pitched roofing repair</t>
  </si>
  <si>
    <t>1.2.3.1</t>
  </si>
  <si>
    <t>Single concrete tile replacement</t>
  </si>
  <si>
    <t>1.2.3.2</t>
  </si>
  <si>
    <t>Concrete tile replacement 2 - 5 tiles</t>
  </si>
  <si>
    <t>1.2.3.3</t>
  </si>
  <si>
    <t>Concrete tile replacement over 1.0m²</t>
  </si>
  <si>
    <t>1.2.3.4</t>
  </si>
  <si>
    <t>Single clay tile replacement</t>
  </si>
  <si>
    <t>1.2.3.5</t>
  </si>
  <si>
    <t>Clay tile replacement 2 - 5 tiles</t>
  </si>
  <si>
    <t>1.2.3.6</t>
  </si>
  <si>
    <t>Clay tile replacement over 1.0m²</t>
  </si>
  <si>
    <t>1.2.3.7</t>
  </si>
  <si>
    <t>Single slate replacement</t>
  </si>
  <si>
    <t>1.2.3.8</t>
  </si>
  <si>
    <t>Slate replacement 2 - 5 slates</t>
  </si>
  <si>
    <t>1.2.3.9</t>
  </si>
  <si>
    <t>Slate replacement over 1.0m²</t>
  </si>
  <si>
    <t>Roof Drainage</t>
  </si>
  <si>
    <t>1.3.1</t>
  </si>
  <si>
    <t>To Flat roofs</t>
  </si>
  <si>
    <t>1.3.1.1</t>
  </si>
  <si>
    <t>100 mm roof outlet to match single ply roofing system</t>
  </si>
  <si>
    <t>1.3.1.2</t>
  </si>
  <si>
    <t>100mm roof outlet to match three layer felt roofing system</t>
  </si>
  <si>
    <t>1.3.1.3</t>
  </si>
  <si>
    <t>100mm roof outlet to match inverted liquid applied flat roofing system</t>
  </si>
  <si>
    <t>Screed &amp; Finish</t>
  </si>
  <si>
    <t>2.3.1</t>
  </si>
  <si>
    <t>to concrete floors</t>
  </si>
  <si>
    <t>2.3.1.1</t>
  </si>
  <si>
    <t>50mm proprietary repair screed to existing concrete floor including forming  key and levelling suitable for vinyl floor finish</t>
  </si>
  <si>
    <t>2.3.1.2</t>
  </si>
  <si>
    <t>75mm reinforced cement and sand screed to existing concrete floor including forming  key and levelling suitable for vinyl floor finish</t>
  </si>
  <si>
    <t>2.3.1.3</t>
  </si>
  <si>
    <t xml:space="preserve">Vinyl flooring suitable for classroom / corridor areas to screed including one coat of latex </t>
  </si>
  <si>
    <t>2.3.1.4</t>
  </si>
  <si>
    <t xml:space="preserve">Vinyl flooring suitable for WC / wet areas to screed including one coat of latex </t>
  </si>
  <si>
    <t>2.3.1.5</t>
  </si>
  <si>
    <t>Vinyl flooring suitable for bare feet to screed including one coat of latex</t>
  </si>
  <si>
    <t>2.3.1.6</t>
  </si>
  <si>
    <t>Carpet tile to screed including one coat latex</t>
  </si>
  <si>
    <t>2.3.1.7</t>
  </si>
  <si>
    <t>Barrier matting / flooring suitable for high traffic entrance lobbies including one coat of latex</t>
  </si>
  <si>
    <t>over 10m2</t>
  </si>
  <si>
    <t>2.3.1.8</t>
  </si>
  <si>
    <t>Extra over for additional coat of latex levelling screed</t>
  </si>
  <si>
    <t>2.3.2</t>
  </si>
  <si>
    <t>to timber floors</t>
  </si>
  <si>
    <t>Vinyl flooring suitable for classroom / corridor areas to screed including one layer of 6mm plywood</t>
  </si>
  <si>
    <t>Vinyl flooring suitable for WC / wet areas to screed including one layer of 6mm plywood</t>
  </si>
  <si>
    <t>Vinyl flooring suitable for bare feet to screed including one layer of 6mm plywood</t>
  </si>
  <si>
    <t>Carpet tile to screed including one layer of 6mm plywood</t>
  </si>
  <si>
    <t>Barrier matting / flooring suitable for high traffic entrance lobbies including one layer of 6mm plywood</t>
  </si>
  <si>
    <t>Suspended Ceilings</t>
  </si>
  <si>
    <t>3.1.1</t>
  </si>
  <si>
    <t>To concrete deck</t>
  </si>
  <si>
    <t>3.1.1.1</t>
  </si>
  <si>
    <t>600 x 600 lay in grid ceiling, all tiles clipped including all components from slab down, class C ceiling</t>
  </si>
  <si>
    <t>3.1.1.2</t>
  </si>
  <si>
    <t>600 x 600 lay in grid ceiling, all tiles clipped class B ceiling</t>
  </si>
  <si>
    <t>3.1.1.3</t>
  </si>
  <si>
    <t>600 x 600 lay in grid ceiling, all tiles clipped including all components from slab down, class A ceiling</t>
  </si>
  <si>
    <t>3.1.1.4</t>
  </si>
  <si>
    <t>600 x 600 lay in grid ceiling moisture resistant , all tiles clipped</t>
  </si>
  <si>
    <t>3.1.1.5</t>
  </si>
  <si>
    <t>600 x 600 lay in grid ceiling hygienic, all tiles clipped including all components from slab down</t>
  </si>
  <si>
    <t>To timber upper floor</t>
  </si>
  <si>
    <t>600 x 600 lay in grid ceiling, all tiles clipped to achieve 30 minute fire resistance including all components from floor down, class C ceiling</t>
  </si>
  <si>
    <t>600 x 600 lay in grid ceiling, all tiles clipped to achieve 30 minute fire resistance including all components from floor down class B ceiling</t>
  </si>
  <si>
    <t>600 x 600 lay in grid ceiling, all tiles clipped to achieve 30 minute fire resistance including all components from floor down , class A ceiling</t>
  </si>
  <si>
    <t>600 x 600 lay in grid ceiling moisture resistant , all tiles clipped, including all components from floor down</t>
  </si>
  <si>
    <t>600 x 600 lay in grid ceiling hygienic, all tiles clipped including all components from floor down</t>
  </si>
  <si>
    <t>Plasterboard ceilings</t>
  </si>
  <si>
    <t>3.2.1</t>
  </si>
  <si>
    <t>To concrete soffit</t>
  </si>
  <si>
    <t>3.2.1.1</t>
  </si>
  <si>
    <t>Plasterboard ceiling, with plaster skim including all support work from soffit down</t>
  </si>
  <si>
    <t>3.2.1.2</t>
  </si>
  <si>
    <t>Plasterboard ceiling with plaster skim to achieve 30 minute fire rating including all support work from soffit down</t>
  </si>
  <si>
    <t>3.2.1.3</t>
  </si>
  <si>
    <t>Plasterboard ceiling with plaster skim to achieve 60 minute fire rating including all support work from soffit down</t>
  </si>
  <si>
    <t>3.2.2</t>
  </si>
  <si>
    <t>To timber soffit</t>
  </si>
  <si>
    <t>3.2.2.1</t>
  </si>
  <si>
    <t>3.2.2.2</t>
  </si>
  <si>
    <t>3.2.2.3</t>
  </si>
  <si>
    <t>Internal Walls and partitions - structure</t>
  </si>
  <si>
    <t>5.1.1</t>
  </si>
  <si>
    <t>Plasterboard walls</t>
  </si>
  <si>
    <t>5.1.1.1</t>
  </si>
  <si>
    <t>Suitable for classroom to classroom use including framing, head and sole details, insulation and boards. 2.4m - 2.7m</t>
  </si>
  <si>
    <t>5.1.1.2</t>
  </si>
  <si>
    <t>Suitable for classroom to corridor use including framing, head and sole details, insulation and boards 2.4 - 2.7m</t>
  </si>
  <si>
    <t>5.1.1.3</t>
  </si>
  <si>
    <t>Suitable for classroom to toilet / confidential area use including framing, head and sole details, insulation and boards 2.4 - 2.7m</t>
  </si>
  <si>
    <t>5.1.1.4</t>
  </si>
  <si>
    <t>Suitable for classroom to classroom use including framing, head and sole details, insulation and boards. 2.71m - 3.0m</t>
  </si>
  <si>
    <t>5.1.1.5</t>
  </si>
  <si>
    <t>Suitable for classroom to corridor use including framing, head and sole details, insulation and boards 2.71 - 3.0m</t>
  </si>
  <si>
    <t>5.1.1.6</t>
  </si>
  <si>
    <t>Suitable for classroom to toilet / confidential area use including framing, head and sole details, insulation and boards 2.71 - 3.0m</t>
  </si>
  <si>
    <t>5.1.1.7</t>
  </si>
  <si>
    <t>Suitable for classroom to classroom use including framing, head and sole details, insulation and boards. 3.01m - 3.3m</t>
  </si>
  <si>
    <t>5.1.1.8</t>
  </si>
  <si>
    <t>Suitable for classroom to corridor use including framing, head and sole details, insulation and boards 3.01m - 3.3m</t>
  </si>
  <si>
    <t>5.1.1.9</t>
  </si>
  <si>
    <t>Suitable for classroom to toilet / confidential area use including framing, head and sole details, insulation and boards 3.01m - 3.3m</t>
  </si>
  <si>
    <t>5.1.1.10</t>
  </si>
  <si>
    <t>Suitable for classroom to classroom use including framing, head and sole details, insulation and boards. 3.31m - 3.6m</t>
  </si>
  <si>
    <t>5.1.1.11</t>
  </si>
  <si>
    <t>Suitable for classroom to corridor use including framing, head and sole details, insulation and boards 3.31m - 3.6m</t>
  </si>
  <si>
    <t>5.1.1.12</t>
  </si>
  <si>
    <t>Suitable for classroom to toilet / confidential area use including framing, head and sole details, insulation and boards 3.31m - 3.6m</t>
  </si>
  <si>
    <t>5.1.1.13</t>
  </si>
  <si>
    <t>Suitable for classroom to classroom use including framing, head and sole details, insulation and boards. 3.61m - 3.9m</t>
  </si>
  <si>
    <t>5.1.1.14</t>
  </si>
  <si>
    <t>Suitable for classroom to corridor use including framing, head and sole details, insulation and boards 3.61m - 3.9m</t>
  </si>
  <si>
    <t>5.1.1.15</t>
  </si>
  <si>
    <t>Suitable for classroom to toilet / confidential area use including framing, head and sole details, insulation and boards 3.61m - 3.9m</t>
  </si>
  <si>
    <t>5.1.1.16</t>
  </si>
  <si>
    <t>Suitable for classroom to classroom use including framing, head and sole details, insulation and boards. 3.91m - 4.2m</t>
  </si>
  <si>
    <t>5.1.1.17</t>
  </si>
  <si>
    <t>Suitable for classroom to corridor use including framing, head and sole details, insulation and boards 3.91m - 4.2m</t>
  </si>
  <si>
    <t>5.1.1.18</t>
  </si>
  <si>
    <t>Suitable for classroom to toilet / confidential area use including framing, head and sole details, insulation and boards 3.91m - 4.2m</t>
  </si>
  <si>
    <t>5.1.1.19</t>
  </si>
  <si>
    <t>Extra over for 12.5mm plywood patressing</t>
  </si>
  <si>
    <t>Internal Walls and partitions finishes</t>
  </si>
  <si>
    <t>5.2.1</t>
  </si>
  <si>
    <t>gypsum plaster to partitions</t>
  </si>
  <si>
    <t>5.2.1.1</t>
  </si>
  <si>
    <t>skim coat to new plasterboard partitions</t>
  </si>
  <si>
    <t>5.2.1.2</t>
  </si>
  <si>
    <t>base and top coat gypsum hardwall plaster to new brick / block partitions</t>
  </si>
  <si>
    <t>5.2.2</t>
  </si>
  <si>
    <t>Hygienic finish suitable for commercial kitchen use</t>
  </si>
  <si>
    <t>5.2.2.1</t>
  </si>
  <si>
    <t>to newly plastered walls</t>
  </si>
  <si>
    <t>5.2.3</t>
  </si>
  <si>
    <t>Paint to newly plastered / plaster boarded walls and ceilings</t>
  </si>
  <si>
    <t>5.2.3.1</t>
  </si>
  <si>
    <t>one mist and two full coats Dulux Diamond Matt (or equivalent approved) over 300 wide</t>
  </si>
  <si>
    <t>5.2.3.2</t>
  </si>
  <si>
    <t>one mist and two full coats Dulux Diamond Matt (or equivalent approved) not exceeding 300 wide</t>
  </si>
  <si>
    <t>over 10m</t>
  </si>
  <si>
    <t>5.2.3.3</t>
  </si>
  <si>
    <t>one mist and two full coats Dulux Diamond Eggshell (or equivalent approved) over 300 wide</t>
  </si>
  <si>
    <t>5.2.3.4</t>
  </si>
  <si>
    <t>one mist and two full coats Dulux Diamond Eggshell (or equivalent approved) not exceeding 300 wide</t>
  </si>
  <si>
    <t>5.2.4</t>
  </si>
  <si>
    <t>Paint to woodwork</t>
  </si>
  <si>
    <t>5.2.4.1</t>
  </si>
  <si>
    <t>one thinned and two full coats Dulux Diamond Eggshell (or equivalent approved) over 300 wide</t>
  </si>
  <si>
    <t>5.2.4.2</t>
  </si>
  <si>
    <t>one thinned and two full coats Dulux Diamond Eggshell (or equivalent approved) not exceeding 300 wide</t>
  </si>
  <si>
    <t>Internal Door sets</t>
  </si>
  <si>
    <t>5.3.1</t>
  </si>
  <si>
    <t>Non Fire Rated doorsets</t>
  </si>
  <si>
    <t>5.3.1.1</t>
  </si>
  <si>
    <t>Single solid core doorset, leaf up to 750 wide x 2040, paint grade or simple veneered face including all ironmongery as required by the OS</t>
  </si>
  <si>
    <t>each</t>
  </si>
  <si>
    <t>5.3.1.2</t>
  </si>
  <si>
    <t>Single solid core doorset, leaf 751 to 926 wide x 2040, paint grade or simple veneered face including all ironmongery as required by the OS</t>
  </si>
  <si>
    <t>5.3.1.3</t>
  </si>
  <si>
    <t>Double solid core doorset, leaves total width less than 1500 x 2040 , paint grade or simple veneered face including all ironmongery as required by the OS</t>
  </si>
  <si>
    <t>5.3.1.4</t>
  </si>
  <si>
    <t>Double solid core doorset, leaves total width 1501 to 1852 x 2040, paint grade or simple veneered face including all ironmongery as required by the OS</t>
  </si>
  <si>
    <t>5.3.2</t>
  </si>
  <si>
    <t>FD30S rated door sets</t>
  </si>
  <si>
    <t>5.3.2.1</t>
  </si>
  <si>
    <t>Single solid core doorset, leaf up to 750 wide x 2040, paint grade or simple veneered face including all ironmongery a required by the OS</t>
  </si>
  <si>
    <t>5.3.2.2</t>
  </si>
  <si>
    <t>5.3.2.3</t>
  </si>
  <si>
    <t>5.3.2.4</t>
  </si>
  <si>
    <t>5.3.3</t>
  </si>
  <si>
    <t>FD60S Doorsets</t>
  </si>
  <si>
    <t>5.3.3.1</t>
  </si>
  <si>
    <t>5.3.3.2</t>
  </si>
  <si>
    <t>Single solid core doorset, leaf  751 to 926 wide x 2040, paint grade or simple veneered face including all ironmongery as required by the OS</t>
  </si>
  <si>
    <t>5.3.3.3</t>
  </si>
  <si>
    <t>5.3.3.4</t>
  </si>
  <si>
    <t>RE-DECORATIONS</t>
  </si>
  <si>
    <t>Walls and Ceilings</t>
  </si>
  <si>
    <t>9.1.1</t>
  </si>
  <si>
    <t>Previously painted walls and ceilings</t>
  </si>
  <si>
    <t>9.1.1.1</t>
  </si>
  <si>
    <t>Rub down, prepare including light filling with decorator's caulk and  washing down with sugar soap, 2 coats Dulux Diamond Matt over 300 wide</t>
  </si>
  <si>
    <t>9.1.1.2</t>
  </si>
  <si>
    <t>Rub down, prepare including light filling with decorator's caulk and washing down with sugar soap, 2 coats Dulux Diamond Matt not exceeding 300 wide</t>
  </si>
  <si>
    <t>9.1.1.3</t>
  </si>
  <si>
    <t>Rub down, prepare including heavy filling (up to 10 repairs /m2) with gypsom filler and washing down with sugar soap, 2 coats Dulux Diamond Matt over 300 wide</t>
  </si>
  <si>
    <t>9.1.1.4</t>
  </si>
  <si>
    <t>Rub down, prepare including  heavy filling (up to 10 repairs /m2) with gypsom filler and washing down with sugar soap, 2 coats Dulux Diamond Matt not exceeding 300 wide</t>
  </si>
  <si>
    <t>Rub down, prepare including light filling with decorator's caulk and  washing down with sugar soap, 2 coats Dulux Diamond Eggshell over 300 wide</t>
  </si>
  <si>
    <t>Rub down, prepare including light filling with decorator's caulk and washing down with sugar soap, 2 coats Dulux Diamond Eggshell not exceeding 300 wide</t>
  </si>
  <si>
    <t>Rub down, prepare including heavy filling (up to 10 repairs /m2) with gypsom filler and washing down with sugar soap, 2 coats Dulux Diamond Eggshell over 300 wide</t>
  </si>
  <si>
    <t>Rub down, prepare including  heavy filling (up to 10 repairs /m2) with gypsom filler and washing down with sugar soap, 2 coats Dulux Diamond Eggshell not exceeding 300 wide</t>
  </si>
  <si>
    <t>9.1.2</t>
  </si>
  <si>
    <t>Previously painted woodwork</t>
  </si>
  <si>
    <t>9.1.2.1</t>
  </si>
  <si>
    <t>Rub down, prepare including light filling, 2 coats Dulux Diamond Eggshell over 300 wide</t>
  </si>
  <si>
    <t>9.1.2.2</t>
  </si>
  <si>
    <t>Rub down, prepare including light filling , 2 coats Dulux Diamond Eggshell not exceeding 300 wide</t>
  </si>
  <si>
    <t>REFURBISHMENT ASSUMPTIONS</t>
  </si>
  <si>
    <t>Grade D1</t>
  </si>
  <si>
    <t>extensive problems, needing replacement within 1 year</t>
  </si>
  <si>
    <t xml:space="preserve">Grade D2 </t>
  </si>
  <si>
    <t>extensive problems, needing replacement within 1 to 2 years</t>
  </si>
  <si>
    <t xml:space="preserve">Grade D3 </t>
  </si>
  <si>
    <t>extensive problems, needing replacement within 2 to 5 years</t>
  </si>
  <si>
    <t xml:space="preserve">Grade C1 </t>
  </si>
  <si>
    <t>significant deterioration, needing replacement within 1 year</t>
  </si>
  <si>
    <t xml:space="preserve">Grade C2 </t>
  </si>
  <si>
    <t>significant deterioration, needing replacement within 1 to 2 years</t>
  </si>
  <si>
    <t xml:space="preserve">Grade C3 </t>
  </si>
  <si>
    <t>significant deterioration, needing replacement within 2 to 5 years</t>
  </si>
  <si>
    <t>reasonably sound, needing minor repairs only</t>
  </si>
  <si>
    <t>no visible defects</t>
  </si>
  <si>
    <t>not applicable</t>
  </si>
  <si>
    <t>Room Designation</t>
  </si>
  <si>
    <t>Element Designation</t>
  </si>
  <si>
    <t>Justification options</t>
  </si>
  <si>
    <t>Remodel</t>
  </si>
  <si>
    <t>Major refurb</t>
  </si>
  <si>
    <t>Light refurb</t>
  </si>
  <si>
    <t>Refresh</t>
  </si>
  <si>
    <t>Functionality</t>
  </si>
  <si>
    <t>Retained (no work)</t>
  </si>
  <si>
    <t>revised room designations</t>
  </si>
  <si>
    <t>element designations</t>
  </si>
  <si>
    <t>typical designation of elements within spaces</t>
  </si>
  <si>
    <t>e.g. school funded additional work</t>
  </si>
  <si>
    <t>room by room</t>
  </si>
  <si>
    <t>Elements used in arch, M&amp;E and External summaries</t>
  </si>
  <si>
    <t>overarching</t>
  </si>
  <si>
    <t>ind spaces</t>
  </si>
  <si>
    <t>Element as Descriptors</t>
  </si>
  <si>
    <t>Sub Element</t>
  </si>
  <si>
    <t>Construction Type included</t>
  </si>
  <si>
    <t>Arch</t>
  </si>
  <si>
    <t>x</t>
  </si>
  <si>
    <t>1 Roofs</t>
  </si>
  <si>
    <t>1.1 Structure</t>
  </si>
  <si>
    <t>1.1.1 Flat roof structure and deck - Generally</t>
  </si>
  <si>
    <t>1.1.2 Pitched roof structure - Generally</t>
  </si>
  <si>
    <t>New</t>
  </si>
  <si>
    <t>(1)   Renew</t>
  </si>
  <si>
    <r>
      <t xml:space="preserve">1.2 Roof Coverings </t>
    </r>
    <r>
      <rPr>
        <sz val="10"/>
        <rFont val="Arial"/>
        <family val="2"/>
      </rPr>
      <t>and insulation</t>
    </r>
  </si>
  <si>
    <t>1.2 Coverings and insulation</t>
  </si>
  <si>
    <t>1.2.1 Flat roof - Flexible sheet; single ply or built up</t>
  </si>
  <si>
    <t>New build: all elements in space to be new, in line with OS requirements</t>
  </si>
  <si>
    <t>Entirely new element, designed to satisfy relevant outputs in the GDB as listed in 'works descriptors' (and by the code in the ADS where relevant).</t>
  </si>
  <si>
    <t>1.2.2 Flat roof - Asphalt</t>
  </si>
  <si>
    <t>1.2.3 Flat roof - Flat metal sheet</t>
  </si>
  <si>
    <t>1.2.4 Flat roof - Liquid applied</t>
  </si>
  <si>
    <t>1.2.5 Flat roof - Green roof</t>
  </si>
  <si>
    <t>(a)   Remodelled Areas</t>
  </si>
  <si>
    <t>(2)   Replace</t>
  </si>
  <si>
    <t>1.2.6 Flat roof - Glazed areas / roof lights</t>
  </si>
  <si>
    <t>The total area of all spaces in which some internal walls are to be removed and/or rebuilt, and most elements within the space, including the fenestration, are to be renewed or replaced</t>
  </si>
  <si>
    <t>Partially new and/or major repairs to existing element, to satisfy the relevant outputs in OS GDB, as listed in 'works descriptors', where possible (and by the code in the ADS where relevant).</t>
  </si>
  <si>
    <t>1.2.7 Pitched roof - Natural slates</t>
  </si>
  <si>
    <t>1.2.8 Pitched roof - Tiles</t>
  </si>
  <si>
    <t>(b)   Refurbished Areas</t>
  </si>
  <si>
    <t>(3)   Repair</t>
  </si>
  <si>
    <t>1.2.9 Pitched roof - Flexible sheet; single ply or built up</t>
  </si>
  <si>
    <t>Existing spaces or area to remain, within existing walls, but most in which some elements in the space are to be renewed, replaced or repaired, and some are to be retained, but decorated where necessary;</t>
  </si>
  <si>
    <t>Isolated repairs to element, to minimal specifications in the 'works descriptors' and requirements in project-specific drawing(s).</t>
  </si>
  <si>
    <t>1.2.10 Pitched roof - Profiled fibreglass / GRP / plastic / composite sheet</t>
  </si>
  <si>
    <t>1.2.11 Pitched roof - Profiled fibre cement sheet</t>
  </si>
  <si>
    <t>c)   Untouched</t>
  </si>
  <si>
    <t>(4)   Retain</t>
  </si>
  <si>
    <t>1.2.12 Pitched roof - profiled metal sheet; self finished</t>
  </si>
  <si>
    <t>Existing spaces or area not within the Works, to be left as existing with no works required.</t>
  </si>
  <si>
    <t>Existing element retained. No works required unless needed in order to complete other Works which form part of the project. Overall performance to be no worse than the existing performance.</t>
  </si>
  <si>
    <t>1.2.13 Pitched roof - Flat metal sheet</t>
  </si>
  <si>
    <t>1.2.14 Pitched roof - Glazed areas / roof lights</t>
  </si>
  <si>
    <t>1.3 Drainage</t>
  </si>
  <si>
    <t>1.3.1 Flat roof - Fibre cement</t>
  </si>
  <si>
    <t>(5)   No works</t>
  </si>
  <si>
    <t>1.3.2 Flat roof - Cast iron</t>
  </si>
  <si>
    <t>No works. Leave as existing</t>
  </si>
  <si>
    <t>1.3.3 Flat roof - Aluminium</t>
  </si>
  <si>
    <t>1.3.4 Flat roof - Other metal</t>
  </si>
  <si>
    <t>1.3.5 Flat roof - Plastic</t>
  </si>
  <si>
    <t>Assumptions for relationship to OS Generic Design Brief (as set out in GDB)</t>
  </si>
  <si>
    <t>1.3.6 Pitched roof - Fibre cement</t>
  </si>
  <si>
    <t>1.3.7 Pitched roof - Cast iron</t>
  </si>
  <si>
    <r>
      <t xml:space="preserve">In the School-specific SoA, the following designation shall apply with respect to works to rooms, spaces or suites of spaces (except where expressly altered in the Refurbishment Scope of Works):
a) </t>
    </r>
    <r>
      <rPr>
        <b/>
        <sz val="11"/>
        <color theme="1"/>
        <rFont val="Arial"/>
        <family val="2"/>
      </rPr>
      <t>Remodelled Area</t>
    </r>
    <r>
      <rPr>
        <sz val="11"/>
        <color theme="1"/>
        <rFont val="Arial"/>
        <family val="2"/>
      </rPr>
      <t xml:space="preserve">: the total area of all spaces in which some internal walls are to be removed and/or rebuilt, and most elements within the space, including the fenestration, are to be renewed or replaced;
b) </t>
    </r>
    <r>
      <rPr>
        <b/>
        <sz val="11"/>
        <color theme="1"/>
        <rFont val="Arial"/>
        <family val="2"/>
      </rPr>
      <t>Refurbished Area</t>
    </r>
    <r>
      <rPr>
        <sz val="11"/>
        <color theme="1"/>
        <rFont val="Arial"/>
        <family val="2"/>
      </rPr>
      <t xml:space="preserve">: existing spaces or area to remain, within existing walls, in which some elements in the space are to be renewed, replaced or repaired, and some are to be retained, but decorated where necessary;
c) </t>
    </r>
    <r>
      <rPr>
        <b/>
        <sz val="11"/>
        <color theme="1"/>
        <rFont val="Arial"/>
        <family val="2"/>
      </rPr>
      <t>Untouched Area:</t>
    </r>
    <r>
      <rPr>
        <sz val="11"/>
        <color theme="1"/>
        <rFont val="Arial"/>
        <family val="2"/>
      </rPr>
      <t xml:space="preserve"> existing spaces or area not within the Works, to be left as existing with no works required.
Any work required to Refurbished Areas shall be as defined in this Refurbishment Scope of Works (RSoW), under the headings of architectural elements (including FF&amp;E) and M&amp;E elements (including ICT Infrastructure). In this RSoW, the following designation shall apply with respect to works to individual elements (except where expressly altered in the RSoW):
a)  </t>
    </r>
    <r>
      <rPr>
        <b/>
        <sz val="11"/>
        <color theme="1"/>
        <rFont val="Arial"/>
        <family val="2"/>
      </rPr>
      <t>Renew</t>
    </r>
    <r>
      <rPr>
        <sz val="11"/>
        <color theme="1"/>
        <rFont val="Arial"/>
        <family val="2"/>
      </rPr>
      <t xml:space="preserve">: all new element, designed to satisfy the relevant outputs of the GDB and its Technical Annexes (and by the code in the ADS where relevant);
b)  </t>
    </r>
    <r>
      <rPr>
        <b/>
        <sz val="11"/>
        <color theme="1"/>
        <rFont val="Arial"/>
        <family val="2"/>
      </rPr>
      <t>Replace:</t>
    </r>
    <r>
      <rPr>
        <sz val="11"/>
        <color theme="1"/>
        <rFont val="Arial"/>
        <family val="2"/>
      </rPr>
      <t xml:space="preserve"> partially new and/or major repairs to existing element, designed to satisfy the relevant outputs of the GDB and its Technical Annexes, where possible (and by the code in the ADS where relevant);
c)  </t>
    </r>
    <r>
      <rPr>
        <b/>
        <sz val="11"/>
        <color theme="1"/>
        <rFont val="Arial"/>
        <family val="2"/>
      </rPr>
      <t>Repair:</t>
    </r>
    <r>
      <rPr>
        <sz val="11"/>
        <color theme="1"/>
        <rFont val="Arial"/>
        <family val="2"/>
      </rPr>
      <t xml:space="preserve"> isolated repairs to existing element, to satisfy the requirements in any project-specific specification(s) or drawing(s) issued as part of the SSB;
d)  </t>
    </r>
    <r>
      <rPr>
        <b/>
        <sz val="11"/>
        <color theme="1"/>
        <rFont val="Arial"/>
        <family val="2"/>
      </rPr>
      <t>Retain:</t>
    </r>
    <r>
      <rPr>
        <sz val="11"/>
        <color theme="1"/>
        <rFont val="Arial"/>
        <family val="2"/>
      </rPr>
      <t xml:space="preserve"> existing element retained. No works required unless needed in order to complete other Works that form part of the project; overall performance to be no worse than the existing performance;
e) </t>
    </r>
    <r>
      <rPr>
        <b/>
        <sz val="11"/>
        <color theme="1"/>
        <rFont val="Arial"/>
        <family val="2"/>
      </rPr>
      <t xml:space="preserve"> No work:</t>
    </r>
    <r>
      <rPr>
        <sz val="11"/>
        <color theme="1"/>
        <rFont val="Arial"/>
        <family val="2"/>
      </rPr>
      <t xml:space="preserve"> no works required. To be left as existing.
Subject to paragraphs 1.5.1.2 to 1.5.1.4 and paragraph 1.5.2.4 of the GDB,  In respect of refurbishment works to Refurbished Buildings, the required level of compliance with the GDB is set out in the RSoW.  
Notwithstanding the requirements set out in the RSoW,  the Contractor shall comply with the following when carrying out refurbishment works (references to paragraphs are to this GDB unless otherwise stated):
a) In all cases: paragraphs 1.1 to 1.6 inclusive, 2.16 (operability), 2.17 (maintenance)), 2.18 (phasing and construction), and all relevant parts of section  3 (FF&amp;E) and section 4 (ICT design requirements) apply.
b) Except where refurbishment works to a space or suite of spaces are designated “Untouched”, or where building elements or services are designated ‘no work’, the Contractor shall notify the Employer if further work is needed to comply with the School Premises (England) Regulations 2012 or health and safety Legislation or if further works are required as a result of works to adjacent spaces;
c) Except where refurbishment works to a space or suite of spaces are designated “Untouched”, all work shall be left clean, serviceable and commissioned where necessary;
d) Any elements provided as new by the Contractor shall have a minimum life expectancy as listed in paragraph 1.6.6. If an element is being Replaced in a Refurbished Building, the minimum life expectancy shall be met as far as possible, within the constraints of the location, the adjacent elements and the sub-structure. Any fitting, repairing or reusing of existing elements shall be carried out in accordance with Good Industry Practice and such elements shall have a reasonable life expectancy to be agreed with the Employer;  
e) In carrying out refurbishment works, the Contractor shall comply with Part M (Access to and Use of Buildings) of the current building regulations. In remodelled areas, the building layout shall be clearly organised to enable ease of circulation for pupils, visitors and staff where possible, and to aid orientation and ease of movement to external areas, particularly in the event of emergency.
The Contractor shall ensure that works to Building Services systems provided in Refurbished Buildings take account of paragraph 2.8.2 of the GDB, and shall undertake an energy audit as described in paragraph 2.12.4 of the GDB.
For the avoidance of doubt, the Contractor shall also consider and address all requirements of Part A (General Conditions) of the Employer’s Requirements, the School-specific Brief, the SoA and the ADSs and will need to provide its own versions of the SoA and ADS, using the standard format, in the Contractor’s Proposals. In the event that there is any inconsistency between the Refurbishment Scope of Works and other parts of the School Specific Brief, the Refurbishment Scope of Works shall take precedence.  
</t>
    </r>
  </si>
  <si>
    <t>1.3.8 Pitched roof - Aluminium</t>
  </si>
  <si>
    <t>1.3.9 Pitched roof - Other metal</t>
  </si>
  <si>
    <t>1.3.10 Pitched roof - Plastic</t>
  </si>
  <si>
    <t>2 Floors and stairs</t>
  </si>
  <si>
    <t>2.1 Ground bearing / hollow floors - structure</t>
  </si>
  <si>
    <t>2.1.1 Generally</t>
  </si>
  <si>
    <t>2.2 Suspended floors - structure</t>
  </si>
  <si>
    <t>2.2.1 Generally</t>
  </si>
  <si>
    <t>floor finish</t>
  </si>
  <si>
    <t>2.3.1 Concrete / unfinished screed / floor paint</t>
  </si>
  <si>
    <t>2.3.2 Softwood boarding</t>
  </si>
  <si>
    <t>2.3.3 Hardwood strip / wood block / sprung floor</t>
  </si>
  <si>
    <t>2.3.4 Raised access floor</t>
  </si>
  <si>
    <t>2.3.5 Vinyl / rubber / cork in tiles / sheet</t>
  </si>
  <si>
    <t>2.3.6 Ceramic tiles / terrazzo</t>
  </si>
  <si>
    <t>2.3.7 Carpet</t>
  </si>
  <si>
    <t>2.4 Staircases - structure</t>
  </si>
  <si>
    <t>2.4.1 Concrete</t>
  </si>
  <si>
    <t>2.4.2 Timber</t>
  </si>
  <si>
    <t>2.4.3 Metal</t>
  </si>
  <si>
    <t>2.5 Staircases - Balustrades</t>
  </si>
  <si>
    <t>2.5.1 Timber</t>
  </si>
  <si>
    <t>2.5.2 Metal; painted</t>
  </si>
  <si>
    <t>2.5.3 Metal; powder coated / self finished</t>
  </si>
  <si>
    <t>2.6 Staircases – Treads &amp; risers</t>
  </si>
  <si>
    <t>2.6.1 Timber</t>
  </si>
  <si>
    <t>2.6.2 Vinyl / rubber / cork / carpet in tiles / sheet</t>
  </si>
  <si>
    <t>2.6.3 Ceramic tiles / terrazzo</t>
  </si>
  <si>
    <t>ceiling finish</t>
  </si>
  <si>
    <t>3.1 Generally</t>
  </si>
  <si>
    <t>3.1.1 Fair faced concrete</t>
  </si>
  <si>
    <t>3.1.2 Plaster / render / plasterboard lining/timber lining</t>
  </si>
  <si>
    <t>3.1.3 No ceiling/exposed structure</t>
  </si>
  <si>
    <t>3.1.4 Fibreboard / acoustic tile lining</t>
  </si>
  <si>
    <t>3.1.5 Suspended ceiling; timber boarding / panels</t>
  </si>
  <si>
    <t>3.1.6 Suspended ceiling; fibreboard / acoustic tiles</t>
  </si>
  <si>
    <t>3.1.7 Suspended ceiling; metal tiles</t>
  </si>
  <si>
    <t>3.1.8 Suspended rafts below fair faced / plaster soffit</t>
  </si>
  <si>
    <t>4.1 External Walls - structure</t>
  </si>
  <si>
    <t>4 External walls, windows and doors</t>
  </si>
  <si>
    <t>4.1 Walls - structure</t>
  </si>
  <si>
    <t>4.1.1 In situ concrete</t>
  </si>
  <si>
    <t>4.1.2 Precast concrete</t>
  </si>
  <si>
    <t>4.1.3 Brick / block</t>
  </si>
  <si>
    <t>4.1.4 Stone</t>
  </si>
  <si>
    <t>4.1.5 Concrete / brick / block with rain screen cladding</t>
  </si>
  <si>
    <t>4.1.6 Timber framed curtain walling</t>
  </si>
  <si>
    <t>4.1.7 Metal framed curtain walling</t>
  </si>
  <si>
    <t>4.1.8 Frameless glazing</t>
  </si>
  <si>
    <t>see wall finish</t>
  </si>
  <si>
    <t>4.2 Walls - external finishes</t>
  </si>
  <si>
    <t>4.2.1 Concrete</t>
  </si>
  <si>
    <t>4.2.2 Brick / stone</t>
  </si>
  <si>
    <t>4.2.3 Render</t>
  </si>
  <si>
    <t>4.2.4 Natural slate hanging</t>
  </si>
  <si>
    <t>4.2.5 Tile hanging</t>
  </si>
  <si>
    <t>4.2.6 Timber cladding</t>
  </si>
  <si>
    <t>4.2.7 No wall finish / exposed structure</t>
  </si>
  <si>
    <t>4.2.8 Profiled fibre cement sheet</t>
  </si>
  <si>
    <t>4.2.9 Profiled fibreglass / GRP / plastic / composite sheet / profiled metal sheet</t>
  </si>
  <si>
    <t>4.2.10 Flat metal sheet / panels</t>
  </si>
  <si>
    <t>4.2.11 Flat fibreglass / GRP / plastic / composite in sheet / panels</t>
  </si>
  <si>
    <t>4.2.12 Ceramic tiles</t>
  </si>
  <si>
    <t>4.3 Walls – internal finishes</t>
  </si>
  <si>
    <t>4.3.1 Concrete / brick / block / stone</t>
  </si>
  <si>
    <t>4.3.2 Plaster / render / plasterboard lining</t>
  </si>
  <si>
    <t>4.3.3 Fibreboard / acoustic lining</t>
  </si>
  <si>
    <t>4.3.4 Timber lining</t>
  </si>
  <si>
    <t>4.3.5 Ceramic tiles</t>
  </si>
  <si>
    <t>ext doorset, ext windows</t>
  </si>
  <si>
    <t>4.4 [External] Windows and doors</t>
  </si>
  <si>
    <t>4.4 Windows and doors</t>
  </si>
  <si>
    <t>4.4.1 Timber</t>
  </si>
  <si>
    <t>4.4.2 Metal</t>
  </si>
  <si>
    <t>4.4.3 Plastic</t>
  </si>
  <si>
    <t>acoustics performance</t>
  </si>
  <si>
    <t>5.1 Internal Walls and partitions - structure</t>
  </si>
  <si>
    <t>5 Internal walls and doors</t>
  </si>
  <si>
    <t>5.1 Walls and partitions - structure</t>
  </si>
  <si>
    <t>5.1.1 Brick / block / concrete</t>
  </si>
  <si>
    <t>5.1.2 Timber / metal stud</t>
  </si>
  <si>
    <t>5.1.3 Glazed screen</t>
  </si>
  <si>
    <t>5.1.4 Sliding / folding partition</t>
  </si>
  <si>
    <t>wall finish, reverberation time</t>
  </si>
  <si>
    <t>5.2 Internal Walls and partitions finishes</t>
  </si>
  <si>
    <t>5.2 Walls and partitions finishes</t>
  </si>
  <si>
    <t>5.2.1 Concrete / brick / block / stone</t>
  </si>
  <si>
    <t>5.2.2 Plaster / render / plasterboard lining</t>
  </si>
  <si>
    <t>5.2.3 Fibreboard / acoustic lining</t>
  </si>
  <si>
    <t>5.2.4 Timber lining</t>
  </si>
  <si>
    <t>5.2.5 Ceramic tiles</t>
  </si>
  <si>
    <t>doorset from circulation</t>
  </si>
  <si>
    <t>5.3 {internal] Doors</t>
  </si>
  <si>
    <t>5.3 Doors</t>
  </si>
  <si>
    <t>5.3.1 Timber</t>
  </si>
  <si>
    <t>5.3.2 Metal/plastic</t>
  </si>
  <si>
    <t>M&amp;E</t>
  </si>
  <si>
    <t>sanitary fittings</t>
  </si>
  <si>
    <t>6.1 Generally</t>
  </si>
  <si>
    <t>6.1.1 Generally</t>
  </si>
  <si>
    <t>7. Mechanical Services</t>
  </si>
  <si>
    <t>7.1 Heat source &amp; equipment</t>
  </si>
  <si>
    <t>7.1.1 Generally</t>
  </si>
  <si>
    <t>temperature and thermal comfort</t>
  </si>
  <si>
    <t>7.2.1 Generally</t>
  </si>
  <si>
    <t xml:space="preserve">wet services </t>
  </si>
  <si>
    <t>[outlets only]</t>
  </si>
  <si>
    <t>7.3 Hot &amp; Cold Water System</t>
  </si>
  <si>
    <t>7.3.1 Generally including heat source / calorifiers for heating the water</t>
  </si>
  <si>
    <t>gas</t>
  </si>
  <si>
    <t>7.4.1 Generally</t>
  </si>
  <si>
    <t xml:space="preserve">ventilation </t>
  </si>
  <si>
    <t>7.5 Mechanical Ventilation / air conditioning</t>
  </si>
  <si>
    <t>7.5.1 No mechanical ventilation or air conditioning</t>
  </si>
  <si>
    <t>7.5.2 Ventilation</t>
  </si>
  <si>
    <t>7.5.3 Air conditioning</t>
  </si>
  <si>
    <r>
      <rPr>
        <b/>
        <sz val="10"/>
        <rFont val="Arial"/>
        <family val="2"/>
      </rPr>
      <t>8 Electrical Services</t>
    </r>
    <r>
      <rPr>
        <sz val="10"/>
        <rFont val="Arial"/>
        <family val="2"/>
      </rPr>
      <t xml:space="preserve">
8.1 Control Gear</t>
    </r>
  </si>
  <si>
    <t>8 Electrical Services</t>
  </si>
  <si>
    <t>8.1 Control Gear</t>
  </si>
  <si>
    <t>8.1.1 Generally</t>
  </si>
  <si>
    <t xml:space="preserve">electrical </t>
  </si>
  <si>
    <t>8.2.1 Generally</t>
  </si>
  <si>
    <t>lighting requirement</t>
  </si>
  <si>
    <t>8.3.1 Generally</t>
  </si>
  <si>
    <t>8.4 Alarms</t>
  </si>
  <si>
    <t>8.4.1 Generally</t>
  </si>
  <si>
    <t>8.5 Communications and IT infrastructure</t>
  </si>
  <si>
    <t>8.5.1 Generally</t>
  </si>
  <si>
    <t>8.6.1 Generally</t>
  </si>
  <si>
    <t>see wall finish, ceilings, doors etc.</t>
  </si>
  <si>
    <t>9 Re-decorations - covered under each sub-heading above</t>
  </si>
  <si>
    <t>9 Re-decorations</t>
  </si>
  <si>
    <t>9.1 External - walls</t>
  </si>
  <si>
    <t>9.1.1 Unpainted</t>
  </si>
  <si>
    <t>9.1.2 Painted</t>
  </si>
  <si>
    <t>9.2 External - windows, doors etc.</t>
  </si>
  <si>
    <t>9.2.1 Timber</t>
  </si>
  <si>
    <t>9.2.2 Metal/plastic; unpainted</t>
  </si>
  <si>
    <t>9.2.3 Metal; painted</t>
  </si>
  <si>
    <t>9.3 Internal - walls</t>
  </si>
  <si>
    <t>9.3.1 Unpainted</t>
  </si>
  <si>
    <t>9.3.2 Painted</t>
  </si>
  <si>
    <t>9.4 Internal - ceilings</t>
  </si>
  <si>
    <t>9.4.1 Unpainted</t>
  </si>
  <si>
    <t>9.4.2 Painted</t>
  </si>
  <si>
    <t>9.5 Internal - windows, doors etc.</t>
  </si>
  <si>
    <t>9.5.1 Generally</t>
  </si>
  <si>
    <t>Group 2 FF&amp;E</t>
  </si>
  <si>
    <t>10 Fixed Furniture and Fittings</t>
  </si>
  <si>
    <t>10.1 Teaching - science, technology</t>
  </si>
  <si>
    <t>10.1.1 Generally</t>
  </si>
  <si>
    <t>10.2 Teaching - other</t>
  </si>
  <si>
    <t>10.2.1 Generally</t>
  </si>
  <si>
    <t>10.3 Non-teaching - catering kitchen</t>
  </si>
  <si>
    <t>10.3.1 Generally</t>
  </si>
  <si>
    <t>10.4 Non-teaching - other</t>
  </si>
  <si>
    <t>10.4.1 Generally</t>
  </si>
  <si>
    <t>11.1/2 Roads and car parks, Paths, pedestrian paved areas, play areas</t>
  </si>
  <si>
    <t>11 External Areas</t>
  </si>
  <si>
    <t>11.1 Roads and car parks</t>
  </si>
  <si>
    <t>11.1.1 Tarmac</t>
  </si>
  <si>
    <t>11.1.2 In-situ concrete</t>
  </si>
  <si>
    <t>11.1.3 Slabs / blocks</t>
  </si>
  <si>
    <t>11.2 Paths, pedestrian paved areas, play areas</t>
  </si>
  <si>
    <t>11.2.1 Tarmac</t>
  </si>
  <si>
    <t>11.2.2 In-situ concrete paving</t>
  </si>
  <si>
    <t>11.2.3 Slab/block paving</t>
  </si>
  <si>
    <t>11.3 Soft Landscaping</t>
  </si>
  <si>
    <t>11.3.1 Generally</t>
  </si>
  <si>
    <t>11.4 Mains Services (under M&amp;E)</t>
  </si>
  <si>
    <t>11.4 Mains Services</t>
  </si>
  <si>
    <t>11.4.1 Generally</t>
  </si>
  <si>
    <t>11.5/6 Boundary walls and fences</t>
  </si>
  <si>
    <t>11.5 Boundary walls and fences</t>
  </si>
  <si>
    <t>11.5.1 Brick / block / concrete / stone</t>
  </si>
  <si>
    <t>11.5.2 Timber/metal</t>
  </si>
  <si>
    <t>11.5.3 Chain-link</t>
  </si>
  <si>
    <t>11.5.4 No boundary/others' boundary</t>
  </si>
  <si>
    <t>11.6 Other walls, fences and barriers including around tennis courts, 'MUGAS' etc.</t>
  </si>
  <si>
    <t>11.6.1 Generally</t>
  </si>
  <si>
    <t>11.7/8 Swimming Pools - not applicable</t>
  </si>
  <si>
    <t>11.7 Swimming Pools - Structure</t>
  </si>
  <si>
    <t>11.7.1 Generally</t>
  </si>
  <si>
    <t>11.8 Swimming Pools - Plant</t>
  </si>
  <si>
    <t>11.8.1 Generally</t>
  </si>
  <si>
    <t>11.9 Drainage - Treatment Plant and Other</t>
  </si>
  <si>
    <t>11.9 Drainage - Treatment Plant</t>
  </si>
  <si>
    <t>11.9.1 Generally</t>
  </si>
  <si>
    <t>11.10 Drainage - Other</t>
  </si>
  <si>
    <t>11.10.1 Generally</t>
  </si>
  <si>
    <t>12 Playing Fields / equipment</t>
  </si>
  <si>
    <t>12.1 Generally</t>
  </si>
  <si>
    <t>12.1.1 Tarmac</t>
  </si>
  <si>
    <t>12.1.2 All Weather, artificial and specialist</t>
  </si>
  <si>
    <t>12.1.3 Grass</t>
  </si>
  <si>
    <t>energy management</t>
  </si>
  <si>
    <t>abnormals, including asbestos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</si>
</sst>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0;\-0;;@"/>
    <numFmt numFmtId="165" formatCode="0.0"/>
    <numFmt numFmtId="166" formatCode="_-* #,##0_-;\-* #,##0_-;_-* &quot;-&quot;??_-;_-@_-"/>
    <numFmt numFmtId="167" formatCode="0.0%"/>
    <numFmt numFmtId="168" formatCode="#,##0\ &quot;m²&quot;"/>
    <numFmt numFmtId="169" formatCode="_-[$£-809]* #,##0.00_-;\-[$£-809]* #,##0.00_-;_-[$£-809]* &quot;-&quot;??_-;_-@_-"/>
    <numFmt numFmtId="170" formatCode="yyyy\-mm\-dd;@"/>
  </numFmts>
  <fonts count="69">
    <font>
      <sz val="11"/>
      <color theme="1"/>
      <name val="Calibri"/>
      <family val="2"/>
      <scheme val="minor"/>
    </font>
    <font>
      <sz val="12"/>
      <color theme="1"/>
      <name val="Arial"/>
      <family val="2"/>
    </font>
    <font>
      <sz val="12"/>
      <color theme="1"/>
      <name val="Arial"/>
      <family val="2"/>
    </font>
    <font>
      <sz val="11"/>
      <color theme="1"/>
      <name val="Arial"/>
      <family val="2"/>
    </font>
    <font>
      <b/>
      <sz val="10"/>
      <name val="Arial"/>
      <family val="2"/>
    </font>
    <font>
      <sz val="10"/>
      <name val="Arial"/>
      <family val="2"/>
    </font>
    <font>
      <b/>
      <sz val="11"/>
      <color theme="1"/>
      <name val="Calibri"/>
      <family val="2"/>
      <scheme val="minor"/>
    </font>
    <font>
      <b/>
      <sz val="10"/>
      <color theme="0"/>
      <name val="Calibri"/>
      <family val="2"/>
      <scheme val="minor"/>
    </font>
    <font>
      <b/>
      <sz val="11"/>
      <color theme="0"/>
      <name val="Calibri"/>
      <family val="2"/>
      <scheme val="minor"/>
    </font>
    <font>
      <sz val="11"/>
      <name val="Calibri"/>
      <family val="2"/>
      <scheme val="minor"/>
    </font>
    <font>
      <b/>
      <sz val="11"/>
      <name val="Calibri"/>
      <family val="2"/>
      <scheme val="minor"/>
    </font>
    <font>
      <b/>
      <sz val="11"/>
      <name val="Calibri"/>
      <family val="2"/>
    </font>
    <font>
      <sz val="11"/>
      <name val="Calibri"/>
      <family val="2"/>
    </font>
    <font>
      <sz val="11"/>
      <color rgb="FFFF0000"/>
      <name val="Calibri"/>
      <family val="2"/>
      <scheme val="minor"/>
    </font>
    <font>
      <sz val="11"/>
      <color rgb="FFFF0000"/>
      <name val="Calibri"/>
      <family val="2"/>
    </font>
    <font>
      <b/>
      <sz val="11"/>
      <color rgb="FF000000"/>
      <name val="Calibri"/>
      <family val="2"/>
      <scheme val="minor"/>
    </font>
    <font>
      <sz val="11"/>
      <color theme="1"/>
      <name val="Calibri"/>
      <family val="2"/>
      <scheme val="minor"/>
    </font>
    <font>
      <sz val="12"/>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color theme="1"/>
      <name val="Arial"/>
      <family val="2"/>
    </font>
    <font>
      <sz val="11"/>
      <color indexed="8"/>
      <name val="Calibri"/>
      <family val="2"/>
    </font>
    <font>
      <sz val="11"/>
      <color rgb="FF000000"/>
      <name val="Calibri"/>
      <family val="2"/>
    </font>
    <font>
      <i/>
      <sz val="11"/>
      <color theme="1"/>
      <name val="Arial"/>
      <family val="2"/>
    </font>
    <font>
      <b/>
      <sz val="11"/>
      <color rgb="FF000000"/>
      <name val="Arial"/>
      <family val="2"/>
    </font>
    <font>
      <sz val="11"/>
      <color rgb="FF000000"/>
      <name val="Arial"/>
      <family val="2"/>
    </font>
    <font>
      <sz val="10"/>
      <color rgb="FFFF0000"/>
      <name val="Calibri"/>
      <family val="2"/>
      <scheme val="minor"/>
    </font>
    <font>
      <b/>
      <sz val="11"/>
      <color theme="1"/>
      <name val="Arial"/>
      <family val="2"/>
    </font>
    <font>
      <i/>
      <sz val="11"/>
      <color theme="1"/>
      <name val="Calibri"/>
      <family val="2"/>
      <scheme val="minor"/>
    </font>
    <font>
      <sz val="11"/>
      <color rgb="FFFF0000"/>
      <name val="Arial"/>
      <family val="2"/>
    </font>
    <font>
      <b/>
      <i/>
      <sz val="11"/>
      <color theme="1"/>
      <name val="Arial"/>
      <family val="2"/>
    </font>
    <font>
      <b/>
      <sz val="11"/>
      <color rgb="FFFF0000"/>
      <name val="Arial"/>
      <family val="2"/>
    </font>
    <font>
      <sz val="10"/>
      <name val="Calibri"/>
      <family val="2"/>
      <scheme val="minor"/>
    </font>
    <font>
      <b/>
      <i/>
      <sz val="11"/>
      <color rgb="FF002060"/>
      <name val="Arial"/>
      <family val="2"/>
    </font>
    <font>
      <i/>
      <sz val="11"/>
      <color rgb="FF002060"/>
      <name val="Arial"/>
      <family val="2"/>
    </font>
    <font>
      <sz val="10"/>
      <color rgb="FF002060"/>
      <name val="Calibri"/>
      <family val="2"/>
      <scheme val="minor"/>
    </font>
    <font>
      <b/>
      <sz val="11"/>
      <color rgb="FF002060"/>
      <name val="Arial"/>
      <family val="2"/>
    </font>
    <font>
      <sz val="11"/>
      <color rgb="FF002060"/>
      <name val="Arial"/>
      <family val="2"/>
    </font>
    <font>
      <i/>
      <sz val="11"/>
      <name val="Calibri"/>
      <family val="2"/>
      <scheme val="minor"/>
    </font>
    <font>
      <sz val="10"/>
      <color rgb="FF000000"/>
      <name val="Calibri"/>
      <family val="2"/>
      <scheme val="minor"/>
    </font>
    <font>
      <sz val="11"/>
      <name val="Arial"/>
      <family val="2"/>
    </font>
    <font>
      <sz val="12"/>
      <color rgb="FFFF0000"/>
      <name val="Arial"/>
      <family val="2"/>
    </font>
    <font>
      <sz val="12"/>
      <color theme="1"/>
      <name val="Arial"/>
      <family val="2"/>
    </font>
    <font>
      <b/>
      <sz val="12"/>
      <color rgb="FF000000"/>
      <name val="Arial"/>
      <family val="2"/>
    </font>
    <font>
      <i/>
      <sz val="12"/>
      <color rgb="FF000000"/>
      <name val="Arial"/>
      <family val="2"/>
    </font>
    <font>
      <sz val="12"/>
      <color rgb="FF000000"/>
      <name val="Arial"/>
      <family val="2"/>
    </font>
    <font>
      <sz val="22"/>
      <color theme="1"/>
      <name val="Arial"/>
      <family val="2"/>
    </font>
    <font>
      <b/>
      <sz val="28"/>
      <color theme="1"/>
      <name val="Arial"/>
      <family val="2"/>
    </font>
    <font>
      <sz val="24"/>
      <color theme="1"/>
      <name val="Arial"/>
      <family val="2"/>
    </font>
    <font>
      <b/>
      <sz val="11"/>
      <name val="Arial"/>
      <family val="2"/>
    </font>
    <font>
      <i/>
      <sz val="10"/>
      <name val="Calibri"/>
      <family val="2"/>
      <scheme val="minor"/>
    </font>
    <font>
      <sz val="12"/>
      <name val="Arial"/>
      <family val="2"/>
    </font>
    <font>
      <b/>
      <sz val="12"/>
      <color theme="1"/>
      <name val="Arial"/>
      <family val="2"/>
    </font>
    <font>
      <b/>
      <sz val="26"/>
      <color theme="1"/>
      <name val="Arial"/>
      <family val="2"/>
    </font>
    <font>
      <sz val="12"/>
      <name val="Gill Sans"/>
    </font>
    <font>
      <b/>
      <sz val="16"/>
      <name val="Arial"/>
      <family val="2"/>
    </font>
    <font>
      <b/>
      <sz val="10"/>
      <color theme="1"/>
      <name val="Arial"/>
      <family val="2"/>
    </font>
    <font>
      <b/>
      <sz val="14"/>
      <color rgb="FFFF0000"/>
      <name val="Arial"/>
      <family val="2"/>
    </font>
    <font>
      <sz val="10"/>
      <name val="Geneva"/>
    </font>
    <font>
      <sz val="10"/>
      <color rgb="FFFF0000"/>
      <name val="Arial"/>
      <family val="2"/>
    </font>
    <font>
      <i/>
      <sz val="12"/>
      <color rgb="FFFF0000"/>
      <name val="Calibri"/>
      <family val="2"/>
      <scheme val="minor"/>
    </font>
    <font>
      <b/>
      <sz val="12"/>
      <name val="Arial"/>
      <family val="2"/>
    </font>
    <font>
      <b/>
      <u/>
      <sz val="12"/>
      <name val="Arial"/>
      <family val="2"/>
    </font>
    <font>
      <u/>
      <sz val="10"/>
      <name val="Arial"/>
      <family val="2"/>
    </font>
    <font>
      <b/>
      <sz val="16"/>
      <color rgb="FFFF0000"/>
      <name val="Arial"/>
      <family val="2"/>
    </font>
    <font>
      <b/>
      <sz val="10"/>
      <color rgb="FFFF0000"/>
      <name val="Arial"/>
      <family val="2"/>
    </font>
    <font>
      <sz val="26"/>
      <color theme="0" tint="-0.249977111117893"/>
      <name val="Arial"/>
      <family val="2"/>
    </font>
    <font>
      <sz val="8"/>
      <name val="Calibri"/>
      <family val="2"/>
      <scheme val="minor"/>
    </font>
  </fonts>
  <fills count="40">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
      <patternFill patternType="solid">
        <fgColor rgb="FF002060"/>
        <bgColor indexed="64"/>
      </patternFill>
    </fill>
    <fill>
      <patternFill patternType="solid">
        <fgColor theme="0" tint="-0.249977111117893"/>
        <bgColor rgb="FF000000"/>
      </patternFill>
    </fill>
    <fill>
      <patternFill patternType="solid">
        <fgColor rgb="FF95B3D7"/>
        <bgColor rgb="FF000000"/>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92D050"/>
        <bgColor indexed="64"/>
      </patternFill>
    </fill>
    <fill>
      <patternFill patternType="solid">
        <fgColor theme="4" tint="0.39997558519241921"/>
        <bgColor indexed="64"/>
      </patternFill>
    </fill>
    <fill>
      <patternFill patternType="solid">
        <fgColor rgb="FFFF6666"/>
        <bgColor indexed="64"/>
      </patternFill>
    </fill>
    <fill>
      <patternFill patternType="solid">
        <fgColor theme="9"/>
        <bgColor indexed="64"/>
      </patternFill>
    </fill>
    <fill>
      <patternFill patternType="solid">
        <fgColor rgb="FFFFFF66"/>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0"/>
        <bgColor indexed="64"/>
      </patternFill>
    </fill>
    <fill>
      <patternFill patternType="solid">
        <fgColor rgb="FFDBE5E3"/>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rgb="FFB4C6E7"/>
        <bgColor indexed="64"/>
      </patternFill>
    </fill>
    <fill>
      <patternFill patternType="solid">
        <fgColor rgb="FFFBFCD0"/>
        <bgColor indexed="64"/>
      </patternFill>
    </fill>
    <fill>
      <patternFill patternType="solid">
        <fgColor theme="0" tint="-4.9989318521683403E-2"/>
        <bgColor indexed="64"/>
      </patternFill>
    </fill>
    <fill>
      <patternFill patternType="solid">
        <fgColor theme="9" tint="0.7999816888943144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theme="0"/>
      </left>
      <right style="thin">
        <color theme="0"/>
      </right>
      <top style="thin">
        <color theme="0"/>
      </top>
      <bottom style="thin">
        <color theme="0"/>
      </bottom>
      <diagonal/>
    </border>
    <border>
      <left style="thin">
        <color rgb="FFFFFFFF"/>
      </left>
      <right/>
      <top/>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theme="0"/>
      </right>
      <top style="thin">
        <color indexed="64"/>
      </top>
      <bottom style="thin">
        <color theme="0"/>
      </bottom>
      <diagonal/>
    </border>
    <border>
      <left/>
      <right/>
      <top style="thin">
        <color theme="0"/>
      </top>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14996795556505021"/>
      </left>
      <right style="thin">
        <color theme="0" tint="-0.14996795556505021"/>
      </right>
      <top style="medium">
        <color indexed="64"/>
      </top>
      <bottom/>
      <diagonal/>
    </border>
    <border>
      <left style="thin">
        <color theme="0" tint="-0.14996795556505021"/>
      </left>
      <right style="medium">
        <color indexed="64"/>
      </right>
      <top/>
      <bottom style="hair">
        <color indexed="64"/>
      </bottom>
      <diagonal/>
    </border>
    <border>
      <left style="medium">
        <color indexed="64"/>
      </left>
      <right/>
      <top style="hair">
        <color indexed="64"/>
      </top>
      <bottom style="hair">
        <color indexed="64"/>
      </bottom>
      <diagonal/>
    </border>
    <border>
      <left style="thin">
        <color theme="0" tint="-0.14996795556505021"/>
      </left>
      <right style="thin">
        <color theme="0" tint="-0.14996795556505021"/>
      </right>
      <top style="hair">
        <color indexed="64"/>
      </top>
      <bottom style="hair">
        <color indexed="64"/>
      </bottom>
      <diagonal/>
    </border>
    <border>
      <left style="thin">
        <color theme="0" tint="-0.14996795556505021"/>
      </left>
      <right style="medium">
        <color indexed="64"/>
      </right>
      <top style="hair">
        <color indexed="64"/>
      </top>
      <bottom style="hair">
        <color indexed="64"/>
      </bottom>
      <diagonal/>
    </border>
    <border>
      <left style="thin">
        <color theme="0" tint="-0.14996795556505021"/>
      </left>
      <right style="thin">
        <color theme="0" tint="-0.14996795556505021"/>
      </right>
      <top/>
      <bottom style="medium">
        <color indexed="64"/>
      </bottom>
      <diagonal/>
    </border>
    <border>
      <left style="thin">
        <color theme="0" tint="-0.14996795556505021"/>
      </left>
      <right style="medium">
        <color indexed="64"/>
      </right>
      <top style="hair">
        <color indexed="64"/>
      </top>
      <bottom style="medium">
        <color indexed="64"/>
      </bottom>
      <diagonal/>
    </border>
  </borders>
  <cellStyleXfs count="48">
    <xf numFmtId="0" fontId="0" fillId="0" borderId="0"/>
    <xf numFmtId="0" fontId="5" fillId="0" borderId="0"/>
    <xf numFmtId="0" fontId="5" fillId="0" borderId="0"/>
    <xf numFmtId="0" fontId="17" fillId="0" borderId="0"/>
    <xf numFmtId="0" fontId="21" fillId="0" borderId="0"/>
    <xf numFmtId="0" fontId="16" fillId="0" borderId="0"/>
    <xf numFmtId="0" fontId="22" fillId="0" borderId="0"/>
    <xf numFmtId="0" fontId="5" fillId="0" borderId="0"/>
    <xf numFmtId="0" fontId="5" fillId="0" borderId="0"/>
    <xf numFmtId="0" fontId="21" fillId="0" borderId="0"/>
    <xf numFmtId="0" fontId="16" fillId="0" borderId="0"/>
    <xf numFmtId="0" fontId="16" fillId="10" borderId="0" applyNumberFormat="0" applyBorder="0" applyAlignment="0" applyProtection="0"/>
    <xf numFmtId="0" fontId="16" fillId="12" borderId="0" applyNumberFormat="0" applyBorder="0" applyAlignment="0" applyProtection="0"/>
    <xf numFmtId="0" fontId="16" fillId="14" borderId="0" applyNumberFormat="0" applyBorder="0" applyAlignment="0" applyProtection="0"/>
    <xf numFmtId="0" fontId="16" fillId="16" borderId="0" applyNumberFormat="0" applyBorder="0" applyAlignment="0" applyProtection="0"/>
    <xf numFmtId="0" fontId="16" fillId="18" borderId="0" applyNumberFormat="0" applyBorder="0" applyAlignment="0" applyProtection="0"/>
    <xf numFmtId="0" fontId="16" fillId="20" borderId="0" applyNumberFormat="0" applyBorder="0" applyAlignment="0" applyProtection="0"/>
    <xf numFmtId="0" fontId="16" fillId="11" borderId="0" applyNumberFormat="0" applyBorder="0" applyAlignment="0" applyProtection="0"/>
    <xf numFmtId="0" fontId="16" fillId="13" borderId="0" applyNumberFormat="0" applyBorder="0" applyAlignment="0" applyProtection="0"/>
    <xf numFmtId="0" fontId="16" fillId="15" borderId="0" applyNumberFormat="0" applyBorder="0" applyAlignment="0" applyProtection="0"/>
    <xf numFmtId="0" fontId="16" fillId="17" borderId="0" applyNumberFormat="0" applyBorder="0" applyAlignment="0" applyProtection="0"/>
    <xf numFmtId="0" fontId="16" fillId="19" borderId="0" applyNumberFormat="0" applyBorder="0" applyAlignment="0" applyProtection="0"/>
    <xf numFmtId="0" fontId="16" fillId="21" borderId="0" applyNumberFormat="0" applyBorder="0" applyAlignment="0" applyProtection="0"/>
    <xf numFmtId="0" fontId="16" fillId="0" borderId="0"/>
    <xf numFmtId="0" fontId="16" fillId="0" borderId="0"/>
    <xf numFmtId="0" fontId="22" fillId="0" borderId="0"/>
    <xf numFmtId="0" fontId="23" fillId="0" borderId="0"/>
    <xf numFmtId="0" fontId="5" fillId="0" borderId="0"/>
    <xf numFmtId="0" fontId="16" fillId="0" borderId="0"/>
    <xf numFmtId="0" fontId="17" fillId="0" borderId="0"/>
    <xf numFmtId="0" fontId="16" fillId="9" borderId="14" applyNumberFormat="0" applyFont="0" applyAlignment="0" applyProtection="0"/>
    <xf numFmtId="44" fontId="16" fillId="0" borderId="0" applyFont="0" applyFill="0" applyBorder="0" applyAlignment="0" applyProtection="0"/>
    <xf numFmtId="0" fontId="16" fillId="0" borderId="0"/>
    <xf numFmtId="43" fontId="22"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0" fontId="41" fillId="0" borderId="0"/>
    <xf numFmtId="43" fontId="41" fillId="0" borderId="0" applyFont="0" applyFill="0" applyBorder="0" applyAlignment="0" applyProtection="0"/>
    <xf numFmtId="0" fontId="55" fillId="0" borderId="0"/>
    <xf numFmtId="0" fontId="21" fillId="0" borderId="0"/>
    <xf numFmtId="43" fontId="5" fillId="0" borderId="0" applyFont="0" applyFill="0" applyBorder="0" applyAlignment="0" applyProtection="0"/>
    <xf numFmtId="0" fontId="59" fillId="0" borderId="0"/>
    <xf numFmtId="0" fontId="5" fillId="0" borderId="0"/>
    <xf numFmtId="0" fontId="5" fillId="0" borderId="0"/>
    <xf numFmtId="0" fontId="16" fillId="0" borderId="0"/>
    <xf numFmtId="0" fontId="16" fillId="0" borderId="0"/>
    <xf numFmtId="0" fontId="16" fillId="10" borderId="0" applyNumberFormat="0" applyBorder="0" applyAlignment="0" applyProtection="0"/>
    <xf numFmtId="0" fontId="16" fillId="0" borderId="0"/>
  </cellStyleXfs>
  <cellXfs count="723">
    <xf numFmtId="0" fontId="0" fillId="0" borderId="0" xfId="0"/>
    <xf numFmtId="0" fontId="5" fillId="0" borderId="0" xfId="0" applyFont="1" applyAlignment="1">
      <alignment vertical="top" wrapText="1"/>
    </xf>
    <xf numFmtId="0" fontId="4" fillId="2" borderId="1" xfId="0" applyFont="1" applyFill="1" applyBorder="1" applyAlignment="1">
      <alignment vertical="top" wrapText="1"/>
    </xf>
    <xf numFmtId="0" fontId="5" fillId="0" borderId="1" xfId="0" applyFont="1" applyBorder="1" applyAlignment="1">
      <alignment vertical="top" wrapText="1"/>
    </xf>
    <xf numFmtId="0" fontId="0" fillId="3" borderId="0" xfId="0" applyFill="1" applyAlignment="1">
      <alignment vertical="top"/>
    </xf>
    <xf numFmtId="0" fontId="0" fillId="0" borderId="0" xfId="0" applyAlignment="1">
      <alignment vertical="top"/>
    </xf>
    <xf numFmtId="0" fontId="0" fillId="0" borderId="0" xfId="0" applyAlignment="1">
      <alignment vertical="top" wrapText="1"/>
    </xf>
    <xf numFmtId="0" fontId="9" fillId="0" borderId="0" xfId="0" applyFont="1" applyAlignment="1">
      <alignment horizontal="center" vertical="top" wrapText="1"/>
    </xf>
    <xf numFmtId="0" fontId="9" fillId="0" borderId="0" xfId="0" applyFont="1" applyAlignment="1">
      <alignment vertical="top" wrapText="1"/>
    </xf>
    <xf numFmtId="0" fontId="10" fillId="0" borderId="0" xfId="0" applyFont="1" applyAlignment="1">
      <alignment horizontal="left" vertical="top" wrapText="1"/>
    </xf>
    <xf numFmtId="0" fontId="0" fillId="0" borderId="5" xfId="0" applyBorder="1" applyAlignment="1">
      <alignment vertical="top"/>
    </xf>
    <xf numFmtId="0" fontId="0" fillId="0" borderId="0" xfId="0" applyAlignment="1">
      <alignment wrapText="1"/>
    </xf>
    <xf numFmtId="0" fontId="9" fillId="3" borderId="0" xfId="0" applyFont="1" applyFill="1" applyAlignment="1">
      <alignment vertical="top" wrapText="1"/>
    </xf>
    <xf numFmtId="0" fontId="9" fillId="0" borderId="0" xfId="0" applyFont="1" applyAlignment="1">
      <alignment horizontal="center" vertical="center" wrapText="1"/>
    </xf>
    <xf numFmtId="0" fontId="9" fillId="0" borderId="16" xfId="0" applyFont="1" applyBorder="1" applyAlignment="1">
      <alignment vertical="top" wrapText="1"/>
    </xf>
    <xf numFmtId="0" fontId="9" fillId="0" borderId="17" xfId="0" applyFont="1" applyBorder="1" applyAlignment="1">
      <alignment vertical="top" wrapText="1"/>
    </xf>
    <xf numFmtId="0" fontId="0" fillId="0" borderId="15" xfId="0" applyBorder="1" applyAlignment="1">
      <alignment vertical="top"/>
    </xf>
    <xf numFmtId="0" fontId="7" fillId="0" borderId="0" xfId="0" applyFont="1" applyAlignment="1">
      <alignment vertical="top" wrapText="1"/>
    </xf>
    <xf numFmtId="0" fontId="18" fillId="0" borderId="0" xfId="3" applyFont="1" applyAlignment="1">
      <alignment vertical="center"/>
    </xf>
    <xf numFmtId="0" fontId="18" fillId="0" borderId="0" xfId="3" applyFont="1" applyAlignment="1">
      <alignment vertical="center" wrapText="1"/>
    </xf>
    <xf numFmtId="0" fontId="16" fillId="0" borderId="0" xfId="10"/>
    <xf numFmtId="0" fontId="8" fillId="6" borderId="6" xfId="3" applyFont="1" applyFill="1" applyBorder="1" applyAlignment="1">
      <alignment horizontal="center" vertical="center" wrapText="1"/>
    </xf>
    <xf numFmtId="0" fontId="16" fillId="0" borderId="0" xfId="3" applyFont="1" applyAlignment="1">
      <alignment vertical="center" wrapText="1"/>
    </xf>
    <xf numFmtId="0" fontId="16" fillId="24" borderId="2" xfId="3" applyFont="1" applyFill="1" applyBorder="1" applyAlignment="1">
      <alignment horizontal="center" vertical="center" wrapText="1"/>
    </xf>
    <xf numFmtId="0" fontId="16" fillId="25" borderId="2" xfId="3" applyFont="1" applyFill="1" applyBorder="1" applyAlignment="1">
      <alignment horizontal="center" vertical="center" wrapText="1"/>
    </xf>
    <xf numFmtId="0" fontId="16" fillId="26" borderId="1" xfId="3" applyFont="1" applyFill="1" applyBorder="1" applyAlignment="1">
      <alignment horizontal="center" vertical="center" wrapText="1"/>
    </xf>
    <xf numFmtId="0" fontId="9" fillId="22" borderId="1" xfId="3" applyFont="1" applyFill="1" applyBorder="1" applyAlignment="1">
      <alignment horizontal="center" vertical="center" wrapText="1"/>
    </xf>
    <xf numFmtId="0" fontId="18" fillId="0" borderId="18" xfId="3" applyFont="1" applyBorder="1" applyAlignment="1">
      <alignment vertical="center" wrapText="1"/>
    </xf>
    <xf numFmtId="0" fontId="8" fillId="6" borderId="21" xfId="3" applyFont="1" applyFill="1" applyBorder="1" applyAlignment="1">
      <alignment horizontal="left" vertical="center" wrapText="1"/>
    </xf>
    <xf numFmtId="0" fontId="16" fillId="0" borderId="0" xfId="3" applyFont="1" applyAlignment="1">
      <alignment horizontal="center" vertical="center" wrapText="1"/>
    </xf>
    <xf numFmtId="0" fontId="16" fillId="0" borderId="1" xfId="3" applyFont="1" applyBorder="1" applyAlignment="1">
      <alignment horizontal="center" vertical="center" wrapText="1"/>
    </xf>
    <xf numFmtId="0" fontId="9" fillId="0" borderId="0" xfId="1" applyFont="1" applyAlignment="1">
      <alignment vertical="top" wrapText="1"/>
    </xf>
    <xf numFmtId="0" fontId="10" fillId="0" borderId="0" xfId="1" applyFont="1" applyAlignment="1">
      <alignment horizontal="center" vertical="top" wrapText="1"/>
    </xf>
    <xf numFmtId="0" fontId="0" fillId="0" borderId="5" xfId="0" applyBorder="1" applyAlignment="1">
      <alignment vertical="top" wrapText="1"/>
    </xf>
    <xf numFmtId="0" fontId="9" fillId="4" borderId="0" xfId="1" applyFont="1" applyFill="1" applyAlignment="1">
      <alignment vertical="top" wrapText="1"/>
    </xf>
    <xf numFmtId="0" fontId="9" fillId="5" borderId="5" xfId="1" applyFont="1" applyFill="1" applyBorder="1" applyAlignment="1">
      <alignment vertical="top" wrapText="1"/>
    </xf>
    <xf numFmtId="0" fontId="9" fillId="5" borderId="0" xfId="1" applyFont="1" applyFill="1" applyAlignment="1">
      <alignment vertical="top" wrapText="1"/>
    </xf>
    <xf numFmtId="0" fontId="9" fillId="0" borderId="5" xfId="1" applyFont="1" applyBorder="1" applyAlignment="1">
      <alignment vertical="top" wrapText="1"/>
    </xf>
    <xf numFmtId="0" fontId="0" fillId="3" borderId="15" xfId="0" applyFill="1" applyBorder="1" applyAlignment="1">
      <alignment vertical="top"/>
    </xf>
    <xf numFmtId="0" fontId="10" fillId="0" borderId="13" xfId="1" applyFont="1" applyBorder="1" applyAlignment="1">
      <alignment horizontal="center" vertical="top" wrapText="1"/>
    </xf>
    <xf numFmtId="0" fontId="0" fillId="3" borderId="17" xfId="0" applyFill="1" applyBorder="1" applyAlignment="1">
      <alignment vertical="top"/>
    </xf>
    <xf numFmtId="0" fontId="6" fillId="0" borderId="18" xfId="0" applyFont="1" applyBorder="1" applyAlignment="1">
      <alignment vertical="top" wrapText="1"/>
    </xf>
    <xf numFmtId="0" fontId="10" fillId="0" borderId="19" xfId="1" applyFont="1" applyBorder="1" applyAlignment="1">
      <alignment horizontal="center" vertical="top" wrapText="1"/>
    </xf>
    <xf numFmtId="0" fontId="10" fillId="0" borderId="0" xfId="0" applyFont="1" applyAlignment="1">
      <alignment vertical="top" wrapText="1"/>
    </xf>
    <xf numFmtId="0" fontId="10" fillId="0" borderId="0" xfId="0" applyFont="1" applyAlignment="1">
      <alignment vertical="center" wrapText="1"/>
    </xf>
    <xf numFmtId="0" fontId="9" fillId="0" borderId="0" xfId="0" applyFont="1" applyAlignment="1">
      <alignment horizontal="left" vertical="top" wrapText="1"/>
    </xf>
    <xf numFmtId="0" fontId="9" fillId="0" borderId="0" xfId="0" applyFont="1"/>
    <xf numFmtId="0" fontId="4" fillId="0" borderId="3" xfId="0" applyFont="1" applyBorder="1" applyAlignment="1">
      <alignment vertical="top" wrapText="1"/>
    </xf>
    <xf numFmtId="0" fontId="19" fillId="0" borderId="0" xfId="0" applyFont="1" applyAlignment="1">
      <alignment vertical="center" wrapText="1"/>
    </xf>
    <xf numFmtId="0" fontId="9" fillId="0" borderId="1" xfId="0" applyFont="1" applyBorder="1" applyAlignment="1">
      <alignment vertical="top" wrapText="1"/>
    </xf>
    <xf numFmtId="0" fontId="9" fillId="0" borderId="0" xfId="0" applyFont="1" applyAlignment="1">
      <alignment vertical="top"/>
    </xf>
    <xf numFmtId="0" fontId="13" fillId="0" borderId="0" xfId="3" applyFont="1" applyAlignment="1">
      <alignment vertical="center"/>
    </xf>
    <xf numFmtId="0" fontId="13" fillId="0" borderId="0" xfId="3" applyFont="1" applyAlignment="1">
      <alignment vertical="center" wrapText="1"/>
    </xf>
    <xf numFmtId="0" fontId="18" fillId="0" borderId="5" xfId="3" applyFont="1" applyBorder="1" applyAlignment="1">
      <alignment vertical="center"/>
    </xf>
    <xf numFmtId="0" fontId="18" fillId="0" borderId="13" xfId="3" applyFont="1" applyBorder="1" applyAlignment="1">
      <alignment vertical="center"/>
    </xf>
    <xf numFmtId="0" fontId="9" fillId="0" borderId="0" xfId="3" applyFont="1" applyAlignment="1">
      <alignment vertical="center" wrapText="1"/>
    </xf>
    <xf numFmtId="0" fontId="9" fillId="0" borderId="0" xfId="0" applyFont="1" applyAlignment="1">
      <alignment vertical="center"/>
    </xf>
    <xf numFmtId="0" fontId="33" fillId="0" borderId="0" xfId="3" applyFont="1" applyAlignment="1">
      <alignment vertical="center"/>
    </xf>
    <xf numFmtId="0" fontId="9" fillId="0" borderId="12" xfId="3" applyFont="1" applyBorder="1" applyAlignment="1">
      <alignment vertical="center" wrapText="1"/>
    </xf>
    <xf numFmtId="0" fontId="33" fillId="0" borderId="12" xfId="3" applyFont="1" applyBorder="1" applyAlignment="1">
      <alignment vertical="center" wrapText="1"/>
    </xf>
    <xf numFmtId="0" fontId="33" fillId="0" borderId="0" xfId="3" applyFont="1" applyAlignment="1">
      <alignment vertical="center" wrapText="1"/>
    </xf>
    <xf numFmtId="0" fontId="33" fillId="0" borderId="18" xfId="3" applyFont="1" applyBorder="1" applyAlignment="1">
      <alignment vertical="center" wrapText="1"/>
    </xf>
    <xf numFmtId="0" fontId="9" fillId="0" borderId="18" xfId="0" applyFont="1" applyBorder="1" applyAlignment="1">
      <alignment vertical="center"/>
    </xf>
    <xf numFmtId="0" fontId="33" fillId="0" borderId="18" xfId="3" applyFont="1" applyBorder="1" applyAlignment="1">
      <alignment vertical="center"/>
    </xf>
    <xf numFmtId="0" fontId="33" fillId="0" borderId="19" xfId="3" applyFont="1" applyBorder="1" applyAlignment="1">
      <alignment vertical="center" wrapText="1"/>
    </xf>
    <xf numFmtId="0" fontId="9" fillId="27" borderId="16" xfId="0" applyFont="1" applyFill="1" applyBorder="1" applyAlignment="1">
      <alignment vertical="center"/>
    </xf>
    <xf numFmtId="0" fontId="9" fillId="28" borderId="16" xfId="0" applyFont="1" applyFill="1" applyBorder="1" applyAlignment="1">
      <alignment vertical="center"/>
    </xf>
    <xf numFmtId="0" fontId="9" fillId="4" borderId="16" xfId="0" applyFont="1" applyFill="1" applyBorder="1" applyAlignment="1">
      <alignment vertical="center"/>
    </xf>
    <xf numFmtId="0" fontId="9" fillId="29" borderId="16" xfId="0" applyFont="1" applyFill="1" applyBorder="1" applyAlignment="1">
      <alignment vertical="center"/>
    </xf>
    <xf numFmtId="0" fontId="33" fillId="0" borderId="0" xfId="0" applyFont="1"/>
    <xf numFmtId="0" fontId="18" fillId="0" borderId="0" xfId="0" applyFont="1"/>
    <xf numFmtId="0" fontId="4" fillId="0" borderId="4" xfId="0" applyFont="1" applyBorder="1" applyAlignment="1">
      <alignment vertical="top" wrapText="1"/>
    </xf>
    <xf numFmtId="0" fontId="4" fillId="0" borderId="2" xfId="0" applyFont="1" applyBorder="1" applyAlignment="1">
      <alignment vertical="top" wrapText="1"/>
    </xf>
    <xf numFmtId="0" fontId="4" fillId="0" borderId="1" xfId="0" applyFont="1" applyBorder="1" applyAlignment="1">
      <alignment vertical="top" wrapText="1"/>
    </xf>
    <xf numFmtId="0" fontId="0" fillId="24" borderId="2" xfId="3" applyFont="1" applyFill="1" applyBorder="1" applyAlignment="1">
      <alignment horizontal="center" vertical="center" wrapText="1"/>
    </xf>
    <xf numFmtId="0" fontId="0" fillId="25" borderId="2" xfId="3" applyFont="1" applyFill="1" applyBorder="1" applyAlignment="1">
      <alignment horizontal="center" vertical="center" wrapText="1"/>
    </xf>
    <xf numFmtId="0" fontId="0" fillId="26" borderId="1" xfId="3" applyFont="1" applyFill="1" applyBorder="1" applyAlignment="1">
      <alignment horizontal="center" vertical="center" wrapText="1"/>
    </xf>
    <xf numFmtId="0" fontId="0" fillId="0" borderId="1" xfId="3" applyFont="1" applyBorder="1" applyAlignment="1">
      <alignment horizontal="center" vertical="center" wrapText="1"/>
    </xf>
    <xf numFmtId="0" fontId="0" fillId="22" borderId="1" xfId="3" applyFont="1" applyFill="1" applyBorder="1" applyAlignment="1">
      <alignment horizontal="center" vertical="center" wrapText="1"/>
    </xf>
    <xf numFmtId="0" fontId="4" fillId="3" borderId="3" xfId="0" applyFont="1" applyFill="1" applyBorder="1" applyAlignment="1">
      <alignment vertical="top" wrapText="1"/>
    </xf>
    <xf numFmtId="0" fontId="0" fillId="3" borderId="0" xfId="0" applyFill="1" applyAlignment="1">
      <alignment vertical="top" wrapText="1"/>
    </xf>
    <xf numFmtId="0" fontId="0" fillId="3" borderId="20" xfId="0" applyFill="1" applyBorder="1" applyAlignment="1">
      <alignment vertical="top"/>
    </xf>
    <xf numFmtId="0" fontId="0" fillId="3" borderId="11" xfId="0" applyFill="1" applyBorder="1" applyAlignment="1">
      <alignment vertical="top"/>
    </xf>
    <xf numFmtId="0" fontId="0" fillId="3" borderId="11" xfId="0" applyFill="1" applyBorder="1" applyAlignment="1">
      <alignment vertical="top" wrapText="1"/>
    </xf>
    <xf numFmtId="0" fontId="9" fillId="0" borderId="5" xfId="0" applyFont="1" applyBorder="1" applyAlignment="1">
      <alignment vertical="top"/>
    </xf>
    <xf numFmtId="0" fontId="9" fillId="0" borderId="5" xfId="0" applyFont="1" applyBorder="1" applyAlignment="1">
      <alignment vertical="top" wrapText="1"/>
    </xf>
    <xf numFmtId="0" fontId="0" fillId="0" borderId="20" xfId="0" applyBorder="1" applyAlignment="1">
      <alignment vertical="top"/>
    </xf>
    <xf numFmtId="0" fontId="0" fillId="0" borderId="11" xfId="0" applyBorder="1" applyAlignment="1">
      <alignment vertical="top"/>
    </xf>
    <xf numFmtId="0" fontId="0" fillId="3" borderId="20" xfId="0" applyFill="1" applyBorder="1" applyAlignment="1">
      <alignment vertical="top" wrapText="1"/>
    </xf>
    <xf numFmtId="0" fontId="9" fillId="30" borderId="1" xfId="0" applyFont="1" applyFill="1" applyBorder="1" applyAlignment="1">
      <alignment vertical="top" wrapText="1"/>
    </xf>
    <xf numFmtId="0" fontId="8" fillId="6" borderId="15" xfId="3" applyFont="1" applyFill="1" applyBorder="1" applyAlignment="1">
      <alignment horizontal="left" vertical="center" wrapText="1"/>
    </xf>
    <xf numFmtId="0" fontId="16" fillId="0" borderId="5" xfId="3" applyFont="1" applyBorder="1" applyAlignment="1">
      <alignment vertical="center" wrapText="1"/>
    </xf>
    <xf numFmtId="0" fontId="16" fillId="0" borderId="13" xfId="3" applyFont="1" applyBorder="1" applyAlignment="1">
      <alignment vertical="center" wrapText="1"/>
    </xf>
    <xf numFmtId="0" fontId="18" fillId="0" borderId="12" xfId="3" applyFont="1" applyBorder="1" applyAlignment="1">
      <alignment vertical="center" wrapText="1"/>
    </xf>
    <xf numFmtId="0" fontId="9" fillId="0" borderId="18" xfId="0" applyFont="1" applyBorder="1" applyAlignment="1">
      <alignment vertical="top"/>
    </xf>
    <xf numFmtId="0" fontId="18" fillId="0" borderId="19" xfId="3" applyFont="1" applyBorder="1" applyAlignment="1">
      <alignment vertical="center" wrapText="1"/>
    </xf>
    <xf numFmtId="14" fontId="0" fillId="0" borderId="0" xfId="0" applyNumberFormat="1"/>
    <xf numFmtId="0" fontId="9" fillId="0" borderId="0" xfId="0" applyFont="1" applyAlignment="1">
      <alignment wrapText="1"/>
    </xf>
    <xf numFmtId="0" fontId="42" fillId="0" borderId="0" xfId="10" applyFont="1"/>
    <xf numFmtId="0" fontId="42" fillId="0" borderId="0" xfId="10" applyFont="1" applyAlignment="1">
      <alignment horizontal="left" vertical="top" wrapText="1"/>
    </xf>
    <xf numFmtId="165" fontId="52" fillId="0" borderId="0" xfId="10" applyNumberFormat="1" applyFont="1" applyAlignment="1">
      <alignment horizontal="center" vertical="top" wrapText="1"/>
    </xf>
    <xf numFmtId="0" fontId="52" fillId="0" borderId="0" xfId="10" applyFont="1" applyAlignment="1">
      <alignment horizontal="center" vertical="top" wrapText="1"/>
    </xf>
    <xf numFmtId="14" fontId="52" fillId="0" borderId="0" xfId="10" applyNumberFormat="1" applyFont="1" applyAlignment="1">
      <alignment horizontal="center" vertical="top" wrapText="1"/>
    </xf>
    <xf numFmtId="0" fontId="0" fillId="3" borderId="1" xfId="0" applyFill="1" applyBorder="1" applyAlignment="1">
      <alignment vertical="top" wrapText="1"/>
    </xf>
    <xf numFmtId="0" fontId="0" fillId="0" borderId="1" xfId="0" applyBorder="1" applyAlignment="1">
      <alignment wrapText="1"/>
    </xf>
    <xf numFmtId="0" fontId="19" fillId="22" borderId="1" xfId="0" applyFont="1" applyFill="1" applyBorder="1" applyAlignment="1">
      <alignment vertical="center" wrapText="1"/>
    </xf>
    <xf numFmtId="0" fontId="7" fillId="0" borderId="1" xfId="0" applyFont="1" applyBorder="1" applyAlignment="1">
      <alignment vertical="top" wrapText="1"/>
    </xf>
    <xf numFmtId="0" fontId="19" fillId="0" borderId="1" xfId="0" applyFont="1" applyBorder="1" applyAlignment="1">
      <alignment vertical="center" wrapText="1"/>
    </xf>
    <xf numFmtId="0" fontId="33" fillId="0" borderId="1" xfId="0" applyFont="1" applyBorder="1"/>
    <xf numFmtId="0" fontId="10" fillId="0" borderId="1" xfId="0" applyFont="1" applyBorder="1" applyAlignment="1">
      <alignment vertical="center" wrapText="1"/>
    </xf>
    <xf numFmtId="0" fontId="0" fillId="0" borderId="1" xfId="0" applyBorder="1" applyAlignment="1">
      <alignment vertical="top"/>
    </xf>
    <xf numFmtId="0" fontId="0" fillId="0" borderId="1" xfId="0" applyBorder="1"/>
    <xf numFmtId="0" fontId="9" fillId="0" borderId="1" xfId="0" applyFont="1" applyBorder="1" applyAlignment="1">
      <alignment wrapText="1"/>
    </xf>
    <xf numFmtId="0" fontId="19" fillId="0" borderId="1" xfId="0" applyFont="1" applyBorder="1" applyAlignment="1">
      <alignment horizontal="left" vertical="center" wrapText="1"/>
    </xf>
    <xf numFmtId="0" fontId="0" fillId="0" borderId="1" xfId="0" applyBorder="1" applyAlignment="1">
      <alignment vertical="top" wrapText="1"/>
    </xf>
    <xf numFmtId="0" fontId="19" fillId="0" borderId="20" xfId="0" applyFont="1" applyBorder="1" applyAlignment="1">
      <alignment vertical="center" wrapText="1"/>
    </xf>
    <xf numFmtId="0" fontId="19" fillId="0" borderId="23" xfId="0" applyFont="1" applyBorder="1" applyAlignment="1">
      <alignment vertical="center" wrapText="1"/>
    </xf>
    <xf numFmtId="0" fontId="0" fillId="0" borderId="20" xfId="0" applyBorder="1"/>
    <xf numFmtId="0" fontId="0" fillId="0" borderId="23" xfId="0" applyBorder="1"/>
    <xf numFmtId="0" fontId="19" fillId="0" borderId="22" xfId="0" applyFont="1" applyBorder="1" applyAlignment="1">
      <alignment vertical="center" wrapText="1"/>
    </xf>
    <xf numFmtId="0" fontId="0" fillId="0" borderId="16" xfId="0" applyBorder="1" applyAlignment="1">
      <alignment vertical="top"/>
    </xf>
    <xf numFmtId="0" fontId="0" fillId="3" borderId="1" xfId="0" applyFill="1" applyBorder="1" applyAlignment="1">
      <alignment vertical="top"/>
    </xf>
    <xf numFmtId="0" fontId="29" fillId="0" borderId="1" xfId="0" applyFont="1" applyBorder="1" applyAlignment="1">
      <alignment vertical="top"/>
    </xf>
    <xf numFmtId="9" fontId="0" fillId="0" borderId="1" xfId="0" applyNumberFormat="1" applyBorder="1" applyAlignment="1">
      <alignment vertical="top"/>
    </xf>
    <xf numFmtId="0" fontId="39" fillId="0" borderId="1" xfId="0" applyFont="1" applyBorder="1" applyAlignment="1">
      <alignment vertical="top"/>
    </xf>
    <xf numFmtId="0" fontId="9" fillId="3" borderId="1" xfId="0" applyFont="1" applyFill="1" applyBorder="1" applyAlignment="1">
      <alignment vertical="top" wrapText="1"/>
    </xf>
    <xf numFmtId="0" fontId="0" fillId="0" borderId="23" xfId="0" applyBorder="1" applyAlignment="1">
      <alignment vertical="top"/>
    </xf>
    <xf numFmtId="9" fontId="0" fillId="0" borderId="23" xfId="0" applyNumberFormat="1" applyBorder="1" applyAlignment="1">
      <alignment vertical="top"/>
    </xf>
    <xf numFmtId="0" fontId="0" fillId="3" borderId="23" xfId="0" applyFill="1" applyBorder="1" applyAlignment="1">
      <alignment vertical="top" wrapText="1"/>
    </xf>
    <xf numFmtId="0" fontId="0" fillId="0" borderId="3" xfId="0" applyBorder="1" applyAlignment="1">
      <alignment vertical="top" wrapText="1"/>
    </xf>
    <xf numFmtId="0" fontId="0" fillId="0" borderId="3" xfId="0" applyBorder="1" applyAlignment="1">
      <alignment vertical="top"/>
    </xf>
    <xf numFmtId="0" fontId="29" fillId="0" borderId="3" xfId="0" applyFont="1" applyBorder="1" applyAlignment="1">
      <alignment vertical="top"/>
    </xf>
    <xf numFmtId="0" fontId="9" fillId="0" borderId="3" xfId="0" applyFont="1" applyBorder="1" applyAlignment="1">
      <alignment vertical="top" wrapText="1"/>
    </xf>
    <xf numFmtId="0" fontId="0" fillId="0" borderId="13" xfId="0" applyBorder="1" applyAlignment="1">
      <alignment vertical="top"/>
    </xf>
    <xf numFmtId="0" fontId="0" fillId="0" borderId="11" xfId="0" applyBorder="1" applyAlignment="1">
      <alignment vertical="top" wrapText="1"/>
    </xf>
    <xf numFmtId="0" fontId="0" fillId="2" borderId="0" xfId="0" applyFill="1" applyAlignment="1">
      <alignment vertical="top" wrapText="1"/>
    </xf>
    <xf numFmtId="0" fontId="0" fillId="2" borderId="1" xfId="0" applyFill="1" applyBorder="1" applyAlignment="1">
      <alignment vertical="top"/>
    </xf>
    <xf numFmtId="0" fontId="19" fillId="23" borderId="1" xfId="0" applyFont="1" applyFill="1" applyBorder="1" applyAlignment="1">
      <alignment vertical="center" wrapText="1"/>
    </xf>
    <xf numFmtId="0" fontId="19" fillId="2" borderId="1" xfId="0" applyFont="1" applyFill="1" applyBorder="1" applyAlignment="1">
      <alignment vertical="center" wrapText="1"/>
    </xf>
    <xf numFmtId="0" fontId="4" fillId="3" borderId="1" xfId="0" applyFont="1" applyFill="1" applyBorder="1" applyAlignment="1">
      <alignment vertical="top" wrapText="1"/>
    </xf>
    <xf numFmtId="0" fontId="0" fillId="22" borderId="1" xfId="0" applyFill="1" applyBorder="1"/>
    <xf numFmtId="0" fontId="9" fillId="0" borderId="1" xfId="0" applyFont="1" applyBorder="1"/>
    <xf numFmtId="0" fontId="9" fillId="0" borderId="1" xfId="0" applyFont="1" applyBorder="1" applyAlignment="1">
      <alignment vertical="top"/>
    </xf>
    <xf numFmtId="0" fontId="5" fillId="0" borderId="1" xfId="0" applyFont="1" applyBorder="1" applyAlignment="1">
      <alignment horizontal="left" vertical="top" wrapText="1"/>
    </xf>
    <xf numFmtId="0" fontId="9" fillId="3" borderId="1" xfId="0" applyFont="1" applyFill="1" applyBorder="1" applyAlignment="1">
      <alignment vertical="top"/>
    </xf>
    <xf numFmtId="0" fontId="10" fillId="0" borderId="15" xfId="0" applyFont="1" applyBorder="1" applyAlignment="1">
      <alignment horizontal="left" vertical="top" wrapText="1"/>
    </xf>
    <xf numFmtId="0" fontId="9" fillId="0" borderId="5" xfId="0" applyFont="1" applyBorder="1" applyAlignment="1">
      <alignment horizontal="left" vertical="top" wrapText="1"/>
    </xf>
    <xf numFmtId="0" fontId="9" fillId="0" borderId="5" xfId="0" applyFont="1" applyBorder="1" applyAlignment="1">
      <alignment horizontal="center" vertical="center" wrapText="1"/>
    </xf>
    <xf numFmtId="0" fontId="9" fillId="0" borderId="13" xfId="0" applyFont="1" applyBorder="1" applyAlignment="1">
      <alignment vertical="top" wrapText="1"/>
    </xf>
    <xf numFmtId="0" fontId="10" fillId="0" borderId="16" xfId="0" applyFont="1" applyBorder="1" applyAlignment="1">
      <alignment horizontal="left" vertical="top" wrapText="1"/>
    </xf>
    <xf numFmtId="0" fontId="9" fillId="0" borderId="12" xfId="0" applyFont="1" applyBorder="1" applyAlignment="1">
      <alignment vertical="top" wrapText="1"/>
    </xf>
    <xf numFmtId="0" fontId="10" fillId="0" borderId="16" xfId="0" applyFont="1" applyBorder="1" applyAlignment="1">
      <alignment horizontal="left" vertical="center" wrapText="1"/>
    </xf>
    <xf numFmtId="0" fontId="10" fillId="0" borderId="0" xfId="0" applyFont="1" applyAlignment="1">
      <alignment horizontal="center" vertical="top" wrapText="1"/>
    </xf>
    <xf numFmtId="0" fontId="11" fillId="0" borderId="0" xfId="0" applyFont="1" applyAlignment="1">
      <alignment vertical="top" wrapText="1"/>
    </xf>
    <xf numFmtId="0" fontId="12" fillId="0" borderId="0" xfId="0" applyFont="1" applyAlignment="1">
      <alignment horizontal="left" vertical="top" wrapText="1"/>
    </xf>
    <xf numFmtId="0" fontId="10" fillId="0" borderId="0" xfId="0" applyFont="1" applyAlignment="1">
      <alignment horizontal="center" vertical="center" wrapText="1"/>
    </xf>
    <xf numFmtId="0" fontId="10" fillId="0" borderId="0" xfId="0" applyFont="1" applyAlignment="1">
      <alignment horizontal="left" vertical="top" wrapText="1" indent="1"/>
    </xf>
    <xf numFmtId="0" fontId="14" fillId="0" borderId="0" xfId="0" applyFont="1" applyAlignment="1">
      <alignment horizontal="left" vertical="top" wrapText="1"/>
    </xf>
    <xf numFmtId="0" fontId="11" fillId="0" borderId="0" xfId="0" applyFont="1" applyAlignment="1">
      <alignment vertical="top"/>
    </xf>
    <xf numFmtId="0" fontId="10" fillId="0" borderId="0" xfId="0" applyFont="1" applyAlignment="1">
      <alignment vertical="top"/>
    </xf>
    <xf numFmtId="0" fontId="9" fillId="0" borderId="0" xfId="0" applyFont="1" applyAlignment="1">
      <alignment horizontal="left" vertical="top" wrapText="1" indent="1"/>
    </xf>
    <xf numFmtId="0" fontId="10" fillId="0" borderId="17" xfId="0" applyFont="1" applyBorder="1" applyAlignment="1">
      <alignment horizontal="left" vertical="top" wrapText="1"/>
    </xf>
    <xf numFmtId="0" fontId="9" fillId="0" borderId="18" xfId="0" applyFont="1" applyBorder="1" applyAlignment="1">
      <alignment horizontal="left" vertical="top" wrapText="1"/>
    </xf>
    <xf numFmtId="0" fontId="9" fillId="0" borderId="18" xfId="0" applyFont="1" applyBorder="1" applyAlignment="1">
      <alignment horizontal="center" vertical="center" wrapText="1"/>
    </xf>
    <xf numFmtId="0" fontId="9" fillId="0" borderId="18" xfId="0" applyFont="1" applyBorder="1" applyAlignment="1">
      <alignment vertical="top" wrapText="1"/>
    </xf>
    <xf numFmtId="0" fontId="12" fillId="0" borderId="18" xfId="0" applyFont="1" applyBorder="1" applyAlignment="1">
      <alignment horizontal="left" vertical="top" wrapText="1"/>
    </xf>
    <xf numFmtId="0" fontId="9" fillId="0" borderId="19" xfId="0" applyFont="1" applyBorder="1" applyAlignment="1">
      <alignment vertical="top" wrapText="1"/>
    </xf>
    <xf numFmtId="0" fontId="9" fillId="3" borderId="15" xfId="0" applyFont="1" applyFill="1" applyBorder="1" applyAlignment="1">
      <alignment vertical="top" wrapText="1"/>
    </xf>
    <xf numFmtId="0" fontId="10" fillId="0" borderId="5" xfId="0" applyFont="1" applyBorder="1" applyAlignment="1">
      <alignment horizontal="left" vertical="top" wrapText="1"/>
    </xf>
    <xf numFmtId="0" fontId="9" fillId="3" borderId="16" xfId="0" applyFont="1" applyFill="1" applyBorder="1" applyAlignment="1">
      <alignment vertical="top" wrapText="1"/>
    </xf>
    <xf numFmtId="0" fontId="10" fillId="0" borderId="0" xfId="0" applyFont="1" applyAlignment="1">
      <alignment horizontal="left" vertical="center" wrapText="1"/>
    </xf>
    <xf numFmtId="0" fontId="51" fillId="0" borderId="0" xfId="0" applyFont="1" applyAlignment="1">
      <alignment vertical="top" wrapText="1"/>
    </xf>
    <xf numFmtId="0" fontId="9" fillId="3" borderId="17" xfId="0" applyFont="1" applyFill="1" applyBorder="1" applyAlignment="1">
      <alignment vertical="top" wrapText="1"/>
    </xf>
    <xf numFmtId="0" fontId="9" fillId="0" borderId="18" xfId="0" applyFont="1" applyBorder="1" applyAlignment="1">
      <alignment horizontal="center" vertical="top" wrapText="1"/>
    </xf>
    <xf numFmtId="0" fontId="18" fillId="0" borderId="5" xfId="3" applyFont="1" applyBorder="1" applyAlignment="1">
      <alignment vertical="center" wrapText="1"/>
    </xf>
    <xf numFmtId="0" fontId="20" fillId="0" borderId="5" xfId="3" applyFont="1" applyBorder="1" applyAlignment="1">
      <alignment vertical="center" wrapText="1"/>
    </xf>
    <xf numFmtId="0" fontId="13" fillId="0" borderId="13" xfId="3" applyFont="1" applyBorder="1" applyAlignment="1">
      <alignment vertical="center" wrapText="1"/>
    </xf>
    <xf numFmtId="0" fontId="0" fillId="3" borderId="16" xfId="0" applyFill="1" applyBorder="1" applyAlignment="1">
      <alignment vertical="top"/>
    </xf>
    <xf numFmtId="0" fontId="13" fillId="0" borderId="12" xfId="3" applyFont="1" applyBorder="1" applyAlignment="1">
      <alignment vertical="center" wrapText="1"/>
    </xf>
    <xf numFmtId="0" fontId="13" fillId="0" borderId="12" xfId="3" applyFont="1" applyBorder="1" applyAlignment="1">
      <alignment vertical="center"/>
    </xf>
    <xf numFmtId="0" fontId="34" fillId="0" borderId="0" xfId="3" applyFont="1" applyAlignment="1">
      <alignment horizontal="left" vertical="top"/>
    </xf>
    <xf numFmtId="0" fontId="31" fillId="0" borderId="0" xfId="3" applyFont="1" applyAlignment="1">
      <alignment horizontal="left" vertical="top"/>
    </xf>
    <xf numFmtId="0" fontId="31" fillId="0" borderId="0" xfId="3" applyFont="1" applyAlignment="1">
      <alignment vertical="top"/>
    </xf>
    <xf numFmtId="0" fontId="35" fillId="0" borderId="0" xfId="3" applyFont="1" applyAlignment="1">
      <alignment horizontal="left" vertical="top"/>
    </xf>
    <xf numFmtId="0" fontId="36" fillId="0" borderId="0" xfId="3" applyFont="1" applyAlignment="1">
      <alignment vertical="center"/>
    </xf>
    <xf numFmtId="0" fontId="27" fillId="0" borderId="0" xfId="3" applyFont="1" applyAlignment="1">
      <alignment vertical="top" wrapText="1"/>
    </xf>
    <xf numFmtId="0" fontId="24" fillId="0" borderId="0" xfId="3" applyFont="1" applyAlignment="1">
      <alignment horizontal="left" vertical="top"/>
    </xf>
    <xf numFmtId="0" fontId="10" fillId="0" borderId="0" xfId="3" applyFont="1" applyAlignment="1">
      <alignment vertical="top"/>
    </xf>
    <xf numFmtId="0" fontId="38" fillId="0" borderId="0" xfId="3" applyFont="1" applyAlignment="1">
      <alignment vertical="top" wrapText="1"/>
    </xf>
    <xf numFmtId="0" fontId="25" fillId="0" borderId="0" xfId="3" applyFont="1" applyAlignment="1">
      <alignment horizontal="left" vertical="top"/>
    </xf>
    <xf numFmtId="0" fontId="32" fillId="0" borderId="12" xfId="3" applyFont="1" applyBorder="1" applyAlignment="1">
      <alignment horizontal="left" vertical="top"/>
    </xf>
    <xf numFmtId="0" fontId="0" fillId="4" borderId="0" xfId="0" applyFill="1" applyAlignment="1">
      <alignment vertical="top" wrapText="1"/>
    </xf>
    <xf numFmtId="0" fontId="50" fillId="0" borderId="0" xfId="3" applyFont="1" applyAlignment="1">
      <alignment horizontal="left" vertical="top"/>
    </xf>
    <xf numFmtId="0" fontId="25" fillId="0" borderId="0" xfId="3" applyFont="1" applyAlignment="1">
      <alignment horizontal="left"/>
    </xf>
    <xf numFmtId="0" fontId="25" fillId="0" borderId="0" xfId="0" applyFont="1" applyAlignment="1">
      <alignment horizontal="left" wrapText="1"/>
    </xf>
    <xf numFmtId="0" fontId="32" fillId="0" borderId="12" xfId="3" applyFont="1" applyBorder="1" applyAlignment="1">
      <alignment horizontal="left"/>
    </xf>
    <xf numFmtId="0" fontId="26" fillId="0" borderId="0" xfId="0" applyFont="1" applyAlignment="1">
      <alignment horizontal="left" vertical="top" wrapText="1"/>
    </xf>
    <xf numFmtId="0" fontId="50" fillId="0" borderId="0" xfId="3" applyFont="1" applyAlignment="1">
      <alignment horizontal="left"/>
    </xf>
    <xf numFmtId="0" fontId="37" fillId="0" borderId="0" xfId="0" applyFont="1" applyAlignment="1">
      <alignment horizontal="left" wrapText="1"/>
    </xf>
    <xf numFmtId="0" fontId="26" fillId="0" borderId="0" xfId="0" applyFont="1" applyAlignment="1">
      <alignment vertical="top" wrapText="1"/>
    </xf>
    <xf numFmtId="0" fontId="28" fillId="0" borderId="0" xfId="3" applyFont="1" applyAlignment="1">
      <alignment vertical="center"/>
    </xf>
    <xf numFmtId="164" fontId="9" fillId="4" borderId="0" xfId="1" applyNumberFormat="1" applyFont="1" applyFill="1" applyAlignment="1">
      <alignment vertical="top" wrapText="1"/>
    </xf>
    <xf numFmtId="0" fontId="3" fillId="0" borderId="0" xfId="3" applyFont="1" applyAlignment="1">
      <alignment vertical="top" wrapText="1"/>
    </xf>
    <xf numFmtId="0" fontId="0" fillId="0" borderId="18" xfId="0" applyBorder="1" applyAlignment="1">
      <alignment vertical="top" wrapText="1"/>
    </xf>
    <xf numFmtId="0" fontId="9" fillId="0" borderId="18" xfId="1" applyFont="1" applyBorder="1" applyAlignment="1">
      <alignment vertical="top" wrapText="1"/>
    </xf>
    <xf numFmtId="0" fontId="5" fillId="0" borderId="18" xfId="0" applyFont="1" applyBorder="1" applyAlignment="1">
      <alignment vertical="top" wrapText="1"/>
    </xf>
    <xf numFmtId="0" fontId="18" fillId="0" borderId="18" xfId="3" applyFont="1" applyBorder="1" applyAlignment="1">
      <alignment vertical="center"/>
    </xf>
    <xf numFmtId="0" fontId="13" fillId="0" borderId="19" xfId="3" applyFont="1" applyBorder="1" applyAlignment="1">
      <alignment vertical="center"/>
    </xf>
    <xf numFmtId="0" fontId="16" fillId="0" borderId="15" xfId="10" applyBorder="1"/>
    <xf numFmtId="0" fontId="16" fillId="0" borderId="5" xfId="10" applyBorder="1"/>
    <xf numFmtId="0" fontId="16" fillId="0" borderId="16" xfId="10" applyBorder="1" applyAlignment="1">
      <alignment vertical="center"/>
    </xf>
    <xf numFmtId="0" fontId="16" fillId="0" borderId="16" xfId="10" applyBorder="1"/>
    <xf numFmtId="0" fontId="52" fillId="0" borderId="1" xfId="0" applyFont="1" applyBorder="1" applyAlignment="1">
      <alignment horizontal="center" vertical="center" wrapText="1"/>
    </xf>
    <xf numFmtId="165" fontId="49" fillId="0" borderId="0" xfId="10" applyNumberFormat="1" applyFont="1" applyAlignment="1">
      <alignment horizontal="center" vertical="center"/>
    </xf>
    <xf numFmtId="165" fontId="48" fillId="0" borderId="0" xfId="10" applyNumberFormat="1" applyFont="1" applyAlignment="1">
      <alignment horizontal="center" vertical="center" wrapText="1"/>
    </xf>
    <xf numFmtId="49" fontId="47" fillId="0" borderId="0" xfId="10" applyNumberFormat="1" applyFont="1" applyAlignment="1">
      <alignment horizontal="center" vertical="center"/>
    </xf>
    <xf numFmtId="0" fontId="0" fillId="22" borderId="1" xfId="0" applyFill="1" applyBorder="1" applyAlignment="1">
      <alignment horizontal="center"/>
    </xf>
    <xf numFmtId="0" fontId="9" fillId="22" borderId="1" xfId="0" applyFont="1" applyFill="1" applyBorder="1" applyAlignment="1">
      <alignment horizontal="center"/>
    </xf>
    <xf numFmtId="0" fontId="0" fillId="0" borderId="1" xfId="0" applyBorder="1" applyAlignment="1">
      <alignment horizontal="left" vertical="top" wrapText="1"/>
    </xf>
    <xf numFmtId="0" fontId="19" fillId="22" borderId="1" xfId="0" applyFont="1" applyFill="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0" xfId="0" applyFont="1" applyAlignment="1">
      <alignment horizontal="center" vertical="center" wrapText="1"/>
    </xf>
    <xf numFmtId="0" fontId="9" fillId="0" borderId="0" xfId="0" applyFont="1" applyAlignment="1">
      <alignment horizontal="center" textRotation="90" wrapText="1"/>
    </xf>
    <xf numFmtId="0" fontId="41" fillId="0" borderId="0" xfId="3" applyFont="1" applyAlignment="1">
      <alignment horizontal="left" vertical="top" wrapText="1"/>
    </xf>
    <xf numFmtId="0" fontId="5" fillId="0" borderId="3" xfId="0" applyFont="1" applyBorder="1" applyAlignment="1">
      <alignment vertical="top" wrapText="1"/>
    </xf>
    <xf numFmtId="0" fontId="5" fillId="0" borderId="4" xfId="0" applyFont="1" applyBorder="1" applyAlignment="1">
      <alignment vertical="top" wrapText="1"/>
    </xf>
    <xf numFmtId="0" fontId="5" fillId="0" borderId="2" xfId="0" applyFont="1" applyBorder="1" applyAlignment="1">
      <alignment vertical="top" wrapText="1"/>
    </xf>
    <xf numFmtId="0" fontId="41" fillId="0" borderId="0" xfId="0" applyFont="1" applyAlignment="1">
      <alignment horizontal="left" vertical="top" wrapText="1"/>
    </xf>
    <xf numFmtId="0" fontId="3" fillId="0" borderId="0" xfId="3" applyFont="1" applyAlignment="1">
      <alignment horizontal="left" vertical="top" wrapText="1"/>
    </xf>
    <xf numFmtId="0" fontId="30" fillId="0" borderId="12" xfId="0" applyFont="1" applyBorder="1" applyAlignment="1">
      <alignment horizontal="left" vertical="center" wrapText="1"/>
    </xf>
    <xf numFmtId="0" fontId="30" fillId="0" borderId="12" xfId="0" applyFont="1" applyBorder="1" applyAlignment="1">
      <alignment horizontal="left" vertical="top" wrapText="1"/>
    </xf>
    <xf numFmtId="0" fontId="26" fillId="0" borderId="0" xfId="3" applyFont="1" applyAlignment="1">
      <alignment horizontal="left" vertical="top" wrapText="1"/>
    </xf>
    <xf numFmtId="0" fontId="0" fillId="0" borderId="4" xfId="0" applyBorder="1" applyAlignment="1">
      <alignment vertical="top" wrapText="1"/>
    </xf>
    <xf numFmtId="0" fontId="0" fillId="0" borderId="2" xfId="0" applyBorder="1" applyAlignment="1">
      <alignment vertical="top" wrapText="1"/>
    </xf>
    <xf numFmtId="0" fontId="10" fillId="29" borderId="0" xfId="0" applyFont="1" applyFill="1" applyAlignment="1">
      <alignment vertical="top" wrapText="1"/>
    </xf>
    <xf numFmtId="0" fontId="10" fillId="29" borderId="0" xfId="0" applyFont="1" applyFill="1" applyAlignment="1">
      <alignment horizontal="center" vertical="top" wrapText="1"/>
    </xf>
    <xf numFmtId="0" fontId="52" fillId="0" borderId="16" xfId="10" applyFont="1" applyBorder="1"/>
    <xf numFmtId="0" fontId="52" fillId="0" borderId="0" xfId="10" applyFont="1"/>
    <xf numFmtId="165" fontId="43" fillId="0" borderId="0" xfId="10" applyNumberFormat="1" applyFont="1" applyAlignment="1">
      <alignment horizontal="center" vertical="top"/>
    </xf>
    <xf numFmtId="165" fontId="53" fillId="0" borderId="0" xfId="10" applyNumberFormat="1" applyFont="1" applyAlignment="1">
      <alignment horizontal="center" vertical="top" wrapText="1"/>
    </xf>
    <xf numFmtId="0" fontId="43" fillId="0" borderId="0" xfId="10" applyFont="1" applyAlignment="1">
      <alignment vertical="top"/>
    </xf>
    <xf numFmtId="165" fontId="49" fillId="0" borderId="0" xfId="10" applyNumberFormat="1" applyFont="1" applyAlignment="1">
      <alignment horizontal="center" vertical="top"/>
    </xf>
    <xf numFmtId="165" fontId="54" fillId="0" borderId="0" xfId="10" applyNumberFormat="1" applyFont="1" applyAlignment="1">
      <alignment horizontal="center" vertical="top" wrapText="1"/>
    </xf>
    <xf numFmtId="0" fontId="44" fillId="31" borderId="11" xfId="0" applyFont="1" applyFill="1" applyBorder="1" applyAlignment="1">
      <alignment horizontal="center" vertical="top" wrapText="1"/>
    </xf>
    <xf numFmtId="0" fontId="44" fillId="31" borderId="1" xfId="0" applyFont="1" applyFill="1" applyBorder="1" applyAlignment="1">
      <alignment horizontal="center" vertical="center" wrapText="1"/>
    </xf>
    <xf numFmtId="0" fontId="15" fillId="32" borderId="0" xfId="0" applyFont="1" applyFill="1" applyAlignment="1">
      <alignment horizontal="center" vertical="center" wrapText="1"/>
    </xf>
    <xf numFmtId="0" fontId="19" fillId="32" borderId="1" xfId="0" applyFont="1" applyFill="1" applyBorder="1" applyAlignment="1">
      <alignment vertical="center" wrapText="1"/>
    </xf>
    <xf numFmtId="44" fontId="0" fillId="0" borderId="1" xfId="31" applyFont="1" applyFill="1" applyBorder="1" applyAlignment="1">
      <alignment vertical="top"/>
    </xf>
    <xf numFmtId="44" fontId="0" fillId="0" borderId="1" xfId="31" applyFont="1" applyBorder="1" applyAlignment="1">
      <alignment vertical="top"/>
    </xf>
    <xf numFmtId="44" fontId="9" fillId="0" borderId="1" xfId="31" applyFont="1" applyBorder="1" applyAlignment="1">
      <alignment vertical="top"/>
    </xf>
    <xf numFmtId="44" fontId="0" fillId="3" borderId="1" xfId="31" applyFont="1" applyFill="1" applyBorder="1" applyAlignment="1">
      <alignment vertical="top"/>
    </xf>
    <xf numFmtId="39" fontId="5" fillId="22" borderId="0" xfId="37" applyNumberFormat="1" applyFont="1" applyFill="1" applyAlignment="1">
      <alignment horizontal="right"/>
    </xf>
    <xf numFmtId="0" fontId="56" fillId="0" borderId="0" xfId="7" applyFont="1" applyAlignment="1">
      <alignment vertical="top"/>
    </xf>
    <xf numFmtId="0" fontId="21" fillId="0" borderId="0" xfId="39" applyAlignment="1">
      <alignment wrapText="1"/>
    </xf>
    <xf numFmtId="0" fontId="21" fillId="0" borderId="0" xfId="39"/>
    <xf numFmtId="0" fontId="21" fillId="0" borderId="0" xfId="39" applyAlignment="1">
      <alignment horizontal="center"/>
    </xf>
    <xf numFmtId="0" fontId="4" fillId="0" borderId="32" xfId="1" applyFont="1" applyBorder="1" applyAlignment="1">
      <alignment vertical="center"/>
    </xf>
    <xf numFmtId="0" fontId="4" fillId="0" borderId="0" xfId="1" applyFont="1" applyAlignment="1">
      <alignment vertical="center"/>
    </xf>
    <xf numFmtId="0" fontId="57" fillId="0" borderId="0" xfId="39" applyFont="1" applyAlignment="1">
      <alignment horizontal="left"/>
    </xf>
    <xf numFmtId="0" fontId="5" fillId="0" borderId="0" xfId="1" applyAlignment="1">
      <alignment vertical="center"/>
    </xf>
    <xf numFmtId="0" fontId="56" fillId="2" borderId="0" xfId="1" applyFont="1" applyFill="1" applyAlignment="1">
      <alignment vertical="center"/>
    </xf>
    <xf numFmtId="0" fontId="21" fillId="2" borderId="0" xfId="39" applyFill="1" applyAlignment="1">
      <alignment wrapText="1"/>
    </xf>
    <xf numFmtId="0" fontId="21" fillId="2" borderId="0" xfId="39" applyFill="1"/>
    <xf numFmtId="0" fontId="21" fillId="2" borderId="0" xfId="39" applyFill="1" applyAlignment="1">
      <alignment horizontal="center"/>
    </xf>
    <xf numFmtId="0" fontId="5" fillId="0" borderId="33" xfId="1" applyBorder="1" applyAlignment="1">
      <alignment vertical="center"/>
    </xf>
    <xf numFmtId="0" fontId="5" fillId="35" borderId="34" xfId="1" applyFill="1" applyBorder="1" applyAlignment="1">
      <alignment vertical="center"/>
    </xf>
    <xf numFmtId="0" fontId="4" fillId="22" borderId="24" xfId="38" applyFont="1" applyFill="1" applyBorder="1" applyAlignment="1" applyProtection="1">
      <alignment horizontal="left" wrapText="1"/>
      <protection locked="0"/>
    </xf>
    <xf numFmtId="0" fontId="52" fillId="0" borderId="0" xfId="10" applyFont="1" applyAlignment="1">
      <alignment horizontal="left" vertical="top" wrapText="1"/>
    </xf>
    <xf numFmtId="0" fontId="17" fillId="0" borderId="0" xfId="45" applyFont="1" applyAlignment="1">
      <alignment vertical="top"/>
    </xf>
    <xf numFmtId="0" fontId="44" fillId="31" borderId="2" xfId="43" applyFont="1" applyFill="1" applyBorder="1" applyAlignment="1" applyProtection="1">
      <alignment horizontal="center" vertical="center" wrapText="1"/>
      <protection locked="0"/>
    </xf>
    <xf numFmtId="0" fontId="44" fillId="31" borderId="1" xfId="43" applyFont="1" applyFill="1" applyBorder="1" applyAlignment="1" applyProtection="1">
      <alignment horizontal="center" vertical="center" wrapText="1"/>
      <protection locked="0"/>
    </xf>
    <xf numFmtId="0" fontId="52" fillId="0" borderId="0" xfId="43" applyFont="1"/>
    <xf numFmtId="0" fontId="17" fillId="0" borderId="0" xfId="44" applyFont="1" applyProtection="1">
      <protection locked="0"/>
    </xf>
    <xf numFmtId="0" fontId="61" fillId="0" borderId="0" xfId="45" applyFont="1" applyAlignment="1" applyProtection="1">
      <alignment vertical="top"/>
      <protection locked="0"/>
    </xf>
    <xf numFmtId="0" fontId="17" fillId="0" borderId="0" xfId="45" applyFont="1" applyAlignment="1" applyProtection="1">
      <alignment vertical="top"/>
      <protection locked="0"/>
    </xf>
    <xf numFmtId="0" fontId="62" fillId="0" borderId="20" xfId="32" applyFont="1" applyBorder="1" applyAlignment="1">
      <alignment horizontal="left" vertical="center"/>
    </xf>
    <xf numFmtId="0" fontId="63" fillId="0" borderId="0" xfId="32" applyFont="1"/>
    <xf numFmtId="0" fontId="63" fillId="0" borderId="0" xfId="32" applyFont="1" applyAlignment="1">
      <alignment horizontal="left"/>
    </xf>
    <xf numFmtId="0" fontId="5" fillId="0" borderId="0" xfId="32" applyFont="1"/>
    <xf numFmtId="0" fontId="5" fillId="0" borderId="0" xfId="32" applyFont="1" applyAlignment="1">
      <alignment horizontal="center"/>
    </xf>
    <xf numFmtId="166" fontId="63" fillId="0" borderId="0" xfId="33" applyNumberFormat="1" applyFont="1" applyAlignment="1">
      <alignment horizontal="right"/>
    </xf>
    <xf numFmtId="43" fontId="5" fillId="0" borderId="0" xfId="33" applyFont="1"/>
    <xf numFmtId="17" fontId="63" fillId="0" borderId="0" xfId="32" applyNumberFormat="1" applyFont="1" applyAlignment="1">
      <alignment horizontal="left"/>
    </xf>
    <xf numFmtId="0" fontId="5" fillId="0" borderId="11" xfId="32" applyFont="1" applyBorder="1"/>
    <xf numFmtId="0" fontId="5" fillId="0" borderId="11" xfId="32" applyFont="1" applyBorder="1" applyAlignment="1">
      <alignment horizontal="center"/>
    </xf>
    <xf numFmtId="166" fontId="5" fillId="0" borderId="11" xfId="33" applyNumberFormat="1" applyFont="1" applyBorder="1"/>
    <xf numFmtId="166" fontId="5" fillId="0" borderId="11" xfId="33" applyNumberFormat="1" applyFont="1" applyBorder="1" applyAlignment="1">
      <alignment horizontal="right"/>
    </xf>
    <xf numFmtId="0" fontId="41" fillId="0" borderId="23" xfId="36" applyBorder="1"/>
    <xf numFmtId="166" fontId="5" fillId="0" borderId="0" xfId="33" applyNumberFormat="1" applyFont="1"/>
    <xf numFmtId="166" fontId="4" fillId="0" borderId="0" xfId="33" applyNumberFormat="1" applyFont="1" applyAlignment="1">
      <alignment horizontal="center"/>
    </xf>
    <xf numFmtId="0" fontId="4" fillId="0" borderId="0" xfId="32" applyFont="1" applyAlignment="1">
      <alignment horizontal="center"/>
    </xf>
    <xf numFmtId="0" fontId="5" fillId="2" borderId="20" xfId="32" applyFont="1" applyFill="1" applyBorder="1" applyProtection="1">
      <protection locked="0"/>
    </xf>
    <xf numFmtId="0" fontId="4" fillId="2" borderId="11" xfId="32" applyFont="1" applyFill="1" applyBorder="1" applyAlignment="1" applyProtection="1">
      <alignment horizontal="center"/>
      <protection locked="0"/>
    </xf>
    <xf numFmtId="0" fontId="4" fillId="2" borderId="11" xfId="32" applyFont="1" applyFill="1" applyBorder="1" applyAlignment="1" applyProtection="1">
      <alignment horizontal="left"/>
      <protection locked="0"/>
    </xf>
    <xf numFmtId="0" fontId="5" fillId="2" borderId="11" xfId="32" applyFont="1" applyFill="1" applyBorder="1" applyAlignment="1" applyProtection="1">
      <alignment vertical="top"/>
      <protection locked="0"/>
    </xf>
    <xf numFmtId="0" fontId="64" fillId="2" borderId="11" xfId="32" applyFont="1" applyFill="1" applyBorder="1" applyAlignment="1" applyProtection="1">
      <alignment vertical="center"/>
      <protection locked="0"/>
    </xf>
    <xf numFmtId="0" fontId="5" fillId="2" borderId="23" xfId="32" applyFont="1" applyFill="1" applyBorder="1" applyProtection="1">
      <protection locked="0"/>
    </xf>
    <xf numFmtId="0" fontId="5" fillId="0" borderId="15" xfId="32" applyFont="1" applyBorder="1" applyAlignment="1">
      <alignment horizontal="center"/>
    </xf>
    <xf numFmtId="0" fontId="5" fillId="0" borderId="15" xfId="32" applyFont="1" applyBorder="1"/>
    <xf numFmtId="166" fontId="21" fillId="0" borderId="13" xfId="33" applyNumberFormat="1" applyFont="1" applyBorder="1"/>
    <xf numFmtId="166" fontId="5" fillId="0" borderId="16" xfId="33" applyNumberFormat="1" applyFont="1" applyBorder="1"/>
    <xf numFmtId="166" fontId="4" fillId="0" borderId="12" xfId="33" applyNumberFormat="1" applyFont="1" applyBorder="1" applyAlignment="1" applyProtection="1">
      <alignment horizontal="left"/>
      <protection locked="0"/>
    </xf>
    <xf numFmtId="9" fontId="5" fillId="0" borderId="15" xfId="32" applyNumberFormat="1" applyFont="1" applyBorder="1" applyAlignment="1">
      <alignment horizontal="center"/>
    </xf>
    <xf numFmtId="43" fontId="5" fillId="0" borderId="13" xfId="33" applyFont="1" applyBorder="1"/>
    <xf numFmtId="0" fontId="5" fillId="0" borderId="16" xfId="32" applyFont="1" applyBorder="1" applyAlignment="1">
      <alignment horizontal="center"/>
    </xf>
    <xf numFmtId="0" fontId="4" fillId="0" borderId="0" xfId="32" applyFont="1"/>
    <xf numFmtId="0" fontId="52" fillId="0" borderId="0" xfId="32" applyFont="1" applyProtection="1">
      <protection locked="0"/>
    </xf>
    <xf numFmtId="0" fontId="52" fillId="0" borderId="0" xfId="32" applyFont="1" applyAlignment="1" applyProtection="1">
      <alignment horizontal="center"/>
      <protection locked="0"/>
    </xf>
    <xf numFmtId="0" fontId="5" fillId="0" borderId="16" xfId="32" applyFont="1" applyBorder="1" applyAlignment="1" applyProtection="1">
      <alignment horizontal="center"/>
      <protection locked="0"/>
    </xf>
    <xf numFmtId="166" fontId="21" fillId="33" borderId="12" xfId="33" applyNumberFormat="1" applyFont="1" applyFill="1" applyBorder="1" applyAlignment="1" applyProtection="1">
      <alignment horizontal="center"/>
      <protection locked="0"/>
    </xf>
    <xf numFmtId="166" fontId="4" fillId="0" borderId="16" xfId="33" applyNumberFormat="1" applyFont="1" applyBorder="1" applyAlignment="1" applyProtection="1">
      <alignment horizontal="left"/>
      <protection locked="0"/>
    </xf>
    <xf numFmtId="166" fontId="4" fillId="0" borderId="12" xfId="33" applyNumberFormat="1" applyFont="1" applyBorder="1" applyAlignment="1" applyProtection="1">
      <alignment horizontal="center"/>
      <protection locked="0"/>
    </xf>
    <xf numFmtId="9" fontId="5" fillId="0" borderId="16" xfId="32" applyNumberFormat="1" applyFont="1" applyBorder="1" applyAlignment="1">
      <alignment horizontal="center"/>
    </xf>
    <xf numFmtId="43" fontId="5" fillId="33" borderId="12" xfId="33" applyFont="1" applyFill="1" applyBorder="1" applyAlignment="1" applyProtection="1">
      <alignment horizontal="center"/>
      <protection locked="0"/>
    </xf>
    <xf numFmtId="166" fontId="5" fillId="0" borderId="0" xfId="32" applyNumberFormat="1" applyFont="1"/>
    <xf numFmtId="166" fontId="21" fillId="0" borderId="0" xfId="33" applyNumberFormat="1" applyFont="1" applyAlignment="1" applyProtection="1">
      <alignment horizontal="center"/>
      <protection locked="0"/>
    </xf>
    <xf numFmtId="43" fontId="5" fillId="0" borderId="12" xfId="33" applyFont="1" applyBorder="1" applyAlignment="1" applyProtection="1">
      <alignment horizontal="center"/>
      <protection locked="0"/>
    </xf>
    <xf numFmtId="0" fontId="5" fillId="0" borderId="26" xfId="32" applyFont="1" applyBorder="1"/>
    <xf numFmtId="0" fontId="5" fillId="0" borderId="27" xfId="32" applyFont="1" applyBorder="1"/>
    <xf numFmtId="167" fontId="5" fillId="33" borderId="12" xfId="33" applyNumberFormat="1" applyFont="1" applyFill="1" applyBorder="1" applyAlignment="1" applyProtection="1">
      <alignment horizontal="center"/>
      <protection locked="0"/>
    </xf>
    <xf numFmtId="166" fontId="21" fillId="33" borderId="0" xfId="32" applyNumberFormat="1" applyFont="1" applyFill="1"/>
    <xf numFmtId="0" fontId="5" fillId="0" borderId="24" xfId="32" applyFont="1" applyBorder="1"/>
    <xf numFmtId="0" fontId="42" fillId="0" borderId="0" xfId="32" applyFont="1" applyProtection="1">
      <protection locked="0"/>
    </xf>
    <xf numFmtId="0" fontId="60" fillId="0" borderId="16" xfId="32" applyFont="1" applyBorder="1" applyAlignment="1" applyProtection="1">
      <alignment horizontal="center"/>
      <protection locked="0"/>
    </xf>
    <xf numFmtId="0" fontId="5" fillId="0" borderId="28" xfId="32" applyFont="1" applyBorder="1"/>
    <xf numFmtId="43" fontId="5" fillId="33" borderId="0" xfId="32" applyNumberFormat="1" applyFont="1" applyFill="1"/>
    <xf numFmtId="0" fontId="5" fillId="33" borderId="24" xfId="32" applyFont="1" applyFill="1" applyBorder="1"/>
    <xf numFmtId="0" fontId="21" fillId="0" borderId="16" xfId="32" applyFont="1" applyBorder="1" applyAlignment="1" applyProtection="1">
      <alignment horizontal="center"/>
      <protection locked="0"/>
    </xf>
    <xf numFmtId="43" fontId="21" fillId="33" borderId="0" xfId="33" applyFont="1" applyFill="1" applyAlignment="1" applyProtection="1">
      <alignment horizontal="center"/>
      <protection locked="0"/>
    </xf>
    <xf numFmtId="0" fontId="5" fillId="0" borderId="30" xfId="32" applyFont="1" applyBorder="1"/>
    <xf numFmtId="0" fontId="60" fillId="0" borderId="17" xfId="32" applyFont="1" applyBorder="1" applyAlignment="1" applyProtection="1">
      <alignment horizontal="center"/>
      <protection locked="0"/>
    </xf>
    <xf numFmtId="166" fontId="60" fillId="0" borderId="12" xfId="33" applyNumberFormat="1" applyFont="1" applyBorder="1" applyAlignment="1" applyProtection="1">
      <alignment horizontal="center"/>
      <protection locked="0"/>
    </xf>
    <xf numFmtId="166" fontId="4" fillId="0" borderId="0" xfId="33" applyNumberFormat="1" applyFont="1" applyAlignment="1" applyProtection="1">
      <alignment horizontal="left"/>
      <protection locked="0"/>
    </xf>
    <xf numFmtId="9" fontId="5" fillId="0" borderId="0" xfId="32" applyNumberFormat="1" applyFont="1" applyAlignment="1">
      <alignment horizontal="center"/>
    </xf>
    <xf numFmtId="0" fontId="5" fillId="2" borderId="20" xfId="32" applyFont="1" applyFill="1" applyBorder="1" applyAlignment="1" applyProtection="1">
      <alignment horizontal="center"/>
      <protection locked="0"/>
    </xf>
    <xf numFmtId="0" fontId="5" fillId="2" borderId="11" xfId="32" applyFont="1" applyFill="1" applyBorder="1" applyProtection="1">
      <protection locked="0"/>
    </xf>
    <xf numFmtId="0" fontId="4" fillId="2" borderId="11" xfId="32" applyFont="1" applyFill="1" applyBorder="1" applyProtection="1">
      <protection locked="0"/>
    </xf>
    <xf numFmtId="0" fontId="52" fillId="2" borderId="11" xfId="32" applyFont="1" applyFill="1" applyBorder="1" applyProtection="1">
      <protection locked="0"/>
    </xf>
    <xf numFmtId="0" fontId="52" fillId="2" borderId="23" xfId="32" applyFont="1" applyFill="1" applyBorder="1" applyProtection="1">
      <protection locked="0"/>
    </xf>
    <xf numFmtId="0" fontId="5" fillId="2" borderId="11" xfId="32" applyFont="1" applyFill="1" applyBorder="1" applyAlignment="1" applyProtection="1">
      <alignment horizontal="center"/>
      <protection locked="0"/>
    </xf>
    <xf numFmtId="166" fontId="5" fillId="2" borderId="23" xfId="33" applyNumberFormat="1" applyFont="1" applyFill="1" applyBorder="1" applyAlignment="1" applyProtection="1">
      <alignment horizontal="center"/>
      <protection locked="0"/>
    </xf>
    <xf numFmtId="166" fontId="4" fillId="2" borderId="11" xfId="33" applyNumberFormat="1" applyFont="1" applyFill="1" applyBorder="1" applyAlignment="1" applyProtection="1">
      <alignment horizontal="center"/>
      <protection locked="0"/>
    </xf>
    <xf numFmtId="0" fontId="5" fillId="0" borderId="0" xfId="32" applyFont="1" applyAlignment="1" applyProtection="1">
      <alignment horizontal="center"/>
      <protection locked="0"/>
    </xf>
    <xf numFmtId="166" fontId="5" fillId="0" borderId="12" xfId="33" applyNumberFormat="1" applyFont="1" applyBorder="1" applyAlignment="1" applyProtection="1">
      <alignment horizontal="center"/>
      <protection locked="0"/>
    </xf>
    <xf numFmtId="0" fontId="4" fillId="0" borderId="0" xfId="32" applyFont="1" applyAlignment="1" applyProtection="1">
      <alignment horizontal="left"/>
      <protection locked="0"/>
    </xf>
    <xf numFmtId="0" fontId="5" fillId="0" borderId="0" xfId="32" applyFont="1" applyAlignment="1" applyProtection="1">
      <alignment vertical="top"/>
      <protection locked="0"/>
    </xf>
    <xf numFmtId="0" fontId="64" fillId="0" borderId="0" xfId="32" applyFont="1" applyAlignment="1" applyProtection="1">
      <alignment vertical="center"/>
      <protection locked="0"/>
    </xf>
    <xf numFmtId="0" fontId="5" fillId="22" borderId="12" xfId="32" applyFont="1" applyFill="1" applyBorder="1" applyProtection="1">
      <protection locked="0"/>
    </xf>
    <xf numFmtId="166" fontId="5" fillId="33" borderId="12" xfId="33" applyNumberFormat="1" applyFont="1" applyFill="1" applyBorder="1" applyAlignment="1" applyProtection="1">
      <alignment horizontal="center"/>
      <protection locked="0"/>
    </xf>
    <xf numFmtId="166" fontId="4" fillId="0" borderId="0" xfId="33" applyNumberFormat="1" applyFont="1" applyAlignment="1" applyProtection="1">
      <alignment horizontal="center"/>
      <protection locked="0"/>
    </xf>
    <xf numFmtId="0" fontId="5" fillId="0" borderId="12" xfId="32" applyFont="1" applyBorder="1"/>
    <xf numFmtId="166" fontId="5" fillId="0" borderId="12" xfId="33" applyNumberFormat="1" applyFont="1" applyBorder="1" applyAlignment="1">
      <alignment horizontal="left"/>
    </xf>
    <xf numFmtId="166" fontId="4" fillId="0" borderId="12" xfId="33" applyNumberFormat="1" applyFont="1" applyBorder="1" applyAlignment="1">
      <alignment horizontal="center"/>
    </xf>
    <xf numFmtId="43" fontId="4" fillId="0" borderId="12" xfId="33" applyFont="1" applyBorder="1" applyAlignment="1" applyProtection="1">
      <alignment horizontal="center"/>
      <protection locked="0"/>
    </xf>
    <xf numFmtId="0" fontId="5" fillId="2" borderId="15" xfId="32" applyFont="1" applyFill="1" applyBorder="1" applyAlignment="1" applyProtection="1">
      <alignment horizontal="center"/>
      <protection locked="0"/>
    </xf>
    <xf numFmtId="0" fontId="5" fillId="2" borderId="5" xfId="32" applyFont="1" applyFill="1" applyBorder="1" applyProtection="1">
      <protection locked="0"/>
    </xf>
    <xf numFmtId="0" fontId="4" fillId="2" borderId="5" xfId="32" applyFont="1" applyFill="1" applyBorder="1" applyProtection="1">
      <protection locked="0"/>
    </xf>
    <xf numFmtId="0" fontId="52" fillId="2" borderId="5" xfId="32" applyFont="1" applyFill="1" applyBorder="1" applyProtection="1">
      <protection locked="0"/>
    </xf>
    <xf numFmtId="0" fontId="52" fillId="2" borderId="13" xfId="32" applyFont="1" applyFill="1" applyBorder="1" applyProtection="1">
      <protection locked="0"/>
    </xf>
    <xf numFmtId="0" fontId="5" fillId="2" borderId="5" xfId="32" applyFont="1" applyFill="1" applyBorder="1" applyAlignment="1" applyProtection="1">
      <alignment horizontal="center"/>
      <protection locked="0"/>
    </xf>
    <xf numFmtId="166" fontId="5" fillId="2" borderId="13" xfId="33" applyNumberFormat="1" applyFont="1" applyFill="1" applyBorder="1" applyAlignment="1" applyProtection="1">
      <alignment horizontal="left"/>
      <protection locked="0"/>
    </xf>
    <xf numFmtId="166" fontId="4" fillId="2" borderId="5" xfId="33" applyNumberFormat="1" applyFont="1" applyFill="1" applyBorder="1" applyAlignment="1" applyProtection="1">
      <alignment horizontal="center"/>
      <protection locked="0"/>
    </xf>
    <xf numFmtId="166" fontId="4" fillId="2" borderId="13" xfId="33" applyNumberFormat="1" applyFont="1" applyFill="1" applyBorder="1" applyAlignment="1" applyProtection="1">
      <alignment horizontal="center"/>
      <protection locked="0"/>
    </xf>
    <xf numFmtId="4" fontId="4" fillId="2" borderId="15" xfId="32" applyNumberFormat="1" applyFont="1" applyFill="1" applyBorder="1" applyAlignment="1" applyProtection="1">
      <alignment horizontal="center"/>
      <protection locked="0"/>
    </xf>
    <xf numFmtId="43" fontId="4" fillId="2" borderId="13" xfId="33" applyFont="1" applyFill="1" applyBorder="1" applyAlignment="1" applyProtection="1">
      <alignment horizontal="center"/>
      <protection locked="0"/>
    </xf>
    <xf numFmtId="0" fontId="5" fillId="2" borderId="17" xfId="32" applyFont="1" applyFill="1" applyBorder="1" applyAlignment="1" applyProtection="1">
      <alignment horizontal="center"/>
      <protection locked="0"/>
    </xf>
    <xf numFmtId="0" fontId="5" fillId="2" borderId="18" xfId="32" applyFont="1" applyFill="1" applyBorder="1" applyProtection="1">
      <protection locked="0"/>
    </xf>
    <xf numFmtId="0" fontId="4" fillId="2" borderId="18" xfId="32" applyFont="1" applyFill="1" applyBorder="1" applyProtection="1">
      <protection locked="0"/>
    </xf>
    <xf numFmtId="0" fontId="52" fillId="2" borderId="18" xfId="32" applyFont="1" applyFill="1" applyBorder="1" applyProtection="1">
      <protection locked="0"/>
    </xf>
    <xf numFmtId="0" fontId="52" fillId="2" borderId="19" xfId="32" applyFont="1" applyFill="1" applyBorder="1" applyProtection="1">
      <protection locked="0"/>
    </xf>
    <xf numFmtId="0" fontId="5" fillId="2" borderId="18" xfId="32" applyFont="1" applyFill="1" applyBorder="1" applyAlignment="1" applyProtection="1">
      <alignment horizontal="center"/>
      <protection locked="0"/>
    </xf>
    <xf numFmtId="166" fontId="5" fillId="2" borderId="19" xfId="33" applyNumberFormat="1" applyFont="1" applyFill="1" applyBorder="1" applyAlignment="1" applyProtection="1">
      <alignment horizontal="left"/>
      <protection locked="0"/>
    </xf>
    <xf numFmtId="166" fontId="4" fillId="2" borderId="17" xfId="33" applyNumberFormat="1" applyFont="1" applyFill="1" applyBorder="1" applyAlignment="1" applyProtection="1">
      <alignment horizontal="center"/>
      <protection locked="0"/>
    </xf>
    <xf numFmtId="166" fontId="4" fillId="2" borderId="19" xfId="33" applyNumberFormat="1" applyFont="1" applyFill="1" applyBorder="1" applyAlignment="1" applyProtection="1">
      <alignment horizontal="center"/>
      <protection locked="0"/>
    </xf>
    <xf numFmtId="4" fontId="4" fillId="2" borderId="17" xfId="32" applyNumberFormat="1" applyFont="1" applyFill="1" applyBorder="1" applyAlignment="1" applyProtection="1">
      <alignment horizontal="center"/>
      <protection locked="0"/>
    </xf>
    <xf numFmtId="43" fontId="4" fillId="2" borderId="19" xfId="33" applyFont="1" applyFill="1" applyBorder="1" applyAlignment="1" applyProtection="1">
      <alignment horizontal="center"/>
      <protection locked="0"/>
    </xf>
    <xf numFmtId="0" fontId="5" fillId="0" borderId="0" xfId="32" applyFont="1" applyProtection="1">
      <protection locked="0"/>
    </xf>
    <xf numFmtId="0" fontId="4" fillId="0" borderId="0" xfId="32" applyFont="1" applyProtection="1">
      <protection locked="0"/>
    </xf>
    <xf numFmtId="0" fontId="5" fillId="0" borderId="12" xfId="32" applyFont="1" applyBorder="1" applyProtection="1">
      <protection locked="0"/>
    </xf>
    <xf numFmtId="166" fontId="5" fillId="0" borderId="12" xfId="33" applyNumberFormat="1" applyFont="1" applyBorder="1" applyAlignment="1" applyProtection="1">
      <alignment horizontal="left"/>
      <protection locked="0"/>
    </xf>
    <xf numFmtId="4" fontId="4" fillId="0" borderId="16" xfId="32" applyNumberFormat="1" applyFont="1" applyBorder="1" applyAlignment="1" applyProtection="1">
      <alignment horizontal="center"/>
      <protection locked="0"/>
    </xf>
    <xf numFmtId="166" fontId="5" fillId="2" borderId="12" xfId="33" applyNumberFormat="1" applyFont="1" applyFill="1" applyBorder="1" applyAlignment="1" applyProtection="1">
      <alignment horizontal="center"/>
      <protection locked="0"/>
    </xf>
    <xf numFmtId="43" fontId="5" fillId="2" borderId="12" xfId="33" applyFont="1" applyFill="1" applyBorder="1" applyAlignment="1" applyProtection="1">
      <alignment horizontal="center"/>
      <protection locked="0"/>
    </xf>
    <xf numFmtId="4" fontId="4" fillId="0" borderId="0" xfId="32" applyNumberFormat="1" applyFont="1" applyAlignment="1" applyProtection="1">
      <alignment horizontal="center"/>
      <protection locked="0"/>
    </xf>
    <xf numFmtId="166" fontId="5" fillId="2" borderId="23" xfId="33" applyNumberFormat="1" applyFont="1" applyFill="1" applyBorder="1" applyAlignment="1" applyProtection="1">
      <alignment horizontal="left"/>
      <protection locked="0"/>
    </xf>
    <xf numFmtId="3" fontId="4" fillId="0" borderId="16" xfId="32" applyNumberFormat="1" applyFont="1" applyBorder="1" applyAlignment="1" applyProtection="1">
      <alignment horizontal="right"/>
      <protection locked="0"/>
    </xf>
    <xf numFmtId="43" fontId="5" fillId="0" borderId="12" xfId="33" applyFont="1" applyBorder="1"/>
    <xf numFmtId="0" fontId="5" fillId="0" borderId="17" xfId="32" applyFont="1" applyBorder="1" applyAlignment="1">
      <alignment horizontal="center"/>
    </xf>
    <xf numFmtId="0" fontId="5" fillId="0" borderId="18" xfId="32" applyFont="1" applyBorder="1"/>
    <xf numFmtId="0" fontId="5" fillId="0" borderId="18" xfId="32" applyFont="1" applyBorder="1" applyAlignment="1">
      <alignment horizontal="center"/>
    </xf>
    <xf numFmtId="0" fontId="5" fillId="0" borderId="17" xfId="32" applyFont="1" applyBorder="1"/>
    <xf numFmtId="166" fontId="5" fillId="0" borderId="19" xfId="33" applyNumberFormat="1" applyFont="1" applyBorder="1" applyAlignment="1">
      <alignment horizontal="center"/>
    </xf>
    <xf numFmtId="166" fontId="5" fillId="0" borderId="17" xfId="33" applyNumberFormat="1" applyFont="1" applyBorder="1"/>
    <xf numFmtId="166" fontId="4" fillId="0" borderId="19" xfId="33" applyNumberFormat="1" applyFont="1" applyBorder="1" applyAlignment="1" applyProtection="1">
      <alignment horizontal="center"/>
      <protection locked="0"/>
    </xf>
    <xf numFmtId="9" fontId="5" fillId="0" borderId="17" xfId="32" applyNumberFormat="1" applyFont="1" applyBorder="1" applyAlignment="1">
      <alignment horizontal="center"/>
    </xf>
    <xf numFmtId="43" fontId="5" fillId="0" borderId="19" xfId="33" applyFont="1" applyBorder="1"/>
    <xf numFmtId="0" fontId="5" fillId="2" borderId="17" xfId="32" applyFont="1" applyFill="1" applyBorder="1" applyAlignment="1">
      <alignment horizontal="center"/>
    </xf>
    <xf numFmtId="0" fontId="5" fillId="2" borderId="18" xfId="32" applyFont="1" applyFill="1" applyBorder="1"/>
    <xf numFmtId="0" fontId="4" fillId="2" borderId="18" xfId="32" applyFont="1" applyFill="1" applyBorder="1"/>
    <xf numFmtId="0" fontId="5" fillId="2" borderId="18" xfId="32" applyFont="1" applyFill="1" applyBorder="1" applyAlignment="1">
      <alignment horizontal="center"/>
    </xf>
    <xf numFmtId="0" fontId="4" fillId="2" borderId="17" xfId="32" applyFont="1" applyFill="1" applyBorder="1" applyAlignment="1">
      <alignment horizontal="center"/>
    </xf>
    <xf numFmtId="166" fontId="4" fillId="2" borderId="19" xfId="33" applyNumberFormat="1" applyFont="1" applyFill="1" applyBorder="1" applyAlignment="1">
      <alignment horizontal="center"/>
    </xf>
    <xf numFmtId="166" fontId="4" fillId="2" borderId="17" xfId="33" applyNumberFormat="1" applyFont="1" applyFill="1" applyBorder="1" applyAlignment="1">
      <alignment horizontal="center"/>
    </xf>
    <xf numFmtId="9" fontId="4" fillId="2" borderId="17" xfId="32" applyNumberFormat="1" applyFont="1" applyFill="1" applyBorder="1" applyAlignment="1">
      <alignment horizontal="center"/>
    </xf>
    <xf numFmtId="0" fontId="4" fillId="0" borderId="16" xfId="32" applyFont="1" applyBorder="1" applyAlignment="1">
      <alignment horizontal="right"/>
    </xf>
    <xf numFmtId="166" fontId="4" fillId="0" borderId="16" xfId="33" applyNumberFormat="1" applyFont="1" applyBorder="1"/>
    <xf numFmtId="0" fontId="5" fillId="2" borderId="20" xfId="32" applyFont="1" applyFill="1" applyBorder="1" applyAlignment="1">
      <alignment horizontal="center"/>
    </xf>
    <xf numFmtId="0" fontId="5" fillId="2" borderId="11" xfId="32" applyFont="1" applyFill="1" applyBorder="1"/>
    <xf numFmtId="0" fontId="4" fillId="2" borderId="11" xfId="32" applyFont="1" applyFill="1" applyBorder="1"/>
    <xf numFmtId="0" fontId="4" fillId="2" borderId="11" xfId="32" applyFont="1" applyFill="1" applyBorder="1" applyAlignment="1">
      <alignment horizontal="center"/>
    </xf>
    <xf numFmtId="0" fontId="4" fillId="2" borderId="20" xfId="32" applyFont="1" applyFill="1" applyBorder="1" applyAlignment="1">
      <alignment horizontal="center"/>
    </xf>
    <xf numFmtId="166" fontId="4" fillId="2" borderId="23" xfId="33" applyNumberFormat="1" applyFont="1" applyFill="1" applyBorder="1" applyAlignment="1">
      <alignment horizontal="center"/>
    </xf>
    <xf numFmtId="166" fontId="4" fillId="2" borderId="20" xfId="33" applyNumberFormat="1" applyFont="1" applyFill="1" applyBorder="1" applyAlignment="1">
      <alignment horizontal="center"/>
    </xf>
    <xf numFmtId="9" fontId="4" fillId="2" borderId="20" xfId="32" applyNumberFormat="1" applyFont="1" applyFill="1" applyBorder="1" applyAlignment="1">
      <alignment horizontal="center"/>
    </xf>
    <xf numFmtId="43" fontId="4" fillId="2" borderId="23" xfId="33" applyFont="1" applyFill="1" applyBorder="1" applyAlignment="1">
      <alignment horizontal="center"/>
    </xf>
    <xf numFmtId="0" fontId="5" fillId="2" borderId="20" xfId="32" applyFont="1" applyFill="1" applyBorder="1"/>
    <xf numFmtId="0" fontId="5" fillId="2" borderId="0" xfId="32" applyFont="1" applyFill="1"/>
    <xf numFmtId="0" fontId="5" fillId="0" borderId="5" xfId="32" applyFont="1" applyBorder="1" applyAlignment="1">
      <alignment horizontal="center"/>
    </xf>
    <xf numFmtId="0" fontId="4" fillId="0" borderId="5" xfId="32" applyFont="1" applyBorder="1"/>
    <xf numFmtId="0" fontId="5" fillId="0" borderId="5" xfId="32" applyFont="1" applyBorder="1"/>
    <xf numFmtId="9" fontId="5" fillId="0" borderId="5" xfId="32" applyNumberFormat="1" applyFont="1" applyBorder="1" applyAlignment="1">
      <alignment horizontal="center"/>
    </xf>
    <xf numFmtId="0" fontId="4" fillId="0" borderId="5" xfId="32" applyFont="1" applyBorder="1" applyAlignment="1">
      <alignment horizontal="right"/>
    </xf>
    <xf numFmtId="166" fontId="4" fillId="0" borderId="5" xfId="33" applyNumberFormat="1" applyFont="1" applyBorder="1" applyAlignment="1">
      <alignment horizontal="center"/>
    </xf>
    <xf numFmtId="166" fontId="4" fillId="0" borderId="5" xfId="33" applyNumberFormat="1" applyFont="1" applyBorder="1"/>
    <xf numFmtId="166" fontId="4" fillId="0" borderId="5" xfId="33" applyNumberFormat="1" applyFont="1" applyBorder="1" applyAlignment="1" applyProtection="1">
      <alignment horizontal="center"/>
      <protection locked="0"/>
    </xf>
    <xf numFmtId="43" fontId="5" fillId="0" borderId="5" xfId="33" applyFont="1" applyBorder="1"/>
    <xf numFmtId="0" fontId="4" fillId="0" borderId="0" xfId="32" applyFont="1" applyAlignment="1">
      <alignment horizontal="right"/>
    </xf>
    <xf numFmtId="166" fontId="4" fillId="0" borderId="0" xfId="33" applyNumberFormat="1" applyFont="1"/>
    <xf numFmtId="166" fontId="5" fillId="0" borderId="0" xfId="33" applyNumberFormat="1" applyFont="1" applyAlignment="1">
      <alignment horizontal="center"/>
    </xf>
    <xf numFmtId="43" fontId="4" fillId="0" borderId="0" xfId="33" applyFont="1" applyAlignment="1">
      <alignment horizontal="center"/>
    </xf>
    <xf numFmtId="0" fontId="62" fillId="0" borderId="0" xfId="32" applyFont="1"/>
    <xf numFmtId="43" fontId="63" fillId="0" borderId="0" xfId="33" applyFont="1" applyAlignment="1">
      <alignment horizontal="right"/>
    </xf>
    <xf numFmtId="166" fontId="63" fillId="0" borderId="0" xfId="33" applyNumberFormat="1" applyFont="1"/>
    <xf numFmtId="43" fontId="5" fillId="0" borderId="0" xfId="33" applyFont="1" applyAlignment="1">
      <alignment horizontal="right"/>
    </xf>
    <xf numFmtId="43" fontId="4" fillId="0" borderId="0" xfId="33" applyFont="1" applyAlignment="1">
      <alignment horizontal="right"/>
    </xf>
    <xf numFmtId="168" fontId="4" fillId="33" borderId="0" xfId="33" applyNumberFormat="1" applyFont="1" applyFill="1" applyAlignment="1">
      <alignment horizontal="center"/>
    </xf>
    <xf numFmtId="0" fontId="5" fillId="0" borderId="16" xfId="32" applyFont="1" applyBorder="1" applyProtection="1">
      <protection locked="0"/>
    </xf>
    <xf numFmtId="43" fontId="5" fillId="0" borderId="0" xfId="33" applyFont="1" applyAlignment="1" applyProtection="1">
      <alignment horizontal="center"/>
      <protection locked="0"/>
    </xf>
    <xf numFmtId="0" fontId="5" fillId="2" borderId="20" xfId="32" applyFont="1" applyFill="1" applyBorder="1" applyAlignment="1" applyProtection="1">
      <alignment horizontal="left"/>
      <protection locked="0"/>
    </xf>
    <xf numFmtId="43" fontId="4" fillId="2" borderId="11" xfId="33" applyFont="1" applyFill="1" applyBorder="1" applyAlignment="1" applyProtection="1">
      <alignment horizontal="center"/>
      <protection locked="0"/>
    </xf>
    <xf numFmtId="43" fontId="5" fillId="0" borderId="0" xfId="34" applyFont="1"/>
    <xf numFmtId="9" fontId="5" fillId="0" borderId="0" xfId="35" applyFont="1"/>
    <xf numFmtId="43" fontId="4" fillId="0" borderId="13" xfId="33" applyFont="1" applyBorder="1" applyAlignment="1" applyProtection="1">
      <alignment horizontal="center"/>
      <protection locked="0"/>
    </xf>
    <xf numFmtId="43" fontId="5" fillId="0" borderId="0" xfId="32" applyNumberFormat="1" applyFont="1"/>
    <xf numFmtId="0" fontId="5" fillId="0" borderId="12" xfId="32" applyFont="1" applyBorder="1" applyAlignment="1" applyProtection="1">
      <alignment horizontal="center"/>
      <protection locked="0"/>
    </xf>
    <xf numFmtId="0" fontId="5" fillId="0" borderId="16" xfId="32" applyFont="1" applyBorder="1" applyAlignment="1" applyProtection="1">
      <alignment horizontal="left"/>
      <protection locked="0"/>
    </xf>
    <xf numFmtId="49" fontId="5" fillId="0" borderId="16" xfId="32" applyNumberFormat="1" applyFont="1" applyBorder="1" applyAlignment="1" applyProtection="1">
      <alignment horizontal="center"/>
      <protection locked="0"/>
    </xf>
    <xf numFmtId="166" fontId="5" fillId="2" borderId="0" xfId="32" applyNumberFormat="1" applyFont="1" applyFill="1"/>
    <xf numFmtId="43" fontId="4" fillId="0" borderId="5" xfId="33" applyFont="1" applyBorder="1" applyAlignment="1" applyProtection="1">
      <alignment horizontal="center"/>
      <protection locked="0"/>
    </xf>
    <xf numFmtId="43" fontId="4" fillId="0" borderId="16" xfId="33" applyFont="1" applyBorder="1" applyAlignment="1" applyProtection="1">
      <alignment horizontal="center"/>
      <protection locked="0"/>
    </xf>
    <xf numFmtId="0" fontId="5" fillId="2" borderId="23" xfId="32" applyFont="1" applyFill="1" applyBorder="1"/>
    <xf numFmtId="0" fontId="5" fillId="2" borderId="11" xfId="32" applyFont="1" applyFill="1" applyBorder="1" applyAlignment="1">
      <alignment horizontal="center"/>
    </xf>
    <xf numFmtId="166" fontId="5" fillId="2" borderId="23" xfId="33" applyNumberFormat="1" applyFont="1" applyFill="1" applyBorder="1" applyAlignment="1">
      <alignment horizontal="left"/>
    </xf>
    <xf numFmtId="43" fontId="4" fillId="2" borderId="11" xfId="33" applyFont="1" applyFill="1" applyBorder="1" applyAlignment="1">
      <alignment horizontal="center"/>
    </xf>
    <xf numFmtId="0" fontId="5" fillId="0" borderId="5" xfId="32" applyFont="1" applyBorder="1" applyProtection="1">
      <protection locked="0"/>
    </xf>
    <xf numFmtId="0" fontId="4" fillId="0" borderId="5" xfId="32" applyFont="1" applyBorder="1" applyProtection="1">
      <protection locked="0"/>
    </xf>
    <xf numFmtId="0" fontId="5" fillId="0" borderId="5" xfId="32" applyFont="1" applyBorder="1" applyAlignment="1" applyProtection="1">
      <alignment horizontal="right"/>
      <protection locked="0"/>
    </xf>
    <xf numFmtId="166" fontId="5" fillId="0" borderId="5" xfId="33" applyNumberFormat="1" applyFont="1" applyBorder="1" applyAlignment="1" applyProtection="1">
      <alignment horizontal="left"/>
      <protection locked="0"/>
    </xf>
    <xf numFmtId="43" fontId="4" fillId="0" borderId="5" xfId="33" applyFont="1" applyBorder="1" applyAlignment="1" applyProtection="1">
      <alignment horizontal="right"/>
      <protection locked="0"/>
    </xf>
    <xf numFmtId="166" fontId="4" fillId="0" borderId="5" xfId="33" applyNumberFormat="1" applyFont="1" applyBorder="1" applyAlignment="1" applyProtection="1">
      <alignment horizontal="left"/>
      <protection locked="0"/>
    </xf>
    <xf numFmtId="43" fontId="4" fillId="0" borderId="5" xfId="33" applyFont="1" applyBorder="1" applyAlignment="1" applyProtection="1">
      <alignment horizontal="left"/>
      <protection locked="0"/>
    </xf>
    <xf numFmtId="0" fontId="63" fillId="0" borderId="0" xfId="32" applyFont="1" applyProtection="1">
      <protection locked="0"/>
    </xf>
    <xf numFmtId="0" fontId="5" fillId="0" borderId="0" xfId="32" applyFont="1" applyAlignment="1" applyProtection="1">
      <alignment horizontal="right"/>
      <protection locked="0"/>
    </xf>
    <xf numFmtId="166" fontId="5" fillId="0" borderId="0" xfId="33" applyNumberFormat="1" applyFont="1" applyAlignment="1" applyProtection="1">
      <alignment horizontal="left"/>
      <protection locked="0"/>
    </xf>
    <xf numFmtId="43" fontId="4" fillId="0" borderId="0" xfId="33" applyFont="1" applyAlignment="1" applyProtection="1">
      <alignment horizontal="right"/>
      <protection locked="0"/>
    </xf>
    <xf numFmtId="43" fontId="4" fillId="0" borderId="0" xfId="33" applyFont="1" applyAlignment="1" applyProtection="1">
      <alignment horizontal="left"/>
      <protection locked="0"/>
    </xf>
    <xf numFmtId="166" fontId="4" fillId="0" borderId="0" xfId="33" applyNumberFormat="1" applyFont="1" applyAlignment="1" applyProtection="1">
      <alignment horizontal="right"/>
      <protection locked="0"/>
    </xf>
    <xf numFmtId="166" fontId="5" fillId="0" borderId="0" xfId="33" applyNumberFormat="1" applyFont="1" applyAlignment="1" applyProtection="1">
      <alignment horizontal="center"/>
      <protection locked="0"/>
    </xf>
    <xf numFmtId="43" fontId="5" fillId="0" borderId="0" xfId="33" applyFont="1" applyAlignment="1">
      <alignment horizontal="center"/>
    </xf>
    <xf numFmtId="166" fontId="5" fillId="0" borderId="0" xfId="33" applyNumberFormat="1" applyFont="1" applyAlignment="1">
      <alignment horizontal="left"/>
    </xf>
    <xf numFmtId="166" fontId="4" fillId="0" borderId="0" xfId="33" applyNumberFormat="1" applyFont="1" applyAlignment="1">
      <alignment horizontal="left"/>
    </xf>
    <xf numFmtId="0" fontId="4" fillId="0" borderId="0" xfId="32" applyFont="1" applyAlignment="1">
      <alignment horizontal="left"/>
    </xf>
    <xf numFmtId="0" fontId="4" fillId="0" borderId="25" xfId="32" applyFont="1" applyBorder="1"/>
    <xf numFmtId="169" fontId="5" fillId="22" borderId="24" xfId="32" applyNumberFormat="1" applyFont="1" applyFill="1" applyBorder="1"/>
    <xf numFmtId="9" fontId="5" fillId="22" borderId="24" xfId="32" applyNumberFormat="1" applyFont="1" applyFill="1" applyBorder="1"/>
    <xf numFmtId="0" fontId="5" fillId="0" borderId="29" xfId="32" applyFont="1" applyBorder="1"/>
    <xf numFmtId="9" fontId="5" fillId="22" borderId="31" xfId="32" applyNumberFormat="1" applyFont="1" applyFill="1" applyBorder="1"/>
    <xf numFmtId="0" fontId="53" fillId="36" borderId="25" xfId="39" applyFont="1" applyFill="1" applyBorder="1" applyAlignment="1">
      <alignment vertical="top"/>
    </xf>
    <xf numFmtId="0" fontId="53" fillId="36" borderId="26" xfId="39" applyFont="1" applyFill="1" applyBorder="1" applyAlignment="1">
      <alignment vertical="top"/>
    </xf>
    <xf numFmtId="0" fontId="53" fillId="36" borderId="27" xfId="39" applyFont="1" applyFill="1" applyBorder="1" applyAlignment="1">
      <alignment vertical="top"/>
    </xf>
    <xf numFmtId="0" fontId="4" fillId="34" borderId="38" xfId="1" applyFont="1" applyFill="1" applyBorder="1" applyAlignment="1">
      <alignment horizontal="center" vertical="center"/>
    </xf>
    <xf numFmtId="0" fontId="58" fillId="0" borderId="0" xfId="39" applyFont="1" applyAlignment="1">
      <alignment vertical="center" wrapText="1"/>
    </xf>
    <xf numFmtId="0" fontId="21" fillId="0" borderId="0" xfId="39" applyAlignment="1">
      <alignment vertical="center"/>
    </xf>
    <xf numFmtId="0" fontId="53" fillId="36" borderId="28" xfId="39" applyFont="1" applyFill="1" applyBorder="1" applyAlignment="1">
      <alignment vertical="top"/>
    </xf>
    <xf numFmtId="0" fontId="53" fillId="36" borderId="0" xfId="39" applyFont="1" applyFill="1" applyAlignment="1">
      <alignment vertical="top"/>
    </xf>
    <xf numFmtId="0" fontId="53" fillId="36" borderId="24" xfId="39" applyFont="1" applyFill="1" applyBorder="1" applyAlignment="1">
      <alignment vertical="top"/>
    </xf>
    <xf numFmtId="2" fontId="4" fillId="34" borderId="38" xfId="1" applyNumberFormat="1" applyFont="1" applyFill="1" applyBorder="1" applyAlignment="1">
      <alignment horizontal="center" vertical="center" wrapText="1"/>
    </xf>
    <xf numFmtId="44" fontId="57" fillId="0" borderId="32" xfId="31" applyFont="1" applyBorder="1" applyAlignment="1">
      <alignment horizontal="center" vertical="top"/>
    </xf>
    <xf numFmtId="44" fontId="4" fillId="0" borderId="34" xfId="31" applyFont="1" applyFill="1" applyBorder="1" applyAlignment="1" applyProtection="1">
      <alignment horizontal="center" vertical="top"/>
    </xf>
    <xf numFmtId="0" fontId="57" fillId="0" borderId="25" xfId="39" applyFont="1" applyBorder="1" applyAlignment="1">
      <alignment horizontal="left"/>
    </xf>
    <xf numFmtId="0" fontId="21" fillId="0" borderId="26" xfId="39" applyBorder="1" applyAlignment="1">
      <alignment wrapText="1"/>
    </xf>
    <xf numFmtId="0" fontId="21" fillId="0" borderId="26" xfId="39" applyBorder="1" applyAlignment="1">
      <alignment horizontal="center"/>
    </xf>
    <xf numFmtId="44" fontId="21" fillId="0" borderId="40" xfId="39" applyNumberFormat="1" applyBorder="1" applyAlignment="1">
      <alignment horizontal="center"/>
    </xf>
    <xf numFmtId="0" fontId="66" fillId="0" borderId="41" xfId="39" applyFont="1" applyBorder="1" applyAlignment="1">
      <alignment wrapText="1"/>
    </xf>
    <xf numFmtId="0" fontId="57" fillId="0" borderId="42" xfId="39" applyFont="1" applyBorder="1" applyAlignment="1">
      <alignment horizontal="left"/>
    </xf>
    <xf numFmtId="0" fontId="57" fillId="0" borderId="37" xfId="39" applyFont="1" applyBorder="1" applyAlignment="1">
      <alignment wrapText="1"/>
    </xf>
    <xf numFmtId="0" fontId="21" fillId="0" borderId="37" xfId="39" applyBorder="1" applyAlignment="1">
      <alignment horizontal="center"/>
    </xf>
    <xf numFmtId="44" fontId="21" fillId="0" borderId="43" xfId="39" applyNumberFormat="1" applyBorder="1" applyAlignment="1">
      <alignment horizontal="center"/>
    </xf>
    <xf numFmtId="0" fontId="21" fillId="0" borderId="37" xfId="39" applyBorder="1"/>
    <xf numFmtId="0" fontId="21" fillId="0" borderId="44" xfId="39" applyBorder="1"/>
    <xf numFmtId="0" fontId="21" fillId="0" borderId="37" xfId="39" applyBorder="1" applyAlignment="1">
      <alignment wrapText="1"/>
    </xf>
    <xf numFmtId="0" fontId="57" fillId="0" borderId="26" xfId="39" applyFont="1" applyBorder="1" applyAlignment="1">
      <alignment vertical="top" wrapText="1"/>
    </xf>
    <xf numFmtId="0" fontId="57" fillId="0" borderId="0" xfId="39" applyFont="1" applyAlignment="1">
      <alignment vertical="top" wrapText="1"/>
    </xf>
    <xf numFmtId="0" fontId="57" fillId="0" borderId="29" xfId="39" applyFont="1" applyBorder="1" applyAlignment="1">
      <alignment horizontal="left"/>
    </xf>
    <xf numFmtId="0" fontId="21" fillId="0" borderId="30" xfId="39" applyBorder="1" applyAlignment="1">
      <alignment wrapText="1"/>
    </xf>
    <xf numFmtId="0" fontId="21" fillId="0" borderId="30" xfId="39" applyBorder="1" applyAlignment="1">
      <alignment horizontal="center"/>
    </xf>
    <xf numFmtId="44" fontId="21" fillId="0" borderId="45" xfId="39" applyNumberFormat="1" applyBorder="1" applyAlignment="1">
      <alignment horizontal="center"/>
    </xf>
    <xf numFmtId="0" fontId="21" fillId="0" borderId="30" xfId="39" applyBorder="1"/>
    <xf numFmtId="0" fontId="21" fillId="0" borderId="46" xfId="39" applyBorder="1"/>
    <xf numFmtId="0" fontId="5" fillId="29" borderId="33" xfId="1" applyFill="1" applyBorder="1" applyAlignment="1">
      <alignment vertical="center"/>
    </xf>
    <xf numFmtId="0" fontId="5" fillId="37" borderId="33" xfId="1" applyFill="1" applyBorder="1" applyAlignment="1">
      <alignment vertical="center"/>
    </xf>
    <xf numFmtId="0" fontId="5" fillId="22" borderId="24" xfId="32" applyFont="1" applyFill="1" applyBorder="1"/>
    <xf numFmtId="0" fontId="21" fillId="0" borderId="44" xfId="39" applyBorder="1" applyAlignment="1">
      <alignment wrapText="1"/>
    </xf>
    <xf numFmtId="0" fontId="41" fillId="0" borderId="0" xfId="0" applyFont="1" applyAlignment="1">
      <alignment vertical="top" wrapText="1"/>
    </xf>
    <xf numFmtId="0" fontId="44" fillId="31" borderId="20" xfId="47" applyFont="1" applyFill="1" applyBorder="1" applyAlignment="1">
      <alignment horizontal="center" vertical="center" wrapText="1"/>
    </xf>
    <xf numFmtId="0" fontId="44" fillId="31" borderId="11" xfId="47" applyFont="1" applyFill="1" applyBorder="1" applyAlignment="1">
      <alignment horizontal="center" vertical="center" wrapText="1"/>
    </xf>
    <xf numFmtId="0" fontId="44" fillId="31" borderId="23" xfId="47" applyFont="1" applyFill="1" applyBorder="1" applyAlignment="1">
      <alignment horizontal="center" vertical="center" wrapText="1"/>
    </xf>
    <xf numFmtId="0" fontId="53" fillId="38" borderId="2" xfId="47" applyFont="1" applyFill="1" applyBorder="1" applyAlignment="1">
      <alignment horizontal="center" vertical="top" wrapText="1"/>
    </xf>
    <xf numFmtId="0" fontId="53" fillId="38" borderId="17" xfId="47" applyFont="1" applyFill="1" applyBorder="1" applyAlignment="1">
      <alignment vertical="top" wrapText="1"/>
    </xf>
    <xf numFmtId="0" fontId="53" fillId="38" borderId="18" xfId="47" applyFont="1" applyFill="1" applyBorder="1" applyAlignment="1">
      <alignment vertical="top" wrapText="1"/>
    </xf>
    <xf numFmtId="0" fontId="53" fillId="38" borderId="19" xfId="47" applyFont="1" applyFill="1" applyBorder="1" applyAlignment="1">
      <alignment vertical="top" wrapText="1"/>
    </xf>
    <xf numFmtId="0" fontId="53" fillId="0" borderId="1" xfId="47" applyFont="1" applyBorder="1" applyAlignment="1">
      <alignment horizontal="left" vertical="center" wrapText="1"/>
    </xf>
    <xf numFmtId="0" fontId="16" fillId="0" borderId="0" xfId="47"/>
    <xf numFmtId="0" fontId="44" fillId="31" borderId="15" xfId="47" applyFont="1" applyFill="1" applyBorder="1" applyAlignment="1">
      <alignment horizontal="center" vertical="center" wrapText="1"/>
    </xf>
    <xf numFmtId="0" fontId="44" fillId="31" borderId="5" xfId="47" applyFont="1" applyFill="1" applyBorder="1" applyAlignment="1">
      <alignment vertical="center" wrapText="1"/>
    </xf>
    <xf numFmtId="0" fontId="44" fillId="31" borderId="13" xfId="47" applyFont="1" applyFill="1" applyBorder="1" applyAlignment="1">
      <alignment vertical="center" wrapText="1"/>
    </xf>
    <xf numFmtId="165" fontId="52" fillId="0" borderId="20" xfId="47" applyNumberFormat="1" applyFont="1" applyBorder="1" applyAlignment="1">
      <alignment vertical="center"/>
    </xf>
    <xf numFmtId="0" fontId="16" fillId="0" borderId="11" xfId="47" applyBorder="1" applyAlignment="1">
      <alignment vertical="center" wrapText="1"/>
    </xf>
    <xf numFmtId="0" fontId="16" fillId="0" borderId="23" xfId="47" applyBorder="1" applyAlignment="1">
      <alignment vertical="center" wrapText="1"/>
    </xf>
    <xf numFmtId="165" fontId="52" fillId="0" borderId="20" xfId="47" applyNumberFormat="1" applyFont="1" applyBorder="1" applyAlignment="1">
      <alignment vertical="center" wrapText="1"/>
    </xf>
    <xf numFmtId="0" fontId="5" fillId="0" borderId="18" xfId="47" applyFont="1" applyBorder="1" applyAlignment="1">
      <alignment vertical="center" wrapText="1"/>
    </xf>
    <xf numFmtId="0" fontId="5" fillId="0" borderId="23" xfId="47" applyFont="1" applyBorder="1" applyAlignment="1">
      <alignment vertical="center" wrapText="1"/>
    </xf>
    <xf numFmtId="165" fontId="53" fillId="0" borderId="20" xfId="47" applyNumberFormat="1" applyFont="1" applyBorder="1" applyAlignment="1">
      <alignment horizontal="center" vertical="center"/>
    </xf>
    <xf numFmtId="0" fontId="16" fillId="0" borderId="11" xfId="47" applyBorder="1" applyAlignment="1">
      <alignment horizontal="left" vertical="top" wrapText="1"/>
    </xf>
    <xf numFmtId="0" fontId="16" fillId="0" borderId="23" xfId="47" applyBorder="1" applyAlignment="1">
      <alignment horizontal="left" vertical="top" wrapText="1"/>
    </xf>
    <xf numFmtId="165" fontId="53" fillId="0" borderId="15" xfId="47" applyNumberFormat="1" applyFont="1" applyBorder="1" applyAlignment="1">
      <alignment horizontal="center" vertical="center"/>
    </xf>
    <xf numFmtId="165" fontId="53" fillId="0" borderId="3" xfId="47" applyNumberFormat="1" applyFont="1" applyBorder="1" applyAlignment="1">
      <alignment horizontal="center" vertical="center"/>
    </xf>
    <xf numFmtId="0" fontId="16" fillId="0" borderId="5" xfId="47" applyBorder="1" applyAlignment="1">
      <alignment horizontal="left" vertical="top" wrapText="1"/>
    </xf>
    <xf numFmtId="0" fontId="16" fillId="0" borderId="13" xfId="47" applyBorder="1" applyAlignment="1">
      <alignment horizontal="left" vertical="top" wrapText="1"/>
    </xf>
    <xf numFmtId="0" fontId="16" fillId="0" borderId="0" xfId="47" applyAlignment="1">
      <alignment horizontal="left" vertical="top" wrapText="1"/>
    </xf>
    <xf numFmtId="0" fontId="16" fillId="0" borderId="12" xfId="47" applyBorder="1" applyAlignment="1">
      <alignment horizontal="left" vertical="top" wrapText="1"/>
    </xf>
    <xf numFmtId="0" fontId="16" fillId="0" borderId="18" xfId="47" applyBorder="1" applyAlignment="1">
      <alignment horizontal="left" vertical="top" wrapText="1"/>
    </xf>
    <xf numFmtId="0" fontId="16" fillId="0" borderId="19" xfId="47" applyBorder="1" applyAlignment="1">
      <alignment horizontal="left" vertical="top" wrapText="1"/>
    </xf>
    <xf numFmtId="165" fontId="53" fillId="0" borderId="1" xfId="47" applyNumberFormat="1" applyFont="1" applyBorder="1" applyAlignment="1">
      <alignment horizontal="center" vertical="center"/>
    </xf>
    <xf numFmtId="0" fontId="16" fillId="0" borderId="5" xfId="47" applyBorder="1"/>
    <xf numFmtId="0" fontId="16" fillId="0" borderId="13" xfId="47" applyBorder="1"/>
    <xf numFmtId="0" fontId="53" fillId="0" borderId="5" xfId="47" applyFont="1" applyBorder="1" applyAlignment="1">
      <alignment horizontal="left" vertical="top" wrapText="1"/>
    </xf>
    <xf numFmtId="0" fontId="16" fillId="0" borderId="0" xfId="47" applyAlignment="1">
      <alignment horizontal="left" vertical="center" wrapText="1"/>
    </xf>
    <xf numFmtId="0" fontId="16" fillId="0" borderId="12" xfId="47" applyBorder="1" applyAlignment="1">
      <alignment horizontal="left" vertical="center" wrapText="1"/>
    </xf>
    <xf numFmtId="0" fontId="52" fillId="0" borderId="0" xfId="47" applyFont="1" applyAlignment="1">
      <alignment vertical="top" wrapText="1"/>
    </xf>
    <xf numFmtId="0" fontId="40" fillId="0" borderId="0" xfId="47" applyFont="1" applyAlignment="1">
      <alignment horizontal="left" vertical="center" wrapText="1"/>
    </xf>
    <xf numFmtId="0" fontId="40" fillId="0" borderId="12" xfId="47" applyFont="1" applyBorder="1" applyAlignment="1">
      <alignment horizontal="left" vertical="center" wrapText="1"/>
    </xf>
    <xf numFmtId="0" fontId="16" fillId="0" borderId="18" xfId="47" applyBorder="1" applyAlignment="1">
      <alignment horizontal="left" vertical="center" wrapText="1"/>
    </xf>
    <xf numFmtId="0" fontId="16" fillId="0" borderId="19" xfId="47" applyBorder="1" applyAlignment="1">
      <alignment horizontal="left" vertical="center" wrapText="1"/>
    </xf>
    <xf numFmtId="0" fontId="6" fillId="0" borderId="5" xfId="47" applyFont="1" applyBorder="1" applyAlignment="1">
      <alignment horizontal="left" vertical="top" wrapText="1"/>
    </xf>
    <xf numFmtId="0" fontId="6" fillId="0" borderId="13" xfId="47" applyFont="1" applyBorder="1" applyAlignment="1">
      <alignment horizontal="left" vertical="top" wrapText="1"/>
    </xf>
    <xf numFmtId="0" fontId="6" fillId="0" borderId="18" xfId="47" applyFont="1" applyBorder="1" applyAlignment="1">
      <alignment horizontal="left" vertical="top" wrapText="1"/>
    </xf>
    <xf numFmtId="0" fontId="6" fillId="0" borderId="19" xfId="47" applyFont="1" applyBorder="1" applyAlignment="1">
      <alignment horizontal="left" vertical="top" wrapText="1"/>
    </xf>
    <xf numFmtId="0" fontId="6" fillId="0" borderId="2" xfId="47" applyFont="1" applyBorder="1" applyAlignment="1">
      <alignment horizontal="left" vertical="top" wrapText="1"/>
    </xf>
    <xf numFmtId="0" fontId="16" fillId="0" borderId="16" xfId="47" applyBorder="1"/>
    <xf numFmtId="0" fontId="41" fillId="0" borderId="0" xfId="47" applyFont="1" applyAlignment="1">
      <alignment vertical="top" wrapText="1"/>
    </xf>
    <xf numFmtId="0" fontId="16" fillId="0" borderId="0" xfId="47" applyAlignment="1">
      <alignment vertical="top"/>
    </xf>
    <xf numFmtId="0" fontId="52" fillId="0" borderId="11" xfId="45" applyFont="1" applyBorder="1" applyAlignment="1" applyProtection="1">
      <alignment horizontal="left" vertical="top" wrapText="1"/>
      <protection locked="0"/>
    </xf>
    <xf numFmtId="0" fontId="52" fillId="0" borderId="11" xfId="45" applyFont="1" applyBorder="1" applyAlignment="1" applyProtection="1">
      <alignment horizontal="center" vertical="top" wrapText="1"/>
      <protection locked="0"/>
    </xf>
    <xf numFmtId="14" fontId="52" fillId="0" borderId="11" xfId="45" applyNumberFormat="1" applyFont="1" applyBorder="1" applyAlignment="1" applyProtection="1">
      <alignment horizontal="center" vertical="top" wrapText="1"/>
      <protection locked="0"/>
    </xf>
    <xf numFmtId="165" fontId="67" fillId="0" borderId="0" xfId="10" applyNumberFormat="1" applyFont="1" applyAlignment="1">
      <alignment vertical="center" wrapText="1"/>
    </xf>
    <xf numFmtId="43" fontId="4" fillId="36" borderId="25" xfId="40" applyFont="1" applyFill="1" applyBorder="1" applyAlignment="1" applyProtection="1">
      <alignment horizontal="left" vertical="center" wrapText="1"/>
    </xf>
    <xf numFmtId="43" fontId="4" fillId="36" borderId="28" xfId="40" applyFont="1" applyFill="1" applyBorder="1" applyAlignment="1" applyProtection="1">
      <alignment horizontal="left" vertical="center" wrapText="1"/>
    </xf>
    <xf numFmtId="43" fontId="4" fillId="36" borderId="29" xfId="40" applyFont="1" applyFill="1" applyBorder="1" applyAlignment="1" applyProtection="1">
      <alignment horizontal="left" vertical="center" wrapText="1"/>
    </xf>
    <xf numFmtId="43" fontId="4" fillId="36" borderId="32" xfId="40" applyFont="1" applyFill="1" applyBorder="1" applyAlignment="1" applyProtection="1">
      <alignment horizontal="center" vertical="center" wrapText="1"/>
    </xf>
    <xf numFmtId="43" fontId="4" fillId="36" borderId="33" xfId="40" applyFont="1" applyFill="1" applyBorder="1" applyAlignment="1" applyProtection="1">
      <alignment horizontal="center" vertical="center" wrapText="1"/>
    </xf>
    <xf numFmtId="43" fontId="4" fillId="36" borderId="34" xfId="40" applyFont="1" applyFill="1" applyBorder="1" applyAlignment="1" applyProtection="1">
      <alignment horizontal="center" vertical="center" wrapText="1"/>
    </xf>
    <xf numFmtId="0" fontId="8" fillId="0" borderId="0" xfId="0" applyFont="1" applyAlignment="1">
      <alignment wrapText="1"/>
    </xf>
    <xf numFmtId="0" fontId="8" fillId="0" borderId="0" xfId="0" applyFont="1" applyAlignment="1">
      <alignment vertical="top"/>
    </xf>
    <xf numFmtId="0" fontId="19" fillId="27" borderId="1" xfId="0" applyFont="1" applyFill="1" applyBorder="1" applyAlignment="1">
      <alignment vertical="center" wrapText="1"/>
    </xf>
    <xf numFmtId="0" fontId="33" fillId="27" borderId="1" xfId="0" applyFont="1" applyFill="1" applyBorder="1"/>
    <xf numFmtId="0" fontId="9" fillId="27" borderId="1" xfId="0" applyFont="1" applyFill="1" applyBorder="1" applyAlignment="1">
      <alignment vertical="top"/>
    </xf>
    <xf numFmtId="0" fontId="9" fillId="27" borderId="0" xfId="0" applyFont="1" applyFill="1"/>
    <xf numFmtId="0" fontId="57" fillId="2" borderId="26" xfId="42" applyFont="1" applyFill="1" applyBorder="1" applyAlignment="1">
      <alignment horizontal="center" vertical="top"/>
    </xf>
    <xf numFmtId="43" fontId="4" fillId="2" borderId="30" xfId="40" applyFont="1" applyFill="1" applyBorder="1" applyAlignment="1" applyProtection="1">
      <alignment horizontal="center" vertical="top"/>
    </xf>
    <xf numFmtId="0" fontId="21" fillId="2" borderId="40" xfId="39" applyFill="1" applyBorder="1" applyAlignment="1">
      <alignment horizontal="center"/>
    </xf>
    <xf numFmtId="0" fontId="21" fillId="2" borderId="43" xfId="39" applyFill="1" applyBorder="1" applyAlignment="1">
      <alignment horizontal="center"/>
    </xf>
    <xf numFmtId="0" fontId="21" fillId="2" borderId="45" xfId="39" applyFill="1" applyBorder="1" applyAlignment="1">
      <alignment horizontal="center"/>
    </xf>
    <xf numFmtId="0" fontId="4" fillId="0" borderId="26" xfId="39" applyFont="1" applyBorder="1" applyAlignment="1">
      <alignment wrapText="1"/>
    </xf>
    <xf numFmtId="43" fontId="5" fillId="0" borderId="0" xfId="33" applyFont="1" applyFill="1" applyAlignment="1" applyProtection="1">
      <alignment horizontal="center"/>
      <protection locked="0"/>
    </xf>
    <xf numFmtId="0" fontId="44" fillId="31" borderId="11" xfId="0" applyFont="1" applyFill="1" applyBorder="1" applyAlignment="1">
      <alignment horizontal="center" vertical="center" wrapText="1"/>
    </xf>
    <xf numFmtId="166" fontId="4" fillId="2" borderId="23" xfId="33" applyNumberFormat="1" applyFont="1" applyFill="1" applyBorder="1" applyAlignment="1" applyProtection="1">
      <alignment horizontal="center"/>
      <protection locked="0"/>
    </xf>
    <xf numFmtId="4" fontId="4" fillId="2" borderId="20" xfId="32" applyNumberFormat="1" applyFont="1" applyFill="1" applyBorder="1" applyAlignment="1" applyProtection="1">
      <alignment horizontal="center"/>
      <protection locked="0"/>
    </xf>
    <xf numFmtId="43" fontId="4" fillId="2" borderId="20" xfId="33" applyFont="1" applyFill="1" applyBorder="1" applyAlignment="1" applyProtection="1">
      <alignment horizontal="center"/>
      <protection locked="0"/>
    </xf>
    <xf numFmtId="43" fontId="4" fillId="2" borderId="23" xfId="33" applyFont="1" applyFill="1" applyBorder="1" applyAlignment="1" applyProtection="1">
      <alignment horizontal="center"/>
      <protection locked="0"/>
    </xf>
    <xf numFmtId="0" fontId="4" fillId="0" borderId="0" xfId="32" applyFont="1" applyAlignment="1" applyProtection="1">
      <alignment horizontal="center"/>
      <protection locked="0"/>
    </xf>
    <xf numFmtId="43" fontId="4" fillId="0" borderId="0" xfId="33" applyFont="1" applyAlignment="1" applyProtection="1">
      <alignment horizontal="center"/>
      <protection locked="0"/>
    </xf>
    <xf numFmtId="165" fontId="52" fillId="0" borderId="1" xfId="0" applyNumberFormat="1" applyFont="1" applyBorder="1" applyAlignment="1">
      <alignment horizontal="center" vertical="center" wrapText="1"/>
    </xf>
    <xf numFmtId="165" fontId="52" fillId="0" borderId="1" xfId="0" applyNumberFormat="1" applyFont="1" applyBorder="1" applyAlignment="1" applyProtection="1">
      <alignment horizontal="center" vertical="center" wrapText="1"/>
      <protection locked="0"/>
    </xf>
    <xf numFmtId="14" fontId="52" fillId="0" borderId="0" xfId="45" applyNumberFormat="1" applyFont="1" applyAlignment="1" applyProtection="1">
      <alignment horizontal="center" vertical="top" wrapText="1"/>
      <protection locked="0"/>
    </xf>
    <xf numFmtId="1" fontId="52" fillId="0" borderId="1" xfId="45" applyNumberFormat="1" applyFont="1" applyBorder="1" applyAlignment="1" applyProtection="1">
      <alignment horizontal="center" vertical="center" wrapText="1"/>
      <protection locked="0"/>
    </xf>
    <xf numFmtId="0" fontId="52" fillId="0" borderId="1" xfId="45" applyFont="1" applyBorder="1" applyAlignment="1" applyProtection="1">
      <alignment horizontal="center" vertical="center" wrapText="1"/>
      <protection locked="0"/>
    </xf>
    <xf numFmtId="14" fontId="52" fillId="0" borderId="1" xfId="45" applyNumberFormat="1" applyFont="1" applyBorder="1" applyAlignment="1" applyProtection="1">
      <alignment horizontal="center" vertical="center" wrapText="1"/>
      <protection locked="0"/>
    </xf>
    <xf numFmtId="165" fontId="52" fillId="0" borderId="1" xfId="45" applyNumberFormat="1" applyFont="1" applyBorder="1" applyAlignment="1" applyProtection="1">
      <alignment horizontal="center" vertical="center" wrapText="1"/>
      <protection locked="0"/>
    </xf>
    <xf numFmtId="0" fontId="52" fillId="0" borderId="1" xfId="45" applyFont="1" applyBorder="1" applyAlignment="1" applyProtection="1">
      <alignment horizontal="left" vertical="center" wrapText="1"/>
      <protection locked="0"/>
    </xf>
    <xf numFmtId="17" fontId="52" fillId="0" borderId="1" xfId="45" applyNumberFormat="1" applyFont="1" applyBorder="1" applyAlignment="1" applyProtection="1">
      <alignment horizontal="center" vertical="center" wrapText="1"/>
      <protection locked="0"/>
    </xf>
    <xf numFmtId="0" fontId="0" fillId="0" borderId="2" xfId="0" applyBorder="1"/>
    <xf numFmtId="0" fontId="0" fillId="0" borderId="2" xfId="0" applyBorder="1" applyAlignment="1">
      <alignment vertical="top"/>
    </xf>
    <xf numFmtId="0" fontId="15" fillId="8" borderId="11" xfId="0" applyFont="1" applyFill="1" applyBorder="1" applyAlignment="1">
      <alignment horizontal="center" vertical="center" wrapText="1"/>
    </xf>
    <xf numFmtId="0" fontId="15" fillId="8" borderId="23" xfId="0" applyFont="1" applyFill="1" applyBorder="1" applyAlignment="1">
      <alignment horizontal="center" vertical="center" wrapText="1"/>
    </xf>
    <xf numFmtId="0" fontId="15" fillId="8" borderId="20" xfId="0" applyFont="1" applyFill="1" applyBorder="1" applyAlignment="1">
      <alignment horizontal="left" vertical="center"/>
    </xf>
    <xf numFmtId="0" fontId="15" fillId="32" borderId="0" xfId="0" applyFont="1" applyFill="1" applyAlignment="1">
      <alignment horizontal="left" vertical="center" wrapText="1"/>
    </xf>
    <xf numFmtId="0" fontId="0" fillId="0" borderId="2" xfId="0" applyBorder="1" applyAlignment="1">
      <alignment wrapText="1"/>
    </xf>
    <xf numFmtId="0" fontId="15" fillId="7" borderId="20" xfId="0" applyFont="1" applyFill="1" applyBorder="1" applyAlignment="1">
      <alignment horizontal="left" vertical="center"/>
    </xf>
    <xf numFmtId="0" fontId="15" fillId="7" borderId="11" xfId="0" applyFont="1" applyFill="1" applyBorder="1" applyAlignment="1">
      <alignment horizontal="left" vertical="center"/>
    </xf>
    <xf numFmtId="0" fontId="15" fillId="7" borderId="23" xfId="0" applyFont="1" applyFill="1" applyBorder="1" applyAlignment="1">
      <alignment horizontal="left" vertical="center"/>
    </xf>
    <xf numFmtId="0" fontId="33" fillId="3" borderId="1" xfId="0" applyFont="1" applyFill="1" applyBorder="1" applyAlignment="1">
      <alignment vertical="center"/>
    </xf>
    <xf numFmtId="0" fontId="33" fillId="0" borderId="0" xfId="0" applyFont="1" applyAlignment="1">
      <alignment vertical="center"/>
    </xf>
    <xf numFmtId="0" fontId="9" fillId="27" borderId="1" xfId="0" applyFont="1" applyFill="1" applyBorder="1" applyAlignment="1">
      <alignment vertical="center"/>
    </xf>
    <xf numFmtId="0" fontId="33" fillId="0" borderId="1" xfId="0" applyFont="1" applyBorder="1" applyAlignment="1">
      <alignment vertical="center"/>
    </xf>
    <xf numFmtId="0" fontId="18" fillId="0" borderId="0" xfId="0" applyFont="1" applyAlignment="1">
      <alignment vertical="center"/>
    </xf>
    <xf numFmtId="0" fontId="0" fillId="3" borderId="1" xfId="0" applyFill="1" applyBorder="1" applyAlignment="1">
      <alignment vertical="center"/>
    </xf>
    <xf numFmtId="0" fontId="0" fillId="0" borderId="0" xfId="0" applyAlignment="1">
      <alignment vertical="center"/>
    </xf>
    <xf numFmtId="0" fontId="0" fillId="0" borderId="1" xfId="0" applyBorder="1" applyAlignment="1">
      <alignment vertical="center"/>
    </xf>
    <xf numFmtId="0" fontId="46" fillId="0" borderId="20" xfId="43" applyFont="1" applyBorder="1" applyAlignment="1" applyProtection="1">
      <alignment horizontal="left" vertical="center"/>
      <protection locked="0"/>
    </xf>
    <xf numFmtId="0" fontId="46" fillId="0" borderId="11" xfId="43" applyFont="1" applyBorder="1" applyAlignment="1" applyProtection="1">
      <alignment vertical="top"/>
      <protection locked="0"/>
    </xf>
    <xf numFmtId="0" fontId="46" fillId="0" borderId="23" xfId="43" applyFont="1" applyBorder="1" applyAlignment="1" applyProtection="1">
      <alignment vertical="top"/>
      <protection locked="0"/>
    </xf>
    <xf numFmtId="165" fontId="44" fillId="31" borderId="1" xfId="0" applyNumberFormat="1" applyFont="1" applyFill="1" applyBorder="1" applyAlignment="1">
      <alignment horizontal="center" vertical="center" wrapText="1"/>
    </xf>
    <xf numFmtId="0" fontId="41" fillId="0" borderId="0" xfId="0" applyFont="1" applyAlignment="1">
      <alignment vertical="center" wrapText="1"/>
    </xf>
    <xf numFmtId="165" fontId="52" fillId="0" borderId="11" xfId="45" applyNumberFormat="1" applyFont="1" applyBorder="1" applyAlignment="1" applyProtection="1">
      <alignment horizontal="center" vertical="top" wrapText="1"/>
      <protection locked="0"/>
    </xf>
    <xf numFmtId="0" fontId="10" fillId="27" borderId="1" xfId="0" applyFont="1" applyFill="1" applyBorder="1" applyAlignment="1">
      <alignment horizontal="left" vertical="center" wrapText="1"/>
    </xf>
    <xf numFmtId="0" fontId="8" fillId="3" borderId="1" xfId="0" applyFont="1" applyFill="1" applyBorder="1" applyAlignment="1">
      <alignment vertical="top"/>
    </xf>
    <xf numFmtId="0" fontId="10" fillId="27" borderId="1" xfId="0" applyFont="1" applyFill="1" applyBorder="1" applyAlignment="1">
      <alignment vertical="top"/>
    </xf>
    <xf numFmtId="0" fontId="10" fillId="3" borderId="1" xfId="0" applyFont="1" applyFill="1" applyBorder="1" applyAlignment="1">
      <alignment vertical="top"/>
    </xf>
    <xf numFmtId="0" fontId="7" fillId="27" borderId="1" xfId="0" applyFont="1" applyFill="1" applyBorder="1" applyAlignment="1">
      <alignment vertical="center"/>
    </xf>
    <xf numFmtId="0" fontId="33" fillId="0" borderId="1" xfId="0" applyFont="1" applyBorder="1" applyAlignment="1">
      <alignment vertical="center" wrapText="1"/>
    </xf>
    <xf numFmtId="0" fontId="8" fillId="27" borderId="1" xfId="0" applyFont="1" applyFill="1" applyBorder="1" applyAlignment="1">
      <alignment vertical="center"/>
    </xf>
    <xf numFmtId="0" fontId="19" fillId="3" borderId="1" xfId="0" applyFont="1" applyFill="1" applyBorder="1" applyAlignment="1">
      <alignment vertical="center" wrapText="1"/>
    </xf>
    <xf numFmtId="0" fontId="9" fillId="0" borderId="0" xfId="0" applyFont="1" applyAlignment="1">
      <alignment horizontal="left" wrapText="1"/>
    </xf>
    <xf numFmtId="0" fontId="9" fillId="0" borderId="0" xfId="0" applyFont="1" applyAlignment="1">
      <alignment horizontal="left" vertical="center" wrapText="1"/>
    </xf>
    <xf numFmtId="0" fontId="10" fillId="39" borderId="0" xfId="0" applyFont="1" applyFill="1" applyAlignment="1">
      <alignment horizontal="center" vertical="center" wrapText="1"/>
    </xf>
    <xf numFmtId="0" fontId="11" fillId="29" borderId="0" xfId="0" applyFont="1" applyFill="1" applyAlignment="1">
      <alignment vertical="top" wrapText="1"/>
    </xf>
    <xf numFmtId="0" fontId="44" fillId="31" borderId="20" xfId="0" applyFont="1" applyFill="1" applyBorder="1" applyAlignment="1">
      <alignment horizontal="left" vertical="center"/>
    </xf>
    <xf numFmtId="0" fontId="44" fillId="31" borderId="20" xfId="47" applyFont="1" applyFill="1" applyBorder="1" applyAlignment="1">
      <alignment horizontal="left" vertical="center"/>
    </xf>
    <xf numFmtId="0" fontId="44" fillId="31" borderId="11" xfId="47" applyFont="1" applyFill="1" applyBorder="1" applyAlignment="1">
      <alignment horizontal="center" vertical="top" wrapText="1"/>
    </xf>
    <xf numFmtId="0" fontId="44" fillId="31" borderId="15" xfId="47" applyFont="1" applyFill="1" applyBorder="1" applyAlignment="1">
      <alignment horizontal="left" vertical="center"/>
    </xf>
    <xf numFmtId="0" fontId="44" fillId="31" borderId="5" xfId="47" applyFont="1" applyFill="1" applyBorder="1" applyAlignment="1">
      <alignment horizontal="center" vertical="center" wrapText="1"/>
    </xf>
    <xf numFmtId="0" fontId="44" fillId="31" borderId="13" xfId="47" applyFont="1" applyFill="1" applyBorder="1" applyAlignment="1">
      <alignment horizontal="center" vertical="center" wrapText="1"/>
    </xf>
    <xf numFmtId="0" fontId="2" fillId="0" borderId="0" xfId="47" applyFont="1"/>
    <xf numFmtId="0" fontId="52" fillId="0" borderId="16" xfId="47" applyFont="1" applyBorder="1"/>
    <xf numFmtId="165" fontId="52" fillId="0" borderId="1" xfId="47" applyNumberFormat="1" applyFont="1" applyBorder="1" applyAlignment="1">
      <alignment vertical="center" wrapText="1"/>
    </xf>
    <xf numFmtId="0" fontId="52" fillId="0" borderId="11" xfId="47" applyFont="1" applyBorder="1" applyAlignment="1">
      <alignment horizontal="left" vertical="center"/>
    </xf>
    <xf numFmtId="0" fontId="52" fillId="0" borderId="11" xfId="47" applyFont="1" applyBorder="1" applyAlignment="1">
      <alignment horizontal="center" vertical="center" wrapText="1"/>
    </xf>
    <xf numFmtId="170" fontId="52" fillId="0" borderId="11" xfId="47" applyNumberFormat="1" applyFont="1" applyBorder="1" applyAlignment="1">
      <alignment horizontal="center" vertical="center" wrapText="1"/>
    </xf>
    <xf numFmtId="0" fontId="52" fillId="0" borderId="23" xfId="47" applyFont="1" applyBorder="1" applyAlignment="1">
      <alignment horizontal="center" vertical="center" wrapText="1"/>
    </xf>
    <xf numFmtId="0" fontId="52" fillId="0" borderId="0" xfId="47" applyFont="1"/>
    <xf numFmtId="170" fontId="52" fillId="0" borderId="23" xfId="47" applyNumberFormat="1" applyFont="1" applyBorder="1" applyAlignment="1">
      <alignment horizontal="center" vertical="center" wrapText="1"/>
    </xf>
    <xf numFmtId="0" fontId="52" fillId="0" borderId="20" xfId="0" applyFont="1" applyBorder="1" applyAlignment="1">
      <alignment vertical="center" wrapText="1"/>
    </xf>
    <xf numFmtId="0" fontId="52" fillId="0" borderId="23" xfId="0" applyFont="1" applyBorder="1" applyAlignment="1">
      <alignment vertical="center" wrapText="1"/>
    </xf>
    <xf numFmtId="165" fontId="1" fillId="0" borderId="5" xfId="10" applyNumberFormat="1" applyFont="1" applyBorder="1" applyAlignment="1">
      <alignment horizontal="center" vertical="top"/>
    </xf>
    <xf numFmtId="0" fontId="1" fillId="0" borderId="5" xfId="10" applyFont="1" applyBorder="1" applyAlignment="1">
      <alignment vertical="top"/>
    </xf>
    <xf numFmtId="165" fontId="1" fillId="0" borderId="0" xfId="10" applyNumberFormat="1" applyFont="1" applyAlignment="1">
      <alignment horizontal="center" vertical="top"/>
    </xf>
    <xf numFmtId="49" fontId="1" fillId="0" borderId="0" xfId="10" applyNumberFormat="1" applyFont="1" applyAlignment="1">
      <alignment horizontal="center" vertical="top"/>
    </xf>
    <xf numFmtId="0" fontId="1" fillId="0" borderId="0" xfId="10" applyFont="1" applyAlignment="1">
      <alignment vertical="top"/>
    </xf>
    <xf numFmtId="0" fontId="1" fillId="0" borderId="16" xfId="47" applyFont="1" applyBorder="1"/>
    <xf numFmtId="0" fontId="1" fillId="0" borderId="0" xfId="47" applyFont="1"/>
    <xf numFmtId="0" fontId="1" fillId="0" borderId="16" xfId="10" applyFont="1" applyBorder="1"/>
    <xf numFmtId="0" fontId="1" fillId="0" borderId="0" xfId="0" applyFont="1" applyAlignment="1">
      <alignment horizontal="center" vertical="top"/>
    </xf>
    <xf numFmtId="0" fontId="1" fillId="0" borderId="0" xfId="0" applyFont="1" applyAlignment="1">
      <alignment vertical="top"/>
    </xf>
    <xf numFmtId="0" fontId="1" fillId="0" borderId="0" xfId="0" applyFont="1"/>
    <xf numFmtId="0" fontId="1" fillId="0" borderId="16" xfId="10" applyFont="1" applyBorder="1" applyAlignment="1">
      <alignment vertical="center"/>
    </xf>
    <xf numFmtId="0" fontId="1" fillId="0" borderId="0" xfId="44" applyFont="1"/>
    <xf numFmtId="0" fontId="1" fillId="30" borderId="1" xfId="46" applyFont="1" applyFill="1" applyBorder="1" applyAlignment="1" applyProtection="1">
      <alignment horizontal="left" vertical="center" wrapText="1"/>
      <protection locked="0"/>
    </xf>
    <xf numFmtId="0" fontId="1" fillId="0" borderId="20" xfId="47" applyFont="1" applyBorder="1" applyAlignment="1">
      <alignment vertical="center" wrapText="1"/>
    </xf>
    <xf numFmtId="0" fontId="1" fillId="0" borderId="11" xfId="47" applyFont="1" applyBorder="1" applyAlignment="1">
      <alignment vertical="center" wrapText="1"/>
    </xf>
    <xf numFmtId="0" fontId="1" fillId="0" borderId="23" xfId="47" applyFont="1" applyBorder="1" applyAlignment="1">
      <alignment vertical="center" wrapText="1"/>
    </xf>
    <xf numFmtId="165" fontId="1" fillId="0" borderId="0" xfId="47" applyNumberFormat="1" applyFont="1" applyAlignment="1">
      <alignment horizontal="center" vertical="top"/>
    </xf>
    <xf numFmtId="0" fontId="1" fillId="0" borderId="0" xfId="47" applyFont="1" applyAlignment="1">
      <alignment vertical="top"/>
    </xf>
    <xf numFmtId="0" fontId="1" fillId="0" borderId="20" xfId="47" applyFont="1" applyBorder="1" applyAlignment="1">
      <alignment horizontal="left" vertical="top" wrapText="1"/>
    </xf>
    <xf numFmtId="0" fontId="1" fillId="0" borderId="5" xfId="47" applyFont="1" applyBorder="1" applyAlignment="1">
      <alignment horizontal="left" vertical="top" wrapText="1"/>
    </xf>
    <xf numFmtId="165" fontId="1" fillId="0" borderId="4" xfId="47" applyNumberFormat="1" applyFont="1" applyBorder="1" applyAlignment="1">
      <alignment horizontal="center" vertical="center"/>
    </xf>
    <xf numFmtId="0" fontId="1" fillId="0" borderId="0" xfId="47" applyFont="1" applyAlignment="1">
      <alignment horizontal="left" vertical="top" wrapText="1"/>
    </xf>
    <xf numFmtId="165" fontId="1" fillId="0" borderId="2" xfId="47" applyNumberFormat="1" applyFont="1" applyBorder="1" applyAlignment="1">
      <alignment horizontal="center" vertical="center"/>
    </xf>
    <xf numFmtId="0" fontId="1" fillId="0" borderId="18" xfId="47" applyFont="1" applyBorder="1" applyAlignment="1">
      <alignment horizontal="left" vertical="top" wrapText="1"/>
    </xf>
    <xf numFmtId="165" fontId="1" fillId="0" borderId="0" xfId="47" applyNumberFormat="1" applyFont="1" applyAlignment="1">
      <alignment horizontal="center" vertical="top" wrapText="1"/>
    </xf>
    <xf numFmtId="0" fontId="1" fillId="0" borderId="5" xfId="47" applyFont="1" applyBorder="1" applyAlignment="1">
      <alignment vertical="top" wrapText="1"/>
    </xf>
    <xf numFmtId="165" fontId="1" fillId="0" borderId="4" xfId="47" applyNumberFormat="1" applyFont="1" applyBorder="1" applyAlignment="1">
      <alignment horizontal="right" vertical="top" wrapText="1"/>
    </xf>
    <xf numFmtId="0" fontId="1" fillId="0" borderId="0" xfId="47" applyFont="1" applyAlignment="1">
      <alignment vertical="top" wrapText="1"/>
    </xf>
    <xf numFmtId="0" fontId="1" fillId="0" borderId="0" xfId="47" applyFont="1" applyAlignment="1">
      <alignment horizontal="left" vertical="center"/>
    </xf>
    <xf numFmtId="0" fontId="1" fillId="0" borderId="0" xfId="47" applyFont="1" applyAlignment="1">
      <alignment horizontal="left" vertical="center" wrapText="1"/>
    </xf>
    <xf numFmtId="165" fontId="1" fillId="0" borderId="2" xfId="47" applyNumberFormat="1" applyFont="1" applyBorder="1" applyAlignment="1">
      <alignment horizontal="right" vertical="top" wrapText="1"/>
    </xf>
    <xf numFmtId="0" fontId="1" fillId="0" borderId="18" xfId="47" applyFont="1" applyBorder="1" applyAlignment="1" applyProtection="1">
      <alignment horizontal="left" vertical="top" wrapText="1"/>
      <protection locked="0"/>
    </xf>
    <xf numFmtId="0" fontId="1" fillId="0" borderId="5" xfId="43" applyFont="1" applyBorder="1" applyAlignment="1">
      <alignment vertical="center"/>
    </xf>
    <xf numFmtId="0" fontId="1" fillId="0" borderId="5" xfId="43" applyFont="1" applyBorder="1" applyAlignment="1">
      <alignment vertical="center" wrapText="1"/>
    </xf>
    <xf numFmtId="0" fontId="1" fillId="0" borderId="0" xfId="43" applyFont="1"/>
    <xf numFmtId="0" fontId="1" fillId="33" borderId="0" xfId="32" applyFont="1" applyFill="1" applyProtection="1">
      <protection locked="0"/>
    </xf>
    <xf numFmtId="0" fontId="44" fillId="31" borderId="11" xfId="0" applyFont="1" applyFill="1" applyBorder="1" applyAlignment="1">
      <alignment horizontal="center" vertical="center" wrapText="1"/>
    </xf>
    <xf numFmtId="0" fontId="44" fillId="31" borderId="23" xfId="0" applyFont="1" applyFill="1" applyBorder="1" applyAlignment="1">
      <alignment horizontal="center" vertical="center" wrapText="1"/>
    </xf>
    <xf numFmtId="0" fontId="44" fillId="31" borderId="15" xfId="43" applyFont="1" applyFill="1" applyBorder="1" applyAlignment="1" applyProtection="1">
      <alignment horizontal="left" vertical="center"/>
      <protection locked="0"/>
    </xf>
    <xf numFmtId="0" fontId="44" fillId="31" borderId="5" xfId="43" applyFont="1" applyFill="1" applyBorder="1" applyAlignment="1" applyProtection="1">
      <alignment horizontal="left" vertical="center"/>
      <protection locked="0"/>
    </xf>
    <xf numFmtId="0" fontId="44" fillId="31" borderId="13" xfId="43" applyFont="1" applyFill="1" applyBorder="1" applyAlignment="1" applyProtection="1">
      <alignment horizontal="left" vertical="center"/>
      <protection locked="0"/>
    </xf>
    <xf numFmtId="0" fontId="44" fillId="31" borderId="20" xfId="0" applyFont="1" applyFill="1" applyBorder="1" applyAlignment="1">
      <alignment horizontal="left" vertical="center" wrapText="1"/>
    </xf>
    <xf numFmtId="0" fontId="44" fillId="31" borderId="23" xfId="0" applyFont="1" applyFill="1" applyBorder="1" applyAlignment="1">
      <alignment horizontal="left" vertical="center" wrapText="1"/>
    </xf>
    <xf numFmtId="0" fontId="4" fillId="2" borderId="20" xfId="32" applyFont="1" applyFill="1" applyBorder="1" applyAlignment="1" applyProtection="1">
      <alignment horizontal="center"/>
      <protection locked="0"/>
    </xf>
    <xf numFmtId="0" fontId="4" fillId="2" borderId="23" xfId="32" applyFont="1" applyFill="1" applyBorder="1" applyAlignment="1" applyProtection="1">
      <alignment horizontal="center"/>
      <protection locked="0"/>
    </xf>
    <xf numFmtId="166" fontId="4" fillId="2" borderId="20" xfId="33" applyNumberFormat="1" applyFont="1" applyFill="1" applyBorder="1" applyAlignment="1" applyProtection="1">
      <alignment horizontal="center"/>
      <protection locked="0"/>
    </xf>
    <xf numFmtId="166" fontId="4" fillId="2" borderId="23" xfId="33" applyNumberFormat="1" applyFont="1" applyFill="1" applyBorder="1" applyAlignment="1" applyProtection="1">
      <alignment horizontal="center"/>
      <protection locked="0"/>
    </xf>
    <xf numFmtId="4" fontId="4" fillId="2" borderId="20" xfId="32" applyNumberFormat="1" applyFont="1" applyFill="1" applyBorder="1" applyAlignment="1" applyProtection="1">
      <alignment horizontal="center"/>
      <protection locked="0"/>
    </xf>
    <xf numFmtId="4" fontId="4" fillId="2" borderId="23" xfId="32" applyNumberFormat="1" applyFont="1" applyFill="1" applyBorder="1" applyAlignment="1" applyProtection="1">
      <alignment horizontal="center"/>
      <protection locked="0"/>
    </xf>
    <xf numFmtId="43" fontId="4" fillId="2" borderId="20" xfId="33" applyFont="1" applyFill="1" applyBorder="1" applyAlignment="1" applyProtection="1">
      <alignment horizontal="center"/>
      <protection locked="0"/>
    </xf>
    <xf numFmtId="43" fontId="4" fillId="2" borderId="23" xfId="33" applyFont="1" applyFill="1" applyBorder="1" applyAlignment="1" applyProtection="1">
      <alignment horizontal="center"/>
      <protection locked="0"/>
    </xf>
    <xf numFmtId="0" fontId="4" fillId="0" borderId="0" xfId="32" applyFont="1" applyAlignment="1" applyProtection="1">
      <alignment horizontal="center"/>
      <protection locked="0"/>
    </xf>
    <xf numFmtId="43" fontId="4" fillId="0" borderId="0" xfId="33" applyFont="1" applyAlignment="1" applyProtection="1">
      <alignment horizontal="center"/>
      <protection locked="0"/>
    </xf>
    <xf numFmtId="0" fontId="4" fillId="36" borderId="36" xfId="1" applyFont="1" applyFill="1" applyBorder="1" applyAlignment="1">
      <alignment horizontal="center" vertical="center" wrapText="1"/>
    </xf>
    <xf numFmtId="0" fontId="4" fillId="36" borderId="35" xfId="1" applyFont="1" applyFill="1" applyBorder="1" applyAlignment="1">
      <alignment horizontal="center" vertical="center" wrapText="1"/>
    </xf>
    <xf numFmtId="0" fontId="4" fillId="36" borderId="39" xfId="1" applyFont="1" applyFill="1" applyBorder="1" applyAlignment="1">
      <alignment horizontal="center" vertical="center" wrapText="1"/>
    </xf>
    <xf numFmtId="0" fontId="57" fillId="35" borderId="32" xfId="39" applyFont="1" applyFill="1" applyBorder="1" applyAlignment="1">
      <alignment horizontal="left" vertical="top" wrapText="1"/>
    </xf>
    <xf numFmtId="0" fontId="57" fillId="35" borderId="33" xfId="39" applyFont="1" applyFill="1" applyBorder="1" applyAlignment="1">
      <alignment horizontal="left" vertical="top" wrapText="1"/>
    </xf>
    <xf numFmtId="0" fontId="57" fillId="35" borderId="34" xfId="39" applyFont="1" applyFill="1" applyBorder="1" applyAlignment="1">
      <alignment horizontal="left" vertical="top" wrapText="1"/>
    </xf>
    <xf numFmtId="0" fontId="4" fillId="36" borderId="25" xfId="41" applyFont="1" applyFill="1" applyBorder="1" applyAlignment="1">
      <alignment horizontal="left" vertical="center"/>
    </xf>
    <xf numFmtId="0" fontId="4" fillId="36" borderId="29" xfId="41" applyFont="1" applyFill="1" applyBorder="1" applyAlignment="1">
      <alignment horizontal="left" vertical="center"/>
    </xf>
    <xf numFmtId="0" fontId="4" fillId="36" borderId="32" xfId="41" applyFont="1" applyFill="1" applyBorder="1" applyAlignment="1">
      <alignment horizontal="left" vertical="center" wrapText="1"/>
    </xf>
    <xf numFmtId="0" fontId="4" fillId="36" borderId="34" xfId="41" applyFont="1" applyFill="1" applyBorder="1" applyAlignment="1">
      <alignment horizontal="left" vertical="center" wrapText="1"/>
    </xf>
    <xf numFmtId="43" fontId="4" fillId="36" borderId="27" xfId="40" applyFont="1" applyFill="1" applyBorder="1" applyAlignment="1" applyProtection="1">
      <alignment horizontal="center" vertical="center"/>
    </xf>
    <xf numFmtId="43" fontId="4" fillId="36" borderId="31" xfId="40" applyFont="1" applyFill="1" applyBorder="1" applyAlignment="1" applyProtection="1">
      <alignment horizontal="center" vertical="center"/>
    </xf>
  </cellXfs>
  <cellStyles count="48">
    <cellStyle name="20% - Accent1 2" xfId="11" xr:uid="{00000000-0005-0000-0000-000000000000}"/>
    <cellStyle name="20% - Accent1 2 8" xfId="46" xr:uid="{2DDC253C-418A-4EE7-A43B-A0B4C4A8CE4B}"/>
    <cellStyle name="20% - Accent2 2" xfId="12" xr:uid="{00000000-0005-0000-0000-000001000000}"/>
    <cellStyle name="20% - Accent3 2" xfId="13" xr:uid="{00000000-0005-0000-0000-000002000000}"/>
    <cellStyle name="20% - Accent4 2" xfId="14" xr:uid="{00000000-0005-0000-0000-000003000000}"/>
    <cellStyle name="20% - Accent5 2" xfId="15" xr:uid="{00000000-0005-0000-0000-000004000000}"/>
    <cellStyle name="20% - Accent6 2" xfId="16" xr:uid="{00000000-0005-0000-0000-000005000000}"/>
    <cellStyle name="40% - Accent1 2" xfId="17" xr:uid="{00000000-0005-0000-0000-000006000000}"/>
    <cellStyle name="40% - Accent2 2" xfId="18" xr:uid="{00000000-0005-0000-0000-000007000000}"/>
    <cellStyle name="40% - Accent3 2" xfId="19" xr:uid="{00000000-0005-0000-0000-000008000000}"/>
    <cellStyle name="40% - Accent4 2" xfId="20" xr:uid="{00000000-0005-0000-0000-000009000000}"/>
    <cellStyle name="40% - Accent5 2" xfId="21" xr:uid="{00000000-0005-0000-0000-00000A000000}"/>
    <cellStyle name="40% - Accent6 2" xfId="22" xr:uid="{00000000-0005-0000-0000-00000B000000}"/>
    <cellStyle name="Comma 10 2 2" xfId="37" xr:uid="{DB76CE12-F474-4171-B8B4-D0383DB98E72}"/>
    <cellStyle name="Comma 28" xfId="34" xr:uid="{3B67352F-81F6-4460-9B26-7ADB32711D9D}"/>
    <cellStyle name="Comma 3" xfId="40" xr:uid="{28073CB8-8740-491B-8E46-C67764A8D2FE}"/>
    <cellStyle name="Comma 3 4" xfId="33" xr:uid="{EDD158C5-C78D-4296-883B-C2A95DE05B28}"/>
    <cellStyle name="Currency" xfId="31" builtinId="4"/>
    <cellStyle name="Normal" xfId="0" builtinId="0"/>
    <cellStyle name="Normal 10" xfId="4" xr:uid="{00000000-0005-0000-0000-00000D000000}"/>
    <cellStyle name="Normal 10 2 3" xfId="32" xr:uid="{DB8A6227-EF55-4AFB-A571-45707D805FB7}"/>
    <cellStyle name="Normal 11" xfId="36" xr:uid="{E7C17C66-E5C5-4BCD-909B-B8BA44FE996E}"/>
    <cellStyle name="Normal 12" xfId="9" xr:uid="{00000000-0005-0000-0000-00000E000000}"/>
    <cellStyle name="Normal 16" xfId="43" xr:uid="{7C6CB1BB-D732-44CB-8849-D4E2D497E4BD}"/>
    <cellStyle name="Normal 2" xfId="1" xr:uid="{00000000-0005-0000-0000-00000F000000}"/>
    <cellStyle name="Normal 2 2" xfId="2" xr:uid="{00000000-0005-0000-0000-000010000000}"/>
    <cellStyle name="Normal 3" xfId="3" xr:uid="{00000000-0005-0000-0000-000011000000}"/>
    <cellStyle name="Normal 3 2" xfId="7" xr:uid="{00000000-0005-0000-0000-000012000000}"/>
    <cellStyle name="Normal 3 3" xfId="5" xr:uid="{00000000-0005-0000-0000-000013000000}"/>
    <cellStyle name="Normal 4" xfId="23" xr:uid="{00000000-0005-0000-0000-000014000000}"/>
    <cellStyle name="Normal 4 2" xfId="39" xr:uid="{2EA36CBD-E206-48CC-91F5-DC7CAD7C944E}"/>
    <cellStyle name="Normal 4 2 2" xfId="42" xr:uid="{38EE8936-044E-438D-A517-9A64AC9B97A2}"/>
    <cellStyle name="Normal 5" xfId="24" xr:uid="{00000000-0005-0000-0000-000015000000}"/>
    <cellStyle name="Normal 5 2" xfId="25" xr:uid="{00000000-0005-0000-0000-000016000000}"/>
    <cellStyle name="Normal 5 2 2 2" xfId="6" xr:uid="{00000000-0005-0000-0000-000017000000}"/>
    <cellStyle name="Normal 5 3" xfId="26" xr:uid="{00000000-0005-0000-0000-000018000000}"/>
    <cellStyle name="Normal 6" xfId="27" xr:uid="{00000000-0005-0000-0000-000019000000}"/>
    <cellStyle name="Normal 6 2" xfId="8" xr:uid="{00000000-0005-0000-0000-00001A000000}"/>
    <cellStyle name="Normal 7" xfId="28" xr:uid="{00000000-0005-0000-0000-00001B000000}"/>
    <cellStyle name="Normal 8" xfId="10" xr:uid="{00000000-0005-0000-0000-00001C000000}"/>
    <cellStyle name="Normal 8 10" xfId="47" xr:uid="{D6A69367-6565-476B-A45D-D03CEDEC4BD6}"/>
    <cellStyle name="Normal 8 7 3 2 2 2" xfId="45" xr:uid="{A4C64FBE-0E7B-47BD-972A-5C7FA27E5632}"/>
    <cellStyle name="Normal 8 8 2 2 2" xfId="44" xr:uid="{315C0E2B-A65B-4F5C-A866-2C080C886196}"/>
    <cellStyle name="Normal 9" xfId="29" xr:uid="{00000000-0005-0000-0000-00001D000000}"/>
    <cellStyle name="Normal_Cost Summary" xfId="38" xr:uid="{C8B3BE15-FEEC-44AC-8E68-61BDC665C84D}"/>
    <cellStyle name="Note 2" xfId="30" xr:uid="{00000000-0005-0000-0000-00001E000000}"/>
    <cellStyle name="Percent 11" xfId="35" xr:uid="{74BAE46C-FE58-400F-9CE4-5886DDD1E611}"/>
    <cellStyle name="Style 1" xfId="41" xr:uid="{43E4E713-28B1-45C9-A339-2E6C23F69FF7}"/>
  </cellStyles>
  <dxfs count="14">
    <dxf>
      <fill>
        <patternFill>
          <bgColor theme="5"/>
        </patternFill>
      </fill>
    </dxf>
    <dxf>
      <fill>
        <patternFill>
          <bgColor rgb="FF92D050"/>
        </patternFill>
      </fill>
    </dxf>
    <dxf>
      <fill>
        <patternFill>
          <bgColor theme="5"/>
        </patternFill>
      </fill>
    </dxf>
    <dxf>
      <fill>
        <patternFill>
          <bgColor rgb="FF92D050"/>
        </patternFill>
      </fill>
    </dxf>
    <dxf>
      <fill>
        <patternFill>
          <bgColor rgb="FF92D050"/>
        </patternFill>
      </fill>
    </dxf>
    <dxf>
      <fill>
        <patternFill>
          <bgColor theme="5"/>
        </patternFill>
      </fill>
    </dxf>
    <dxf>
      <fill>
        <patternFill>
          <bgColor theme="5"/>
        </patternFill>
      </fill>
    </dxf>
    <dxf>
      <fill>
        <patternFill>
          <bgColor rgb="FF92D050"/>
        </patternFill>
      </fill>
    </dxf>
    <dxf>
      <fill>
        <patternFill>
          <bgColor theme="5"/>
        </patternFill>
      </fill>
    </dxf>
    <dxf>
      <fill>
        <patternFill>
          <bgColor rgb="FF92D050"/>
        </patternFill>
      </fill>
    </dxf>
    <dxf>
      <fill>
        <patternFill>
          <bgColor rgb="FF92D050"/>
        </patternFill>
      </fill>
    </dxf>
    <dxf>
      <fill>
        <patternFill>
          <bgColor theme="5"/>
        </patternFill>
      </fill>
    </dxf>
    <dxf>
      <fill>
        <patternFill>
          <bgColor theme="5"/>
        </patternFill>
      </fill>
    </dxf>
    <dxf>
      <fill>
        <patternFill>
          <bgColor rgb="FF92D050"/>
        </patternFill>
      </fill>
    </dxf>
  </dxfs>
  <tableStyles count="0" defaultTableStyle="TableStyleMedium2" defaultPivotStyle="PivotStyleLight16"/>
  <colors>
    <mruColors>
      <color rgb="FFFBFCD0"/>
      <color rgb="FFDBE5E3"/>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rcadiso365.sharepoint.com/Users/RIA91170/AppData/Local/Microsoft/Windows/INetCache/Content.Outlook/48KYPN32/001-Bowmer___Kirkland_Lot_1_Pricing_Schedul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rcadiso365.sharepoint.com/teams/ConstructionFramework2021/Shared%20Documents/Cost%20and%20Commercial/RSow/210111%20RSoW%20Rates%20boo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arcadiso365.sharepoint.com/teams/ConstructionFramework2021/Shared%20Documents/Cost%20and%20Commercial/2021%20pricing%20doc/DfE%20Offsite%20Pricing%20Schedule%20Lot%202%20Rev%2000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2%20Projects\6.%20Public%202018\1.1%20ESFA%20-%2010010248\3%20Working%20Files\52%20Hujjat%20Planning\Hujjat%20-%20Refurb%20Tool%20V3%20Draf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educationgovuk.sharepoint.com/Users/bwilliamson/AppData/Local/Microsoft/Windows/INetCache/Content.Outlook/4NOHAXPJ/Copy%20of%20Refurb%20scope%20of%20works%20tool%20for%20new%20FOS%20v3.5%20AS%20clausde%20refs%20added%20(00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arcadiso365.sharepoint.com/teams/ConstructionFramework2021/Shared%20Documents/Cost%20and%20Commercial/2021%20pricing%20doc/DfE%20Offsite%20Pricing%20Schedule%20Lot%201%20Rev%2009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L 4 "/>
      <sheetName val="Part A Scheme Specific"/>
      <sheetName val="A1 Elemental summary "/>
      <sheetName val="A2 Ext and Abnormals"/>
      <sheetName val="A3 Abnormal Fees"/>
      <sheetName val="A4 Surveys"/>
      <sheetName val="A5 Ratchet"/>
      <sheetName val="Part B Framework Rates"/>
      <sheetName val="B1  Rates"/>
      <sheetName val="B2 Rates validation"/>
      <sheetName val="B3 Location Factors"/>
      <sheetName val="B4 Ratchet Calcs"/>
      <sheetName val="B5 PMV"/>
      <sheetName val="B6 Rate book"/>
      <sheetName val="B7 Prelims Book "/>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 Control"/>
      <sheetName val="Pricing Rules and Guidance"/>
      <sheetName val="Cover"/>
      <sheetName val="Part A Scheme Specific"/>
      <sheetName val="A1 Elemental cost summary "/>
      <sheetName val="A2 Ext and Abnormals"/>
      <sheetName val="A3 Abnormal Fees"/>
      <sheetName val="A4 Surveys"/>
      <sheetName val="Framework ITT Validation"/>
      <sheetName val="Part B Framework Rates"/>
      <sheetName val="B1  Rates &amp; Fees"/>
      <sheetName val="B2 Elemental summary "/>
      <sheetName val="B3 PMV"/>
      <sheetName val="B4 Prelims Book"/>
      <sheetName val="B5 Ext &amp; Abn Rate Book"/>
      <sheetName val="B6 Refurbishment SoR"/>
      <sheetName val="B7 Location Factors"/>
      <sheetName val="B8 Indice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L 4 "/>
      <sheetName val="Part A Scheme Specific"/>
      <sheetName val="A1 Elemental summary "/>
      <sheetName val="A2 Ext and Abnormals"/>
      <sheetName val="A3 Abnormal Fees"/>
      <sheetName val="A4 Surveys"/>
      <sheetName val="A5 Ratchet"/>
      <sheetName val="Part B Framework Rates"/>
      <sheetName val="B1  Rates"/>
      <sheetName val="B2 Rates validation "/>
      <sheetName val="B3 Location Factors"/>
      <sheetName val="B4 Ratchet Calcs"/>
      <sheetName val="B5 PMV"/>
      <sheetName val="B6 Rate book"/>
      <sheetName val="B7 Prelims Book"/>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and instructions"/>
      <sheetName val="Arch requirements"/>
      <sheetName val="M&amp;E requirements"/>
      <sheetName val="Arch works descriptors"/>
      <sheetName val="M&amp;E works descriptors"/>
      <sheetName val="Refurb Assum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ch elements"/>
      <sheetName val="M&amp;E elements"/>
      <sheetName val="arch works descriptors"/>
      <sheetName val="M&amp;E works descriptors"/>
      <sheetName val="Refurb Assums"/>
      <sheetName val="cost library (tba)"/>
    </sheetNames>
    <sheetDataSet>
      <sheetData sheetId="0" refreshError="1"/>
      <sheetData sheetId="1" refreshError="1"/>
      <sheetData sheetId="2"/>
      <sheetData sheetId="3" refreshError="1"/>
      <sheetData sheetId="4"/>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L 4 "/>
      <sheetName val="Part A Scheme Specific"/>
      <sheetName val="A1 Elemental summary "/>
      <sheetName val="A2 Ext and Abnormals"/>
      <sheetName val="A3 Abnormal Fees"/>
      <sheetName val="A4 Surveys"/>
      <sheetName val="A5 Ratchet"/>
      <sheetName val="Part B Framework Rates"/>
      <sheetName val="B1  Rates"/>
      <sheetName val="B2 Rates validation"/>
      <sheetName val="B3 Location Factors"/>
      <sheetName val="B4 Ratchet Calcs"/>
      <sheetName val="B5 PMV"/>
      <sheetName val="B6 Rate book"/>
      <sheetName val="B7 Prelims Book "/>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95"/>
  <sheetViews>
    <sheetView tabSelected="1" topLeftCell="A11" zoomScale="55" zoomScaleNormal="55" workbookViewId="0">
      <selection activeCell="B18" sqref="B18"/>
    </sheetView>
  </sheetViews>
  <sheetFormatPr defaultColWidth="10" defaultRowHeight="15"/>
  <cols>
    <col min="1" max="1" width="5.28515625" style="20" customWidth="1"/>
    <col min="2" max="2" width="16.85546875" style="241" customWidth="1"/>
    <col min="3" max="3" width="96.7109375" style="243" customWidth="1"/>
    <col min="4" max="4" width="16.85546875" style="20" customWidth="1"/>
    <col min="5" max="5" width="18.5703125" style="20" customWidth="1"/>
    <col min="6" max="6" width="17.7109375" style="20" customWidth="1"/>
    <col min="7" max="7" width="3.7109375" style="20" customWidth="1"/>
    <col min="8" max="255" width="10" style="20"/>
    <col min="256" max="256" width="15.85546875" style="20" bestFit="1" customWidth="1"/>
    <col min="257" max="257" width="52" style="20" customWidth="1"/>
    <col min="258" max="259" width="19" style="20" customWidth="1"/>
    <col min="260" max="260" width="14.28515625" style="20" customWidth="1"/>
    <col min="261" max="511" width="10" style="20"/>
    <col min="512" max="512" width="15.85546875" style="20" bestFit="1" customWidth="1"/>
    <col min="513" max="513" width="52" style="20" customWidth="1"/>
    <col min="514" max="515" width="19" style="20" customWidth="1"/>
    <col min="516" max="516" width="14.28515625" style="20" customWidth="1"/>
    <col min="517" max="767" width="10" style="20"/>
    <col min="768" max="768" width="15.85546875" style="20" bestFit="1" customWidth="1"/>
    <col min="769" max="769" width="52" style="20" customWidth="1"/>
    <col min="770" max="771" width="19" style="20" customWidth="1"/>
    <col min="772" max="772" width="14.28515625" style="20" customWidth="1"/>
    <col min="773" max="1023" width="10" style="20"/>
    <col min="1024" max="1024" width="15.85546875" style="20" bestFit="1" customWidth="1"/>
    <col min="1025" max="1025" width="52" style="20" customWidth="1"/>
    <col min="1026" max="1027" width="19" style="20" customWidth="1"/>
    <col min="1028" max="1028" width="14.28515625" style="20" customWidth="1"/>
    <col min="1029" max="1279" width="10" style="20"/>
    <col min="1280" max="1280" width="15.85546875" style="20" bestFit="1" customWidth="1"/>
    <col min="1281" max="1281" width="52" style="20" customWidth="1"/>
    <col min="1282" max="1283" width="19" style="20" customWidth="1"/>
    <col min="1284" max="1284" width="14.28515625" style="20" customWidth="1"/>
    <col min="1285" max="1535" width="10" style="20"/>
    <col min="1536" max="1536" width="15.85546875" style="20" bestFit="1" customWidth="1"/>
    <col min="1537" max="1537" width="52" style="20" customWidth="1"/>
    <col min="1538" max="1539" width="19" style="20" customWidth="1"/>
    <col min="1540" max="1540" width="14.28515625" style="20" customWidth="1"/>
    <col min="1541" max="1791" width="10" style="20"/>
    <col min="1792" max="1792" width="15.85546875" style="20" bestFit="1" customWidth="1"/>
    <col min="1793" max="1793" width="52" style="20" customWidth="1"/>
    <col min="1794" max="1795" width="19" style="20" customWidth="1"/>
    <col min="1796" max="1796" width="14.28515625" style="20" customWidth="1"/>
    <col min="1797" max="2047" width="10" style="20"/>
    <col min="2048" max="2048" width="15.85546875" style="20" bestFit="1" customWidth="1"/>
    <col min="2049" max="2049" width="52" style="20" customWidth="1"/>
    <col min="2050" max="2051" width="19" style="20" customWidth="1"/>
    <col min="2052" max="2052" width="14.28515625" style="20" customWidth="1"/>
    <col min="2053" max="2303" width="10" style="20"/>
    <col min="2304" max="2304" width="15.85546875" style="20" bestFit="1" customWidth="1"/>
    <col min="2305" max="2305" width="52" style="20" customWidth="1"/>
    <col min="2306" max="2307" width="19" style="20" customWidth="1"/>
    <col min="2308" max="2308" width="14.28515625" style="20" customWidth="1"/>
    <col min="2309" max="2559" width="10" style="20"/>
    <col min="2560" max="2560" width="15.85546875" style="20" bestFit="1" customWidth="1"/>
    <col min="2561" max="2561" width="52" style="20" customWidth="1"/>
    <col min="2562" max="2563" width="19" style="20" customWidth="1"/>
    <col min="2564" max="2564" width="14.28515625" style="20" customWidth="1"/>
    <col min="2565" max="2815" width="10" style="20"/>
    <col min="2816" max="2816" width="15.85546875" style="20" bestFit="1" customWidth="1"/>
    <col min="2817" max="2817" width="52" style="20" customWidth="1"/>
    <col min="2818" max="2819" width="19" style="20" customWidth="1"/>
    <col min="2820" max="2820" width="14.28515625" style="20" customWidth="1"/>
    <col min="2821" max="3071" width="10" style="20"/>
    <col min="3072" max="3072" width="15.85546875" style="20" bestFit="1" customWidth="1"/>
    <col min="3073" max="3073" width="52" style="20" customWidth="1"/>
    <col min="3074" max="3075" width="19" style="20" customWidth="1"/>
    <col min="3076" max="3076" width="14.28515625" style="20" customWidth="1"/>
    <col min="3077" max="3327" width="10" style="20"/>
    <col min="3328" max="3328" width="15.85546875" style="20" bestFit="1" customWidth="1"/>
    <col min="3329" max="3329" width="52" style="20" customWidth="1"/>
    <col min="3330" max="3331" width="19" style="20" customWidth="1"/>
    <col min="3332" max="3332" width="14.28515625" style="20" customWidth="1"/>
    <col min="3333" max="3583" width="10" style="20"/>
    <col min="3584" max="3584" width="15.85546875" style="20" bestFit="1" customWidth="1"/>
    <col min="3585" max="3585" width="52" style="20" customWidth="1"/>
    <col min="3586" max="3587" width="19" style="20" customWidth="1"/>
    <col min="3588" max="3588" width="14.28515625" style="20" customWidth="1"/>
    <col min="3589" max="3839" width="10" style="20"/>
    <col min="3840" max="3840" width="15.85546875" style="20" bestFit="1" customWidth="1"/>
    <col min="3841" max="3841" width="52" style="20" customWidth="1"/>
    <col min="3842" max="3843" width="19" style="20" customWidth="1"/>
    <col min="3844" max="3844" width="14.28515625" style="20" customWidth="1"/>
    <col min="3845" max="4095" width="10" style="20"/>
    <col min="4096" max="4096" width="15.85546875" style="20" bestFit="1" customWidth="1"/>
    <col min="4097" max="4097" width="52" style="20" customWidth="1"/>
    <col min="4098" max="4099" width="19" style="20" customWidth="1"/>
    <col min="4100" max="4100" width="14.28515625" style="20" customWidth="1"/>
    <col min="4101" max="4351" width="10" style="20"/>
    <col min="4352" max="4352" width="15.85546875" style="20" bestFit="1" customWidth="1"/>
    <col min="4353" max="4353" width="52" style="20" customWidth="1"/>
    <col min="4354" max="4355" width="19" style="20" customWidth="1"/>
    <col min="4356" max="4356" width="14.28515625" style="20" customWidth="1"/>
    <col min="4357" max="4607" width="10" style="20"/>
    <col min="4608" max="4608" width="15.85546875" style="20" bestFit="1" customWidth="1"/>
    <col min="4609" max="4609" width="52" style="20" customWidth="1"/>
    <col min="4610" max="4611" width="19" style="20" customWidth="1"/>
    <col min="4612" max="4612" width="14.28515625" style="20" customWidth="1"/>
    <col min="4613" max="4863" width="10" style="20"/>
    <col min="4864" max="4864" width="15.85546875" style="20" bestFit="1" customWidth="1"/>
    <col min="4865" max="4865" width="52" style="20" customWidth="1"/>
    <col min="4866" max="4867" width="19" style="20" customWidth="1"/>
    <col min="4868" max="4868" width="14.28515625" style="20" customWidth="1"/>
    <col min="4869" max="5119" width="10" style="20"/>
    <col min="5120" max="5120" width="15.85546875" style="20" bestFit="1" customWidth="1"/>
    <col min="5121" max="5121" width="52" style="20" customWidth="1"/>
    <col min="5122" max="5123" width="19" style="20" customWidth="1"/>
    <col min="5124" max="5124" width="14.28515625" style="20" customWidth="1"/>
    <col min="5125" max="5375" width="10" style="20"/>
    <col min="5376" max="5376" width="15.85546875" style="20" bestFit="1" customWidth="1"/>
    <col min="5377" max="5377" width="52" style="20" customWidth="1"/>
    <col min="5378" max="5379" width="19" style="20" customWidth="1"/>
    <col min="5380" max="5380" width="14.28515625" style="20" customWidth="1"/>
    <col min="5381" max="5631" width="10" style="20"/>
    <col min="5632" max="5632" width="15.85546875" style="20" bestFit="1" customWidth="1"/>
    <col min="5633" max="5633" width="52" style="20" customWidth="1"/>
    <col min="5634" max="5635" width="19" style="20" customWidth="1"/>
    <col min="5636" max="5636" width="14.28515625" style="20" customWidth="1"/>
    <col min="5637" max="5887" width="10" style="20"/>
    <col min="5888" max="5888" width="15.85546875" style="20" bestFit="1" customWidth="1"/>
    <col min="5889" max="5889" width="52" style="20" customWidth="1"/>
    <col min="5890" max="5891" width="19" style="20" customWidth="1"/>
    <col min="5892" max="5892" width="14.28515625" style="20" customWidth="1"/>
    <col min="5893" max="6143" width="10" style="20"/>
    <col min="6144" max="6144" width="15.85546875" style="20" bestFit="1" customWidth="1"/>
    <col min="6145" max="6145" width="52" style="20" customWidth="1"/>
    <col min="6146" max="6147" width="19" style="20" customWidth="1"/>
    <col min="6148" max="6148" width="14.28515625" style="20" customWidth="1"/>
    <col min="6149" max="6399" width="10" style="20"/>
    <col min="6400" max="6400" width="15.85546875" style="20" bestFit="1" customWidth="1"/>
    <col min="6401" max="6401" width="52" style="20" customWidth="1"/>
    <col min="6402" max="6403" width="19" style="20" customWidth="1"/>
    <col min="6404" max="6404" width="14.28515625" style="20" customWidth="1"/>
    <col min="6405" max="6655" width="10" style="20"/>
    <col min="6656" max="6656" width="15.85546875" style="20" bestFit="1" customWidth="1"/>
    <col min="6657" max="6657" width="52" style="20" customWidth="1"/>
    <col min="6658" max="6659" width="19" style="20" customWidth="1"/>
    <col min="6660" max="6660" width="14.28515625" style="20" customWidth="1"/>
    <col min="6661" max="6911" width="10" style="20"/>
    <col min="6912" max="6912" width="15.85546875" style="20" bestFit="1" customWidth="1"/>
    <col min="6913" max="6913" width="52" style="20" customWidth="1"/>
    <col min="6914" max="6915" width="19" style="20" customWidth="1"/>
    <col min="6916" max="6916" width="14.28515625" style="20" customWidth="1"/>
    <col min="6917" max="7167" width="10" style="20"/>
    <col min="7168" max="7168" width="15.85546875" style="20" bestFit="1" customWidth="1"/>
    <col min="7169" max="7169" width="52" style="20" customWidth="1"/>
    <col min="7170" max="7171" width="19" style="20" customWidth="1"/>
    <col min="7172" max="7172" width="14.28515625" style="20" customWidth="1"/>
    <col min="7173" max="7423" width="10" style="20"/>
    <col min="7424" max="7424" width="15.85546875" style="20" bestFit="1" customWidth="1"/>
    <col min="7425" max="7425" width="52" style="20" customWidth="1"/>
    <col min="7426" max="7427" width="19" style="20" customWidth="1"/>
    <col min="7428" max="7428" width="14.28515625" style="20" customWidth="1"/>
    <col min="7429" max="7679" width="10" style="20"/>
    <col min="7680" max="7680" width="15.85546875" style="20" bestFit="1" customWidth="1"/>
    <col min="7681" max="7681" width="52" style="20" customWidth="1"/>
    <col min="7682" max="7683" width="19" style="20" customWidth="1"/>
    <col min="7684" max="7684" width="14.28515625" style="20" customWidth="1"/>
    <col min="7685" max="7935" width="10" style="20"/>
    <col min="7936" max="7936" width="15.85546875" style="20" bestFit="1" customWidth="1"/>
    <col min="7937" max="7937" width="52" style="20" customWidth="1"/>
    <col min="7938" max="7939" width="19" style="20" customWidth="1"/>
    <col min="7940" max="7940" width="14.28515625" style="20" customWidth="1"/>
    <col min="7941" max="8191" width="10" style="20"/>
    <col min="8192" max="8192" width="15.85546875" style="20" bestFit="1" customWidth="1"/>
    <col min="8193" max="8193" width="52" style="20" customWidth="1"/>
    <col min="8194" max="8195" width="19" style="20" customWidth="1"/>
    <col min="8196" max="8196" width="14.28515625" style="20" customWidth="1"/>
    <col min="8197" max="8447" width="10" style="20"/>
    <col min="8448" max="8448" width="15.85546875" style="20" bestFit="1" customWidth="1"/>
    <col min="8449" max="8449" width="52" style="20" customWidth="1"/>
    <col min="8450" max="8451" width="19" style="20" customWidth="1"/>
    <col min="8452" max="8452" width="14.28515625" style="20" customWidth="1"/>
    <col min="8453" max="8703" width="10" style="20"/>
    <col min="8704" max="8704" width="15.85546875" style="20" bestFit="1" customWidth="1"/>
    <col min="8705" max="8705" width="52" style="20" customWidth="1"/>
    <col min="8706" max="8707" width="19" style="20" customWidth="1"/>
    <col min="8708" max="8708" width="14.28515625" style="20" customWidth="1"/>
    <col min="8709" max="8959" width="10" style="20"/>
    <col min="8960" max="8960" width="15.85546875" style="20" bestFit="1" customWidth="1"/>
    <col min="8961" max="8961" width="52" style="20" customWidth="1"/>
    <col min="8962" max="8963" width="19" style="20" customWidth="1"/>
    <col min="8964" max="8964" width="14.28515625" style="20" customWidth="1"/>
    <col min="8965" max="9215" width="10" style="20"/>
    <col min="9216" max="9216" width="15.85546875" style="20" bestFit="1" customWidth="1"/>
    <col min="9217" max="9217" width="52" style="20" customWidth="1"/>
    <col min="9218" max="9219" width="19" style="20" customWidth="1"/>
    <col min="9220" max="9220" width="14.28515625" style="20" customWidth="1"/>
    <col min="9221" max="9471" width="10" style="20"/>
    <col min="9472" max="9472" width="15.85546875" style="20" bestFit="1" customWidth="1"/>
    <col min="9473" max="9473" width="52" style="20" customWidth="1"/>
    <col min="9474" max="9475" width="19" style="20" customWidth="1"/>
    <col min="9476" max="9476" width="14.28515625" style="20" customWidth="1"/>
    <col min="9477" max="9727" width="10" style="20"/>
    <col min="9728" max="9728" width="15.85546875" style="20" bestFit="1" customWidth="1"/>
    <col min="9729" max="9729" width="52" style="20" customWidth="1"/>
    <col min="9730" max="9731" width="19" style="20" customWidth="1"/>
    <col min="9732" max="9732" width="14.28515625" style="20" customWidth="1"/>
    <col min="9733" max="9983" width="10" style="20"/>
    <col min="9984" max="9984" width="15.85546875" style="20" bestFit="1" customWidth="1"/>
    <col min="9985" max="9985" width="52" style="20" customWidth="1"/>
    <col min="9986" max="9987" width="19" style="20" customWidth="1"/>
    <col min="9988" max="9988" width="14.28515625" style="20" customWidth="1"/>
    <col min="9989" max="10239" width="10" style="20"/>
    <col min="10240" max="10240" width="15.85546875" style="20" bestFit="1" customWidth="1"/>
    <col min="10241" max="10241" width="52" style="20" customWidth="1"/>
    <col min="10242" max="10243" width="19" style="20" customWidth="1"/>
    <col min="10244" max="10244" width="14.28515625" style="20" customWidth="1"/>
    <col min="10245" max="10495" width="10" style="20"/>
    <col min="10496" max="10496" width="15.85546875" style="20" bestFit="1" customWidth="1"/>
    <col min="10497" max="10497" width="52" style="20" customWidth="1"/>
    <col min="10498" max="10499" width="19" style="20" customWidth="1"/>
    <col min="10500" max="10500" width="14.28515625" style="20" customWidth="1"/>
    <col min="10501" max="10751" width="10" style="20"/>
    <col min="10752" max="10752" width="15.85546875" style="20" bestFit="1" customWidth="1"/>
    <col min="10753" max="10753" width="52" style="20" customWidth="1"/>
    <col min="10754" max="10755" width="19" style="20" customWidth="1"/>
    <col min="10756" max="10756" width="14.28515625" style="20" customWidth="1"/>
    <col min="10757" max="11007" width="10" style="20"/>
    <col min="11008" max="11008" width="15.85546875" style="20" bestFit="1" customWidth="1"/>
    <col min="11009" max="11009" width="52" style="20" customWidth="1"/>
    <col min="11010" max="11011" width="19" style="20" customWidth="1"/>
    <col min="11012" max="11012" width="14.28515625" style="20" customWidth="1"/>
    <col min="11013" max="11263" width="10" style="20"/>
    <col min="11264" max="11264" width="15.85546875" style="20" bestFit="1" customWidth="1"/>
    <col min="11265" max="11265" width="52" style="20" customWidth="1"/>
    <col min="11266" max="11267" width="19" style="20" customWidth="1"/>
    <col min="11268" max="11268" width="14.28515625" style="20" customWidth="1"/>
    <col min="11269" max="11519" width="10" style="20"/>
    <col min="11520" max="11520" width="15.85546875" style="20" bestFit="1" customWidth="1"/>
    <col min="11521" max="11521" width="52" style="20" customWidth="1"/>
    <col min="11522" max="11523" width="19" style="20" customWidth="1"/>
    <col min="11524" max="11524" width="14.28515625" style="20" customWidth="1"/>
    <col min="11525" max="11775" width="10" style="20"/>
    <col min="11776" max="11776" width="15.85546875" style="20" bestFit="1" customWidth="1"/>
    <col min="11777" max="11777" width="52" style="20" customWidth="1"/>
    <col min="11778" max="11779" width="19" style="20" customWidth="1"/>
    <col min="11780" max="11780" width="14.28515625" style="20" customWidth="1"/>
    <col min="11781" max="12031" width="10" style="20"/>
    <col min="12032" max="12032" width="15.85546875" style="20" bestFit="1" customWidth="1"/>
    <col min="12033" max="12033" width="52" style="20" customWidth="1"/>
    <col min="12034" max="12035" width="19" style="20" customWidth="1"/>
    <col min="12036" max="12036" width="14.28515625" style="20" customWidth="1"/>
    <col min="12037" max="12287" width="10" style="20"/>
    <col min="12288" max="12288" width="15.85546875" style="20" bestFit="1" customWidth="1"/>
    <col min="12289" max="12289" width="52" style="20" customWidth="1"/>
    <col min="12290" max="12291" width="19" style="20" customWidth="1"/>
    <col min="12292" max="12292" width="14.28515625" style="20" customWidth="1"/>
    <col min="12293" max="12543" width="10" style="20"/>
    <col min="12544" max="12544" width="15.85546875" style="20" bestFit="1" customWidth="1"/>
    <col min="12545" max="12545" width="52" style="20" customWidth="1"/>
    <col min="12546" max="12547" width="19" style="20" customWidth="1"/>
    <col min="12548" max="12548" width="14.28515625" style="20" customWidth="1"/>
    <col min="12549" max="12799" width="10" style="20"/>
    <col min="12800" max="12800" width="15.85546875" style="20" bestFit="1" customWidth="1"/>
    <col min="12801" max="12801" width="52" style="20" customWidth="1"/>
    <col min="12802" max="12803" width="19" style="20" customWidth="1"/>
    <col min="12804" max="12804" width="14.28515625" style="20" customWidth="1"/>
    <col min="12805" max="13055" width="10" style="20"/>
    <col min="13056" max="13056" width="15.85546875" style="20" bestFit="1" customWidth="1"/>
    <col min="13057" max="13057" width="52" style="20" customWidth="1"/>
    <col min="13058" max="13059" width="19" style="20" customWidth="1"/>
    <col min="13060" max="13060" width="14.28515625" style="20" customWidth="1"/>
    <col min="13061" max="13311" width="10" style="20"/>
    <col min="13312" max="13312" width="15.85546875" style="20" bestFit="1" customWidth="1"/>
    <col min="13313" max="13313" width="52" style="20" customWidth="1"/>
    <col min="13314" max="13315" width="19" style="20" customWidth="1"/>
    <col min="13316" max="13316" width="14.28515625" style="20" customWidth="1"/>
    <col min="13317" max="13567" width="10" style="20"/>
    <col min="13568" max="13568" width="15.85546875" style="20" bestFit="1" customWidth="1"/>
    <col min="13569" max="13569" width="52" style="20" customWidth="1"/>
    <col min="13570" max="13571" width="19" style="20" customWidth="1"/>
    <col min="13572" max="13572" width="14.28515625" style="20" customWidth="1"/>
    <col min="13573" max="13823" width="10" style="20"/>
    <col min="13824" max="13824" width="15.85546875" style="20" bestFit="1" customWidth="1"/>
    <col min="13825" max="13825" width="52" style="20" customWidth="1"/>
    <col min="13826" max="13827" width="19" style="20" customWidth="1"/>
    <col min="13828" max="13828" width="14.28515625" style="20" customWidth="1"/>
    <col min="13829" max="14079" width="10" style="20"/>
    <col min="14080" max="14080" width="15.85546875" style="20" bestFit="1" customWidth="1"/>
    <col min="14081" max="14081" width="52" style="20" customWidth="1"/>
    <col min="14082" max="14083" width="19" style="20" customWidth="1"/>
    <col min="14084" max="14084" width="14.28515625" style="20" customWidth="1"/>
    <col min="14085" max="14335" width="10" style="20"/>
    <col min="14336" max="14336" width="15.85546875" style="20" bestFit="1" customWidth="1"/>
    <col min="14337" max="14337" width="52" style="20" customWidth="1"/>
    <col min="14338" max="14339" width="19" style="20" customWidth="1"/>
    <col min="14340" max="14340" width="14.28515625" style="20" customWidth="1"/>
    <col min="14341" max="14591" width="10" style="20"/>
    <col min="14592" max="14592" width="15.85546875" style="20" bestFit="1" customWidth="1"/>
    <col min="14593" max="14593" width="52" style="20" customWidth="1"/>
    <col min="14594" max="14595" width="19" style="20" customWidth="1"/>
    <col min="14596" max="14596" width="14.28515625" style="20" customWidth="1"/>
    <col min="14597" max="14847" width="10" style="20"/>
    <col min="14848" max="14848" width="15.85546875" style="20" bestFit="1" customWidth="1"/>
    <col min="14849" max="14849" width="52" style="20" customWidth="1"/>
    <col min="14850" max="14851" width="19" style="20" customWidth="1"/>
    <col min="14852" max="14852" width="14.28515625" style="20" customWidth="1"/>
    <col min="14853" max="15103" width="10" style="20"/>
    <col min="15104" max="15104" width="15.85546875" style="20" bestFit="1" customWidth="1"/>
    <col min="15105" max="15105" width="52" style="20" customWidth="1"/>
    <col min="15106" max="15107" width="19" style="20" customWidth="1"/>
    <col min="15108" max="15108" width="14.28515625" style="20" customWidth="1"/>
    <col min="15109" max="15359" width="10" style="20"/>
    <col min="15360" max="15360" width="15.85546875" style="20" bestFit="1" customWidth="1"/>
    <col min="15361" max="15361" width="52" style="20" customWidth="1"/>
    <col min="15362" max="15363" width="19" style="20" customWidth="1"/>
    <col min="15364" max="15364" width="14.28515625" style="20" customWidth="1"/>
    <col min="15365" max="15615" width="10" style="20"/>
    <col min="15616" max="15616" width="15.85546875" style="20" bestFit="1" customWidth="1"/>
    <col min="15617" max="15617" width="52" style="20" customWidth="1"/>
    <col min="15618" max="15619" width="19" style="20" customWidth="1"/>
    <col min="15620" max="15620" width="14.28515625" style="20" customWidth="1"/>
    <col min="15621" max="15871" width="10" style="20"/>
    <col min="15872" max="15872" width="15.85546875" style="20" bestFit="1" customWidth="1"/>
    <col min="15873" max="15873" width="52" style="20" customWidth="1"/>
    <col min="15874" max="15875" width="19" style="20" customWidth="1"/>
    <col min="15876" max="15876" width="14.28515625" style="20" customWidth="1"/>
    <col min="15877" max="16127" width="10" style="20"/>
    <col min="16128" max="16128" width="15.85546875" style="20" bestFit="1" customWidth="1"/>
    <col min="16129" max="16129" width="52" style="20" customWidth="1"/>
    <col min="16130" max="16131" width="19" style="20" customWidth="1"/>
    <col min="16132" max="16132" width="14.28515625" style="20" customWidth="1"/>
    <col min="16133" max="16384" width="10" style="20"/>
  </cols>
  <sheetData>
    <row r="1" spans="1:9">
      <c r="A1" s="208"/>
      <c r="B1" s="657"/>
      <c r="C1" s="658"/>
      <c r="D1" s="209"/>
      <c r="E1" s="209"/>
      <c r="F1" s="209"/>
    </row>
    <row r="2" spans="1:9" customFormat="1" ht="33" customHeight="1">
      <c r="A2" s="210"/>
      <c r="B2" s="659"/>
      <c r="C2" s="244" t="s">
        <v>0</v>
      </c>
      <c r="D2" s="568"/>
      <c r="E2" s="568"/>
      <c r="F2" s="213"/>
      <c r="H2" s="516"/>
    </row>
    <row r="3" spans="1:9" customFormat="1" ht="97.5" customHeight="1">
      <c r="A3" s="210"/>
      <c r="B3" s="242"/>
      <c r="C3" s="245" t="s">
        <v>1</v>
      </c>
      <c r="D3" s="568"/>
      <c r="E3" s="568"/>
      <c r="F3" s="214"/>
      <c r="H3" s="516"/>
      <c r="I3" s="96"/>
    </row>
    <row r="4" spans="1:9" customFormat="1" ht="33" customHeight="1">
      <c r="A4" s="210"/>
      <c r="B4" s="660"/>
      <c r="C4" s="215" t="s">
        <v>2</v>
      </c>
      <c r="D4" s="568"/>
      <c r="E4" s="568"/>
      <c r="F4" s="215"/>
      <c r="H4" s="516"/>
    </row>
    <row r="5" spans="1:9" customFormat="1">
      <c r="A5" s="211"/>
      <c r="B5" s="659"/>
      <c r="C5" s="661"/>
      <c r="D5" s="20"/>
      <c r="E5" s="20"/>
      <c r="F5" s="20"/>
      <c r="H5" s="516"/>
    </row>
    <row r="6" spans="1:9" s="525" customFormat="1" ht="30" customHeight="1">
      <c r="A6" s="662"/>
      <c r="B6" s="641" t="s">
        <v>3</v>
      </c>
      <c r="C6" s="642"/>
      <c r="D6" s="518"/>
      <c r="E6" s="518"/>
      <c r="F6" s="519"/>
    </row>
    <row r="7" spans="1:9" s="646" customFormat="1" ht="30" customHeight="1">
      <c r="A7" s="662"/>
      <c r="B7" s="643" t="s">
        <v>4</v>
      </c>
      <c r="C7" s="644"/>
      <c r="D7" s="644"/>
      <c r="E7" s="644"/>
      <c r="F7" s="645"/>
      <c r="G7" s="663"/>
      <c r="H7" s="663"/>
      <c r="I7" s="663"/>
    </row>
    <row r="8" spans="1:9" s="653" customFormat="1" ht="48" customHeight="1">
      <c r="A8" s="647"/>
      <c r="B8" s="648" t="s">
        <v>5</v>
      </c>
      <c r="C8" s="649" t="s">
        <v>6</v>
      </c>
      <c r="D8" s="650"/>
      <c r="E8" s="651"/>
      <c r="F8" s="652"/>
    </row>
    <row r="9" spans="1:9" s="653" customFormat="1" ht="48" customHeight="1">
      <c r="A9" s="647"/>
      <c r="B9" s="648" t="s">
        <v>7</v>
      </c>
      <c r="C9" s="649" t="s">
        <v>8</v>
      </c>
      <c r="D9" s="650"/>
      <c r="E9" s="651"/>
      <c r="F9" s="652"/>
    </row>
    <row r="10" spans="1:9" customFormat="1" ht="30" customHeight="1">
      <c r="A10" s="664"/>
      <c r="B10" s="665"/>
      <c r="C10" s="666"/>
      <c r="D10" s="667"/>
      <c r="E10" s="667"/>
      <c r="G10" s="516"/>
    </row>
    <row r="11" spans="1:9" customFormat="1" ht="30" customHeight="1">
      <c r="A11" s="664"/>
      <c r="B11" s="640" t="s">
        <v>9</v>
      </c>
      <c r="C11" s="246"/>
      <c r="D11" s="588"/>
      <c r="E11" s="694"/>
      <c r="F11" s="695"/>
      <c r="G11" s="516"/>
    </row>
    <row r="12" spans="1:9" s="620" customFormat="1" ht="32.65" customHeight="1">
      <c r="A12" s="668"/>
      <c r="B12" s="625" t="s">
        <v>10</v>
      </c>
      <c r="C12" s="699" t="s">
        <v>11</v>
      </c>
      <c r="D12" s="700"/>
      <c r="E12" s="247" t="s">
        <v>12</v>
      </c>
      <c r="F12" s="247" t="s">
        <v>13</v>
      </c>
      <c r="G12" s="626"/>
    </row>
    <row r="13" spans="1:9" s="240" customFormat="1" ht="39.75" customHeight="1">
      <c r="A13" s="239"/>
      <c r="B13" s="595">
        <v>9</v>
      </c>
      <c r="C13" s="655" t="s">
        <v>14</v>
      </c>
      <c r="D13" s="656"/>
      <c r="E13" s="654" t="s">
        <v>15</v>
      </c>
      <c r="F13" s="212" t="s">
        <v>16</v>
      </c>
    </row>
    <row r="14" spans="1:9" s="240" customFormat="1" ht="39.75" customHeight="1">
      <c r="A14" s="239"/>
      <c r="B14" s="595">
        <v>10</v>
      </c>
      <c r="C14" s="655" t="s">
        <v>17</v>
      </c>
      <c r="D14" s="656"/>
      <c r="E14" s="654" t="s">
        <v>18</v>
      </c>
      <c r="F14" s="212" t="s">
        <v>19</v>
      </c>
    </row>
    <row r="15" spans="1:9" s="240" customFormat="1" ht="39.75" customHeight="1">
      <c r="A15" s="239"/>
      <c r="B15" s="596">
        <v>11</v>
      </c>
      <c r="C15" s="655" t="s">
        <v>20</v>
      </c>
      <c r="D15" s="656"/>
      <c r="E15" s="654" t="s">
        <v>21</v>
      </c>
      <c r="F15" s="212" t="s">
        <v>19</v>
      </c>
    </row>
    <row r="16" spans="1:9" s="98" customFormat="1" ht="14.25" customHeight="1">
      <c r="A16" s="664"/>
      <c r="B16" s="100"/>
      <c r="C16" s="270"/>
      <c r="D16" s="101"/>
      <c r="E16" s="102"/>
      <c r="F16" s="99"/>
    </row>
    <row r="17" spans="1:8" s="271" customFormat="1" ht="30" customHeight="1">
      <c r="A17" s="669"/>
      <c r="B17" s="696" t="s">
        <v>22</v>
      </c>
      <c r="C17" s="697"/>
      <c r="D17" s="697"/>
      <c r="E17" s="697"/>
      <c r="F17" s="698"/>
    </row>
    <row r="18" spans="1:8" s="271" customFormat="1" ht="33" customHeight="1">
      <c r="A18" s="669"/>
      <c r="B18" s="622" t="s">
        <v>23</v>
      </c>
      <c r="C18" s="623"/>
      <c r="D18" s="623"/>
      <c r="E18" s="623"/>
      <c r="F18" s="624"/>
    </row>
    <row r="19" spans="1:8" s="274" customFormat="1" ht="30" customHeight="1">
      <c r="A19" s="669"/>
      <c r="B19" s="272" t="s">
        <v>24</v>
      </c>
      <c r="C19" s="273" t="s">
        <v>11</v>
      </c>
      <c r="D19" s="273" t="s">
        <v>25</v>
      </c>
      <c r="E19" s="273" t="s">
        <v>12</v>
      </c>
      <c r="F19" s="273" t="s">
        <v>13</v>
      </c>
    </row>
    <row r="20" spans="1:8" s="276" customFormat="1" ht="45.75" customHeight="1">
      <c r="A20" s="275"/>
      <c r="B20" s="598" t="s">
        <v>26</v>
      </c>
      <c r="C20" s="670" t="s">
        <v>27</v>
      </c>
      <c r="D20" s="599"/>
      <c r="E20" s="600"/>
      <c r="F20" s="599"/>
    </row>
    <row r="21" spans="1:8" s="276" customFormat="1" ht="45.75" customHeight="1">
      <c r="A21" s="275"/>
      <c r="B21" s="601"/>
      <c r="C21" s="602"/>
      <c r="D21" s="603"/>
      <c r="E21" s="600"/>
      <c r="F21" s="599"/>
    </row>
    <row r="22" spans="1:8" s="277" customFormat="1" ht="44.25" customHeight="1">
      <c r="A22" s="275"/>
      <c r="B22" s="601"/>
      <c r="C22" s="602"/>
      <c r="D22" s="599"/>
      <c r="E22" s="600"/>
      <c r="F22" s="599"/>
    </row>
    <row r="23" spans="1:8" s="277" customFormat="1" ht="33" customHeight="1">
      <c r="A23" s="275"/>
      <c r="B23" s="627"/>
      <c r="C23" s="565"/>
      <c r="D23" s="566"/>
      <c r="E23" s="567"/>
      <c r="F23" s="567"/>
      <c r="G23" s="597"/>
      <c r="H23" s="597"/>
    </row>
    <row r="24" spans="1:8" s="525" customFormat="1" ht="30" customHeight="1">
      <c r="B24" s="517" t="s">
        <v>28</v>
      </c>
      <c r="C24" s="518"/>
      <c r="D24" s="518"/>
      <c r="E24" s="518"/>
      <c r="F24" s="519"/>
    </row>
    <row r="25" spans="1:8" s="525" customFormat="1" ht="15.75">
      <c r="B25" s="520" t="s">
        <v>29</v>
      </c>
      <c r="C25" s="521" t="s">
        <v>30</v>
      </c>
      <c r="D25" s="522"/>
      <c r="E25" s="522"/>
      <c r="F25" s="523"/>
    </row>
    <row r="26" spans="1:8" s="525" customFormat="1" ht="58.5" customHeight="1">
      <c r="B26" s="524" t="s">
        <v>31</v>
      </c>
      <c r="C26" s="671" t="s">
        <v>32</v>
      </c>
      <c r="D26" s="672"/>
      <c r="E26" s="672"/>
      <c r="F26" s="673"/>
    </row>
    <row r="27" spans="1:8" s="525" customFormat="1" ht="60.75">
      <c r="B27" s="524" t="s">
        <v>33</v>
      </c>
      <c r="C27" s="671" t="s">
        <v>34</v>
      </c>
      <c r="D27" s="672"/>
      <c r="E27" s="672"/>
      <c r="F27" s="673"/>
    </row>
    <row r="28" spans="1:8" s="525" customFormat="1" ht="48" customHeight="1">
      <c r="B28" s="524" t="s">
        <v>35</v>
      </c>
      <c r="C28" s="671" t="s">
        <v>36</v>
      </c>
      <c r="D28" s="672"/>
      <c r="E28" s="672"/>
      <c r="F28" s="673"/>
    </row>
    <row r="29" spans="1:8" s="525" customFormat="1" ht="48" customHeight="1">
      <c r="B29" s="524" t="s">
        <v>37</v>
      </c>
      <c r="C29" s="671" t="s">
        <v>38</v>
      </c>
      <c r="D29" s="672"/>
      <c r="E29" s="672"/>
      <c r="F29" s="673"/>
    </row>
    <row r="30" spans="1:8" s="525" customFormat="1" ht="48" customHeight="1">
      <c r="B30" s="524" t="s">
        <v>39</v>
      </c>
      <c r="C30" s="671" t="s">
        <v>40</v>
      </c>
      <c r="D30" s="672"/>
      <c r="E30" s="672"/>
      <c r="F30" s="673"/>
    </row>
    <row r="31" spans="1:8" s="525" customFormat="1" ht="48" customHeight="1">
      <c r="B31" s="524" t="s">
        <v>41</v>
      </c>
      <c r="C31" s="671" t="s">
        <v>42</v>
      </c>
      <c r="D31" s="672"/>
      <c r="E31" s="672"/>
      <c r="F31" s="673"/>
    </row>
    <row r="32" spans="1:8" s="525" customFormat="1" ht="48" customHeight="1">
      <c r="B32" s="524" t="s">
        <v>43</v>
      </c>
      <c r="C32" s="671" t="s">
        <v>43</v>
      </c>
      <c r="D32" s="672"/>
      <c r="E32" s="672"/>
      <c r="F32" s="673"/>
    </row>
    <row r="33" spans="1:8" s="525" customFormat="1" ht="48" customHeight="1">
      <c r="B33" s="524" t="s">
        <v>44</v>
      </c>
      <c r="C33" s="671" t="s">
        <v>44</v>
      </c>
      <c r="D33" s="672"/>
      <c r="E33" s="672"/>
      <c r="F33" s="673"/>
    </row>
    <row r="34" spans="1:8" s="525" customFormat="1" ht="48" customHeight="1">
      <c r="B34" s="524" t="s">
        <v>45</v>
      </c>
      <c r="C34" s="671" t="s">
        <v>46</v>
      </c>
      <c r="D34" s="672"/>
      <c r="E34" s="672"/>
      <c r="F34" s="673"/>
    </row>
    <row r="35" spans="1:8" s="525" customFormat="1" ht="15" customHeight="1">
      <c r="A35" s="562"/>
      <c r="B35" s="674"/>
      <c r="C35" s="675"/>
      <c r="H35" s="563"/>
    </row>
    <row r="36" spans="1:8" s="525" customFormat="1" ht="40.5" customHeight="1">
      <c r="B36" s="526" t="s">
        <v>47</v>
      </c>
      <c r="C36" s="527"/>
      <c r="D36" s="527"/>
      <c r="E36" s="527"/>
      <c r="F36" s="528"/>
    </row>
    <row r="37" spans="1:8" s="525" customFormat="1" ht="40.5" customHeight="1">
      <c r="B37" s="529" t="s">
        <v>48</v>
      </c>
      <c r="C37" s="672"/>
      <c r="D37" s="530"/>
      <c r="E37" s="530"/>
      <c r="F37" s="531"/>
    </row>
    <row r="38" spans="1:8" s="525" customFormat="1" ht="37.15" customHeight="1">
      <c r="B38" s="524" t="s">
        <v>49</v>
      </c>
      <c r="C38" s="532" t="s">
        <v>50</v>
      </c>
      <c r="D38" s="530"/>
      <c r="E38" s="530"/>
      <c r="F38" s="531"/>
    </row>
    <row r="39" spans="1:8" s="525" customFormat="1" ht="72" customHeight="1">
      <c r="B39" s="524" t="s">
        <v>51</v>
      </c>
      <c r="C39" s="532" t="s">
        <v>52</v>
      </c>
      <c r="D39" s="533"/>
      <c r="E39" s="533"/>
      <c r="F39" s="534"/>
    </row>
    <row r="40" spans="1:8" s="525" customFormat="1" ht="69.75" customHeight="1">
      <c r="B40" s="524" t="s">
        <v>53</v>
      </c>
      <c r="C40" s="532" t="s">
        <v>54</v>
      </c>
      <c r="D40" s="530"/>
      <c r="E40" s="530"/>
      <c r="F40" s="531"/>
    </row>
    <row r="41" spans="1:8" s="525" customFormat="1" ht="15" customHeight="1">
      <c r="A41" s="562"/>
      <c r="B41" s="674"/>
      <c r="C41" s="675"/>
      <c r="H41" s="563"/>
    </row>
    <row r="42" spans="1:8" s="525" customFormat="1" ht="40.5" customHeight="1">
      <c r="B42" s="526" t="s">
        <v>55</v>
      </c>
      <c r="C42" s="527"/>
      <c r="D42" s="527"/>
      <c r="E42" s="527"/>
      <c r="F42" s="528"/>
    </row>
    <row r="43" spans="1:8" s="564" customFormat="1" ht="61.5">
      <c r="A43" s="562"/>
      <c r="B43" s="535">
        <v>1</v>
      </c>
      <c r="C43" s="676" t="s">
        <v>56</v>
      </c>
      <c r="D43" s="536"/>
      <c r="E43" s="536"/>
      <c r="F43" s="537"/>
    </row>
    <row r="44" spans="1:8" s="564" customFormat="1" ht="90">
      <c r="A44" s="562"/>
      <c r="B44" s="535">
        <v>2</v>
      </c>
      <c r="C44" s="676" t="s">
        <v>57</v>
      </c>
      <c r="D44" s="536"/>
      <c r="E44" s="536"/>
      <c r="F44" s="537"/>
    </row>
    <row r="45" spans="1:8" s="564" customFormat="1" ht="45">
      <c r="A45" s="562"/>
      <c r="B45" s="538">
        <v>3</v>
      </c>
      <c r="C45" s="676" t="s">
        <v>58</v>
      </c>
      <c r="D45" s="536"/>
      <c r="E45" s="536"/>
      <c r="F45" s="537"/>
    </row>
    <row r="46" spans="1:8" s="564" customFormat="1" ht="15.75">
      <c r="A46" s="562"/>
      <c r="B46" s="539">
        <v>4</v>
      </c>
      <c r="C46" s="677" t="s">
        <v>59</v>
      </c>
      <c r="D46" s="540"/>
      <c r="E46" s="540"/>
      <c r="F46" s="541"/>
    </row>
    <row r="47" spans="1:8" s="564" customFormat="1">
      <c r="A47" s="562"/>
      <c r="B47" s="678" t="s">
        <v>60</v>
      </c>
      <c r="C47" s="679" t="s">
        <v>61</v>
      </c>
      <c r="D47" s="542"/>
      <c r="E47" s="542"/>
      <c r="F47" s="543"/>
    </row>
    <row r="48" spans="1:8" s="564" customFormat="1">
      <c r="A48" s="562"/>
      <c r="B48" s="678" t="s">
        <v>62</v>
      </c>
      <c r="C48" s="679" t="s">
        <v>63</v>
      </c>
      <c r="D48" s="542"/>
      <c r="E48" s="542"/>
      <c r="F48" s="543"/>
    </row>
    <row r="49" spans="1:6" s="564" customFormat="1" ht="30">
      <c r="A49" s="562"/>
      <c r="B49" s="678" t="s">
        <v>64</v>
      </c>
      <c r="C49" s="679" t="s">
        <v>65</v>
      </c>
      <c r="D49" s="542"/>
      <c r="E49" s="542"/>
      <c r="F49" s="543"/>
    </row>
    <row r="50" spans="1:6" s="564" customFormat="1" ht="30">
      <c r="A50" s="562"/>
      <c r="B50" s="678" t="s">
        <v>66</v>
      </c>
      <c r="C50" s="679" t="s">
        <v>67</v>
      </c>
      <c r="D50" s="542"/>
      <c r="E50" s="542"/>
      <c r="F50" s="543"/>
    </row>
    <row r="51" spans="1:6" s="564" customFormat="1">
      <c r="A51" s="562"/>
      <c r="B51" s="680" t="s">
        <v>68</v>
      </c>
      <c r="C51" s="681" t="s">
        <v>69</v>
      </c>
      <c r="D51" s="544"/>
      <c r="E51" s="544"/>
      <c r="F51" s="545"/>
    </row>
    <row r="52" spans="1:6" s="525" customFormat="1" ht="76.5">
      <c r="A52" s="562"/>
      <c r="B52" s="535">
        <v>5</v>
      </c>
      <c r="C52" s="676" t="s">
        <v>70</v>
      </c>
      <c r="D52" s="536"/>
      <c r="E52" s="536"/>
      <c r="F52" s="537"/>
    </row>
    <row r="53" spans="1:6" s="525" customFormat="1" ht="60">
      <c r="A53" s="562"/>
      <c r="B53" s="535">
        <v>6</v>
      </c>
      <c r="C53" s="676" t="s">
        <v>71</v>
      </c>
      <c r="D53" s="536"/>
      <c r="E53" s="536"/>
      <c r="F53" s="537"/>
    </row>
    <row r="54" spans="1:6" s="525" customFormat="1" ht="15" customHeight="1">
      <c r="A54" s="562"/>
      <c r="B54" s="682"/>
      <c r="C54" s="679"/>
      <c r="D54" s="542"/>
      <c r="E54" s="542"/>
      <c r="F54" s="542"/>
    </row>
    <row r="55" spans="1:6" s="525" customFormat="1" ht="40.5" customHeight="1">
      <c r="B55" s="526" t="s">
        <v>72</v>
      </c>
      <c r="C55" s="527"/>
      <c r="D55" s="527"/>
      <c r="E55" s="527"/>
      <c r="F55" s="528"/>
    </row>
    <row r="56" spans="1:6" s="525" customFormat="1" ht="15.75">
      <c r="A56" s="562"/>
      <c r="B56" s="546">
        <v>1</v>
      </c>
      <c r="C56" s="683" t="s">
        <v>73</v>
      </c>
      <c r="D56" s="547"/>
      <c r="E56" s="547"/>
      <c r="F56" s="548"/>
    </row>
    <row r="57" spans="1:6" s="525" customFormat="1" ht="15.75">
      <c r="A57" s="562"/>
      <c r="B57" s="539">
        <v>1.1000000000000001</v>
      </c>
      <c r="C57" s="549" t="s">
        <v>74</v>
      </c>
      <c r="D57" s="540"/>
      <c r="E57" s="540"/>
      <c r="F57" s="541"/>
    </row>
    <row r="58" spans="1:6" s="525" customFormat="1" ht="45">
      <c r="A58" s="562"/>
      <c r="B58" s="678" t="s">
        <v>60</v>
      </c>
      <c r="C58" s="679" t="s">
        <v>75</v>
      </c>
      <c r="D58" s="542"/>
      <c r="E58" s="542"/>
      <c r="F58" s="543"/>
    </row>
    <row r="59" spans="1:6" s="525" customFormat="1" ht="30">
      <c r="A59" s="562"/>
      <c r="B59" s="678" t="s">
        <v>62</v>
      </c>
      <c r="C59" s="679" t="s">
        <v>76</v>
      </c>
      <c r="D59" s="542"/>
      <c r="E59" s="542"/>
      <c r="F59" s="543"/>
    </row>
    <row r="60" spans="1:6" s="525" customFormat="1" ht="30">
      <c r="A60" s="562"/>
      <c r="B60" s="678" t="s">
        <v>64</v>
      </c>
      <c r="C60" s="681" t="s">
        <v>77</v>
      </c>
      <c r="D60" s="544"/>
      <c r="E60" s="544"/>
      <c r="F60" s="545"/>
    </row>
    <row r="61" spans="1:6" s="525" customFormat="1" ht="15.75">
      <c r="A61" s="562"/>
      <c r="B61" s="539">
        <v>1.2</v>
      </c>
      <c r="C61" s="549" t="s">
        <v>78</v>
      </c>
      <c r="D61" s="540"/>
      <c r="E61" s="540"/>
      <c r="F61" s="541"/>
    </row>
    <row r="62" spans="1:6" s="525" customFormat="1">
      <c r="A62" s="562"/>
      <c r="B62" s="678" t="s">
        <v>60</v>
      </c>
      <c r="C62" s="679" t="s">
        <v>79</v>
      </c>
      <c r="D62" s="542"/>
      <c r="E62" s="542"/>
      <c r="F62" s="543"/>
    </row>
    <row r="63" spans="1:6" s="525" customFormat="1" ht="30">
      <c r="A63" s="562"/>
      <c r="B63" s="678" t="s">
        <v>62</v>
      </c>
      <c r="C63" s="681" t="s">
        <v>80</v>
      </c>
      <c r="D63" s="544"/>
      <c r="E63" s="544"/>
      <c r="F63" s="545"/>
    </row>
    <row r="64" spans="1:6" s="525" customFormat="1" ht="33" customHeight="1">
      <c r="A64" s="562"/>
      <c r="B64" s="539">
        <v>1.3</v>
      </c>
      <c r="C64" s="549" t="s">
        <v>81</v>
      </c>
      <c r="D64" s="540"/>
      <c r="E64" s="540"/>
      <c r="F64" s="541"/>
    </row>
    <row r="65" spans="1:6" s="525" customFormat="1" ht="45">
      <c r="A65" s="562"/>
      <c r="B65" s="678" t="s">
        <v>60</v>
      </c>
      <c r="C65" s="679" t="s">
        <v>82</v>
      </c>
      <c r="D65" s="542"/>
      <c r="E65" s="542"/>
      <c r="F65" s="543"/>
    </row>
    <row r="66" spans="1:6" s="525" customFormat="1" ht="30">
      <c r="A66" s="562"/>
      <c r="B66" s="678" t="s">
        <v>62</v>
      </c>
      <c r="C66" s="679" t="s">
        <v>83</v>
      </c>
      <c r="D66" s="542"/>
      <c r="E66" s="542"/>
      <c r="F66" s="543"/>
    </row>
    <row r="67" spans="1:6" s="525" customFormat="1" ht="30">
      <c r="A67" s="562"/>
      <c r="B67" s="678" t="s">
        <v>64</v>
      </c>
      <c r="C67" s="679" t="s">
        <v>84</v>
      </c>
      <c r="D67" s="542"/>
      <c r="E67" s="542"/>
      <c r="F67" s="543"/>
    </row>
    <row r="68" spans="1:6" s="525" customFormat="1" ht="30">
      <c r="A68" s="562"/>
      <c r="B68" s="678" t="s">
        <v>66</v>
      </c>
      <c r="C68" s="681" t="s">
        <v>85</v>
      </c>
      <c r="D68" s="544"/>
      <c r="E68" s="544"/>
      <c r="F68" s="545"/>
    </row>
    <row r="69" spans="1:6" s="525" customFormat="1" ht="31.5">
      <c r="A69" s="562"/>
      <c r="B69" s="539">
        <v>1.4</v>
      </c>
      <c r="C69" s="549" t="s">
        <v>86</v>
      </c>
      <c r="D69" s="540"/>
      <c r="E69" s="540"/>
      <c r="F69" s="541"/>
    </row>
    <row r="70" spans="1:6" s="525" customFormat="1" ht="30">
      <c r="A70" s="562"/>
      <c r="B70" s="678" t="s">
        <v>60</v>
      </c>
      <c r="C70" s="679" t="s">
        <v>87</v>
      </c>
      <c r="D70" s="542"/>
      <c r="E70" s="542"/>
      <c r="F70" s="543"/>
    </row>
    <row r="71" spans="1:6" s="525" customFormat="1">
      <c r="A71" s="562"/>
      <c r="B71" s="684"/>
      <c r="C71" s="685" t="s">
        <v>88</v>
      </c>
      <c r="D71" s="686" t="s">
        <v>89</v>
      </c>
      <c r="E71" s="550"/>
      <c r="F71" s="551"/>
    </row>
    <row r="72" spans="1:6" s="525" customFormat="1">
      <c r="A72" s="562"/>
      <c r="B72" s="684"/>
      <c r="C72" s="685" t="s">
        <v>90</v>
      </c>
      <c r="D72" s="686" t="s">
        <v>91</v>
      </c>
      <c r="E72" s="550"/>
      <c r="F72" s="551"/>
    </row>
    <row r="73" spans="1:6" s="525" customFormat="1">
      <c r="A73" s="562"/>
      <c r="B73" s="684"/>
      <c r="C73" s="685" t="s">
        <v>92</v>
      </c>
      <c r="D73" s="686" t="s">
        <v>93</v>
      </c>
      <c r="E73" s="550"/>
      <c r="F73" s="551"/>
    </row>
    <row r="74" spans="1:6" s="525" customFormat="1" ht="75">
      <c r="A74" s="562"/>
      <c r="B74" s="684"/>
      <c r="C74" s="685" t="s">
        <v>94</v>
      </c>
      <c r="D74" s="687" t="s">
        <v>95</v>
      </c>
      <c r="E74" s="550"/>
      <c r="F74" s="551"/>
    </row>
    <row r="75" spans="1:6" s="525" customFormat="1">
      <c r="A75" s="562"/>
      <c r="B75" s="684"/>
      <c r="C75" s="685" t="s">
        <v>96</v>
      </c>
      <c r="D75" s="686" t="s">
        <v>97</v>
      </c>
      <c r="E75" s="550"/>
      <c r="F75" s="551"/>
    </row>
    <row r="76" spans="1:6" s="525" customFormat="1">
      <c r="A76" s="562"/>
      <c r="B76" s="684"/>
      <c r="C76" s="552" t="s">
        <v>98</v>
      </c>
      <c r="D76" s="686" t="s">
        <v>99</v>
      </c>
      <c r="E76" s="550"/>
      <c r="F76" s="551"/>
    </row>
    <row r="77" spans="1:6" s="525" customFormat="1">
      <c r="A77" s="562"/>
      <c r="B77" s="684"/>
      <c r="C77" s="685" t="s">
        <v>100</v>
      </c>
      <c r="D77" s="686" t="s">
        <v>101</v>
      </c>
      <c r="E77" s="550"/>
      <c r="F77" s="551"/>
    </row>
    <row r="78" spans="1:6" s="525" customFormat="1">
      <c r="A78" s="562"/>
      <c r="B78" s="684"/>
      <c r="C78" s="685" t="s">
        <v>102</v>
      </c>
      <c r="D78" s="686" t="s">
        <v>103</v>
      </c>
      <c r="E78" s="550"/>
      <c r="F78" s="551"/>
    </row>
    <row r="79" spans="1:6" s="525" customFormat="1">
      <c r="A79" s="562"/>
      <c r="B79" s="684"/>
      <c r="C79" s="685" t="s">
        <v>104</v>
      </c>
      <c r="D79" s="553"/>
      <c r="E79" s="553"/>
      <c r="F79" s="554"/>
    </row>
    <row r="80" spans="1:6" s="525" customFormat="1" ht="45">
      <c r="B80" s="678" t="s">
        <v>62</v>
      </c>
      <c r="C80" s="681" t="s">
        <v>105</v>
      </c>
      <c r="D80" s="555"/>
      <c r="E80" s="555"/>
      <c r="F80" s="556"/>
    </row>
    <row r="81" spans="1:6" s="525" customFormat="1" ht="15.75">
      <c r="B81" s="539">
        <v>1.5</v>
      </c>
      <c r="C81" s="549" t="s">
        <v>106</v>
      </c>
      <c r="D81" s="557"/>
      <c r="E81" s="557"/>
      <c r="F81" s="558"/>
    </row>
    <row r="82" spans="1:6" s="525" customFormat="1" ht="75">
      <c r="A82" s="562"/>
      <c r="B82" s="678" t="s">
        <v>60</v>
      </c>
      <c r="C82" s="679" t="s">
        <v>107</v>
      </c>
      <c r="D82" s="542"/>
      <c r="E82" s="542"/>
      <c r="F82" s="543"/>
    </row>
    <row r="83" spans="1:6" s="525" customFormat="1" ht="90">
      <c r="A83" s="562"/>
      <c r="B83" s="678" t="s">
        <v>62</v>
      </c>
      <c r="C83" s="681" t="s">
        <v>108</v>
      </c>
      <c r="D83" s="544"/>
      <c r="E83" s="544"/>
      <c r="F83" s="545"/>
    </row>
    <row r="84" spans="1:6" s="525" customFormat="1" ht="30.75">
      <c r="A84" s="562"/>
      <c r="B84" s="539">
        <v>2</v>
      </c>
      <c r="C84" s="549" t="s">
        <v>109</v>
      </c>
      <c r="D84" s="557"/>
      <c r="E84" s="557"/>
      <c r="F84" s="558"/>
    </row>
    <row r="85" spans="1:6" s="525" customFormat="1">
      <c r="A85" s="562"/>
      <c r="B85" s="684"/>
      <c r="C85" s="679" t="s">
        <v>110</v>
      </c>
      <c r="D85" s="542"/>
      <c r="E85" s="542"/>
      <c r="F85" s="543"/>
    </row>
    <row r="86" spans="1:6" s="525" customFormat="1" ht="30">
      <c r="A86" s="562"/>
      <c r="B86" s="684"/>
      <c r="C86" s="679" t="s">
        <v>111</v>
      </c>
      <c r="D86" s="542"/>
      <c r="E86" s="542"/>
      <c r="F86" s="543"/>
    </row>
    <row r="87" spans="1:6" s="525" customFormat="1">
      <c r="A87" s="562"/>
      <c r="B87" s="684"/>
      <c r="C87" s="679" t="s">
        <v>112</v>
      </c>
      <c r="D87" s="542"/>
      <c r="E87" s="542"/>
      <c r="F87" s="543"/>
    </row>
    <row r="88" spans="1:6" s="525" customFormat="1" ht="30">
      <c r="A88" s="562"/>
      <c r="B88" s="684"/>
      <c r="C88" s="679" t="s">
        <v>113</v>
      </c>
      <c r="D88" s="542"/>
      <c r="E88" s="542"/>
      <c r="F88" s="543"/>
    </row>
    <row r="89" spans="1:6" s="525" customFormat="1" ht="30">
      <c r="A89" s="562"/>
      <c r="B89" s="688"/>
      <c r="C89" s="681" t="s">
        <v>114</v>
      </c>
      <c r="D89" s="544"/>
      <c r="E89" s="544"/>
      <c r="F89" s="545"/>
    </row>
    <row r="90" spans="1:6" s="525" customFormat="1" ht="15.75">
      <c r="A90" s="562"/>
      <c r="B90" s="539">
        <v>3</v>
      </c>
      <c r="C90" s="549" t="s">
        <v>115</v>
      </c>
      <c r="D90" s="557"/>
      <c r="E90" s="557"/>
      <c r="F90" s="558"/>
    </row>
    <row r="91" spans="1:6" s="525" customFormat="1" ht="45">
      <c r="A91" s="562"/>
      <c r="B91" s="688"/>
      <c r="C91" s="681" t="s">
        <v>116</v>
      </c>
      <c r="D91" s="559"/>
      <c r="E91" s="559"/>
      <c r="F91" s="560"/>
    </row>
    <row r="92" spans="1:6" s="525" customFormat="1">
      <c r="A92" s="562"/>
      <c r="B92" s="561"/>
      <c r="C92" s="689" t="s">
        <v>117</v>
      </c>
      <c r="D92" s="559"/>
      <c r="E92" s="559"/>
      <c r="F92" s="560"/>
    </row>
    <row r="93" spans="1:6" s="271" customFormat="1" ht="15" customHeight="1">
      <c r="A93" s="669"/>
      <c r="B93" s="690"/>
      <c r="C93" s="691"/>
      <c r="D93" s="692"/>
      <c r="E93" s="692"/>
    </row>
    <row r="94" spans="1:6">
      <c r="A94" s="211"/>
      <c r="B94" s="659"/>
      <c r="C94" s="661"/>
    </row>
    <row r="95" spans="1:6">
      <c r="A95" s="211"/>
      <c r="B95" s="659"/>
      <c r="C95" s="661"/>
    </row>
  </sheetData>
  <sheetProtection algorithmName="SHA-512" hashValue="HpbZgpTWxFt+RNLwYawTsQzEVCOpF+woE/wAC1cklE6Ncwy2o4S47NOeDg6dvciRYWOG1xAxfJjNXSp4s6u5jg==" saltValue="RX6fpOFzub6nbToNZA0vtA==" spinCount="100000" sheet="1" formatCells="0" formatRows="0" insertRows="0"/>
  <mergeCells count="3">
    <mergeCell ref="E11:F11"/>
    <mergeCell ref="B17:F17"/>
    <mergeCell ref="C12:D12"/>
  </mergeCells>
  <phoneticPr fontId="68"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25"/>
  <sheetViews>
    <sheetView zoomScale="80" zoomScaleNormal="80" workbookViewId="0">
      <selection activeCell="P9" sqref="P9"/>
    </sheetView>
  </sheetViews>
  <sheetFormatPr defaultColWidth="8.85546875" defaultRowHeight="15"/>
  <cols>
    <col min="1" max="1" width="5.7109375" style="80" customWidth="1"/>
    <col min="2" max="2" width="24" style="1" customWidth="1"/>
    <col min="3" max="4" width="15" style="11" customWidth="1"/>
    <col min="5" max="5" width="1" customWidth="1"/>
    <col min="6" max="6" width="14.7109375" customWidth="1"/>
    <col min="7" max="7" width="32" customWidth="1"/>
    <col min="8" max="8" width="20.28515625" customWidth="1"/>
    <col min="9" max="9" width="47" style="97" customWidth="1"/>
    <col min="10" max="10" width="26" customWidth="1"/>
    <col min="11" max="11" width="15" customWidth="1"/>
    <col min="12" max="12" width="3.7109375" customWidth="1"/>
    <col min="13" max="13" width="15.85546875" customWidth="1"/>
    <col min="14" max="14" width="1" customWidth="1"/>
    <col min="15" max="17" width="19.5703125" customWidth="1"/>
    <col min="18" max="18" width="2" customWidth="1"/>
    <col min="19" max="19" width="18.7109375" style="580" customWidth="1"/>
    <col min="20" max="20" width="2" customWidth="1"/>
    <col min="21" max="21" width="19.7109375" customWidth="1"/>
    <col min="22" max="22" width="9.28515625" customWidth="1"/>
    <col min="23" max="24" width="19.7109375" customWidth="1"/>
    <col min="25" max="25" width="1" customWidth="1"/>
    <col min="26" max="29" width="18.7109375" customWidth="1"/>
  </cols>
  <sheetData>
    <row r="1" spans="1:35" ht="15.6" customHeight="1">
      <c r="A1" s="103"/>
      <c r="B1" s="216" t="s">
        <v>118</v>
      </c>
      <c r="C1" s="216"/>
      <c r="D1" s="216"/>
      <c r="F1" s="217" t="s">
        <v>119</v>
      </c>
      <c r="G1" s="217"/>
      <c r="H1" s="217"/>
      <c r="I1" s="217"/>
      <c r="J1" s="217"/>
      <c r="K1" s="217"/>
      <c r="L1" s="217"/>
      <c r="M1" s="217"/>
      <c r="N1" s="44"/>
      <c r="O1" s="611" t="s">
        <v>120</v>
      </c>
      <c r="P1" s="612"/>
      <c r="Q1" s="613"/>
      <c r="R1" s="224"/>
      <c r="S1" s="577"/>
      <c r="T1" s="224"/>
      <c r="U1" s="609" t="s">
        <v>121</v>
      </c>
      <c r="V1" s="248"/>
      <c r="W1" s="248"/>
      <c r="X1" s="248"/>
      <c r="Y1" s="224"/>
      <c r="Z1" s="608" t="s">
        <v>122</v>
      </c>
      <c r="AA1" s="606"/>
      <c r="AB1" s="606"/>
      <c r="AC1" s="607"/>
    </row>
    <row r="2" spans="1:35" ht="15" customHeight="1">
      <c r="A2" s="103"/>
      <c r="B2" s="3"/>
      <c r="C2" s="104"/>
      <c r="D2" s="104"/>
      <c r="F2" s="111"/>
      <c r="G2" s="111"/>
      <c r="H2" s="111"/>
      <c r="I2" s="112"/>
      <c r="J2" s="111"/>
      <c r="K2" s="117"/>
      <c r="L2" s="118"/>
      <c r="M2" s="111"/>
      <c r="N2" s="44"/>
      <c r="O2" s="604"/>
      <c r="P2" s="610"/>
      <c r="Q2" s="610"/>
      <c r="R2" s="11"/>
      <c r="S2" s="578"/>
      <c r="T2" s="11"/>
      <c r="U2" s="104"/>
      <c r="V2" s="104"/>
      <c r="W2" s="104"/>
      <c r="X2" s="104"/>
      <c r="Y2" s="11"/>
      <c r="Z2" s="604"/>
      <c r="AA2" s="605"/>
      <c r="AB2" s="604"/>
      <c r="AC2" s="604"/>
    </row>
    <row r="3" spans="1:35" s="46" customFormat="1" ht="53.25" customHeight="1">
      <c r="A3" s="105" t="s">
        <v>123</v>
      </c>
      <c r="B3" s="105" t="s">
        <v>124</v>
      </c>
      <c r="C3" s="105" t="s">
        <v>125</v>
      </c>
      <c r="D3" s="105" t="s">
        <v>126</v>
      </c>
      <c r="F3" s="105" t="s">
        <v>127</v>
      </c>
      <c r="G3" s="105" t="s">
        <v>128</v>
      </c>
      <c r="H3" s="105" t="s">
        <v>129</v>
      </c>
      <c r="I3" s="105" t="s">
        <v>130</v>
      </c>
      <c r="J3" s="105" t="s">
        <v>131</v>
      </c>
      <c r="K3" s="219" t="s">
        <v>132</v>
      </c>
      <c r="L3" s="219"/>
      <c r="M3" s="105" t="s">
        <v>133</v>
      </c>
      <c r="N3" s="44"/>
      <c r="O3" s="138" t="s">
        <v>134</v>
      </c>
      <c r="P3" s="138" t="s">
        <v>135</v>
      </c>
      <c r="Q3" s="138" t="s">
        <v>136</v>
      </c>
      <c r="R3" s="48"/>
      <c r="S3" s="628" t="s">
        <v>137</v>
      </c>
      <c r="T3" s="119"/>
      <c r="U3" s="249" t="s">
        <v>138</v>
      </c>
      <c r="V3" s="249" t="s">
        <v>139</v>
      </c>
      <c r="W3" s="249" t="s">
        <v>140</v>
      </c>
      <c r="X3" s="249" t="s">
        <v>141</v>
      </c>
      <c r="Y3" s="48"/>
      <c r="Z3" s="137" t="s">
        <v>142</v>
      </c>
      <c r="AA3" s="137" t="s">
        <v>143</v>
      </c>
      <c r="AB3" s="137" t="s">
        <v>144</v>
      </c>
      <c r="AC3" s="137" t="s">
        <v>145</v>
      </c>
    </row>
    <row r="4" spans="1:35" s="70" customFormat="1" ht="49.5" customHeight="1">
      <c r="A4" s="106"/>
      <c r="B4" s="107" t="s">
        <v>146</v>
      </c>
      <c r="C4" s="108"/>
      <c r="D4" s="108"/>
      <c r="E4" s="69"/>
      <c r="F4" s="108"/>
      <c r="G4" s="113"/>
      <c r="H4" s="107" t="s">
        <v>147</v>
      </c>
      <c r="I4" s="107" t="s">
        <v>148</v>
      </c>
      <c r="J4" s="107" t="s">
        <v>149</v>
      </c>
      <c r="K4" s="115" t="s">
        <v>150</v>
      </c>
      <c r="L4" s="116"/>
      <c r="M4" s="107"/>
      <c r="N4" s="48"/>
      <c r="O4" s="614"/>
      <c r="P4" s="614"/>
      <c r="Q4" s="614"/>
      <c r="R4" s="615"/>
      <c r="S4" s="616"/>
      <c r="T4" s="615"/>
      <c r="U4" s="617"/>
      <c r="V4" s="617"/>
      <c r="W4" s="107" t="s">
        <v>151</v>
      </c>
      <c r="X4" s="617"/>
      <c r="Y4" s="615"/>
      <c r="Z4" s="617"/>
      <c r="AA4" s="617"/>
      <c r="AB4" s="617"/>
      <c r="AC4" s="617"/>
      <c r="AD4" s="618"/>
      <c r="AE4" s="618" t="s">
        <v>152</v>
      </c>
      <c r="AF4" s="618" t="s">
        <v>153</v>
      </c>
      <c r="AG4" s="618" t="s">
        <v>154</v>
      </c>
      <c r="AH4" s="618" t="s">
        <v>155</v>
      </c>
      <c r="AI4" s="618" t="s">
        <v>156</v>
      </c>
    </row>
    <row r="5" spans="1:35" s="5" customFormat="1" ht="76.5" customHeight="1">
      <c r="A5" s="106"/>
      <c r="B5" s="109" t="s">
        <v>157</v>
      </c>
      <c r="C5" s="110"/>
      <c r="D5" s="110"/>
      <c r="F5" s="114" t="s">
        <v>158</v>
      </c>
      <c r="G5" s="114" t="s">
        <v>159</v>
      </c>
      <c r="H5" s="114" t="s">
        <v>160</v>
      </c>
      <c r="I5" s="49" t="s">
        <v>161</v>
      </c>
      <c r="J5" s="114" t="s">
        <v>162</v>
      </c>
      <c r="K5" s="218" t="s">
        <v>163</v>
      </c>
      <c r="L5" s="218"/>
      <c r="M5" s="114" t="s">
        <v>164</v>
      </c>
      <c r="N5" s="6"/>
      <c r="O5" s="619"/>
      <c r="P5" s="619"/>
      <c r="Q5" s="619"/>
      <c r="R5" s="620"/>
      <c r="S5" s="616"/>
      <c r="T5" s="620"/>
      <c r="U5" s="621"/>
      <c r="V5" s="621"/>
      <c r="W5" s="621"/>
      <c r="X5" s="621"/>
      <c r="Y5" s="620"/>
      <c r="Z5" s="621"/>
      <c r="AA5" s="621"/>
      <c r="AB5" s="621"/>
      <c r="AC5" s="621"/>
      <c r="AD5" s="620"/>
      <c r="AE5" s="620"/>
      <c r="AF5" s="620"/>
      <c r="AG5" s="620"/>
      <c r="AH5" s="620"/>
      <c r="AI5" s="620"/>
    </row>
    <row r="6" spans="1:35" s="5" customFormat="1" ht="15" customHeight="1">
      <c r="A6" s="43"/>
      <c r="B6" s="44"/>
      <c r="C6" s="6"/>
      <c r="D6" s="6"/>
      <c r="H6" s="6"/>
      <c r="I6" s="8"/>
      <c r="K6" s="6"/>
      <c r="L6" s="6"/>
      <c r="M6" s="6"/>
      <c r="N6" s="6"/>
      <c r="O6" s="121"/>
      <c r="P6" s="121"/>
      <c r="Q6" s="121"/>
      <c r="S6" s="579"/>
      <c r="U6" s="110"/>
      <c r="V6" s="110"/>
      <c r="W6" s="110"/>
      <c r="X6" s="110"/>
      <c r="Z6" s="110"/>
      <c r="AA6" s="110"/>
      <c r="AB6" s="110"/>
      <c r="AC6" s="110"/>
    </row>
    <row r="7" spans="1:35" s="5" customFormat="1" ht="15" customHeight="1">
      <c r="A7" s="103"/>
      <c r="B7" s="139" t="s">
        <v>165</v>
      </c>
      <c r="C7" s="103"/>
      <c r="D7" s="103"/>
      <c r="E7" s="120"/>
      <c r="F7" s="121"/>
      <c r="G7" s="121"/>
      <c r="H7" s="103"/>
      <c r="I7" s="125"/>
      <c r="J7" s="121"/>
      <c r="K7" s="88"/>
      <c r="L7" s="128"/>
      <c r="M7" s="103"/>
      <c r="N7" s="6"/>
      <c r="O7" s="121"/>
      <c r="P7" s="121"/>
      <c r="Q7" s="121"/>
      <c r="S7" s="144"/>
      <c r="U7" s="121"/>
      <c r="V7" s="121"/>
      <c r="W7" s="121"/>
      <c r="X7" s="121"/>
      <c r="Z7" s="121"/>
      <c r="AA7" s="121"/>
      <c r="AB7" s="121"/>
      <c r="AC7" s="121"/>
    </row>
    <row r="8" spans="1:35" s="5" customFormat="1" ht="105" customHeight="1">
      <c r="A8" s="80" t="s">
        <v>166</v>
      </c>
      <c r="B8" s="228" t="s">
        <v>167</v>
      </c>
      <c r="C8" s="114"/>
      <c r="D8" s="114"/>
      <c r="F8" s="110" t="s">
        <v>168</v>
      </c>
      <c r="G8" s="122" t="s">
        <v>169</v>
      </c>
      <c r="H8" s="110" t="s">
        <v>170</v>
      </c>
      <c r="I8" s="49" t="str">
        <f>HLOOKUP(H8,'Arch works descriptors'!D$6:I$77,6,FALSE)</f>
        <v xml:space="preserve">Partial replacement of and/or major repairs to roof structure, designed to be suitable for the structural loading of the roofing and potential snow-loading. 
To comply with all relevant OS GDB clauses from Annex 2C: External Fabric and 2.5 to 2.14 in the GDB.
</v>
      </c>
      <c r="J8" s="122" t="s">
        <v>169</v>
      </c>
      <c r="K8" s="86"/>
      <c r="L8" s="126"/>
      <c r="M8" s="122" t="s">
        <v>169</v>
      </c>
      <c r="O8" s="121"/>
      <c r="P8" s="121"/>
      <c r="Q8" s="121"/>
      <c r="S8" s="579">
        <v>2.2999999999999998</v>
      </c>
      <c r="U8" s="110"/>
      <c r="V8" s="110" t="s">
        <v>153</v>
      </c>
      <c r="W8" s="110"/>
      <c r="X8" s="250">
        <f>U8*W8</f>
        <v>0</v>
      </c>
      <c r="Z8" s="110"/>
      <c r="AA8" s="110"/>
      <c r="AB8" s="110"/>
      <c r="AC8" s="110"/>
    </row>
    <row r="9" spans="1:35" s="5" customFormat="1" ht="105" customHeight="1">
      <c r="A9" s="80" t="s">
        <v>171</v>
      </c>
      <c r="B9" s="227" t="s">
        <v>172</v>
      </c>
      <c r="C9" s="114"/>
      <c r="D9" s="114"/>
      <c r="E9" s="10"/>
      <c r="F9" s="110" t="s">
        <v>168</v>
      </c>
      <c r="G9" s="122" t="s">
        <v>169</v>
      </c>
      <c r="H9" s="110" t="s">
        <v>170</v>
      </c>
      <c r="I9" s="49" t="str">
        <f>HLOOKUP(H9,'Arch works descriptors'!D$6:I$77,9,FALSE)</f>
        <v>Partial replacement of and/or major repairs to existing rooflights and/or roof covering, excluding existing insulation, including fascia's, flashing and details where necessary.
To comply with all relevant clauses from Annex 2C: External Fabric and 2.5 to 2.14 in the GDB, where possible.</v>
      </c>
      <c r="J9" s="122" t="s">
        <v>169</v>
      </c>
      <c r="K9" s="86"/>
      <c r="L9" s="126"/>
      <c r="M9" s="122" t="s">
        <v>169</v>
      </c>
      <c r="N9" s="10"/>
      <c r="O9" s="121"/>
      <c r="P9" s="121"/>
      <c r="Q9" s="121"/>
      <c r="S9" s="579"/>
      <c r="U9" s="110"/>
      <c r="V9" s="110"/>
      <c r="W9" s="110"/>
      <c r="X9" s="250">
        <f t="shared" ref="X9:X25" si="0">U9*W9</f>
        <v>0</v>
      </c>
      <c r="Z9" s="110"/>
      <c r="AA9" s="110"/>
      <c r="AB9" s="110"/>
      <c r="AC9" s="110"/>
    </row>
    <row r="10" spans="1:35" s="5" customFormat="1" ht="105" customHeight="1">
      <c r="A10" s="80" t="s">
        <v>173</v>
      </c>
      <c r="B10" s="227" t="s">
        <v>174</v>
      </c>
      <c r="C10" s="114"/>
      <c r="D10" s="114"/>
      <c r="E10" s="10"/>
      <c r="F10" s="110" t="s">
        <v>168</v>
      </c>
      <c r="G10" s="122" t="s">
        <v>169</v>
      </c>
      <c r="H10" s="110" t="s">
        <v>175</v>
      </c>
      <c r="I10" s="49" t="str">
        <f>HLOOKUP(H10,'Arch works descriptors'!D$6:I$77,12,FALSE)</f>
        <v>Existing guttering and rainwater pipes retained. No works required unless needed in order to complete other Works which form part of this project. Overall performance to be no worse than the existing performance.</v>
      </c>
      <c r="J10" s="122" t="s">
        <v>169</v>
      </c>
      <c r="K10" s="86"/>
      <c r="L10" s="126"/>
      <c r="M10" s="122" t="s">
        <v>169</v>
      </c>
      <c r="N10" s="10"/>
      <c r="O10" s="121"/>
      <c r="P10" s="121"/>
      <c r="Q10" s="121"/>
      <c r="S10" s="579"/>
      <c r="U10" s="110"/>
      <c r="V10" s="110"/>
      <c r="W10" s="110"/>
      <c r="X10" s="250">
        <f t="shared" si="0"/>
        <v>0</v>
      </c>
      <c r="Z10" s="110"/>
      <c r="AA10" s="110"/>
      <c r="AB10" s="110"/>
      <c r="AC10" s="110"/>
    </row>
    <row r="11" spans="1:35" s="5" customFormat="1" ht="105" customHeight="1">
      <c r="A11" s="80" t="s">
        <v>176</v>
      </c>
      <c r="B11" s="227" t="s">
        <v>177</v>
      </c>
      <c r="C11" s="114"/>
      <c r="D11" s="114"/>
      <c r="E11" s="10"/>
      <c r="F11" s="110" t="s">
        <v>168</v>
      </c>
      <c r="G11" s="122" t="s">
        <v>169</v>
      </c>
      <c r="H11" s="110" t="s">
        <v>175</v>
      </c>
      <c r="I11" s="49" t="str">
        <f>HLOOKUP(H11,'Arch works descriptors'!D$6:I$77,17,FALSE)</f>
        <v>Existing floor structure retained. No works required unless needed in order to complete other Works which form part of this project. Overall performance to be no worse than the existing performance.</v>
      </c>
      <c r="J11" s="122" t="s">
        <v>169</v>
      </c>
      <c r="K11" s="86"/>
      <c r="L11" s="127"/>
      <c r="M11" s="122" t="s">
        <v>169</v>
      </c>
      <c r="N11" s="10"/>
      <c r="O11" s="121"/>
      <c r="P11" s="121"/>
      <c r="Q11" s="121"/>
      <c r="S11" s="579"/>
      <c r="U11" s="110"/>
      <c r="V11" s="110"/>
      <c r="W11" s="110"/>
      <c r="X11" s="250">
        <f t="shared" si="0"/>
        <v>0</v>
      </c>
      <c r="Z11" s="110"/>
      <c r="AA11" s="110"/>
      <c r="AB11" s="110"/>
      <c r="AC11" s="110"/>
    </row>
    <row r="12" spans="1:35" s="5" customFormat="1" ht="105" customHeight="1">
      <c r="A12" s="80" t="s">
        <v>178</v>
      </c>
      <c r="B12" s="227" t="s">
        <v>179</v>
      </c>
      <c r="C12" s="114"/>
      <c r="D12" s="114"/>
      <c r="E12" s="10"/>
      <c r="F12" s="110" t="s">
        <v>168</v>
      </c>
      <c r="G12" s="122" t="s">
        <v>169</v>
      </c>
      <c r="H12" s="110" t="s">
        <v>175</v>
      </c>
      <c r="I12" s="49" t="str">
        <f>HLOOKUP(H12,'Arch works descriptors'!D$6:I$77,23,FALSE)</f>
        <v>Existing staircase structure, balustrades and floor finish retained. No works required unless needed in order to complete other Works which form part of this project. Overall performance to be no worse than the existing performance.</v>
      </c>
      <c r="J12" s="122" t="s">
        <v>169</v>
      </c>
      <c r="K12" s="86"/>
      <c r="L12" s="126"/>
      <c r="M12" s="122" t="s">
        <v>169</v>
      </c>
      <c r="N12" s="10"/>
      <c r="O12" s="121"/>
      <c r="P12" s="121"/>
      <c r="Q12" s="121"/>
      <c r="S12" s="579"/>
      <c r="U12" s="110"/>
      <c r="V12" s="110"/>
      <c r="W12" s="110"/>
      <c r="X12" s="250">
        <f t="shared" si="0"/>
        <v>0</v>
      </c>
      <c r="Z12" s="110"/>
      <c r="AA12" s="110"/>
      <c r="AB12" s="110"/>
      <c r="AC12" s="110"/>
    </row>
    <row r="13" spans="1:35" s="5" customFormat="1" ht="105" customHeight="1">
      <c r="A13" s="80" t="s">
        <v>180</v>
      </c>
      <c r="B13" s="227" t="s">
        <v>181</v>
      </c>
      <c r="C13" s="114"/>
      <c r="D13" s="114"/>
      <c r="E13" s="10"/>
      <c r="F13" s="110" t="s">
        <v>168</v>
      </c>
      <c r="G13" s="122" t="s">
        <v>169</v>
      </c>
      <c r="H13" s="110" t="s">
        <v>175</v>
      </c>
      <c r="I13" s="49" t="str">
        <f>HLOOKUP(H13,'Arch works descriptors'!D$6:I$77,33,FALSE)</f>
        <v>Existing external wall and external finish retained. No works required unless needed in order to complete other Works which form part of this project. Overall performance to be no worse than the existing performance.</v>
      </c>
      <c r="J13" s="122" t="s">
        <v>169</v>
      </c>
      <c r="K13" s="86"/>
      <c r="L13" s="126"/>
      <c r="M13" s="122" t="s">
        <v>169</v>
      </c>
      <c r="N13" s="10"/>
      <c r="O13" s="121"/>
      <c r="P13" s="121"/>
      <c r="Q13" s="121"/>
      <c r="S13" s="579"/>
      <c r="U13" s="110"/>
      <c r="V13" s="110"/>
      <c r="W13" s="110"/>
      <c r="X13" s="250">
        <f t="shared" si="0"/>
        <v>0</v>
      </c>
      <c r="Z13" s="110"/>
      <c r="AA13" s="110"/>
      <c r="AB13" s="110"/>
      <c r="AC13" s="110"/>
    </row>
    <row r="14" spans="1:35" s="5" customFormat="1" ht="105" customHeight="1">
      <c r="A14" s="80" t="s">
        <v>182</v>
      </c>
      <c r="B14" s="227" t="s">
        <v>183</v>
      </c>
      <c r="C14" s="114"/>
      <c r="D14" s="114"/>
      <c r="E14" s="10"/>
      <c r="F14" s="110" t="s">
        <v>168</v>
      </c>
      <c r="G14" s="122" t="s">
        <v>169</v>
      </c>
      <c r="H14" s="110" t="s">
        <v>175</v>
      </c>
      <c r="I14" s="49" t="str">
        <f>HLOOKUP(H14,'Arch works descriptors'!D$6:I$77,44,FALSE)</f>
        <v>Existing internal wall, glazed screen or sliding/ folding partition retained. No works required unless needed in order to complete other Works which form part of this project. Overall performance to be no worse than the existing performance.</v>
      </c>
      <c r="J14" s="122" t="s">
        <v>169</v>
      </c>
      <c r="K14" s="86"/>
      <c r="L14" s="126"/>
      <c r="M14" s="122" t="s">
        <v>169</v>
      </c>
      <c r="N14" s="10"/>
      <c r="O14" s="121"/>
      <c r="P14" s="121"/>
      <c r="Q14" s="121"/>
      <c r="S14" s="579"/>
      <c r="U14" s="110"/>
      <c r="V14" s="110"/>
      <c r="W14" s="110"/>
      <c r="X14" s="250">
        <f t="shared" si="0"/>
        <v>0</v>
      </c>
      <c r="Z14" s="110"/>
      <c r="AA14" s="110"/>
      <c r="AB14" s="110"/>
      <c r="AC14" s="110"/>
    </row>
    <row r="15" spans="1:35" s="5" customFormat="1" ht="105" customHeight="1">
      <c r="A15" s="80" t="s">
        <v>184</v>
      </c>
      <c r="B15" s="227" t="s">
        <v>185</v>
      </c>
      <c r="C15" s="114"/>
      <c r="D15" s="114"/>
      <c r="F15" s="110" t="s">
        <v>168</v>
      </c>
      <c r="G15" s="122" t="s">
        <v>169</v>
      </c>
      <c r="H15" s="110" t="s">
        <v>175</v>
      </c>
      <c r="I15" s="124" t="s">
        <v>169</v>
      </c>
      <c r="J15" s="122" t="s">
        <v>169</v>
      </c>
      <c r="K15" s="86"/>
      <c r="L15" s="126"/>
      <c r="M15" s="122" t="s">
        <v>169</v>
      </c>
      <c r="N15" s="10"/>
      <c r="O15" s="121"/>
      <c r="P15" s="121"/>
      <c r="Q15" s="121"/>
      <c r="S15" s="579"/>
      <c r="U15" s="110"/>
      <c r="V15" s="110"/>
      <c r="W15" s="110"/>
      <c r="X15" s="250">
        <f t="shared" si="0"/>
        <v>0</v>
      </c>
      <c r="Z15" s="110"/>
      <c r="AA15" s="110"/>
      <c r="AB15" s="110"/>
      <c r="AC15" s="110"/>
    </row>
    <row r="16" spans="1:35" s="5" customFormat="1" ht="15" customHeight="1">
      <c r="A16" s="135"/>
      <c r="B16" s="79" t="s">
        <v>186</v>
      </c>
      <c r="C16" s="103"/>
      <c r="D16" s="103"/>
      <c r="E16" s="83"/>
      <c r="F16" s="103"/>
      <c r="G16" s="121"/>
      <c r="H16" s="103"/>
      <c r="I16" s="125"/>
      <c r="J16" s="121"/>
      <c r="K16" s="81"/>
      <c r="L16" s="128"/>
      <c r="M16" s="103"/>
      <c r="N16" s="134"/>
      <c r="O16" s="121"/>
      <c r="P16" s="121"/>
      <c r="Q16" s="121"/>
      <c r="S16" s="144"/>
      <c r="U16" s="121"/>
      <c r="V16" s="121"/>
      <c r="W16" s="121"/>
      <c r="X16" s="121"/>
      <c r="Z16" s="136"/>
      <c r="AA16" s="136"/>
      <c r="AB16" s="136"/>
      <c r="AC16" s="136"/>
    </row>
    <row r="17" spans="1:29" s="5" customFormat="1" ht="105" customHeight="1">
      <c r="A17" s="80" t="s">
        <v>187</v>
      </c>
      <c r="B17" s="227" t="s">
        <v>188</v>
      </c>
      <c r="C17" s="114"/>
      <c r="D17" s="49" t="s">
        <v>189</v>
      </c>
      <c r="E17" s="10"/>
      <c r="F17" s="110" t="s">
        <v>168</v>
      </c>
      <c r="G17" s="122" t="s">
        <v>169</v>
      </c>
      <c r="H17" s="110" t="s">
        <v>170</v>
      </c>
      <c r="I17" s="49" t="str">
        <f>HLOOKUP(H17,'Arch works descriptors'!D$6:I$77,20,FALSE)</f>
        <v>Partial replacement of and/or major repairs to floor finish, including any underlay, similar to existing, to be as set out in the Technical Annexes for floor finish, to the code required in the ADS.
To comply with all relevant clauses from Annex 2D: Internal Elements and Finishes and 2.5 to 2.14 in the GDB, where possible.</v>
      </c>
      <c r="J17" s="122" t="s">
        <v>169</v>
      </c>
      <c r="K17" s="86"/>
      <c r="L17" s="126"/>
      <c r="M17" s="122" t="s">
        <v>169</v>
      </c>
      <c r="N17" s="10" t="e">
        <f>IF(#REF!=N$4,#REF!,0)+IF(#REF!=N$4,#REF!,0)+IF(#REF!=N$4,#REF!,0)+IF(#REF!=N$4,#REF!,0)+IF(#REF!=N$4,#REF!,0)+IF(#REF!=N$4,#REF!,0)+IF(#REF!=N$4,#REF!,0)+IF(#REF!=N$4,#REF!,0)</f>
        <v>#REF!</v>
      </c>
      <c r="O17" s="121"/>
      <c r="P17" s="121"/>
      <c r="Q17" s="121"/>
      <c r="S17" s="579"/>
      <c r="U17" s="110"/>
      <c r="V17" s="110"/>
      <c r="W17" s="110"/>
      <c r="X17" s="250">
        <f t="shared" si="0"/>
        <v>0</v>
      </c>
      <c r="Z17" s="110"/>
      <c r="AA17" s="110"/>
      <c r="AB17" s="110"/>
      <c r="AC17" s="110"/>
    </row>
    <row r="18" spans="1:29" s="5" customFormat="1" ht="105" customHeight="1">
      <c r="A18" s="80" t="s">
        <v>190</v>
      </c>
      <c r="B18" s="227" t="s">
        <v>191</v>
      </c>
      <c r="C18" s="114"/>
      <c r="D18" s="114"/>
      <c r="E18" s="10"/>
      <c r="F18" s="110" t="s">
        <v>168</v>
      </c>
      <c r="G18" s="122" t="s">
        <v>169</v>
      </c>
      <c r="H18" s="110" t="s">
        <v>175</v>
      </c>
      <c r="I18" s="49" t="str">
        <f>HLOOKUP(H18,'Arch works descriptors'!D$6:I$77,28,FALSE)</f>
        <v>Existing ceilings and associated cornices, coving or edging retained. No works required unless needed in order to complete other Works which form part of this project. Overall performance to be no worse than the existing performance.</v>
      </c>
      <c r="J18" s="122" t="s">
        <v>192</v>
      </c>
      <c r="K18" s="86"/>
      <c r="L18" s="126"/>
      <c r="M18" s="122" t="s">
        <v>169</v>
      </c>
      <c r="N18" s="10" t="e">
        <f>IF(#REF!=N$4,#REF!,0)+IF(#REF!=N$4,#REF!,0)+IF(#REF!=N$4,#REF!,0)+IF(#REF!=N$4,#REF!,0)+IF(#REF!=N$4,#REF!,0)+IF(#REF!=N$4,#REF!,0)+IF(#REF!=N$4,#REF!,0)+IF(#REF!=N$4,#REF!,0)</f>
        <v>#REF!</v>
      </c>
      <c r="O18" s="121"/>
      <c r="P18" s="121"/>
      <c r="Q18" s="121"/>
      <c r="S18" s="579"/>
      <c r="U18" s="110"/>
      <c r="V18" s="110"/>
      <c r="W18" s="110"/>
      <c r="X18" s="250">
        <f t="shared" si="0"/>
        <v>0</v>
      </c>
      <c r="Z18" s="110"/>
      <c r="AA18" s="110"/>
      <c r="AB18" s="110"/>
      <c r="AC18" s="110"/>
    </row>
    <row r="19" spans="1:29" s="5" customFormat="1" ht="105" customHeight="1">
      <c r="A19" s="80" t="s">
        <v>193</v>
      </c>
      <c r="B19" s="227" t="s">
        <v>194</v>
      </c>
      <c r="C19" s="114"/>
      <c r="D19" s="114"/>
      <c r="E19" s="10"/>
      <c r="F19" s="110" t="s">
        <v>168</v>
      </c>
      <c r="G19" s="122" t="s">
        <v>169</v>
      </c>
      <c r="H19" s="110" t="s">
        <v>175</v>
      </c>
      <c r="I19" s="49" t="str">
        <f>HLOOKUP(H19,'Arch works descriptors'!D$6:I$77,39,FALSE)</f>
        <v>Existing external windows and/or doors retained. No works required unless needed in order to complete other Works which form part of this project. Overall performance to be no worse than the existing performance.</v>
      </c>
      <c r="J19" s="122" t="s">
        <v>195</v>
      </c>
      <c r="K19" s="86"/>
      <c r="L19" s="126"/>
      <c r="M19" s="122" t="s">
        <v>169</v>
      </c>
      <c r="N19" s="10" t="e">
        <f>IF(#REF!=N$4,#REF!,0)+IF(#REF!=N$4,#REF!,0)+IF(#REF!=N$4,#REF!,0)+IF(#REF!=N$4,#REF!,0)+IF(#REF!=N$4,#REF!,0)+IF(#REF!=N$4,#REF!,0)+IF(#REF!=N$4,#REF!,0)+IF(#REF!=N$4,#REF!,0)</f>
        <v>#REF!</v>
      </c>
      <c r="O19" s="121"/>
      <c r="P19" s="121"/>
      <c r="Q19" s="121"/>
      <c r="S19" s="579"/>
      <c r="U19" s="110"/>
      <c r="V19" s="110"/>
      <c r="W19" s="110"/>
      <c r="X19" s="250">
        <f t="shared" si="0"/>
        <v>0</v>
      </c>
      <c r="Z19" s="110"/>
      <c r="AA19" s="110"/>
      <c r="AB19" s="110"/>
      <c r="AC19" s="110"/>
    </row>
    <row r="20" spans="1:29" s="5" customFormat="1" ht="105" customHeight="1">
      <c r="A20" s="80" t="s">
        <v>196</v>
      </c>
      <c r="B20" s="227" t="s">
        <v>197</v>
      </c>
      <c r="C20" s="114"/>
      <c r="D20" s="114"/>
      <c r="E20" s="10"/>
      <c r="F20" s="110" t="s">
        <v>168</v>
      </c>
      <c r="G20" s="122" t="s">
        <v>169</v>
      </c>
      <c r="H20" s="110" t="s">
        <v>175</v>
      </c>
      <c r="I20" s="49" t="str">
        <f>HLOOKUP(H20,'Arch works descriptors'!D$6:I$77,44,FALSE)</f>
        <v>Existing internal wall, glazed screen or sliding/ folding partition retained. No works required unless needed in order to complete other Works which form part of this project. Overall performance to be no worse than the existing performance.</v>
      </c>
      <c r="J20" s="122" t="s">
        <v>169</v>
      </c>
      <c r="K20" s="86"/>
      <c r="L20" s="126"/>
      <c r="M20" s="122" t="s">
        <v>169</v>
      </c>
      <c r="N20" s="10" t="e">
        <f>IF(#REF!=N$4,#REF!,0)+IF(#REF!=N$4,#REF!,0)+IF(#REF!=N$4,#REF!,0)+IF(#REF!=N$4,#REF!,0)+IF(#REF!=N$4,#REF!,0)+IF(#REF!=N$4,#REF!,0)+IF(#REF!=N$4,#REF!,0)+IF(#REF!=N$4,#REF!,0)</f>
        <v>#REF!</v>
      </c>
      <c r="O20" s="121"/>
      <c r="P20" s="121"/>
      <c r="Q20" s="121"/>
      <c r="S20" s="579"/>
      <c r="U20" s="110"/>
      <c r="V20" s="110"/>
      <c r="W20" s="110"/>
      <c r="X20" s="250">
        <f t="shared" si="0"/>
        <v>0</v>
      </c>
      <c r="Z20" s="110"/>
      <c r="AA20" s="110"/>
      <c r="AB20" s="110"/>
      <c r="AC20" s="110"/>
    </row>
    <row r="21" spans="1:29" s="5" customFormat="1" ht="105" customHeight="1">
      <c r="A21" s="80" t="s">
        <v>198</v>
      </c>
      <c r="B21" s="227" t="s">
        <v>199</v>
      </c>
      <c r="C21" s="129"/>
      <c r="D21" s="129"/>
      <c r="E21" s="10"/>
      <c r="F21" s="130" t="s">
        <v>168</v>
      </c>
      <c r="G21" s="131" t="s">
        <v>169</v>
      </c>
      <c r="H21" s="130" t="s">
        <v>175</v>
      </c>
      <c r="I21" s="132" t="str">
        <f>HLOOKUP(H21,'Arch works descriptors'!D$6:I$77,47,FALSE)</f>
        <v>Existing internal doors retained. No works required unless needed in order to complete other Works which form part of this project. Overall performance to be no worse than the existing performance.</v>
      </c>
      <c r="J21" s="131" t="s">
        <v>169</v>
      </c>
      <c r="K21" s="16"/>
      <c r="L21" s="133"/>
      <c r="M21" s="131" t="s">
        <v>169</v>
      </c>
      <c r="N21" s="10" t="e">
        <f>IF(#REF!=N$4,#REF!,0)+IF(#REF!=N$4,#REF!,0)+IF(#REF!=N$4,#REF!,0)+IF(#REF!=N$4,#REF!,0)+IF(#REF!=N$4,#REF!,0)+IF(#REF!=N$4,#REF!,0)+IF(#REF!=N$4,#REF!,0)+IF(#REF!=N$4,#REF!,0)</f>
        <v>#REF!</v>
      </c>
      <c r="O21" s="121"/>
      <c r="P21" s="121"/>
      <c r="Q21" s="121"/>
      <c r="S21" s="579"/>
      <c r="U21" s="110"/>
      <c r="V21" s="110"/>
      <c r="W21" s="110"/>
      <c r="X21" s="250">
        <f t="shared" si="0"/>
        <v>0</v>
      </c>
      <c r="Z21" s="110"/>
      <c r="AA21" s="110"/>
      <c r="AB21" s="110"/>
      <c r="AC21" s="110"/>
    </row>
    <row r="22" spans="1:29" s="5" customFormat="1" ht="105" customHeight="1">
      <c r="A22" s="80" t="s">
        <v>200</v>
      </c>
      <c r="B22" s="3" t="s">
        <v>201</v>
      </c>
      <c r="C22" s="114"/>
      <c r="D22" s="114"/>
      <c r="F22" s="110" t="s">
        <v>168</v>
      </c>
      <c r="G22" s="122" t="s">
        <v>169</v>
      </c>
      <c r="H22" s="110" t="s">
        <v>175</v>
      </c>
      <c r="I22" s="49" t="str">
        <f>HLOOKUP(H22,'Arch works descriptors'!D$6:I$77,52,FALSE)</f>
        <v>Existing decoration retained. No works required unless needed in order to complete other Works which form part of this project. Overall performance to be no worse than the existing performance.</v>
      </c>
      <c r="J22" s="122" t="s">
        <v>169</v>
      </c>
      <c r="K22" s="86"/>
      <c r="L22" s="126"/>
      <c r="M22" s="122" t="s">
        <v>169</v>
      </c>
      <c r="N22" s="5" t="e">
        <f>IF(#REF!=N$4,#REF!,0)+IF(#REF!=N$4,#REF!,0)+IF(#REF!=N$4,#REF!,0)+IF(#REF!=N$4,#REF!,0)+IF(#REF!=N$4,#REF!,0)+IF(#REF!=N$4,#REF!,0)+IF(#REF!=N$4,#REF!,0)+IF(#REF!=N$4,#REF!,0)</f>
        <v>#REF!</v>
      </c>
      <c r="O22" s="121"/>
      <c r="P22" s="121"/>
      <c r="Q22" s="121"/>
      <c r="S22" s="579"/>
      <c r="U22" s="110"/>
      <c r="V22" s="110"/>
      <c r="W22" s="110"/>
      <c r="X22" s="250">
        <f t="shared" si="0"/>
        <v>0</v>
      </c>
      <c r="Z22" s="110"/>
      <c r="AA22" s="110"/>
      <c r="AB22" s="110"/>
      <c r="AC22" s="110"/>
    </row>
    <row r="23" spans="1:29" s="5" customFormat="1" ht="105" customHeight="1">
      <c r="A23" s="80" t="s">
        <v>202</v>
      </c>
      <c r="B23" s="227" t="s">
        <v>203</v>
      </c>
      <c r="C23" s="114"/>
      <c r="D23" s="114"/>
      <c r="E23" s="10"/>
      <c r="F23" s="110" t="s">
        <v>168</v>
      </c>
      <c r="G23" s="122" t="s">
        <v>169</v>
      </c>
      <c r="H23" s="110" t="s">
        <v>175</v>
      </c>
      <c r="I23" s="49" t="str">
        <f>HLOOKUP(H23,'Arch works descriptors'!D$6:I$77,57,FALSE)</f>
        <v>Existing Group 1 fittings, furniture and equipment retained. No works required unless needed in order to complete other Works which form part of this project. Overall performance to be no worse than the existing performance.</v>
      </c>
      <c r="J23" s="122" t="s">
        <v>169</v>
      </c>
      <c r="K23" s="86"/>
      <c r="L23" s="126"/>
      <c r="M23" s="122" t="s">
        <v>169</v>
      </c>
      <c r="N23" s="10" t="e">
        <f>IF(#REF!=N$4,#REF!,0)+IF(#REF!=N$4,#REF!,0)+IF(#REF!=N$4,#REF!,0)+IF(#REF!=N$4,#REF!,0)+IF(#REF!=N$4,#REF!,0)+IF(#REF!=N$4,#REF!,0)+IF(#REF!=N$4,#REF!,0)+IF(#REF!=N$4,#REF!,0)</f>
        <v>#REF!</v>
      </c>
      <c r="O23" s="121"/>
      <c r="P23" s="121"/>
      <c r="Q23" s="121"/>
      <c r="S23" s="579"/>
      <c r="U23" s="110"/>
      <c r="V23" s="110"/>
      <c r="W23" s="110"/>
      <c r="X23" s="250">
        <f t="shared" si="0"/>
        <v>0</v>
      </c>
      <c r="Z23" s="110"/>
      <c r="AA23" s="110"/>
      <c r="AB23" s="110"/>
      <c r="AC23" s="110"/>
    </row>
    <row r="24" spans="1:29" s="5" customFormat="1" ht="15" customHeight="1">
      <c r="A24" s="80"/>
      <c r="B24" s="79" t="s">
        <v>204</v>
      </c>
      <c r="C24" s="121"/>
      <c r="D24" s="121"/>
      <c r="E24" s="82"/>
      <c r="F24" s="121"/>
      <c r="G24" s="121"/>
      <c r="H24" s="103"/>
      <c r="I24" s="125"/>
      <c r="J24" s="121"/>
      <c r="K24" s="81"/>
      <c r="L24" s="128"/>
      <c r="M24" s="103"/>
      <c r="N24" s="134"/>
      <c r="O24" s="121"/>
      <c r="P24" s="121"/>
      <c r="Q24" s="121"/>
      <c r="S24" s="635"/>
      <c r="U24" s="121"/>
      <c r="V24" s="121"/>
      <c r="W24" s="121"/>
      <c r="X24" s="121"/>
      <c r="Z24" s="121"/>
      <c r="AA24" s="121"/>
      <c r="AB24" s="121"/>
      <c r="AC24" s="121"/>
    </row>
    <row r="25" spans="1:29" s="10" customFormat="1" ht="104.25" customHeight="1">
      <c r="A25" s="80" t="s">
        <v>205</v>
      </c>
      <c r="B25" s="3" t="s">
        <v>206</v>
      </c>
      <c r="C25" s="110"/>
      <c r="D25" s="110"/>
      <c r="E25" s="87"/>
      <c r="F25" s="110" t="s">
        <v>207</v>
      </c>
      <c r="G25" s="122" t="s">
        <v>169</v>
      </c>
      <c r="H25" s="110" t="s">
        <v>175</v>
      </c>
      <c r="I25" s="49" t="str">
        <f>HLOOKUP(H25,'Arch works descriptors'!D$6:I$72,62,FALSE)</f>
        <v>Existing hard paved area retained. No works required unless needed in order to complete other Works which form part of this project. Overall performance to be no worse than the existing performance.</v>
      </c>
      <c r="J25" s="122" t="s">
        <v>169</v>
      </c>
      <c r="K25" s="86"/>
      <c r="L25" s="126"/>
      <c r="M25" s="122" t="s">
        <v>169</v>
      </c>
      <c r="N25" s="87"/>
      <c r="O25" s="121"/>
      <c r="P25" s="121"/>
      <c r="Q25" s="121"/>
      <c r="R25" s="5"/>
      <c r="S25" s="578"/>
      <c r="T25" s="5"/>
      <c r="U25" s="110"/>
      <c r="V25" s="110"/>
      <c r="W25" s="110"/>
      <c r="X25" s="250">
        <f t="shared" si="0"/>
        <v>0</v>
      </c>
      <c r="Y25" s="5"/>
      <c r="Z25" s="110"/>
      <c r="AA25" s="110"/>
      <c r="AB25" s="110"/>
      <c r="AC25" s="110"/>
    </row>
  </sheetData>
  <conditionalFormatting sqref="H8:H15">
    <cfRule type="cellIs" dxfId="13" priority="30" operator="between">
      <formula>0.01</formula>
      <formula>10000</formula>
    </cfRule>
  </conditionalFormatting>
  <conditionalFormatting sqref="N8:N15">
    <cfRule type="cellIs" dxfId="12" priority="27" operator="greaterThan">
      <formula>0.01</formula>
    </cfRule>
  </conditionalFormatting>
  <conditionalFormatting sqref="N17:N23">
    <cfRule type="cellIs" dxfId="11" priority="15" operator="greaterThan">
      <formula>0.01</formula>
    </cfRule>
  </conditionalFormatting>
  <conditionalFormatting sqref="H17:H23">
    <cfRule type="cellIs" dxfId="10" priority="8" operator="between">
      <formula>0.01</formula>
      <formula>10000</formula>
    </cfRule>
  </conditionalFormatting>
  <conditionalFormatting sqref="H25">
    <cfRule type="cellIs" dxfId="9" priority="3" operator="between">
      <formula>0.01</formula>
      <formula>10000</formula>
    </cfRule>
  </conditionalFormatting>
  <conditionalFormatting sqref="N25">
    <cfRule type="cellIs" dxfId="8" priority="1" operator="greaterThan">
      <formula>0.01</formula>
    </cfRule>
  </conditionalFormatting>
  <dataValidations count="3">
    <dataValidation type="list" allowBlank="1" showInputMessage="1" showErrorMessage="1" sqref="H17:H23 H8:H15 H25" xr:uid="{00000000-0002-0000-0100-000000000000}">
      <formula1>works</formula1>
    </dataValidation>
    <dataValidation type="list" allowBlank="1" showInputMessage="1" showErrorMessage="1" promptTitle="Condition Grade and prority" prompt="pick from a drop down list" sqref="F17:F23 F8:F15 F25" xr:uid="{00000000-0002-0000-0100-000001000000}">
      <formula1>grade</formula1>
    </dataValidation>
    <dataValidation type="list" allowBlank="1" showInputMessage="1" showErrorMessage="1" sqref="V8:V15 V17:V23 V25" xr:uid="{219A9A9F-C378-442D-95AB-CD1168439290}">
      <formula1>$AE$4:$AI$4</formula1>
    </dataValidation>
  </dataValidations>
  <pageMargins left="0.31496062992125984" right="0.31496062992125984" top="0.74803149606299213" bottom="0.74803149606299213" header="0.31496062992125984" footer="0.31496062992125984"/>
  <pageSetup paperSize="8" scale="70" fitToWidth="2" fitToHeight="2" orientation="landscape" horizontalDpi="1800" verticalDpi="18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26"/>
  <sheetViews>
    <sheetView topLeftCell="L1" zoomScale="80" zoomScaleNormal="80" workbookViewId="0">
      <selection activeCell="V5" sqref="V5"/>
    </sheetView>
  </sheetViews>
  <sheetFormatPr defaultColWidth="8.85546875" defaultRowHeight="15"/>
  <cols>
    <col min="1" max="1" width="5.7109375" style="80" customWidth="1"/>
    <col min="2" max="2" width="24" style="1" customWidth="1"/>
    <col min="3" max="4" width="15" customWidth="1"/>
    <col min="5" max="5" width="1" customWidth="1"/>
    <col min="6" max="6" width="10.7109375" customWidth="1"/>
    <col min="7" max="7" width="35.7109375" customWidth="1"/>
    <col min="8" max="8" width="10.7109375" customWidth="1"/>
    <col min="9" max="9" width="38.85546875" style="46" customWidth="1"/>
    <col min="10" max="10" width="35.7109375" customWidth="1"/>
    <col min="11" max="11" width="10.7109375" customWidth="1"/>
    <col min="12" max="12" width="3.7109375" customWidth="1"/>
    <col min="13" max="13" width="15.85546875" customWidth="1"/>
    <col min="14" max="14" width="1" customWidth="1"/>
    <col min="15" max="17" width="19.5703125" customWidth="1"/>
    <col min="18" max="18" width="2.5703125" customWidth="1"/>
    <col min="19" max="19" width="18.7109375" customWidth="1"/>
    <col min="20" max="20" width="2.5703125" customWidth="1"/>
    <col min="21" max="24" width="19.7109375" customWidth="1"/>
    <col min="25" max="25" width="1.7109375" customWidth="1"/>
    <col min="26" max="29" width="18.7109375" customWidth="1"/>
    <col min="30" max="30" width="2.28515625" customWidth="1"/>
    <col min="31" max="37" width="18.7109375" customWidth="1"/>
  </cols>
  <sheetData>
    <row r="1" spans="1:37" ht="15" customHeight="1">
      <c r="A1" s="103"/>
      <c r="B1" s="216" t="s">
        <v>208</v>
      </c>
      <c r="C1" s="216"/>
      <c r="D1" s="216"/>
      <c r="F1" s="140"/>
      <c r="G1" s="217" t="s">
        <v>119</v>
      </c>
      <c r="H1" s="217"/>
      <c r="I1" s="217"/>
      <c r="J1" s="217"/>
      <c r="K1" s="217"/>
      <c r="L1" s="217"/>
      <c r="M1" s="217"/>
      <c r="N1" s="44"/>
      <c r="O1" s="611" t="s">
        <v>120</v>
      </c>
      <c r="P1" s="612"/>
      <c r="Q1" s="613"/>
      <c r="R1" s="224"/>
      <c r="S1" s="577"/>
      <c r="T1" s="224"/>
      <c r="U1" s="609" t="s">
        <v>121</v>
      </c>
      <c r="V1" s="248"/>
      <c r="W1" s="248"/>
      <c r="X1" s="248"/>
      <c r="Y1" s="224"/>
      <c r="Z1" s="608" t="s">
        <v>122</v>
      </c>
      <c r="AA1" s="606"/>
      <c r="AB1" s="606"/>
      <c r="AC1" s="607"/>
      <c r="AE1" s="223"/>
      <c r="AF1" s="224"/>
      <c r="AG1" s="224"/>
      <c r="AH1" s="220"/>
      <c r="AI1" s="221"/>
      <c r="AJ1" s="221"/>
      <c r="AK1" s="222"/>
    </row>
    <row r="2" spans="1:37" ht="15" customHeight="1">
      <c r="A2" s="103"/>
      <c r="B2" s="3"/>
      <c r="C2" s="111"/>
      <c r="D2" s="111"/>
      <c r="F2" s="111"/>
      <c r="G2" s="111"/>
      <c r="H2" s="111"/>
      <c r="I2" s="141"/>
      <c r="J2" s="111"/>
      <c r="K2" s="117"/>
      <c r="L2" s="118"/>
      <c r="M2" s="111"/>
      <c r="N2" s="44"/>
      <c r="O2" s="111"/>
      <c r="P2" s="104"/>
      <c r="Q2" s="104"/>
      <c r="R2" s="11"/>
      <c r="S2" s="575"/>
      <c r="T2" s="11"/>
      <c r="U2" s="104"/>
      <c r="V2" s="104"/>
      <c r="W2" s="104"/>
      <c r="X2" s="104"/>
      <c r="Y2" s="11"/>
      <c r="Z2" s="111"/>
      <c r="AA2" s="110"/>
      <c r="AB2" s="111"/>
      <c r="AC2" s="111"/>
      <c r="AF2" s="11"/>
      <c r="AG2" s="11"/>
      <c r="AI2" s="5"/>
    </row>
    <row r="3" spans="1:37" s="46" customFormat="1" ht="53.25" customHeight="1">
      <c r="A3" s="105" t="s">
        <v>123</v>
      </c>
      <c r="B3" s="105" t="s">
        <v>124</v>
      </c>
      <c r="C3" s="105" t="s">
        <v>125</v>
      </c>
      <c r="D3" s="105" t="s">
        <v>126</v>
      </c>
      <c r="F3" s="105" t="s">
        <v>127</v>
      </c>
      <c r="G3" s="105" t="s">
        <v>128</v>
      </c>
      <c r="H3" s="105" t="s">
        <v>129</v>
      </c>
      <c r="I3" s="105" t="s">
        <v>209</v>
      </c>
      <c r="J3" s="105" t="s">
        <v>210</v>
      </c>
      <c r="K3" s="219" t="s">
        <v>132</v>
      </c>
      <c r="L3" s="219"/>
      <c r="M3" s="105" t="s">
        <v>133</v>
      </c>
      <c r="N3" s="44"/>
      <c r="O3" s="138" t="s">
        <v>134</v>
      </c>
      <c r="P3" s="138" t="s">
        <v>135</v>
      </c>
      <c r="Q3" s="138" t="s">
        <v>136</v>
      </c>
      <c r="R3" s="48"/>
      <c r="S3" s="577" t="s">
        <v>137</v>
      </c>
      <c r="T3" s="48"/>
      <c r="U3" s="249" t="s">
        <v>138</v>
      </c>
      <c r="V3" s="249" t="s">
        <v>139</v>
      </c>
      <c r="W3" s="249" t="s">
        <v>140</v>
      </c>
      <c r="X3" s="249" t="s">
        <v>141</v>
      </c>
      <c r="Y3" s="48"/>
      <c r="Z3" s="137" t="s">
        <v>142</v>
      </c>
      <c r="AA3" s="137" t="s">
        <v>143</v>
      </c>
      <c r="AB3" s="137" t="s">
        <v>144</v>
      </c>
      <c r="AC3" s="137" t="s">
        <v>145</v>
      </c>
      <c r="AE3" s="70" t="s">
        <v>152</v>
      </c>
      <c r="AF3" s="70" t="s">
        <v>153</v>
      </c>
      <c r="AG3" s="70" t="s">
        <v>154</v>
      </c>
      <c r="AH3" s="70" t="s">
        <v>155</v>
      </c>
      <c r="AI3" s="70" t="s">
        <v>156</v>
      </c>
    </row>
    <row r="4" spans="1:37" s="70" customFormat="1" ht="49.5" customHeight="1">
      <c r="A4" s="106"/>
      <c r="B4" s="107" t="s">
        <v>146</v>
      </c>
      <c r="C4" s="108"/>
      <c r="D4" s="108"/>
      <c r="E4" s="69"/>
      <c r="F4" s="108"/>
      <c r="G4" s="113"/>
      <c r="H4" s="107" t="s">
        <v>147</v>
      </c>
      <c r="I4" s="107" t="s">
        <v>148</v>
      </c>
      <c r="J4" s="107" t="s">
        <v>149</v>
      </c>
      <c r="K4" s="115" t="s">
        <v>150</v>
      </c>
      <c r="L4" s="116"/>
      <c r="M4" s="107"/>
      <c r="N4" s="48"/>
      <c r="O4" s="614"/>
      <c r="P4" s="614"/>
      <c r="Q4" s="614"/>
      <c r="R4" s="615"/>
      <c r="S4" s="632"/>
      <c r="T4" s="615"/>
      <c r="U4" s="617"/>
      <c r="V4" s="617"/>
      <c r="W4" s="633" t="s">
        <v>151</v>
      </c>
      <c r="X4" s="617"/>
      <c r="Y4" s="615"/>
      <c r="Z4" s="617"/>
      <c r="AA4" s="617"/>
      <c r="AB4" s="617"/>
      <c r="AC4" s="617"/>
    </row>
    <row r="5" spans="1:37" s="5" customFormat="1" ht="90.75" customHeight="1">
      <c r="A5" s="106"/>
      <c r="B5" s="109" t="s">
        <v>157</v>
      </c>
      <c r="C5" s="110"/>
      <c r="D5" s="110"/>
      <c r="F5" s="114" t="s">
        <v>158</v>
      </c>
      <c r="G5" s="114" t="s">
        <v>159</v>
      </c>
      <c r="H5" s="114" t="s">
        <v>160</v>
      </c>
      <c r="I5" s="49" t="s">
        <v>211</v>
      </c>
      <c r="J5" s="114" t="s">
        <v>162</v>
      </c>
      <c r="K5" s="218" t="s">
        <v>163</v>
      </c>
      <c r="L5" s="218"/>
      <c r="M5" s="114" t="s">
        <v>164</v>
      </c>
      <c r="N5" s="6"/>
      <c r="O5" s="619"/>
      <c r="P5" s="619"/>
      <c r="Q5" s="619"/>
      <c r="R5" s="620"/>
      <c r="S5" s="634"/>
      <c r="T5" s="620"/>
      <c r="U5" s="621"/>
      <c r="V5" s="621"/>
      <c r="W5" s="621"/>
      <c r="X5" s="621"/>
      <c r="Y5" s="620"/>
      <c r="Z5" s="621"/>
      <c r="AA5" s="621"/>
      <c r="AB5" s="621"/>
      <c r="AC5" s="621"/>
    </row>
    <row r="6" spans="1:37" s="5" customFormat="1" ht="15" customHeight="1">
      <c r="A6" s="17"/>
      <c r="B6" s="48"/>
      <c r="H6" s="6"/>
      <c r="I6" s="8"/>
      <c r="K6" s="6"/>
      <c r="L6" s="6"/>
      <c r="M6" s="6"/>
      <c r="N6" s="6"/>
      <c r="O6" s="4"/>
      <c r="P6" s="4"/>
      <c r="Q6" s="4"/>
      <c r="S6" s="576"/>
      <c r="U6" s="110"/>
      <c r="V6" s="110"/>
      <c r="W6" s="110"/>
      <c r="X6" s="110"/>
      <c r="Z6" s="110"/>
      <c r="AA6" s="110"/>
      <c r="AB6" s="110"/>
      <c r="AC6" s="110"/>
    </row>
    <row r="7" spans="1:37" s="5" customFormat="1" ht="15" customHeight="1">
      <c r="A7" s="103"/>
      <c r="B7" s="139" t="s">
        <v>165</v>
      </c>
      <c r="C7" s="121"/>
      <c r="D7" s="121"/>
      <c r="F7" s="121"/>
      <c r="G7" s="121"/>
      <c r="H7" s="103"/>
      <c r="I7" s="125"/>
      <c r="J7" s="121"/>
      <c r="K7" s="103"/>
      <c r="L7" s="103"/>
      <c r="M7" s="103"/>
      <c r="N7" s="6"/>
      <c r="O7" s="121"/>
      <c r="P7" s="121"/>
      <c r="Q7" s="121"/>
      <c r="S7" s="629"/>
      <c r="U7" s="121"/>
      <c r="V7" s="121"/>
      <c r="W7" s="121"/>
      <c r="X7" s="121"/>
      <c r="Z7" s="121"/>
      <c r="AA7" s="121"/>
      <c r="AB7" s="121"/>
      <c r="AC7" s="121"/>
    </row>
    <row r="8" spans="1:37" s="5" customFormat="1" ht="105" customHeight="1">
      <c r="A8" s="103" t="s">
        <v>212</v>
      </c>
      <c r="B8" s="143" t="s">
        <v>213</v>
      </c>
      <c r="C8" s="110"/>
      <c r="D8" s="110"/>
      <c r="F8" s="110" t="s">
        <v>168</v>
      </c>
      <c r="G8" s="122" t="s">
        <v>169</v>
      </c>
      <c r="H8" s="110" t="s">
        <v>175</v>
      </c>
      <c r="I8" s="49" t="str">
        <f>HLOOKUP(H8,'M&amp;E works descriptors'!D$6:I$65,11,FALSE)</f>
        <v>Existing heat source, tanks and related services retained. No works required unless needed in order to complete other Works which form part of this project. Overall performance to be no worse than the existing performance.</v>
      </c>
      <c r="J8" s="122" t="s">
        <v>169</v>
      </c>
      <c r="K8" s="110"/>
      <c r="L8" s="110"/>
      <c r="M8" s="122" t="s">
        <v>169</v>
      </c>
      <c r="O8" s="121"/>
      <c r="P8" s="121"/>
      <c r="Q8" s="121"/>
      <c r="S8" s="630"/>
      <c r="U8" s="110"/>
      <c r="V8" s="110"/>
      <c r="W8" s="110"/>
      <c r="X8" s="251">
        <f>U8*W8</f>
        <v>0</v>
      </c>
      <c r="Z8" s="110"/>
      <c r="AA8" s="110"/>
      <c r="AB8" s="110"/>
      <c r="AC8" s="110"/>
    </row>
    <row r="9" spans="1:37" s="5" customFormat="1" ht="105" customHeight="1">
      <c r="A9" s="103" t="s">
        <v>214</v>
      </c>
      <c r="B9" s="143" t="s">
        <v>215</v>
      </c>
      <c r="C9" s="110"/>
      <c r="D9" s="110"/>
      <c r="E9" s="10"/>
      <c r="F9" s="110" t="s">
        <v>168</v>
      </c>
      <c r="G9" s="122" t="s">
        <v>169</v>
      </c>
      <c r="H9" s="110" t="s">
        <v>175</v>
      </c>
      <c r="I9" s="49" t="str">
        <f>HLOOKUP(H9,'M&amp;E works descriptors'!D$6:I$65,17,FALSE)</f>
        <v>Existing hot and cold water supply and distribution pipework retained. No works required unless needed in order to complete other Works which form part of this project. Overall performance to be no worse than the existing performance.</v>
      </c>
      <c r="J9" s="122" t="s">
        <v>169</v>
      </c>
      <c r="K9" s="110"/>
      <c r="L9" s="110"/>
      <c r="M9" s="122" t="s">
        <v>169</v>
      </c>
      <c r="N9" s="10"/>
      <c r="O9" s="121"/>
      <c r="P9" s="121"/>
      <c r="Q9" s="121"/>
      <c r="S9" s="630"/>
      <c r="U9" s="110"/>
      <c r="V9" s="110"/>
      <c r="W9" s="110"/>
      <c r="X9" s="251">
        <f t="shared" ref="X9:X16" si="0">U9*W9</f>
        <v>0</v>
      </c>
      <c r="Z9" s="110"/>
      <c r="AA9" s="110"/>
      <c r="AB9" s="110"/>
      <c r="AC9" s="110"/>
    </row>
    <row r="10" spans="1:37" s="5" customFormat="1" ht="105" customHeight="1">
      <c r="A10" s="103" t="s">
        <v>216</v>
      </c>
      <c r="B10" s="143" t="s">
        <v>217</v>
      </c>
      <c r="C10" s="110"/>
      <c r="D10" s="110"/>
      <c r="E10" s="10"/>
      <c r="F10" s="110" t="s">
        <v>168</v>
      </c>
      <c r="G10" s="122" t="s">
        <v>169</v>
      </c>
      <c r="H10" s="110" t="s">
        <v>175</v>
      </c>
      <c r="I10" s="49" t="str">
        <f>HLOOKUP(H10,'M&amp;E works descriptors'!D$6:I$65,20,FALSE)</f>
        <v>Existing gas distribution pipework and valves retained. No works required unless needed in order to complete other Works which form part of this project. Overall performance to be no worse than the existing performance.</v>
      </c>
      <c r="J10" s="122" t="s">
        <v>169</v>
      </c>
      <c r="K10" s="110"/>
      <c r="L10" s="123"/>
      <c r="M10" s="122" t="s">
        <v>169</v>
      </c>
      <c r="N10" s="10"/>
      <c r="O10" s="121"/>
      <c r="P10" s="121"/>
      <c r="Q10" s="121"/>
      <c r="S10" s="630"/>
      <c r="U10" s="110"/>
      <c r="V10" s="110"/>
      <c r="W10" s="110"/>
      <c r="X10" s="251">
        <f t="shared" si="0"/>
        <v>0</v>
      </c>
      <c r="Z10" s="110"/>
      <c r="AA10" s="110"/>
      <c r="AB10" s="110"/>
      <c r="AC10" s="110"/>
    </row>
    <row r="11" spans="1:37" s="5" customFormat="1" ht="114.75" customHeight="1">
      <c r="A11" s="103" t="s">
        <v>218</v>
      </c>
      <c r="B11" s="143" t="s">
        <v>219</v>
      </c>
      <c r="C11" s="110"/>
      <c r="D11" s="110"/>
      <c r="E11" s="10"/>
      <c r="F11" s="110" t="s">
        <v>168</v>
      </c>
      <c r="G11" s="122" t="s">
        <v>169</v>
      </c>
      <c r="H11" s="110" t="s">
        <v>220</v>
      </c>
      <c r="I11" s="49" t="str">
        <f>HLOOKUP(H11,'M&amp;E works descriptors'!D$6:I$65,23,FALSE)</f>
        <v>New or renewed mechanical ventilation and/or extract in a space and/or associated works including controls, fans, ductwork, grilles and specialist extract systems, to be as set out in the Annex 2F, to the code required in the ADS. 
To comply with all relevant clauses from Annex 2F: Mechanical Services and Public Health Engineering and 2.5 to 2.14 in the GDB.</v>
      </c>
      <c r="J11" s="122" t="s">
        <v>169</v>
      </c>
      <c r="K11" s="110"/>
      <c r="L11" s="110"/>
      <c r="M11" s="122" t="s">
        <v>169</v>
      </c>
      <c r="N11" s="10"/>
      <c r="O11" s="121"/>
      <c r="P11" s="121"/>
      <c r="Q11" s="121"/>
      <c r="S11" s="630"/>
      <c r="U11" s="110"/>
      <c r="V11" s="110"/>
      <c r="W11" s="110"/>
      <c r="X11" s="251">
        <f t="shared" si="0"/>
        <v>0</v>
      </c>
      <c r="Z11" s="110"/>
      <c r="AA11" s="110"/>
      <c r="AB11" s="110"/>
      <c r="AC11" s="110"/>
    </row>
    <row r="12" spans="1:37" s="50" customFormat="1" ht="105" customHeight="1">
      <c r="A12" s="125" t="s">
        <v>221</v>
      </c>
      <c r="B12" s="143" t="s">
        <v>222</v>
      </c>
      <c r="C12" s="142"/>
      <c r="D12" s="142"/>
      <c r="E12" s="84"/>
      <c r="F12" s="142" t="s">
        <v>168</v>
      </c>
      <c r="G12" s="124" t="s">
        <v>169</v>
      </c>
      <c r="H12" s="142" t="s">
        <v>175</v>
      </c>
      <c r="I12" s="49" t="str">
        <f>HLOOKUP(H12,'M&amp;E works descriptors'!D$6:I$65,28,FALSE)</f>
        <v>Existing electrical control gear retained. No works required unless needed in order to complete other Works which form part of this project. Overall performance to be no worse than the existing performance.</v>
      </c>
      <c r="J12" s="124" t="s">
        <v>169</v>
      </c>
      <c r="K12" s="142"/>
      <c r="L12" s="110"/>
      <c r="M12" s="124" t="s">
        <v>169</v>
      </c>
      <c r="N12" s="84"/>
      <c r="O12" s="144"/>
      <c r="P12" s="144"/>
      <c r="Q12" s="144"/>
      <c r="S12" s="630"/>
      <c r="U12" s="142"/>
      <c r="V12" s="142"/>
      <c r="W12" s="142"/>
      <c r="X12" s="252">
        <f t="shared" si="0"/>
        <v>0</v>
      </c>
      <c r="Z12" s="142"/>
      <c r="AA12" s="142"/>
      <c r="AB12" s="142"/>
      <c r="AC12" s="142"/>
    </row>
    <row r="13" spans="1:37" s="5" customFormat="1" ht="105" customHeight="1">
      <c r="A13" s="103" t="s">
        <v>223</v>
      </c>
      <c r="B13" s="143" t="s">
        <v>224</v>
      </c>
      <c r="C13" s="110"/>
      <c r="D13" s="110"/>
      <c r="E13" s="10"/>
      <c r="F13" s="110" t="s">
        <v>168</v>
      </c>
      <c r="G13" s="122" t="s">
        <v>169</v>
      </c>
      <c r="H13" s="110" t="s">
        <v>175</v>
      </c>
      <c r="I13" s="49" t="str">
        <f>HLOOKUP(H13,'M&amp;E works descriptors'!D$6:I$65,37,FALSE)</f>
        <v>Existing alarm installation, communications system and IT infrastructure retained. No works required unless needed in order to complete other Works which form part of this project. Overall performance to be no worse than the existing performance.</v>
      </c>
      <c r="J13" s="122" t="s">
        <v>169</v>
      </c>
      <c r="K13" s="110"/>
      <c r="L13" s="110"/>
      <c r="M13" s="122" t="s">
        <v>169</v>
      </c>
      <c r="N13" s="10"/>
      <c r="O13" s="121"/>
      <c r="P13" s="121"/>
      <c r="Q13" s="121"/>
      <c r="S13" s="630"/>
      <c r="U13" s="110"/>
      <c r="V13" s="110"/>
      <c r="W13" s="110"/>
      <c r="X13" s="251">
        <f t="shared" si="0"/>
        <v>0</v>
      </c>
      <c r="Z13" s="110"/>
      <c r="AA13" s="110"/>
      <c r="AB13" s="110"/>
      <c r="AC13" s="110"/>
    </row>
    <row r="14" spans="1:37" s="5" customFormat="1" ht="105" customHeight="1">
      <c r="A14" s="103" t="s">
        <v>225</v>
      </c>
      <c r="B14" s="143" t="s">
        <v>226</v>
      </c>
      <c r="C14" s="110"/>
      <c r="D14" s="110"/>
      <c r="F14" s="110" t="s">
        <v>168</v>
      </c>
      <c r="G14" s="122" t="s">
        <v>169</v>
      </c>
      <c r="H14" s="110" t="s">
        <v>175</v>
      </c>
      <c r="I14" s="49" t="str">
        <f>HLOOKUP(H14,'M&amp;E works descriptors'!D$6:I$65,40,FALSE)</f>
        <v>Existing lift installation retained. No works required unless needed in order to complete other Works which form part of this project. Overall performance to be no worse than the existing performance.</v>
      </c>
      <c r="J14" s="122" t="s">
        <v>169</v>
      </c>
      <c r="K14" s="110"/>
      <c r="L14" s="110"/>
      <c r="M14" s="122" t="s">
        <v>169</v>
      </c>
      <c r="N14" s="10"/>
      <c r="O14" s="121"/>
      <c r="P14" s="121"/>
      <c r="Q14" s="121"/>
      <c r="S14" s="630"/>
      <c r="U14" s="110"/>
      <c r="V14" s="110"/>
      <c r="W14" s="110"/>
      <c r="X14" s="251">
        <f t="shared" si="0"/>
        <v>0</v>
      </c>
      <c r="Z14" s="110"/>
      <c r="AA14" s="110"/>
      <c r="AB14" s="110"/>
      <c r="AC14" s="110"/>
    </row>
    <row r="15" spans="1:37" s="5" customFormat="1" ht="105" customHeight="1">
      <c r="A15" s="103" t="s">
        <v>227</v>
      </c>
      <c r="B15" s="143" t="s">
        <v>228</v>
      </c>
      <c r="C15" s="110"/>
      <c r="D15" s="110"/>
      <c r="F15" s="110" t="s">
        <v>168</v>
      </c>
      <c r="G15" s="122" t="s">
        <v>169</v>
      </c>
      <c r="H15" s="110" t="s">
        <v>175</v>
      </c>
      <c r="I15" s="124" t="s">
        <v>169</v>
      </c>
      <c r="J15" s="122" t="s">
        <v>169</v>
      </c>
      <c r="K15" s="110"/>
      <c r="L15" s="110"/>
      <c r="M15" s="122" t="s">
        <v>169</v>
      </c>
      <c r="N15" s="10"/>
      <c r="O15" s="121"/>
      <c r="P15" s="121"/>
      <c r="Q15" s="121"/>
      <c r="S15" s="630"/>
      <c r="U15" s="110"/>
      <c r="V15" s="110"/>
      <c r="W15" s="110"/>
      <c r="X15" s="251">
        <f t="shared" si="0"/>
        <v>0</v>
      </c>
      <c r="Z15" s="110"/>
      <c r="AA15" s="110"/>
      <c r="AB15" s="110"/>
      <c r="AC15" s="110"/>
    </row>
    <row r="16" spans="1:37" s="5" customFormat="1" ht="105" customHeight="1">
      <c r="A16" s="103" t="s">
        <v>229</v>
      </c>
      <c r="B16" s="3" t="s">
        <v>230</v>
      </c>
      <c r="C16" s="110"/>
      <c r="D16" s="110"/>
      <c r="E16" s="10"/>
      <c r="F16" s="110" t="s">
        <v>168</v>
      </c>
      <c r="G16" s="122" t="s">
        <v>169</v>
      </c>
      <c r="H16" s="110" t="s">
        <v>175</v>
      </c>
      <c r="I16" s="124" t="s">
        <v>169</v>
      </c>
      <c r="J16" s="122" t="s">
        <v>169</v>
      </c>
      <c r="K16" s="110"/>
      <c r="L16" s="110"/>
      <c r="M16" s="122" t="s">
        <v>169</v>
      </c>
      <c r="N16" s="10"/>
      <c r="O16" s="121"/>
      <c r="P16" s="121"/>
      <c r="Q16" s="121"/>
      <c r="S16" s="630"/>
      <c r="U16" s="110"/>
      <c r="V16" s="110"/>
      <c r="W16" s="110"/>
      <c r="X16" s="251">
        <f t="shared" si="0"/>
        <v>0</v>
      </c>
      <c r="Z16" s="110"/>
      <c r="AA16" s="110"/>
      <c r="AB16" s="110"/>
      <c r="AC16" s="110"/>
    </row>
    <row r="17" spans="1:33" s="4" customFormat="1" ht="15" customHeight="1">
      <c r="A17" s="103"/>
      <c r="B17" s="139" t="s">
        <v>186</v>
      </c>
      <c r="C17" s="121"/>
      <c r="D17" s="121"/>
      <c r="E17" s="82"/>
      <c r="F17" s="121"/>
      <c r="G17" s="121"/>
      <c r="H17" s="103"/>
      <c r="I17" s="125"/>
      <c r="J17" s="121"/>
      <c r="K17" s="121"/>
      <c r="L17" s="103"/>
      <c r="M17" s="103"/>
      <c r="N17" s="83"/>
      <c r="O17" s="121"/>
      <c r="P17" s="121"/>
      <c r="Q17" s="121"/>
      <c r="R17" s="5"/>
      <c r="S17" s="631"/>
      <c r="T17" s="5"/>
      <c r="U17" s="121"/>
      <c r="V17" s="121"/>
      <c r="W17" s="121"/>
      <c r="X17" s="253"/>
      <c r="Y17" s="5"/>
      <c r="Z17" s="121"/>
      <c r="AA17" s="121"/>
      <c r="AB17" s="121"/>
      <c r="AC17" s="121"/>
      <c r="AE17" s="5"/>
      <c r="AF17" s="5"/>
      <c r="AG17" s="5"/>
    </row>
    <row r="18" spans="1:33" s="5" customFormat="1" ht="105" customHeight="1">
      <c r="A18" s="103" t="s">
        <v>231</v>
      </c>
      <c r="B18" s="143" t="s">
        <v>232</v>
      </c>
      <c r="C18" s="110"/>
      <c r="D18" s="110"/>
      <c r="E18" s="10"/>
      <c r="F18" s="110" t="s">
        <v>168</v>
      </c>
      <c r="G18" s="122" t="s">
        <v>169</v>
      </c>
      <c r="H18" s="110" t="s">
        <v>175</v>
      </c>
      <c r="I18" s="49" t="str">
        <f>HLOOKUP(H18,'M&amp;E works descriptors'!D$6:I$65,6,FALSE)</f>
        <v>Existing sanitary fittings and services retained. No works required unless needed in order to complete other Works which form part of this project. Overall performance to be no worse than the existing performance.</v>
      </c>
      <c r="J18" s="122" t="s">
        <v>169</v>
      </c>
      <c r="K18" s="110"/>
      <c r="L18" s="110"/>
      <c r="M18" s="122" t="s">
        <v>169</v>
      </c>
      <c r="N18" s="10"/>
      <c r="O18" s="121"/>
      <c r="P18" s="121"/>
      <c r="Q18" s="121"/>
      <c r="S18" s="630"/>
      <c r="U18" s="110"/>
      <c r="V18" s="110"/>
      <c r="W18" s="110"/>
      <c r="X18" s="251">
        <f t="shared" ref="X18" si="1">U18*W18</f>
        <v>0</v>
      </c>
      <c r="Z18" s="110"/>
      <c r="AA18" s="110"/>
      <c r="AB18" s="110"/>
      <c r="AC18" s="110"/>
    </row>
    <row r="19" spans="1:33" s="5" customFormat="1" ht="105" customHeight="1">
      <c r="A19" s="103" t="s">
        <v>233</v>
      </c>
      <c r="B19" s="143" t="s">
        <v>234</v>
      </c>
      <c r="C19" s="110"/>
      <c r="D19" s="110"/>
      <c r="E19" s="10"/>
      <c r="F19" s="110" t="s">
        <v>168</v>
      </c>
      <c r="G19" s="122" t="s">
        <v>169</v>
      </c>
      <c r="H19" s="110" t="s">
        <v>175</v>
      </c>
      <c r="I19" s="49" t="str">
        <f>HLOOKUP(H19,'M&amp;E works descriptors'!D$6:I$65,14,FALSE)</f>
        <v>Existing heat emitters, controls and distribution to a space retained. No works required unless needed in order to complete other Works which form part of this project. Overall performance to be no worse than the existing performance.</v>
      </c>
      <c r="J19" s="122" t="s">
        <v>169</v>
      </c>
      <c r="K19" s="110"/>
      <c r="L19" s="110"/>
      <c r="M19" s="122" t="s">
        <v>169</v>
      </c>
      <c r="N19" s="10"/>
      <c r="O19" s="121"/>
      <c r="P19" s="121"/>
      <c r="Q19" s="121"/>
      <c r="S19" s="630"/>
      <c r="U19" s="110"/>
      <c r="V19" s="110"/>
      <c r="W19" s="110"/>
      <c r="X19" s="251">
        <f t="shared" ref="X19:X22" si="2">U19*W19</f>
        <v>0</v>
      </c>
      <c r="Z19" s="110"/>
      <c r="AA19" s="110"/>
      <c r="AB19" s="110"/>
      <c r="AC19" s="110"/>
    </row>
    <row r="20" spans="1:33" s="5" customFormat="1" ht="105" customHeight="1">
      <c r="A20" s="103" t="s">
        <v>235</v>
      </c>
      <c r="B20" s="143" t="s">
        <v>236</v>
      </c>
      <c r="C20" s="110"/>
      <c r="D20" s="110"/>
      <c r="E20" s="10"/>
      <c r="F20" s="110" t="s">
        <v>168</v>
      </c>
      <c r="G20" s="122" t="s">
        <v>169</v>
      </c>
      <c r="H20" s="110" t="s">
        <v>175</v>
      </c>
      <c r="I20" s="49" t="str">
        <f>HLOOKUP(H20,'M&amp;E works descriptors'!D$6:I$65,23,FALSE)</f>
        <v>Existing mechanical ventilation or extract and controls retained. No works required unless needed in order to complete other Works which form part of this project. Overall performance to be no worse than the existing performance.</v>
      </c>
      <c r="J20" s="122" t="s">
        <v>169</v>
      </c>
      <c r="K20" s="110"/>
      <c r="L20" s="110"/>
      <c r="M20" s="122" t="s">
        <v>169</v>
      </c>
      <c r="N20" s="10"/>
      <c r="O20" s="121"/>
      <c r="P20" s="121"/>
      <c r="Q20" s="121"/>
      <c r="S20" s="630"/>
      <c r="U20" s="110"/>
      <c r="V20" s="110"/>
      <c r="W20" s="110"/>
      <c r="X20" s="251">
        <f t="shared" si="2"/>
        <v>0</v>
      </c>
      <c r="Z20" s="110"/>
      <c r="AA20" s="110"/>
      <c r="AB20" s="110"/>
      <c r="AC20" s="110"/>
    </row>
    <row r="21" spans="1:33" s="5" customFormat="1" ht="105" customHeight="1">
      <c r="A21" s="103" t="s">
        <v>237</v>
      </c>
      <c r="B21" s="143" t="s">
        <v>238</v>
      </c>
      <c r="C21" s="110"/>
      <c r="D21" s="110"/>
      <c r="E21" s="10"/>
      <c r="F21" s="110" t="s">
        <v>168</v>
      </c>
      <c r="G21" s="122" t="s">
        <v>169</v>
      </c>
      <c r="H21" s="110" t="s">
        <v>175</v>
      </c>
      <c r="I21" s="49" t="str">
        <f>HLOOKUP(H21,'M&amp;E works descriptors'!D$6:I$65,31,FALSE)</f>
        <v>Existing power installation in a space retained. No works required unless needed in order to complete other Works which form part of this project. Overall performance to be no worse than the existing performance.</v>
      </c>
      <c r="J21" s="122" t="s">
        <v>169</v>
      </c>
      <c r="K21" s="110"/>
      <c r="L21" s="110"/>
      <c r="M21" s="122" t="s">
        <v>169</v>
      </c>
      <c r="N21" s="10"/>
      <c r="O21" s="121"/>
      <c r="P21" s="121"/>
      <c r="Q21" s="121"/>
      <c r="R21" s="10"/>
      <c r="S21" s="630"/>
      <c r="T21" s="10"/>
      <c r="U21" s="110"/>
      <c r="V21" s="110"/>
      <c r="W21" s="110"/>
      <c r="X21" s="251">
        <f t="shared" si="2"/>
        <v>0</v>
      </c>
      <c r="Y21" s="10"/>
      <c r="Z21" s="110"/>
      <c r="AA21" s="110"/>
      <c r="AB21" s="110"/>
      <c r="AC21" s="110"/>
    </row>
    <row r="22" spans="1:33" s="5" customFormat="1" ht="105" customHeight="1">
      <c r="A22" s="103" t="s">
        <v>239</v>
      </c>
      <c r="B22" s="143" t="s">
        <v>240</v>
      </c>
      <c r="C22" s="110"/>
      <c r="D22" s="110"/>
      <c r="E22" s="10"/>
      <c r="F22" s="110" t="s">
        <v>168</v>
      </c>
      <c r="G22" s="122" t="s">
        <v>169</v>
      </c>
      <c r="H22" s="110" t="s">
        <v>175</v>
      </c>
      <c r="I22" s="49" t="str">
        <f>HLOOKUP(H22,'M&amp;E works descriptors'!D$6:I$65,34,FALSE)</f>
        <v>Existing lighting installation in a space retained. No works required unless needed in order to complete other Works which form part of this project. Overall performance to be no worse than the existing performance.</v>
      </c>
      <c r="J22" s="122" t="s">
        <v>169</v>
      </c>
      <c r="K22" s="110"/>
      <c r="L22" s="110"/>
      <c r="M22" s="122" t="s">
        <v>169</v>
      </c>
      <c r="N22" s="10"/>
      <c r="O22" s="121"/>
      <c r="P22" s="121"/>
      <c r="Q22" s="121"/>
      <c r="S22" s="630"/>
      <c r="U22" s="110"/>
      <c r="V22" s="110"/>
      <c r="W22" s="110"/>
      <c r="X22" s="251">
        <f t="shared" si="2"/>
        <v>0</v>
      </c>
      <c r="Z22" s="110"/>
      <c r="AA22" s="110"/>
      <c r="AB22" s="110"/>
      <c r="AC22" s="110"/>
    </row>
    <row r="23" spans="1:33" s="4" customFormat="1" ht="15" customHeight="1">
      <c r="A23" s="103"/>
      <c r="B23" s="139" t="s">
        <v>204</v>
      </c>
      <c r="C23" s="121"/>
      <c r="D23" s="121"/>
      <c r="E23" s="82"/>
      <c r="F23" s="121"/>
      <c r="G23" s="121"/>
      <c r="H23" s="103"/>
      <c r="I23" s="125"/>
      <c r="J23" s="121"/>
      <c r="K23" s="121"/>
      <c r="L23" s="103"/>
      <c r="M23" s="103"/>
      <c r="N23" s="83"/>
      <c r="O23" s="121"/>
      <c r="P23" s="121"/>
      <c r="Q23" s="121"/>
      <c r="R23" s="5"/>
      <c r="S23" s="631"/>
      <c r="T23" s="5"/>
      <c r="U23" s="121"/>
      <c r="V23" s="121"/>
      <c r="W23" s="121"/>
      <c r="X23" s="253"/>
      <c r="Y23" s="5"/>
      <c r="Z23" s="121"/>
      <c r="AA23" s="121"/>
      <c r="AB23" s="121"/>
      <c r="AC23" s="121"/>
      <c r="AD23" s="5"/>
      <c r="AE23" s="5"/>
      <c r="AF23" s="5"/>
      <c r="AG23" s="5"/>
    </row>
    <row r="24" spans="1:33" s="5" customFormat="1" ht="105" customHeight="1">
      <c r="A24" s="125" t="s">
        <v>241</v>
      </c>
      <c r="B24" s="49" t="s">
        <v>242</v>
      </c>
      <c r="C24" s="110"/>
      <c r="D24" s="110"/>
      <c r="E24" s="10"/>
      <c r="F24" s="110" t="s">
        <v>168</v>
      </c>
      <c r="G24" s="122" t="s">
        <v>169</v>
      </c>
      <c r="H24" s="110" t="s">
        <v>175</v>
      </c>
      <c r="I24" s="49" t="str">
        <f>HLOOKUP(H24,'M&amp;E works descriptors'!D$6:I$65,45,FALSE)</f>
        <v>Existing mains services retained. No works required unless needed in order to complete other Works which form part of this project. Overall performance to be no worse than the existing performance.</v>
      </c>
      <c r="J24" s="122" t="s">
        <v>169</v>
      </c>
      <c r="K24" s="110"/>
      <c r="L24" s="110"/>
      <c r="M24" s="122" t="s">
        <v>169</v>
      </c>
      <c r="N24" s="10"/>
      <c r="O24" s="121"/>
      <c r="P24" s="121"/>
      <c r="Q24" s="121"/>
      <c r="R24" s="10"/>
      <c r="S24" s="630">
        <v>6</v>
      </c>
      <c r="T24" s="10"/>
      <c r="U24" s="110"/>
      <c r="V24" s="110"/>
      <c r="W24" s="110"/>
      <c r="X24" s="251">
        <f t="shared" ref="X24:X26" si="3">U24*W24</f>
        <v>0</v>
      </c>
      <c r="Z24" s="110"/>
      <c r="AA24" s="110"/>
      <c r="AB24" s="110"/>
      <c r="AC24" s="110"/>
    </row>
    <row r="25" spans="1:33" s="5" customFormat="1" ht="105" customHeight="1">
      <c r="A25" s="125" t="s">
        <v>243</v>
      </c>
      <c r="B25" s="89" t="s">
        <v>244</v>
      </c>
      <c r="C25" s="110"/>
      <c r="D25" s="110"/>
      <c r="E25" s="10"/>
      <c r="F25" s="110" t="s">
        <v>168</v>
      </c>
      <c r="G25" s="122" t="s">
        <v>169</v>
      </c>
      <c r="H25" s="110" t="s">
        <v>245</v>
      </c>
      <c r="I25" s="49" t="str">
        <f>HLOOKUP(H25,'M&amp;E works descriptors'!D$6:I$65,48,FALSE)</f>
        <v>No works required</v>
      </c>
      <c r="J25" s="122" t="s">
        <v>169</v>
      </c>
      <c r="K25" s="110"/>
      <c r="L25" s="110"/>
      <c r="M25" s="122" t="s">
        <v>169</v>
      </c>
      <c r="N25" s="10"/>
      <c r="O25" s="121"/>
      <c r="P25" s="121"/>
      <c r="Q25" s="121"/>
      <c r="S25" s="630">
        <v>5.0999999999999996</v>
      </c>
      <c r="U25" s="110"/>
      <c r="V25" s="110"/>
      <c r="W25" s="110"/>
      <c r="X25" s="251">
        <f t="shared" si="3"/>
        <v>0</v>
      </c>
      <c r="Z25" s="110"/>
      <c r="AA25" s="110"/>
      <c r="AB25" s="110"/>
      <c r="AC25" s="110"/>
    </row>
    <row r="26" spans="1:33" s="5" customFormat="1" ht="105" customHeight="1">
      <c r="A26" s="125" t="s">
        <v>246</v>
      </c>
      <c r="B26" s="49" t="s">
        <v>247</v>
      </c>
      <c r="C26" s="110"/>
      <c r="D26" s="110"/>
      <c r="E26" s="87"/>
      <c r="F26" s="110" t="s">
        <v>168</v>
      </c>
      <c r="G26" s="122" t="s">
        <v>169</v>
      </c>
      <c r="H26" s="110" t="s">
        <v>245</v>
      </c>
      <c r="I26" s="49" t="str">
        <f>HLOOKUP(H26,'M&amp;E works descriptors'!D$6:I$65,51,FALSE)</f>
        <v>No works required</v>
      </c>
      <c r="J26" s="122" t="s">
        <v>169</v>
      </c>
      <c r="K26" s="110"/>
      <c r="L26" s="110"/>
      <c r="M26" s="122" t="s">
        <v>169</v>
      </c>
      <c r="N26" s="87"/>
      <c r="O26" s="121"/>
      <c r="P26" s="121"/>
      <c r="Q26" s="121"/>
      <c r="S26" s="630"/>
      <c r="U26" s="110"/>
      <c r="V26" s="110"/>
      <c r="W26" s="110"/>
      <c r="X26" s="251">
        <f t="shared" si="3"/>
        <v>0</v>
      </c>
      <c r="Z26" s="110"/>
      <c r="AA26" s="110"/>
      <c r="AB26" s="110"/>
      <c r="AC26" s="110"/>
    </row>
  </sheetData>
  <conditionalFormatting sqref="H8:H15 H24">
    <cfRule type="cellIs" dxfId="7" priority="14" operator="between">
      <formula>0.01</formula>
      <formula>10000</formula>
    </cfRule>
  </conditionalFormatting>
  <conditionalFormatting sqref="N8:N15 N24">
    <cfRule type="cellIs" dxfId="6" priority="12" operator="greaterThan">
      <formula>0.01</formula>
    </cfRule>
  </conditionalFormatting>
  <conditionalFormatting sqref="N16 N18:N22">
    <cfRule type="cellIs" dxfId="5" priority="10" operator="greaterThan">
      <formula>0.01</formula>
    </cfRule>
  </conditionalFormatting>
  <conditionalFormatting sqref="H16 H18:H22">
    <cfRule type="cellIs" dxfId="4" priority="7" operator="between">
      <formula>0.01</formula>
      <formula>10000</formula>
    </cfRule>
  </conditionalFormatting>
  <conditionalFormatting sqref="H26">
    <cfRule type="cellIs" dxfId="3" priority="6" operator="between">
      <formula>0.01</formula>
      <formula>10000</formula>
    </cfRule>
  </conditionalFormatting>
  <conditionalFormatting sqref="N26">
    <cfRule type="cellIs" dxfId="2" priority="4" operator="greaterThan">
      <formula>0.01</formula>
    </cfRule>
  </conditionalFormatting>
  <conditionalFormatting sqref="H25">
    <cfRule type="cellIs" dxfId="1" priority="3" operator="between">
      <formula>0.01</formula>
      <formula>10000</formula>
    </cfRule>
  </conditionalFormatting>
  <conditionalFormatting sqref="N25">
    <cfRule type="cellIs" dxfId="0" priority="1" operator="greaterThan">
      <formula>0.01</formula>
    </cfRule>
  </conditionalFormatting>
  <dataValidations count="3">
    <dataValidation type="list" allowBlank="1" showInputMessage="1" showErrorMessage="1" sqref="H18:H22 H8:H16 H24:H26" xr:uid="{00000000-0002-0000-0200-000000000000}">
      <formula1>works</formula1>
    </dataValidation>
    <dataValidation type="list" allowBlank="1" showInputMessage="1" showErrorMessage="1" promptTitle="Condition Grade and prority" prompt="pick from a drop down list" sqref="F18:F22 F8:F16 F24:F26" xr:uid="{00000000-0002-0000-0200-000001000000}">
      <formula1>grade</formula1>
    </dataValidation>
    <dataValidation type="list" allowBlank="1" showInputMessage="1" showErrorMessage="1" sqref="V8:V16 V18:V22 V24:V26" xr:uid="{EE3215A3-84B0-43D5-B84C-6F8A29A3A0A8}">
      <formula1>$AE$3:$AI$3</formula1>
    </dataValidation>
  </dataValidations>
  <pageMargins left="0.7" right="0.7" top="0.75" bottom="0.75" header="0.3" footer="0.3"/>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F4616-18D3-46B7-AB3B-3240F1A92A2E}">
  <dimension ref="A1:P46"/>
  <sheetViews>
    <sheetView zoomScale="80" zoomScaleNormal="80" zoomScaleSheetLayoutView="100" workbookViewId="0">
      <selection activeCell="C28" sqref="C28"/>
    </sheetView>
  </sheetViews>
  <sheetFormatPr defaultColWidth="9" defaultRowHeight="12.75"/>
  <cols>
    <col min="1" max="1" width="27" style="281" bestFit="1" customWidth="1"/>
    <col min="2" max="2" width="3" style="281" customWidth="1"/>
    <col min="3" max="3" width="44" style="281" bestFit="1" customWidth="1"/>
    <col min="4" max="4" width="1" style="281" customWidth="1"/>
    <col min="5" max="5" width="1" style="282" customWidth="1"/>
    <col min="6" max="6" width="14.7109375" style="281" customWidth="1"/>
    <col min="7" max="7" width="5.7109375" style="281" customWidth="1"/>
    <col min="8" max="8" width="16" style="291" bestFit="1" customWidth="1"/>
    <col min="9" max="9" width="4" style="291" customWidth="1"/>
    <col min="10" max="10" width="10.7109375" style="291" bestFit="1" customWidth="1"/>
    <col min="11" max="11" width="5.7109375" style="282" customWidth="1"/>
    <col min="12" max="12" width="14" style="284" customWidth="1"/>
    <col min="13" max="13" width="9" style="281"/>
    <col min="14" max="14" width="30.28515625" style="281" customWidth="1"/>
    <col min="15" max="15" width="10.7109375" style="281" customWidth="1"/>
    <col min="16" max="16384" width="9" style="281"/>
  </cols>
  <sheetData>
    <row r="1" spans="1:16" ht="15.75">
      <c r="A1" s="433" t="s">
        <v>248</v>
      </c>
      <c r="B1" s="280"/>
      <c r="H1" s="281" t="s">
        <v>249</v>
      </c>
      <c r="I1" s="283"/>
      <c r="J1" s="283"/>
    </row>
    <row r="2" spans="1:16" ht="15.75">
      <c r="A2" s="279"/>
      <c r="B2" s="285"/>
      <c r="H2" s="281" t="s">
        <v>250</v>
      </c>
      <c r="I2" s="283"/>
      <c r="J2" s="283"/>
    </row>
    <row r="3" spans="1:16" ht="15.75">
      <c r="A3" s="433" t="s">
        <v>251</v>
      </c>
      <c r="B3" s="279"/>
      <c r="C3" s="278" t="str">
        <f>'Title and instructions'!B18</f>
        <v>[insert project code and scheme name]</v>
      </c>
      <c r="D3" s="286"/>
      <c r="E3" s="287"/>
      <c r="F3" s="286"/>
      <c r="G3" s="286"/>
      <c r="H3" s="286" t="s">
        <v>252</v>
      </c>
      <c r="I3" s="288"/>
      <c r="J3" s="289"/>
      <c r="K3" s="287"/>
      <c r="L3" s="290"/>
    </row>
    <row r="4" spans="1:16" ht="15.75">
      <c r="G4" s="279"/>
      <c r="H4" s="281" t="s">
        <v>253</v>
      </c>
      <c r="J4" s="283"/>
    </row>
    <row r="5" spans="1:16" ht="15.75">
      <c r="A5" s="279" t="s">
        <v>254</v>
      </c>
      <c r="B5" s="279"/>
      <c r="G5" s="279"/>
      <c r="H5" s="281" t="s">
        <v>255</v>
      </c>
    </row>
    <row r="6" spans="1:16" ht="15.75">
      <c r="G6" s="279"/>
      <c r="H6" s="281" t="s">
        <v>256</v>
      </c>
    </row>
    <row r="7" spans="1:16" ht="39">
      <c r="A7" s="279" t="s">
        <v>257</v>
      </c>
      <c r="B7" s="279"/>
      <c r="G7" s="279"/>
      <c r="H7" s="292"/>
      <c r="I7" s="292" t="s">
        <v>258</v>
      </c>
      <c r="J7" s="254">
        <v>0</v>
      </c>
      <c r="K7" s="293" t="s">
        <v>153</v>
      </c>
      <c r="L7" s="269" t="s">
        <v>249</v>
      </c>
    </row>
    <row r="8" spans="1:16">
      <c r="G8" s="293"/>
      <c r="H8" s="292"/>
      <c r="I8" s="292"/>
      <c r="J8" s="292"/>
      <c r="K8" s="293"/>
    </row>
    <row r="9" spans="1:16">
      <c r="A9" s="294"/>
      <c r="B9" s="295" t="s">
        <v>259</v>
      </c>
      <c r="C9" s="296" t="s">
        <v>260</v>
      </c>
      <c r="D9" s="297"/>
      <c r="E9" s="298"/>
      <c r="F9" s="299"/>
      <c r="G9" s="701" t="s">
        <v>261</v>
      </c>
      <c r="H9" s="702"/>
      <c r="I9" s="703" t="s">
        <v>262</v>
      </c>
      <c r="J9" s="704"/>
      <c r="K9" s="705" t="s">
        <v>263</v>
      </c>
      <c r="L9" s="706"/>
    </row>
    <row r="10" spans="1:16">
      <c r="A10" s="300"/>
      <c r="G10" s="301"/>
      <c r="H10" s="302"/>
      <c r="I10" s="303"/>
      <c r="J10" s="304"/>
      <c r="K10" s="305"/>
      <c r="L10" s="306"/>
    </row>
    <row r="11" spans="1:16" ht="15.75" thickBot="1">
      <c r="A11" s="307">
        <v>10</v>
      </c>
      <c r="C11" s="308" t="s">
        <v>264</v>
      </c>
      <c r="D11" s="309"/>
      <c r="E11" s="310"/>
      <c r="F11" s="309"/>
      <c r="G11" s="311" t="s">
        <v>265</v>
      </c>
      <c r="H11" s="312">
        <f>'Elemental Analysis'!J56</f>
        <v>0</v>
      </c>
      <c r="I11" s="313"/>
      <c r="J11" s="314"/>
      <c r="K11" s="315" t="s">
        <v>265</v>
      </c>
      <c r="L11" s="316" t="e">
        <f>H11/J$7</f>
        <v>#DIV/0!</v>
      </c>
      <c r="M11" s="317"/>
    </row>
    <row r="12" spans="1:16" ht="15">
      <c r="A12" s="307"/>
      <c r="C12" s="308"/>
      <c r="D12" s="309"/>
      <c r="E12" s="310"/>
      <c r="F12" s="309"/>
      <c r="G12" s="311"/>
      <c r="H12" s="318"/>
      <c r="I12" s="313"/>
      <c r="J12" s="314"/>
      <c r="K12" s="315"/>
      <c r="L12" s="319"/>
      <c r="N12" s="475" t="s">
        <v>266</v>
      </c>
      <c r="O12" s="320"/>
      <c r="P12" s="321"/>
    </row>
    <row r="13" spans="1:16" ht="15">
      <c r="A13" s="307">
        <v>11</v>
      </c>
      <c r="C13" s="308" t="s">
        <v>267</v>
      </c>
      <c r="D13" s="309"/>
      <c r="E13" s="310"/>
      <c r="F13" s="322">
        <f>P13</f>
        <v>0</v>
      </c>
      <c r="G13" s="311" t="s">
        <v>265</v>
      </c>
      <c r="H13" s="323">
        <f>H14-H11</f>
        <v>0</v>
      </c>
      <c r="I13" s="313"/>
      <c r="J13" s="314"/>
      <c r="K13" s="315" t="s">
        <v>265</v>
      </c>
      <c r="L13" s="316" t="e">
        <f>H13/J$7</f>
        <v>#DIV/0!</v>
      </c>
      <c r="N13" s="327" t="s">
        <v>268</v>
      </c>
      <c r="P13" s="477">
        <v>0</v>
      </c>
    </row>
    <row r="14" spans="1:16" ht="15">
      <c r="A14" s="307"/>
      <c r="C14" s="308"/>
      <c r="D14" s="309"/>
      <c r="E14" s="310"/>
      <c r="F14" s="325"/>
      <c r="G14" s="326"/>
      <c r="H14" s="587">
        <f>H11*(1-F13)</f>
        <v>0</v>
      </c>
      <c r="I14" s="313"/>
      <c r="J14" s="314"/>
      <c r="K14" s="315"/>
      <c r="L14" s="319"/>
      <c r="N14" s="327"/>
      <c r="P14" s="324"/>
    </row>
    <row r="15" spans="1:16" ht="15">
      <c r="A15" s="307">
        <v>12</v>
      </c>
      <c r="C15" s="308" t="s">
        <v>269</v>
      </c>
      <c r="D15" s="309"/>
      <c r="E15" s="310"/>
      <c r="F15" s="325"/>
      <c r="G15" s="311" t="s">
        <v>265</v>
      </c>
      <c r="H15" s="328" t="e">
        <f>H16-H14</f>
        <v>#DIV/0!</v>
      </c>
      <c r="I15" s="313"/>
      <c r="J15" s="314"/>
      <c r="K15" s="315" t="s">
        <v>265</v>
      </c>
      <c r="L15" s="316" t="e">
        <f>H15/J$7</f>
        <v>#DIV/0!</v>
      </c>
      <c r="N15" s="327" t="s">
        <v>270</v>
      </c>
      <c r="P15" s="329"/>
    </row>
    <row r="16" spans="1:16" ht="15">
      <c r="A16" s="307"/>
      <c r="C16" s="308"/>
      <c r="D16" s="309"/>
      <c r="E16" s="310"/>
      <c r="F16" s="693">
        <f>P17</f>
        <v>0</v>
      </c>
      <c r="G16" s="326"/>
      <c r="H16" s="587" t="e">
        <f>H14/F16*P15</f>
        <v>#DIV/0!</v>
      </c>
      <c r="I16" s="313"/>
      <c r="J16" s="314"/>
      <c r="K16" s="315"/>
      <c r="L16" s="319"/>
      <c r="N16" s="327"/>
      <c r="P16" s="324"/>
    </row>
    <row r="17" spans="1:16" ht="15">
      <c r="A17" s="307">
        <v>13</v>
      </c>
      <c r="C17" s="308" t="s">
        <v>271</v>
      </c>
      <c r="D17" s="309"/>
      <c r="E17" s="310"/>
      <c r="F17" s="325"/>
      <c r="G17" s="330" t="s">
        <v>265</v>
      </c>
      <c r="H17" s="331" t="e">
        <f>H18-H16</f>
        <v>#DIV/0!</v>
      </c>
      <c r="I17" s="313"/>
      <c r="J17" s="314"/>
      <c r="K17" s="315" t="s">
        <v>265</v>
      </c>
      <c r="L17" s="316" t="e">
        <f>H17/J$7</f>
        <v>#DIV/0!</v>
      </c>
      <c r="N17" s="327" t="s">
        <v>272</v>
      </c>
      <c r="P17" s="514"/>
    </row>
    <row r="18" spans="1:16" ht="15">
      <c r="A18" s="307"/>
      <c r="C18" s="308"/>
      <c r="D18" s="309"/>
      <c r="E18" s="310"/>
      <c r="F18" s="325"/>
      <c r="G18" s="326"/>
      <c r="H18" s="446" t="e">
        <f>H16/P19</f>
        <v>#DIV/0!</v>
      </c>
      <c r="I18" s="313"/>
      <c r="J18" s="314"/>
      <c r="K18" s="315"/>
      <c r="L18" s="319"/>
      <c r="N18" s="327"/>
      <c r="P18" s="324"/>
    </row>
    <row r="19" spans="1:16" ht="15">
      <c r="A19" s="307"/>
      <c r="C19" s="308"/>
      <c r="D19" s="309"/>
      <c r="E19" s="310"/>
      <c r="F19" s="325"/>
      <c r="G19" s="333"/>
      <c r="H19" s="334"/>
      <c r="I19" s="335"/>
      <c r="J19" s="314"/>
      <c r="K19" s="336" t="s">
        <v>273</v>
      </c>
      <c r="L19" s="319"/>
      <c r="N19" s="327" t="s">
        <v>274</v>
      </c>
      <c r="P19" s="514">
        <v>1</v>
      </c>
    </row>
    <row r="20" spans="1:16" ht="15">
      <c r="A20" s="337"/>
      <c r="B20" s="338"/>
      <c r="C20" s="339" t="s">
        <v>275</v>
      </c>
      <c r="D20" s="340"/>
      <c r="E20" s="340"/>
      <c r="F20" s="341"/>
      <c r="G20" s="342"/>
      <c r="H20" s="343" t="e">
        <f>H11+H13+H15+H17</f>
        <v>#DIV/0!</v>
      </c>
      <c r="I20" s="344" t="s">
        <v>265</v>
      </c>
      <c r="J20" s="589"/>
      <c r="K20" s="590" t="s">
        <v>265</v>
      </c>
      <c r="L20" s="592" t="e">
        <f>H20/J7</f>
        <v>#DIV/0!</v>
      </c>
      <c r="N20" s="327"/>
      <c r="P20" s="324"/>
    </row>
    <row r="21" spans="1:16" ht="15">
      <c r="A21" s="307"/>
      <c r="C21" s="308"/>
      <c r="D21" s="309"/>
      <c r="E21" s="310"/>
      <c r="F21" s="310" t="s">
        <v>276</v>
      </c>
      <c r="G21" s="345"/>
      <c r="H21" s="346"/>
      <c r="I21" s="335"/>
      <c r="J21" s="314"/>
      <c r="K21" s="336"/>
      <c r="L21" s="319"/>
      <c r="N21" s="327" t="s">
        <v>277</v>
      </c>
      <c r="P21" s="476">
        <v>0</v>
      </c>
    </row>
    <row r="22" spans="1:16" ht="12.75" customHeight="1">
      <c r="A22" s="311">
        <v>14</v>
      </c>
      <c r="B22" s="593"/>
      <c r="C22" s="347" t="s">
        <v>278</v>
      </c>
      <c r="D22" s="348"/>
      <c r="E22" s="349"/>
      <c r="F22" s="350">
        <v>0</v>
      </c>
      <c r="G22" s="345" t="s">
        <v>265</v>
      </c>
      <c r="H22" s="351">
        <v>0</v>
      </c>
      <c r="I22" s="352"/>
      <c r="J22" s="314"/>
      <c r="K22" s="345" t="s">
        <v>265</v>
      </c>
      <c r="L22" s="316" t="e">
        <f>H22/J$7</f>
        <v>#DIV/0!</v>
      </c>
      <c r="N22" s="327"/>
      <c r="P22" s="324"/>
    </row>
    <row r="23" spans="1:16" ht="12.75" customHeight="1">
      <c r="A23" s="307"/>
      <c r="C23" s="308"/>
      <c r="E23" s="281"/>
      <c r="F23" s="353"/>
      <c r="G23" s="282"/>
      <c r="H23" s="354"/>
      <c r="I23" s="292"/>
      <c r="J23" s="355"/>
      <c r="K23" s="293"/>
      <c r="L23" s="356"/>
      <c r="N23" s="327" t="s">
        <v>279</v>
      </c>
      <c r="P23" s="477">
        <v>0</v>
      </c>
    </row>
    <row r="24" spans="1:16" ht="15">
      <c r="A24" s="357"/>
      <c r="B24" s="358"/>
      <c r="C24" s="359" t="s">
        <v>280</v>
      </c>
      <c r="D24" s="360"/>
      <c r="E24" s="360"/>
      <c r="F24" s="361"/>
      <c r="G24" s="362"/>
      <c r="H24" s="363"/>
      <c r="I24" s="364"/>
      <c r="J24" s="365"/>
      <c r="K24" s="366"/>
      <c r="L24" s="367"/>
      <c r="N24" s="327"/>
      <c r="P24" s="324"/>
    </row>
    <row r="25" spans="1:16" ht="15.75" thickBot="1">
      <c r="A25" s="368"/>
      <c r="B25" s="369"/>
      <c r="C25" s="370" t="s">
        <v>281</v>
      </c>
      <c r="D25" s="371"/>
      <c r="E25" s="371"/>
      <c r="F25" s="372"/>
      <c r="G25" s="373"/>
      <c r="H25" s="374"/>
      <c r="I25" s="375" t="s">
        <v>265</v>
      </c>
      <c r="J25" s="376" t="e">
        <f>SUM(H20:H23)</f>
        <v>#DIV/0!</v>
      </c>
      <c r="K25" s="377" t="s">
        <v>265</v>
      </c>
      <c r="L25" s="378" t="e">
        <f>J25/J7</f>
        <v>#DIV/0!</v>
      </c>
      <c r="N25" s="478" t="s">
        <v>282</v>
      </c>
      <c r="O25" s="332"/>
      <c r="P25" s="479">
        <v>0</v>
      </c>
    </row>
    <row r="26" spans="1:16" ht="12.75" customHeight="1">
      <c r="A26" s="311"/>
      <c r="B26" s="379"/>
      <c r="C26" s="380"/>
      <c r="D26" s="379"/>
      <c r="E26" s="379"/>
      <c r="F26" s="381"/>
      <c r="G26" s="345"/>
      <c r="H26" s="382"/>
      <c r="I26" s="352"/>
      <c r="J26" s="314"/>
      <c r="K26" s="383"/>
      <c r="L26" s="356"/>
    </row>
    <row r="27" spans="1:16" ht="12.75" customHeight="1">
      <c r="A27" s="311">
        <v>15</v>
      </c>
      <c r="B27" s="593"/>
      <c r="C27" s="347" t="s">
        <v>283</v>
      </c>
      <c r="D27" s="348"/>
      <c r="E27" s="349"/>
      <c r="F27" s="381"/>
      <c r="G27" s="345" t="s">
        <v>265</v>
      </c>
      <c r="H27" s="384" t="e">
        <f>J25/100*0</f>
        <v>#DIV/0!</v>
      </c>
      <c r="I27" s="352"/>
      <c r="J27" s="314"/>
      <c r="K27" s="345" t="s">
        <v>265</v>
      </c>
      <c r="L27" s="385" t="e">
        <f>H27/J$7</f>
        <v>#DIV/0!</v>
      </c>
    </row>
    <row r="28" spans="1:16" ht="12.75" customHeight="1">
      <c r="A28" s="311"/>
      <c r="B28" s="379"/>
      <c r="C28" s="380"/>
      <c r="D28" s="379"/>
      <c r="E28" s="379"/>
      <c r="F28" s="381"/>
      <c r="G28" s="345"/>
      <c r="H28" s="382"/>
      <c r="I28" s="352"/>
      <c r="J28" s="314"/>
      <c r="K28" s="386"/>
      <c r="L28" s="356"/>
    </row>
    <row r="29" spans="1:16" ht="15">
      <c r="A29" s="337"/>
      <c r="B29" s="338"/>
      <c r="C29" s="339" t="s">
        <v>284</v>
      </c>
      <c r="D29" s="340"/>
      <c r="E29" s="340"/>
      <c r="F29" s="341"/>
      <c r="G29" s="342"/>
      <c r="H29" s="387"/>
      <c r="I29" s="344" t="s">
        <v>265</v>
      </c>
      <c r="J29" s="589" t="e">
        <f>J25+H27</f>
        <v>#DIV/0!</v>
      </c>
      <c r="K29" s="590" t="s">
        <v>265</v>
      </c>
      <c r="L29" s="592" t="e">
        <f>J29/J7</f>
        <v>#DIV/0!</v>
      </c>
    </row>
    <row r="30" spans="1:16" ht="15">
      <c r="A30" s="307"/>
      <c r="C30" s="308"/>
      <c r="D30" s="309"/>
      <c r="E30" s="310"/>
      <c r="F30" s="309"/>
      <c r="G30" s="388"/>
      <c r="H30" s="314"/>
      <c r="I30" s="313"/>
      <c r="J30" s="314"/>
      <c r="K30" s="315"/>
      <c r="L30" s="389"/>
    </row>
    <row r="31" spans="1:16" ht="12.75" customHeight="1">
      <c r="A31" s="307">
        <v>16</v>
      </c>
      <c r="B31" s="282"/>
      <c r="C31" s="308" t="s">
        <v>285</v>
      </c>
      <c r="E31" s="336"/>
      <c r="F31" s="336"/>
      <c r="G31" s="311" t="s">
        <v>265</v>
      </c>
      <c r="H31" s="316" t="e">
        <f>J29*P23</f>
        <v>#DIV/0!</v>
      </c>
      <c r="I31" s="352"/>
      <c r="J31" s="314"/>
      <c r="K31" s="345" t="s">
        <v>265</v>
      </c>
      <c r="L31" s="316" t="e">
        <f>H31/J$7</f>
        <v>#DIV/0!</v>
      </c>
    </row>
    <row r="32" spans="1:16" ht="12.75" customHeight="1">
      <c r="A32" s="390"/>
      <c r="B32" s="391"/>
      <c r="C32" s="391"/>
      <c r="D32" s="391"/>
      <c r="E32" s="392"/>
      <c r="F32" s="391"/>
      <c r="G32" s="393"/>
      <c r="H32" s="394"/>
      <c r="I32" s="395"/>
      <c r="J32" s="396"/>
      <c r="K32" s="397"/>
      <c r="L32" s="398"/>
    </row>
    <row r="33" spans="1:16">
      <c r="A33" s="399"/>
      <c r="B33" s="400"/>
      <c r="C33" s="401" t="s">
        <v>284</v>
      </c>
      <c r="D33" s="400"/>
      <c r="E33" s="402"/>
      <c r="F33" s="401"/>
      <c r="G33" s="403"/>
      <c r="H33" s="404"/>
      <c r="I33" s="405" t="s">
        <v>265</v>
      </c>
      <c r="J33" s="376" t="e">
        <f>H31+J29</f>
        <v>#DIV/0!</v>
      </c>
      <c r="K33" s="406" t="s">
        <v>265</v>
      </c>
      <c r="L33" s="378" t="e">
        <f>J33/J7</f>
        <v>#DIV/0!</v>
      </c>
    </row>
    <row r="34" spans="1:16">
      <c r="A34" s="307"/>
      <c r="B34" s="282"/>
      <c r="C34" s="308"/>
      <c r="E34" s="336"/>
      <c r="F34" s="336"/>
      <c r="G34" s="407"/>
      <c r="H34" s="355"/>
      <c r="I34" s="408"/>
      <c r="J34" s="314"/>
      <c r="K34" s="315"/>
      <c r="L34" s="389"/>
    </row>
    <row r="35" spans="1:16" ht="12.75" customHeight="1">
      <c r="A35" s="307">
        <v>17</v>
      </c>
      <c r="B35" s="282"/>
      <c r="C35" s="308" t="s">
        <v>286</v>
      </c>
      <c r="E35" s="336"/>
      <c r="F35" s="336"/>
      <c r="G35" s="311" t="s">
        <v>265</v>
      </c>
      <c r="H35" s="316" t="e">
        <f>J33*P25</f>
        <v>#DIV/0!</v>
      </c>
      <c r="I35" s="352"/>
      <c r="J35" s="314"/>
      <c r="K35" s="345" t="s">
        <v>265</v>
      </c>
      <c r="L35" s="316" t="e">
        <f>H35/J$7</f>
        <v>#DIV/0!</v>
      </c>
    </row>
    <row r="36" spans="1:16" ht="12.75" customHeight="1">
      <c r="A36" s="307"/>
      <c r="B36" s="282"/>
      <c r="C36" s="308"/>
      <c r="E36" s="336"/>
      <c r="F36" s="336"/>
      <c r="G36" s="407"/>
      <c r="H36" s="355"/>
      <c r="I36" s="408"/>
      <c r="J36" s="314"/>
      <c r="K36" s="315"/>
      <c r="L36" s="389"/>
    </row>
    <row r="37" spans="1:16" ht="12.75" customHeight="1">
      <c r="A37" s="409"/>
      <c r="B37" s="410"/>
      <c r="C37" s="411" t="s">
        <v>284</v>
      </c>
      <c r="D37" s="411"/>
      <c r="E37" s="412"/>
      <c r="F37" s="411"/>
      <c r="G37" s="413"/>
      <c r="H37" s="414"/>
      <c r="I37" s="415" t="s">
        <v>265</v>
      </c>
      <c r="J37" s="589" t="e">
        <f>J33+H35</f>
        <v>#DIV/0!</v>
      </c>
      <c r="K37" s="416" t="s">
        <v>265</v>
      </c>
      <c r="L37" s="417" t="e">
        <f>J37/J7</f>
        <v>#DIV/0!</v>
      </c>
    </row>
    <row r="38" spans="1:16" ht="12.75" customHeight="1">
      <c r="A38" s="307"/>
      <c r="B38" s="282"/>
      <c r="C38" s="308"/>
      <c r="E38" s="336"/>
      <c r="F38" s="336"/>
      <c r="G38" s="407"/>
      <c r="H38" s="355"/>
      <c r="I38" s="408"/>
      <c r="J38" s="314"/>
      <c r="K38" s="315"/>
      <c r="L38" s="389"/>
    </row>
    <row r="39" spans="1:16" s="419" customFormat="1" ht="12.75" customHeight="1">
      <c r="A39" s="418"/>
      <c r="B39" s="410"/>
      <c r="C39" s="411" t="s">
        <v>287</v>
      </c>
      <c r="D39" s="411"/>
      <c r="E39" s="412"/>
      <c r="F39" s="411"/>
      <c r="G39" s="413"/>
      <c r="H39" s="414"/>
      <c r="I39" s="415" t="s">
        <v>265</v>
      </c>
      <c r="J39" s="589" t="e">
        <f>J37</f>
        <v>#DIV/0!</v>
      </c>
      <c r="K39" s="416" t="s">
        <v>265</v>
      </c>
      <c r="L39" s="417" t="e">
        <f>J39/J7</f>
        <v>#DIV/0!</v>
      </c>
      <c r="M39" s="281"/>
      <c r="N39" s="281"/>
      <c r="O39" s="281"/>
      <c r="P39" s="281"/>
    </row>
    <row r="40" spans="1:16" ht="12.75" customHeight="1">
      <c r="A40" s="420"/>
      <c r="B40" s="420"/>
      <c r="C40" s="421"/>
      <c r="D40" s="422"/>
      <c r="E40" s="423"/>
      <c r="F40" s="423"/>
      <c r="G40" s="424"/>
      <c r="H40" s="425"/>
      <c r="I40" s="426"/>
      <c r="J40" s="427"/>
      <c r="K40" s="423"/>
      <c r="L40" s="428"/>
    </row>
    <row r="41" spans="1:16" ht="12.75" customHeight="1">
      <c r="A41" s="282"/>
      <c r="B41" s="282"/>
      <c r="C41" s="308"/>
      <c r="E41" s="336"/>
      <c r="F41" s="336"/>
      <c r="G41" s="429"/>
      <c r="H41" s="292"/>
      <c r="I41" s="430"/>
      <c r="J41" s="352"/>
      <c r="K41" s="336"/>
    </row>
    <row r="42" spans="1:16" ht="12.75" customHeight="1">
      <c r="A42" s="282"/>
      <c r="B42" s="282"/>
      <c r="C42" s="308"/>
      <c r="E42" s="336"/>
      <c r="F42" s="336"/>
      <c r="G42" s="429"/>
      <c r="H42" s="292"/>
      <c r="I42" s="430"/>
      <c r="J42" s="352"/>
      <c r="K42" s="336"/>
    </row>
    <row r="43" spans="1:16">
      <c r="C43" s="308"/>
      <c r="E43" s="336"/>
      <c r="G43" s="429"/>
      <c r="H43" s="292"/>
      <c r="I43" s="430"/>
      <c r="J43" s="352"/>
      <c r="K43" s="336"/>
    </row>
    <row r="44" spans="1:16">
      <c r="C44" s="308"/>
      <c r="E44" s="336"/>
      <c r="F44" s="336"/>
      <c r="G44" s="429"/>
      <c r="H44" s="292"/>
      <c r="I44" s="430"/>
      <c r="J44" s="352"/>
      <c r="K44" s="336"/>
    </row>
    <row r="45" spans="1:16">
      <c r="G45" s="429"/>
      <c r="H45" s="431"/>
      <c r="J45" s="352"/>
      <c r="K45" s="336"/>
    </row>
    <row r="46" spans="1:16">
      <c r="C46" s="308"/>
      <c r="G46" s="293"/>
      <c r="H46" s="292"/>
      <c r="I46" s="292"/>
      <c r="J46" s="352"/>
      <c r="K46" s="336"/>
      <c r="L46" s="432"/>
    </row>
  </sheetData>
  <mergeCells count="3">
    <mergeCell ref="G9:H9"/>
    <mergeCell ref="I9:J9"/>
    <mergeCell ref="K9:L9"/>
  </mergeCells>
  <dataValidations disablePrompts="1" count="1">
    <dataValidation type="list" allowBlank="1" showInputMessage="1" showErrorMessage="1" sqref="L7" xr:uid="{7E34BE06-D69D-45A4-B7C4-858E1AB3AECC}">
      <formula1>$H$1:$H$6</formula1>
    </dataValidation>
  </dataValidations>
  <pageMargins left="0.7" right="0.7" top="0.75" bottom="0.75" header="0.3" footer="0.3"/>
  <pageSetup paperSize="9" scale="86" orientation="portrait" horizontalDpi="300" verticalDpi="300" r:id="rId1"/>
  <ignoredErrors>
    <ignoredError sqref="H14"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221DB-6285-4443-8F72-D522673632E0}">
  <dimension ref="A1:S93"/>
  <sheetViews>
    <sheetView zoomScale="80" zoomScaleNormal="80" zoomScaleSheetLayoutView="100" workbookViewId="0">
      <selection activeCell="H3" sqref="H3"/>
    </sheetView>
  </sheetViews>
  <sheetFormatPr defaultColWidth="9" defaultRowHeight="12.75"/>
  <cols>
    <col min="1" max="1" width="27" style="281" bestFit="1" customWidth="1"/>
    <col min="2" max="2" width="3.7109375" style="281" customWidth="1"/>
    <col min="3" max="5" width="9" style="281"/>
    <col min="6" max="6" width="27.28515625" style="281" customWidth="1"/>
    <col min="7" max="7" width="3.7109375" style="281" customWidth="1"/>
    <col min="8" max="8" width="10.85546875" style="291" customWidth="1"/>
    <col min="9" max="9" width="3.7109375" style="284" customWidth="1"/>
    <col min="10" max="10" width="11" style="291" customWidth="1"/>
    <col min="11" max="11" width="3.7109375" style="284" customWidth="1"/>
    <col min="12" max="12" width="11" style="284" bestFit="1" customWidth="1"/>
    <col min="13" max="14" width="9" style="281"/>
    <col min="15" max="15" width="10" style="281" bestFit="1" customWidth="1"/>
    <col min="16" max="16384" width="9" style="281"/>
  </cols>
  <sheetData>
    <row r="1" spans="1:15" ht="15.75">
      <c r="A1" s="433" t="s">
        <v>248</v>
      </c>
      <c r="L1" s="434"/>
    </row>
    <row r="2" spans="1:15" ht="15.75">
      <c r="A2" s="279"/>
      <c r="L2" s="434"/>
    </row>
    <row r="3" spans="1:15" ht="15.75">
      <c r="A3" s="433" t="s">
        <v>251</v>
      </c>
      <c r="B3" s="279"/>
      <c r="C3" s="278" t="str">
        <f>'Title and instructions'!B18</f>
        <v>[insert project code and scheme name]</v>
      </c>
      <c r="D3" s="286"/>
      <c r="E3" s="287"/>
      <c r="F3" s="286"/>
      <c r="G3" s="286"/>
      <c r="H3" s="286" t="s">
        <v>252</v>
      </c>
      <c r="I3" s="288"/>
      <c r="J3" s="289"/>
      <c r="K3" s="287"/>
      <c r="L3" s="290"/>
    </row>
    <row r="4" spans="1:15" ht="15.75">
      <c r="A4" s="279"/>
      <c r="H4" s="435"/>
      <c r="J4" s="435"/>
      <c r="L4" s="436"/>
    </row>
    <row r="5" spans="1:15" ht="15.75">
      <c r="A5" s="279" t="s">
        <v>288</v>
      </c>
    </row>
    <row r="6" spans="1:15" ht="15.75">
      <c r="A6" s="279"/>
      <c r="J6" s="292"/>
      <c r="K6" s="437"/>
      <c r="L6" s="432"/>
    </row>
    <row r="7" spans="1:15" ht="15.75">
      <c r="A7" s="279" t="s">
        <v>289</v>
      </c>
      <c r="J7" s="292"/>
      <c r="K7" s="437" t="s">
        <v>258</v>
      </c>
      <c r="L7" s="438">
        <f>'Cost Summary'!J7</f>
        <v>0</v>
      </c>
    </row>
    <row r="8" spans="1:15">
      <c r="I8" s="437"/>
      <c r="J8" s="292"/>
      <c r="K8" s="432"/>
      <c r="L8" s="432"/>
    </row>
    <row r="9" spans="1:15" s="419" customFormat="1">
      <c r="A9" s="294"/>
      <c r="B9" s="295" t="s">
        <v>259</v>
      </c>
      <c r="C9" s="296" t="s">
        <v>260</v>
      </c>
      <c r="D9" s="297"/>
      <c r="E9" s="298"/>
      <c r="F9" s="299"/>
      <c r="G9" s="701" t="s">
        <v>261</v>
      </c>
      <c r="H9" s="702"/>
      <c r="I9" s="707" t="s">
        <v>262</v>
      </c>
      <c r="J9" s="708"/>
      <c r="K9" s="707" t="s">
        <v>263</v>
      </c>
      <c r="L9" s="708"/>
    </row>
    <row r="10" spans="1:15">
      <c r="A10" s="439"/>
      <c r="B10" s="379"/>
      <c r="C10" s="379"/>
      <c r="D10" s="379"/>
      <c r="E10" s="379"/>
      <c r="F10" s="381"/>
      <c r="G10" s="345"/>
      <c r="H10" s="346"/>
      <c r="I10" s="594"/>
      <c r="J10" s="346"/>
      <c r="K10" s="594"/>
      <c r="L10" s="356"/>
    </row>
    <row r="11" spans="1:15">
      <c r="A11" s="311">
        <v>1</v>
      </c>
      <c r="B11" s="347"/>
      <c r="C11" s="380" t="s">
        <v>290</v>
      </c>
      <c r="D11" s="379"/>
      <c r="E11" s="379"/>
      <c r="F11" s="381"/>
      <c r="G11" s="345"/>
      <c r="H11" s="346"/>
      <c r="I11" s="594"/>
      <c r="J11" s="346"/>
      <c r="K11" s="440"/>
      <c r="L11" s="319"/>
    </row>
    <row r="12" spans="1:15">
      <c r="A12" s="311" t="s">
        <v>291</v>
      </c>
      <c r="B12" s="347"/>
      <c r="C12" s="379" t="s">
        <v>292</v>
      </c>
      <c r="D12" s="379"/>
      <c r="E12" s="379"/>
      <c r="F12" s="381"/>
      <c r="G12" s="345" t="s">
        <v>265</v>
      </c>
      <c r="H12" s="346">
        <f>SUMIF('Arch requirements'!$S$8:$S$707,'Elemental Analysis'!A12,'Arch requirements'!$X$8:$X$707)</f>
        <v>0</v>
      </c>
      <c r="I12" s="594"/>
      <c r="J12" s="346"/>
      <c r="K12" s="440" t="s">
        <v>265</v>
      </c>
      <c r="L12" s="319" t="e">
        <f>H12/L$7</f>
        <v>#DIV/0!</v>
      </c>
    </row>
    <row r="13" spans="1:15">
      <c r="A13" s="439"/>
      <c r="B13" s="379"/>
      <c r="C13" s="379"/>
      <c r="D13" s="379"/>
      <c r="E13" s="379"/>
      <c r="F13" s="381"/>
      <c r="G13" s="345"/>
      <c r="H13" s="346"/>
      <c r="I13" s="594"/>
      <c r="J13" s="346"/>
      <c r="K13" s="594"/>
      <c r="L13" s="356"/>
    </row>
    <row r="14" spans="1:15" s="419" customFormat="1" ht="12.75" customHeight="1">
      <c r="A14" s="441"/>
      <c r="B14" s="296"/>
      <c r="C14" s="339" t="s">
        <v>293</v>
      </c>
      <c r="D14" s="338"/>
      <c r="E14" s="338"/>
      <c r="F14" s="299"/>
      <c r="G14" s="342"/>
      <c r="H14" s="343"/>
      <c r="I14" s="442" t="s">
        <v>265</v>
      </c>
      <c r="J14" s="589">
        <f>SUM(H10:H13)</f>
        <v>0</v>
      </c>
      <c r="K14" s="442" t="s">
        <v>265</v>
      </c>
      <c r="L14" s="592" t="e">
        <f>SUM(L10:L13)</f>
        <v>#DIV/0!</v>
      </c>
      <c r="O14" s="281"/>
    </row>
    <row r="15" spans="1:15">
      <c r="A15" s="439"/>
      <c r="B15" s="379"/>
      <c r="C15" s="379"/>
      <c r="D15" s="379"/>
      <c r="E15" s="379"/>
      <c r="F15" s="381"/>
      <c r="G15" s="345"/>
      <c r="H15" s="346"/>
      <c r="I15" s="594"/>
      <c r="J15" s="346"/>
      <c r="K15" s="594"/>
      <c r="L15" s="356"/>
    </row>
    <row r="16" spans="1:15">
      <c r="A16" s="311">
        <v>2</v>
      </c>
      <c r="B16" s="347"/>
      <c r="C16" s="380" t="s">
        <v>294</v>
      </c>
      <c r="D16" s="379"/>
      <c r="E16" s="379"/>
      <c r="F16" s="381"/>
      <c r="G16" s="345"/>
      <c r="H16" s="346"/>
      <c r="I16" s="594"/>
      <c r="J16" s="346"/>
      <c r="K16" s="594"/>
      <c r="L16" s="356"/>
    </row>
    <row r="17" spans="1:19">
      <c r="A17" s="311">
        <v>2.1</v>
      </c>
      <c r="B17" s="345"/>
      <c r="C17" s="379" t="s">
        <v>295</v>
      </c>
      <c r="D17" s="379"/>
      <c r="E17" s="379"/>
      <c r="F17" s="381"/>
      <c r="G17" s="345" t="s">
        <v>265</v>
      </c>
      <c r="H17" s="346">
        <f>SUMIF('Arch requirements'!$S$8:$S$707,'Elemental Analysis'!A17,'Arch requirements'!$X$8:$X$707)</f>
        <v>0</v>
      </c>
      <c r="I17" s="594"/>
      <c r="J17" s="346"/>
      <c r="K17" s="440" t="s">
        <v>265</v>
      </c>
      <c r="L17" s="319" t="e">
        <f t="shared" ref="L17:L24" si="0">H17/L$7</f>
        <v>#DIV/0!</v>
      </c>
      <c r="O17" s="443"/>
    </row>
    <row r="18" spans="1:19">
      <c r="A18" s="311">
        <v>2.2000000000000002</v>
      </c>
      <c r="B18" s="345"/>
      <c r="C18" s="379" t="s">
        <v>296</v>
      </c>
      <c r="D18" s="379"/>
      <c r="E18" s="379"/>
      <c r="F18" s="381"/>
      <c r="G18" s="345" t="s">
        <v>265</v>
      </c>
      <c r="H18" s="346">
        <f>SUMIF('Arch requirements'!$S$8:$S$707,'Elemental Analysis'!A18,'Arch requirements'!$X$8:$X$707)</f>
        <v>0</v>
      </c>
      <c r="I18" s="594"/>
      <c r="J18" s="346"/>
      <c r="K18" s="440" t="s">
        <v>265</v>
      </c>
      <c r="L18" s="319" t="e">
        <f t="shared" si="0"/>
        <v>#DIV/0!</v>
      </c>
      <c r="O18" s="443"/>
    </row>
    <row r="19" spans="1:19">
      <c r="A19" s="311">
        <v>2.2999999999999998</v>
      </c>
      <c r="B19" s="345"/>
      <c r="C19" s="379" t="s">
        <v>297</v>
      </c>
      <c r="D19" s="379"/>
      <c r="E19" s="379"/>
      <c r="F19" s="381"/>
      <c r="G19" s="345" t="s">
        <v>265</v>
      </c>
      <c r="H19" s="346">
        <f>SUMIF('Arch requirements'!$S$8:$S$707,'Elemental Analysis'!A19,'Arch requirements'!$X$8:$X$707)</f>
        <v>0</v>
      </c>
      <c r="I19" s="594"/>
      <c r="J19" s="346"/>
      <c r="K19" s="440" t="s">
        <v>265</v>
      </c>
      <c r="L19" s="319" t="e">
        <f t="shared" si="0"/>
        <v>#DIV/0!</v>
      </c>
      <c r="M19" s="444" t="e">
        <f>H19/$J$26</f>
        <v>#DIV/0!</v>
      </c>
      <c r="O19" s="443"/>
    </row>
    <row r="20" spans="1:19">
      <c r="A20" s="311">
        <v>2.4</v>
      </c>
      <c r="B20" s="345"/>
      <c r="C20" s="379" t="s">
        <v>298</v>
      </c>
      <c r="D20" s="379"/>
      <c r="E20" s="379"/>
      <c r="F20" s="381"/>
      <c r="G20" s="345" t="s">
        <v>265</v>
      </c>
      <c r="H20" s="346">
        <f>SUMIF('Arch requirements'!$S$8:$S$707,'Elemental Analysis'!A20,'Arch requirements'!$X$8:$X$707)</f>
        <v>0</v>
      </c>
      <c r="I20" s="594"/>
      <c r="J20" s="346"/>
      <c r="K20" s="440" t="s">
        <v>265</v>
      </c>
      <c r="L20" s="319" t="e">
        <f t="shared" si="0"/>
        <v>#DIV/0!</v>
      </c>
      <c r="M20" s="444" t="e">
        <f t="shared" ref="M20:M24" si="1">H20/$J$26</f>
        <v>#DIV/0!</v>
      </c>
      <c r="O20" s="443"/>
    </row>
    <row r="21" spans="1:19">
      <c r="A21" s="311">
        <v>2.5</v>
      </c>
      <c r="B21" s="345"/>
      <c r="C21" s="379" t="s">
        <v>299</v>
      </c>
      <c r="D21" s="379"/>
      <c r="E21" s="379"/>
      <c r="F21" s="381"/>
      <c r="G21" s="345" t="s">
        <v>265</v>
      </c>
      <c r="H21" s="346">
        <f>SUMIF('Arch requirements'!$S$8:$S$707,'Elemental Analysis'!A21,'Arch requirements'!$X$8:$X$707)</f>
        <v>0</v>
      </c>
      <c r="I21" s="594"/>
      <c r="J21" s="346"/>
      <c r="K21" s="440" t="s">
        <v>265</v>
      </c>
      <c r="L21" s="319" t="e">
        <f t="shared" si="0"/>
        <v>#DIV/0!</v>
      </c>
      <c r="M21" s="444" t="e">
        <f t="shared" si="1"/>
        <v>#DIV/0!</v>
      </c>
      <c r="O21" s="443"/>
    </row>
    <row r="22" spans="1:19">
      <c r="A22" s="311">
        <v>2.6</v>
      </c>
      <c r="B22" s="345"/>
      <c r="C22" s="379" t="s">
        <v>300</v>
      </c>
      <c r="D22" s="379"/>
      <c r="E22" s="379"/>
      <c r="F22" s="381"/>
      <c r="G22" s="345" t="s">
        <v>265</v>
      </c>
      <c r="H22" s="346">
        <f>SUMIF('Arch requirements'!$S$8:$S$707,'Elemental Analysis'!A22,'Arch requirements'!$X$8:$X$707)</f>
        <v>0</v>
      </c>
      <c r="I22" s="594"/>
      <c r="J22" s="346"/>
      <c r="K22" s="440" t="s">
        <v>265</v>
      </c>
      <c r="L22" s="319" t="e">
        <f t="shared" si="0"/>
        <v>#DIV/0!</v>
      </c>
      <c r="M22" s="444" t="e">
        <f t="shared" si="1"/>
        <v>#DIV/0!</v>
      </c>
      <c r="O22" s="443"/>
    </row>
    <row r="23" spans="1:19">
      <c r="A23" s="311">
        <v>2.7</v>
      </c>
      <c r="B23" s="345"/>
      <c r="C23" s="379" t="s">
        <v>301</v>
      </c>
      <c r="D23" s="379"/>
      <c r="E23" s="379"/>
      <c r="F23" s="381"/>
      <c r="G23" s="345" t="s">
        <v>265</v>
      </c>
      <c r="H23" s="346">
        <f>SUMIF('Arch requirements'!$S$8:$S$707,'Elemental Analysis'!A23,'Arch requirements'!$X$8:$X$707)</f>
        <v>0</v>
      </c>
      <c r="I23" s="594"/>
      <c r="J23" s="346"/>
      <c r="K23" s="440" t="s">
        <v>265</v>
      </c>
      <c r="L23" s="319" t="e">
        <f t="shared" si="0"/>
        <v>#DIV/0!</v>
      </c>
      <c r="M23" s="444" t="e">
        <f t="shared" si="1"/>
        <v>#DIV/0!</v>
      </c>
      <c r="O23" s="443"/>
    </row>
    <row r="24" spans="1:19">
      <c r="A24" s="311">
        <v>2.8</v>
      </c>
      <c r="B24" s="345"/>
      <c r="C24" s="379" t="s">
        <v>302</v>
      </c>
      <c r="D24" s="379"/>
      <c r="E24" s="379"/>
      <c r="F24" s="381"/>
      <c r="G24" s="345" t="s">
        <v>265</v>
      </c>
      <c r="H24" s="346">
        <f>SUMIF('Arch requirements'!$S$8:$S$707,'Elemental Analysis'!A24,'Arch requirements'!$X$8:$X$707)</f>
        <v>0</v>
      </c>
      <c r="I24" s="594"/>
      <c r="J24" s="346"/>
      <c r="K24" s="440" t="s">
        <v>265</v>
      </c>
      <c r="L24" s="319" t="e">
        <f t="shared" si="0"/>
        <v>#DIV/0!</v>
      </c>
      <c r="M24" s="444" t="e">
        <f t="shared" si="1"/>
        <v>#DIV/0!</v>
      </c>
      <c r="O24" s="443"/>
    </row>
    <row r="25" spans="1:19">
      <c r="A25" s="439"/>
      <c r="B25" s="379"/>
      <c r="C25" s="379"/>
      <c r="D25" s="379"/>
      <c r="E25" s="379"/>
      <c r="F25" s="381"/>
      <c r="G25" s="345"/>
      <c r="H25" s="346"/>
      <c r="I25" s="594"/>
      <c r="J25" s="346"/>
      <c r="K25" s="594"/>
      <c r="L25" s="356"/>
    </row>
    <row r="26" spans="1:19" s="419" customFormat="1">
      <c r="A26" s="294"/>
      <c r="B26" s="338"/>
      <c r="C26" s="339" t="s">
        <v>303</v>
      </c>
      <c r="D26" s="338"/>
      <c r="E26" s="338"/>
      <c r="F26" s="299"/>
      <c r="G26" s="342"/>
      <c r="H26" s="343"/>
      <c r="I26" s="442" t="s">
        <v>265</v>
      </c>
      <c r="J26" s="589">
        <f>SUM(H15:H25)</f>
        <v>0</v>
      </c>
      <c r="K26" s="442" t="s">
        <v>265</v>
      </c>
      <c r="L26" s="592" t="e">
        <f>SUM(L15:L25)</f>
        <v>#DIV/0!</v>
      </c>
    </row>
    <row r="27" spans="1:19">
      <c r="A27" s="439"/>
      <c r="B27" s="379"/>
      <c r="C27" s="379"/>
      <c r="D27" s="379"/>
      <c r="E27" s="379"/>
      <c r="F27" s="381"/>
      <c r="G27" s="345"/>
      <c r="H27" s="346"/>
      <c r="I27" s="594"/>
      <c r="J27" s="346"/>
      <c r="K27" s="594"/>
      <c r="L27" s="445"/>
    </row>
    <row r="28" spans="1:19">
      <c r="A28" s="311">
        <v>3</v>
      </c>
      <c r="B28" s="347"/>
      <c r="C28" s="380" t="s">
        <v>304</v>
      </c>
      <c r="D28" s="379"/>
      <c r="E28" s="379"/>
      <c r="F28" s="381"/>
      <c r="G28" s="345"/>
      <c r="H28" s="346"/>
      <c r="I28" s="594"/>
      <c r="J28" s="346"/>
      <c r="K28" s="594"/>
      <c r="L28" s="356"/>
    </row>
    <row r="29" spans="1:19">
      <c r="A29" s="311">
        <v>3.1</v>
      </c>
      <c r="B29" s="345"/>
      <c r="C29" s="379" t="s">
        <v>305</v>
      </c>
      <c r="D29" s="379"/>
      <c r="E29" s="379"/>
      <c r="F29" s="381"/>
      <c r="G29" s="345" t="s">
        <v>265</v>
      </c>
      <c r="H29" s="346">
        <f>SUMIF('Arch requirements'!$S$8:$S$707,'Elemental Analysis'!A29,'Arch requirements'!$X$8:$X$707)</f>
        <v>0</v>
      </c>
      <c r="I29" s="594"/>
      <c r="J29" s="346"/>
      <c r="K29" s="440" t="s">
        <v>265</v>
      </c>
      <c r="L29" s="319" t="e">
        <f>H29/L$7</f>
        <v>#DIV/0!</v>
      </c>
      <c r="O29" s="443"/>
      <c r="S29" s="446"/>
    </row>
    <row r="30" spans="1:19">
      <c r="A30" s="311">
        <v>3.2</v>
      </c>
      <c r="B30" s="345"/>
      <c r="C30" s="379" t="s">
        <v>306</v>
      </c>
      <c r="D30" s="379"/>
      <c r="E30" s="379"/>
      <c r="F30" s="381"/>
      <c r="G30" s="345" t="s">
        <v>265</v>
      </c>
      <c r="H30" s="346">
        <f>SUMIF('Arch requirements'!$S$8:$S$707,'Elemental Analysis'!A30,'Arch requirements'!$X$8:$X$707)</f>
        <v>0</v>
      </c>
      <c r="I30" s="594"/>
      <c r="J30" s="346"/>
      <c r="K30" s="440" t="s">
        <v>265</v>
      </c>
      <c r="L30" s="319" t="e">
        <f>H30/L$7</f>
        <v>#DIV/0!</v>
      </c>
      <c r="O30" s="443"/>
      <c r="S30" s="446"/>
    </row>
    <row r="31" spans="1:19">
      <c r="A31" s="311">
        <v>3.3</v>
      </c>
      <c r="B31" s="345"/>
      <c r="C31" s="379" t="s">
        <v>307</v>
      </c>
      <c r="D31" s="379"/>
      <c r="E31" s="379"/>
      <c r="F31" s="381"/>
      <c r="G31" s="345" t="s">
        <v>265</v>
      </c>
      <c r="H31" s="346">
        <f>SUMIF('Arch requirements'!$S$8:$S$707,'Elemental Analysis'!A31,'Arch requirements'!$X$8:$X$707)</f>
        <v>0</v>
      </c>
      <c r="I31" s="594"/>
      <c r="J31" s="346"/>
      <c r="K31" s="440" t="s">
        <v>265</v>
      </c>
      <c r="L31" s="319" t="e">
        <f>H31/L$7</f>
        <v>#DIV/0!</v>
      </c>
      <c r="O31" s="443"/>
      <c r="S31" s="446"/>
    </row>
    <row r="32" spans="1:19">
      <c r="A32" s="439"/>
      <c r="B32" s="379"/>
      <c r="C32" s="379"/>
      <c r="D32" s="379"/>
      <c r="E32" s="379"/>
      <c r="F32" s="381"/>
      <c r="G32" s="345"/>
      <c r="H32" s="346"/>
      <c r="I32" s="594"/>
      <c r="J32" s="346"/>
      <c r="K32" s="594"/>
      <c r="L32" s="356"/>
    </row>
    <row r="33" spans="1:13" s="419" customFormat="1">
      <c r="A33" s="294"/>
      <c r="B33" s="338"/>
      <c r="C33" s="339" t="s">
        <v>308</v>
      </c>
      <c r="D33" s="338"/>
      <c r="E33" s="338"/>
      <c r="F33" s="299"/>
      <c r="G33" s="342"/>
      <c r="H33" s="343"/>
      <c r="I33" s="442" t="s">
        <v>265</v>
      </c>
      <c r="J33" s="589">
        <f>SUM(H27:H32)</f>
        <v>0</v>
      </c>
      <c r="K33" s="442" t="s">
        <v>265</v>
      </c>
      <c r="L33" s="592" t="e">
        <f>SUM(L27:L32)</f>
        <v>#DIV/0!</v>
      </c>
    </row>
    <row r="34" spans="1:13">
      <c r="A34" s="439"/>
      <c r="B34" s="379"/>
      <c r="C34" s="379"/>
      <c r="D34" s="379"/>
      <c r="E34" s="379"/>
      <c r="F34" s="381"/>
      <c r="G34" s="345"/>
      <c r="H34" s="346"/>
      <c r="I34" s="594"/>
      <c r="J34" s="314"/>
      <c r="K34" s="594"/>
      <c r="L34" s="356"/>
    </row>
    <row r="35" spans="1:13">
      <c r="A35" s="311">
        <v>4</v>
      </c>
      <c r="B35" s="347"/>
      <c r="C35" s="380" t="s">
        <v>309</v>
      </c>
      <c r="D35" s="379"/>
      <c r="E35" s="379"/>
      <c r="F35" s="447"/>
      <c r="G35" s="345"/>
      <c r="H35" s="346"/>
      <c r="I35" s="594"/>
      <c r="J35" s="314"/>
      <c r="K35" s="440"/>
      <c r="L35" s="319"/>
    </row>
    <row r="36" spans="1:13">
      <c r="A36" s="311" t="s">
        <v>310</v>
      </c>
      <c r="B36" s="347"/>
      <c r="C36" s="379" t="s">
        <v>311</v>
      </c>
      <c r="D36" s="379"/>
      <c r="E36" s="379"/>
      <c r="F36" s="447"/>
      <c r="G36" s="345" t="s">
        <v>265</v>
      </c>
      <c r="H36" s="346">
        <f>SUMIF('Arch requirements'!$S$8:$S$707,'Elemental Analysis'!A36,'Arch requirements'!$X$8:$X$707)</f>
        <v>0</v>
      </c>
      <c r="I36" s="594"/>
      <c r="J36" s="314"/>
      <c r="K36" s="440" t="s">
        <v>265</v>
      </c>
      <c r="L36" s="319" t="e">
        <f>H36/L$7</f>
        <v>#DIV/0!</v>
      </c>
    </row>
    <row r="37" spans="1:13">
      <c r="A37" s="439"/>
      <c r="B37" s="379"/>
      <c r="C37" s="379"/>
      <c r="D37" s="379"/>
      <c r="E37" s="379"/>
      <c r="F37" s="381"/>
      <c r="G37" s="345"/>
      <c r="H37" s="346"/>
      <c r="I37" s="594"/>
      <c r="J37" s="314"/>
      <c r="K37" s="594"/>
      <c r="L37" s="356"/>
    </row>
    <row r="38" spans="1:13" s="419" customFormat="1">
      <c r="A38" s="294"/>
      <c r="B38" s="338"/>
      <c r="C38" s="339" t="s">
        <v>312</v>
      </c>
      <c r="D38" s="338"/>
      <c r="E38" s="338"/>
      <c r="F38" s="299"/>
      <c r="G38" s="342"/>
      <c r="H38" s="343"/>
      <c r="I38" s="442" t="s">
        <v>265</v>
      </c>
      <c r="J38" s="589">
        <f>SUM(H34:H37)</f>
        <v>0</v>
      </c>
      <c r="K38" s="442" t="s">
        <v>265</v>
      </c>
      <c r="L38" s="592" t="e">
        <f>SUM(L34:L37)</f>
        <v>#DIV/0!</v>
      </c>
    </row>
    <row r="39" spans="1:13">
      <c r="A39" s="448"/>
      <c r="B39" s="347"/>
      <c r="C39" s="380"/>
      <c r="D39" s="379"/>
      <c r="E39" s="379"/>
      <c r="F39" s="381"/>
      <c r="G39" s="345"/>
      <c r="H39" s="346"/>
      <c r="I39" s="594"/>
      <c r="J39" s="346"/>
      <c r="K39" s="594"/>
      <c r="L39" s="356"/>
    </row>
    <row r="40" spans="1:13">
      <c r="A40" s="311">
        <v>5</v>
      </c>
      <c r="B40" s="347"/>
      <c r="C40" s="380" t="s">
        <v>313</v>
      </c>
      <c r="D40" s="379"/>
      <c r="E40" s="379"/>
      <c r="F40" s="381"/>
      <c r="G40" s="345"/>
      <c r="H40" s="346"/>
      <c r="I40" s="594"/>
      <c r="J40" s="346" t="s">
        <v>273</v>
      </c>
      <c r="K40" s="594"/>
      <c r="L40" s="356"/>
    </row>
    <row r="41" spans="1:13">
      <c r="A41" s="311">
        <v>5.0999999999999996</v>
      </c>
      <c r="B41" s="379"/>
      <c r="C41" s="379" t="s">
        <v>314</v>
      </c>
      <c r="D41" s="379"/>
      <c r="E41" s="379"/>
      <c r="F41" s="381"/>
      <c r="G41" s="345" t="s">
        <v>265</v>
      </c>
      <c r="H41" s="346">
        <f>SUMIF('Arch requirements'!S8:S707,'Elemental Analysis'!A41,'Arch requirements'!X$8:X707)+SUMIF('M&amp;E requirements'!S4:S26,'Elemental Analysis'!A41,'M&amp;E requirements'!X4:X26)</f>
        <v>0</v>
      </c>
      <c r="I41" s="594"/>
      <c r="J41" s="346"/>
      <c r="K41" s="440" t="s">
        <v>265</v>
      </c>
      <c r="L41" s="319" t="e">
        <f>H41/L$7</f>
        <v>#DIV/0!</v>
      </c>
    </row>
    <row r="42" spans="1:13">
      <c r="A42" s="449" t="s">
        <v>315</v>
      </c>
      <c r="B42" s="379"/>
      <c r="C42" s="281" t="s">
        <v>316</v>
      </c>
      <c r="D42" s="379"/>
      <c r="E42" s="379"/>
      <c r="F42" s="381"/>
      <c r="G42" s="345" t="s">
        <v>265</v>
      </c>
      <c r="H42" s="346">
        <f>SUMIF('Arch requirements'!S9:S708,'Elemental Analysis'!A42,'Arch requirements'!$X$8:$X$707)+SUMIF('M&amp;E requirements'!S5:S27,'Elemental Analysis'!A42,'M&amp;E requirements'!X4:X26)</f>
        <v>0</v>
      </c>
      <c r="I42" s="594"/>
      <c r="J42" s="346"/>
      <c r="K42" s="440" t="s">
        <v>265</v>
      </c>
      <c r="L42" s="319" t="e">
        <f>H42/L$7</f>
        <v>#DIV/0!</v>
      </c>
      <c r="M42" s="317"/>
    </row>
    <row r="43" spans="1:13">
      <c r="A43" s="439"/>
      <c r="B43" s="379"/>
      <c r="C43" s="379"/>
      <c r="D43" s="379"/>
      <c r="E43" s="379"/>
      <c r="F43" s="381"/>
      <c r="G43" s="345"/>
      <c r="H43" s="346"/>
      <c r="I43" s="594"/>
      <c r="J43" s="346"/>
      <c r="K43" s="594"/>
      <c r="L43" s="356"/>
    </row>
    <row r="44" spans="1:13" s="419" customFormat="1">
      <c r="A44" s="294"/>
      <c r="B44" s="338"/>
      <c r="C44" s="339" t="s">
        <v>317</v>
      </c>
      <c r="D44" s="338"/>
      <c r="E44" s="338"/>
      <c r="F44" s="299"/>
      <c r="G44" s="342"/>
      <c r="H44" s="343"/>
      <c r="I44" s="442" t="s">
        <v>265</v>
      </c>
      <c r="J44" s="589">
        <f>SUM(H39:H43)</f>
        <v>0</v>
      </c>
      <c r="K44" s="442" t="s">
        <v>265</v>
      </c>
      <c r="L44" s="592" t="e">
        <f>SUM(L39:L43)</f>
        <v>#DIV/0!</v>
      </c>
      <c r="M44" s="450"/>
    </row>
    <row r="45" spans="1:13">
      <c r="A45" s="439"/>
      <c r="B45" s="379"/>
      <c r="C45" s="380"/>
      <c r="D45" s="379"/>
      <c r="E45" s="379"/>
      <c r="F45" s="381"/>
      <c r="G45" s="345"/>
      <c r="H45" s="382"/>
      <c r="I45" s="594"/>
      <c r="J45" s="314"/>
      <c r="K45" s="451"/>
      <c r="L45" s="445"/>
    </row>
    <row r="46" spans="1:13">
      <c r="A46" s="311">
        <v>6</v>
      </c>
      <c r="B46" s="347"/>
      <c r="C46" s="380" t="s">
        <v>318</v>
      </c>
      <c r="D46" s="379"/>
      <c r="E46" s="379"/>
      <c r="F46" s="381"/>
      <c r="G46" s="345"/>
      <c r="H46" s="346"/>
      <c r="I46" s="594"/>
      <c r="J46" s="346"/>
      <c r="K46" s="440"/>
      <c r="L46" s="319"/>
    </row>
    <row r="47" spans="1:13">
      <c r="A47" s="311">
        <v>6.1</v>
      </c>
      <c r="B47" s="347"/>
      <c r="C47" s="281" t="s">
        <v>319</v>
      </c>
      <c r="D47" s="379"/>
      <c r="E47" s="379"/>
      <c r="F47" s="381"/>
      <c r="G47" s="345" t="s">
        <v>265</v>
      </c>
      <c r="H47" s="346">
        <f>SUMIF('Arch requirements'!$S$8:$S$707,'Elemental Analysis'!A47,'Arch requirements'!$X$8:$X$707)</f>
        <v>0</v>
      </c>
      <c r="I47" s="594"/>
      <c r="J47" s="346"/>
      <c r="K47" s="440" t="s">
        <v>265</v>
      </c>
      <c r="L47" s="319">
        <v>0</v>
      </c>
    </row>
    <row r="48" spans="1:13">
      <c r="A48" s="439"/>
      <c r="B48" s="379"/>
      <c r="C48" s="379"/>
      <c r="D48" s="379"/>
      <c r="E48" s="379"/>
      <c r="F48" s="381"/>
      <c r="G48" s="345"/>
      <c r="H48" s="346"/>
      <c r="I48" s="594"/>
      <c r="J48" s="346"/>
      <c r="K48" s="594"/>
      <c r="L48" s="356"/>
    </row>
    <row r="49" spans="1:12" s="419" customFormat="1">
      <c r="A49" s="441"/>
      <c r="B49" s="296"/>
      <c r="C49" s="339" t="s">
        <v>320</v>
      </c>
      <c r="D49" s="338"/>
      <c r="E49" s="338"/>
      <c r="F49" s="299"/>
      <c r="G49" s="342"/>
      <c r="H49" s="343"/>
      <c r="I49" s="442" t="s">
        <v>265</v>
      </c>
      <c r="J49" s="589">
        <f>SUM(H45:H48)</f>
        <v>0</v>
      </c>
      <c r="K49" s="442" t="s">
        <v>265</v>
      </c>
      <c r="L49" s="592">
        <f>SUM(L45:L48)</f>
        <v>0</v>
      </c>
    </row>
    <row r="50" spans="1:12">
      <c r="A50" s="439"/>
      <c r="B50" s="379"/>
      <c r="C50" s="380"/>
      <c r="D50" s="379"/>
      <c r="E50" s="379"/>
      <c r="F50" s="381"/>
      <c r="G50" s="345"/>
      <c r="H50" s="382"/>
      <c r="I50" s="594"/>
      <c r="J50" s="314"/>
      <c r="K50" s="452"/>
      <c r="L50" s="356"/>
    </row>
    <row r="51" spans="1:12">
      <c r="A51" s="311">
        <v>7</v>
      </c>
      <c r="B51" s="593"/>
      <c r="C51" s="347" t="s">
        <v>321</v>
      </c>
      <c r="D51" s="348"/>
      <c r="E51" s="349"/>
      <c r="F51" s="381"/>
      <c r="G51" s="345"/>
      <c r="H51" s="346"/>
      <c r="I51" s="594"/>
      <c r="J51" s="314"/>
      <c r="K51" s="440"/>
      <c r="L51" s="319"/>
    </row>
    <row r="52" spans="1:12">
      <c r="A52" s="311">
        <v>7.1</v>
      </c>
      <c r="B52" s="593"/>
      <c r="C52" s="281" t="s">
        <v>322</v>
      </c>
      <c r="D52" s="348"/>
      <c r="E52" s="349"/>
      <c r="F52" s="381"/>
      <c r="G52" s="345" t="s">
        <v>265</v>
      </c>
      <c r="H52" s="346">
        <f>SUMIF('Arch requirements'!$S$8:$S$707,'Elemental Analysis'!A52,'Arch requirements'!$X$8:$X$707)</f>
        <v>0</v>
      </c>
      <c r="I52" s="594"/>
      <c r="J52" s="314"/>
      <c r="K52" s="440" t="s">
        <v>265</v>
      </c>
      <c r="L52" s="319" t="e">
        <f>H52/L$7</f>
        <v>#DIV/0!</v>
      </c>
    </row>
    <row r="53" spans="1:12">
      <c r="A53" s="439"/>
      <c r="B53" s="379"/>
      <c r="C53" s="379"/>
      <c r="D53" s="379"/>
      <c r="E53" s="379"/>
      <c r="F53" s="381"/>
      <c r="G53" s="345"/>
      <c r="H53" s="346"/>
      <c r="I53" s="594"/>
      <c r="J53" s="314"/>
      <c r="K53" s="594"/>
      <c r="L53" s="356"/>
    </row>
    <row r="54" spans="1:12" s="419" customFormat="1">
      <c r="A54" s="418"/>
      <c r="B54" s="410"/>
      <c r="C54" s="411" t="s">
        <v>323</v>
      </c>
      <c r="D54" s="410"/>
      <c r="E54" s="410"/>
      <c r="F54" s="453"/>
      <c r="G54" s="454"/>
      <c r="H54" s="455"/>
      <c r="I54" s="456" t="s">
        <v>265</v>
      </c>
      <c r="J54" s="414">
        <f>SUM(H50:H53)</f>
        <v>0</v>
      </c>
      <c r="K54" s="456" t="s">
        <v>265</v>
      </c>
      <c r="L54" s="592" t="e">
        <f>SUM(L50:L53)</f>
        <v>#DIV/0!</v>
      </c>
    </row>
    <row r="55" spans="1:12">
      <c r="A55" s="439"/>
      <c r="B55" s="379"/>
      <c r="C55" s="379"/>
      <c r="D55" s="379"/>
      <c r="E55" s="379"/>
      <c r="F55" s="381"/>
      <c r="G55" s="345"/>
      <c r="H55" s="346"/>
      <c r="I55" s="594"/>
      <c r="J55" s="314"/>
      <c r="K55" s="594"/>
      <c r="L55" s="356"/>
    </row>
    <row r="56" spans="1:12" s="419" customFormat="1" ht="15">
      <c r="A56" s="294"/>
      <c r="B56" s="338"/>
      <c r="C56" s="339" t="s">
        <v>324</v>
      </c>
      <c r="D56" s="340"/>
      <c r="E56" s="340"/>
      <c r="F56" s="341"/>
      <c r="G56" s="342"/>
      <c r="H56" s="387"/>
      <c r="I56" s="442" t="s">
        <v>265</v>
      </c>
      <c r="J56" s="589">
        <f>SUM(J14+J26+J33+J38+J44+J49+J54)</f>
        <v>0</v>
      </c>
      <c r="K56" s="591" t="s">
        <v>265</v>
      </c>
      <c r="L56" s="592" t="e">
        <f>SUM(L14+L26+L33+L38+L44+L49+L54)</f>
        <v>#DIV/0!</v>
      </c>
    </row>
    <row r="57" spans="1:12">
      <c r="A57" s="457"/>
      <c r="B57" s="457"/>
      <c r="C57" s="458"/>
      <c r="D57" s="457"/>
      <c r="E57" s="457"/>
      <c r="F57" s="457"/>
      <c r="G57" s="459"/>
      <c r="H57" s="460"/>
      <c r="I57" s="461"/>
      <c r="J57" s="462"/>
      <c r="K57" s="461"/>
      <c r="L57" s="463"/>
    </row>
    <row r="58" spans="1:12" ht="15.75">
      <c r="A58" s="464"/>
      <c r="B58" s="379"/>
      <c r="C58" s="380"/>
      <c r="D58" s="379"/>
      <c r="E58" s="379"/>
      <c r="F58" s="379"/>
      <c r="G58" s="465"/>
      <c r="H58" s="466"/>
      <c r="I58" s="467"/>
      <c r="J58" s="335"/>
      <c r="K58" s="467" t="s">
        <v>325</v>
      </c>
      <c r="L58" s="468"/>
    </row>
    <row r="59" spans="1:12">
      <c r="A59" s="379"/>
      <c r="B59" s="379"/>
      <c r="C59" s="380"/>
      <c r="D59" s="379"/>
      <c r="E59" s="379"/>
      <c r="F59" s="379"/>
      <c r="G59" s="465"/>
      <c r="H59" s="466"/>
      <c r="I59" s="467"/>
      <c r="J59" s="469"/>
      <c r="K59" s="467"/>
      <c r="L59" s="468"/>
    </row>
    <row r="60" spans="1:12">
      <c r="B60" s="593"/>
      <c r="C60" s="347"/>
      <c r="D60" s="348"/>
      <c r="E60" s="349"/>
      <c r="F60" s="379"/>
      <c r="G60" s="709"/>
      <c r="H60" s="709"/>
      <c r="I60" s="710"/>
      <c r="J60" s="710"/>
      <c r="K60" s="710"/>
      <c r="L60" s="710"/>
    </row>
    <row r="61" spans="1:12">
      <c r="B61" s="593"/>
      <c r="C61" s="593"/>
      <c r="D61" s="348"/>
      <c r="E61" s="349"/>
      <c r="F61" s="379"/>
      <c r="G61" s="593"/>
      <c r="H61" s="352"/>
      <c r="I61" s="594"/>
      <c r="J61" s="352"/>
      <c r="K61" s="594"/>
      <c r="L61" s="594"/>
    </row>
    <row r="62" spans="1:12">
      <c r="A62" s="345"/>
      <c r="B62" s="593"/>
      <c r="C62" s="347"/>
      <c r="D62" s="348"/>
      <c r="E62" s="349"/>
      <c r="F62" s="379"/>
      <c r="G62" s="593"/>
      <c r="H62" s="470"/>
      <c r="I62" s="594"/>
      <c r="J62" s="352"/>
      <c r="K62" s="594"/>
      <c r="L62" s="471"/>
    </row>
    <row r="63" spans="1:12">
      <c r="A63" s="345"/>
      <c r="B63" s="379"/>
      <c r="G63" s="345"/>
      <c r="H63" s="431"/>
      <c r="I63" s="432"/>
      <c r="J63" s="352"/>
      <c r="K63" s="440"/>
      <c r="L63" s="440"/>
    </row>
    <row r="64" spans="1:12">
      <c r="A64" s="345"/>
      <c r="B64" s="379"/>
      <c r="G64" s="345"/>
      <c r="H64" s="431"/>
      <c r="I64" s="432"/>
      <c r="J64" s="352"/>
      <c r="K64" s="440"/>
      <c r="L64" s="440"/>
    </row>
    <row r="65" spans="1:12">
      <c r="A65" s="345"/>
      <c r="B65" s="379"/>
      <c r="G65" s="345"/>
      <c r="H65" s="431"/>
      <c r="I65" s="432"/>
      <c r="J65" s="352"/>
      <c r="K65" s="440"/>
      <c r="L65" s="440"/>
    </row>
    <row r="66" spans="1:12">
      <c r="A66" s="345"/>
      <c r="B66" s="379"/>
      <c r="G66" s="345"/>
      <c r="H66" s="431"/>
      <c r="I66" s="432"/>
      <c r="J66" s="352"/>
      <c r="K66" s="440"/>
      <c r="L66" s="440"/>
    </row>
    <row r="67" spans="1:12">
      <c r="A67" s="345"/>
      <c r="B67" s="379"/>
      <c r="G67" s="345"/>
      <c r="H67" s="431"/>
      <c r="I67" s="432"/>
      <c r="J67" s="352"/>
      <c r="K67" s="440"/>
      <c r="L67" s="440"/>
    </row>
    <row r="68" spans="1:12">
      <c r="A68" s="379"/>
      <c r="B68" s="379"/>
      <c r="C68" s="379"/>
      <c r="D68" s="379"/>
      <c r="E68" s="379"/>
      <c r="F68" s="379"/>
      <c r="G68" s="345"/>
      <c r="H68" s="470"/>
      <c r="I68" s="594"/>
      <c r="J68" s="352"/>
      <c r="K68" s="594"/>
      <c r="L68" s="594"/>
    </row>
    <row r="69" spans="1:12">
      <c r="C69" s="308"/>
      <c r="G69" s="282"/>
      <c r="H69" s="472"/>
      <c r="I69" s="432"/>
      <c r="J69" s="292"/>
      <c r="K69" s="432"/>
      <c r="L69" s="594"/>
    </row>
    <row r="70" spans="1:12">
      <c r="C70" s="308"/>
      <c r="H70" s="472"/>
      <c r="I70" s="437"/>
      <c r="J70" s="473"/>
      <c r="K70" s="437"/>
      <c r="L70" s="468"/>
    </row>
    <row r="71" spans="1:12">
      <c r="C71" s="308"/>
      <c r="H71" s="472"/>
      <c r="I71" s="437"/>
      <c r="J71" s="473"/>
      <c r="K71" s="437"/>
      <c r="L71" s="468"/>
    </row>
    <row r="72" spans="1:12">
      <c r="H72" s="472"/>
      <c r="I72" s="437"/>
    </row>
    <row r="73" spans="1:12">
      <c r="I73" s="437"/>
    </row>
    <row r="74" spans="1:12">
      <c r="C74" s="474"/>
      <c r="F74" s="308"/>
      <c r="I74" s="437"/>
      <c r="J74" s="473"/>
    </row>
    <row r="75" spans="1:12">
      <c r="I75" s="437"/>
    </row>
    <row r="76" spans="1:12">
      <c r="C76" s="308"/>
      <c r="I76" s="437"/>
    </row>
    <row r="77" spans="1:12">
      <c r="I77" s="437"/>
    </row>
    <row r="78" spans="1:12">
      <c r="C78" s="308"/>
      <c r="I78" s="437"/>
    </row>
    <row r="79" spans="1:12">
      <c r="C79" s="308"/>
      <c r="I79" s="437"/>
    </row>
    <row r="80" spans="1:12">
      <c r="C80" s="308"/>
      <c r="I80" s="437"/>
    </row>
    <row r="81" spans="3:10">
      <c r="I81" s="437"/>
    </row>
    <row r="82" spans="3:10">
      <c r="C82" s="308"/>
      <c r="D82" s="308"/>
      <c r="E82" s="308"/>
      <c r="F82" s="308"/>
      <c r="I82" s="437"/>
      <c r="J82" s="473"/>
    </row>
    <row r="83" spans="3:10">
      <c r="I83" s="437"/>
    </row>
    <row r="84" spans="3:10">
      <c r="C84" s="308"/>
      <c r="I84" s="437"/>
    </row>
    <row r="85" spans="3:10">
      <c r="C85" s="308"/>
      <c r="I85" s="437"/>
    </row>
    <row r="86" spans="3:10">
      <c r="C86" s="308"/>
      <c r="I86" s="437"/>
    </row>
    <row r="87" spans="3:10">
      <c r="C87" s="308"/>
      <c r="I87" s="437"/>
    </row>
    <row r="88" spans="3:10">
      <c r="C88" s="308"/>
      <c r="I88" s="437"/>
      <c r="J88" s="473"/>
    </row>
    <row r="89" spans="3:10">
      <c r="I89" s="437"/>
    </row>
    <row r="90" spans="3:10">
      <c r="I90" s="437"/>
    </row>
    <row r="91" spans="3:10">
      <c r="C91" s="308"/>
      <c r="I91" s="437"/>
      <c r="J91" s="473"/>
    </row>
    <row r="92" spans="3:10">
      <c r="I92" s="437"/>
    </row>
    <row r="93" spans="3:10">
      <c r="I93" s="437"/>
    </row>
  </sheetData>
  <mergeCells count="6">
    <mergeCell ref="G9:H9"/>
    <mergeCell ref="I9:J9"/>
    <mergeCell ref="K9:L9"/>
    <mergeCell ref="G60:H60"/>
    <mergeCell ref="I60:J60"/>
    <mergeCell ref="K60:L60"/>
  </mergeCells>
  <pageMargins left="0.7" right="0.7" top="0.75" bottom="0.75" header="0.3" footer="0.3"/>
  <pageSetup paperSize="9" scale="82"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249977111117893"/>
    <pageSetUpPr fitToPage="1"/>
  </sheetPr>
  <dimension ref="A1:J107"/>
  <sheetViews>
    <sheetView zoomScale="80" zoomScaleNormal="80" workbookViewId="0">
      <selection activeCell="E11" sqref="E11"/>
    </sheetView>
  </sheetViews>
  <sheetFormatPr defaultColWidth="8.85546875" defaultRowHeight="15"/>
  <cols>
    <col min="1" max="1" width="4.85546875" style="12" customWidth="1"/>
    <col min="2" max="2" width="12.5703125" style="9" customWidth="1"/>
    <col min="3" max="3" width="12.5703125" style="45" customWidth="1"/>
    <col min="4" max="4" width="7" style="13" customWidth="1"/>
    <col min="5" max="8" width="40.7109375" style="8" customWidth="1"/>
    <col min="9" max="9" width="20" style="8" customWidth="1"/>
    <col min="10" max="10" width="4" style="8" customWidth="1"/>
    <col min="11" max="260" width="8.85546875" style="8"/>
    <col min="261" max="261" width="8.7109375" style="8" customWidth="1"/>
    <col min="262" max="265" width="40.7109375" style="8" customWidth="1"/>
    <col min="266" max="516" width="8.85546875" style="8"/>
    <col min="517" max="517" width="8.7109375" style="8" customWidth="1"/>
    <col min="518" max="521" width="40.7109375" style="8" customWidth="1"/>
    <col min="522" max="772" width="8.85546875" style="8"/>
    <col min="773" max="773" width="8.7109375" style="8" customWidth="1"/>
    <col min="774" max="777" width="40.7109375" style="8" customWidth="1"/>
    <col min="778" max="1028" width="8.85546875" style="8"/>
    <col min="1029" max="1029" width="8.7109375" style="8" customWidth="1"/>
    <col min="1030" max="1033" width="40.7109375" style="8" customWidth="1"/>
    <col min="1034" max="1284" width="8.85546875" style="8"/>
    <col min="1285" max="1285" width="8.7109375" style="8" customWidth="1"/>
    <col min="1286" max="1289" width="40.7109375" style="8" customWidth="1"/>
    <col min="1290" max="1540" width="8.85546875" style="8"/>
    <col min="1541" max="1541" width="8.7109375" style="8" customWidth="1"/>
    <col min="1542" max="1545" width="40.7109375" style="8" customWidth="1"/>
    <col min="1546" max="1796" width="8.85546875" style="8"/>
    <col min="1797" max="1797" width="8.7109375" style="8" customWidth="1"/>
    <col min="1798" max="1801" width="40.7109375" style="8" customWidth="1"/>
    <col min="1802" max="2052" width="8.85546875" style="8"/>
    <col min="2053" max="2053" width="8.7109375" style="8" customWidth="1"/>
    <col min="2054" max="2057" width="40.7109375" style="8" customWidth="1"/>
    <col min="2058" max="2308" width="8.85546875" style="8"/>
    <col min="2309" max="2309" width="8.7109375" style="8" customWidth="1"/>
    <col min="2310" max="2313" width="40.7109375" style="8" customWidth="1"/>
    <col min="2314" max="2564" width="8.85546875" style="8"/>
    <col min="2565" max="2565" width="8.7109375" style="8" customWidth="1"/>
    <col min="2566" max="2569" width="40.7109375" style="8" customWidth="1"/>
    <col min="2570" max="2820" width="8.85546875" style="8"/>
    <col min="2821" max="2821" width="8.7109375" style="8" customWidth="1"/>
    <col min="2822" max="2825" width="40.7109375" style="8" customWidth="1"/>
    <col min="2826" max="3076" width="8.85546875" style="8"/>
    <col min="3077" max="3077" width="8.7109375" style="8" customWidth="1"/>
    <col min="3078" max="3081" width="40.7109375" style="8" customWidth="1"/>
    <col min="3082" max="3332" width="8.85546875" style="8"/>
    <col min="3333" max="3333" width="8.7109375" style="8" customWidth="1"/>
    <col min="3334" max="3337" width="40.7109375" style="8" customWidth="1"/>
    <col min="3338" max="3588" width="8.85546875" style="8"/>
    <col min="3589" max="3589" width="8.7109375" style="8" customWidth="1"/>
    <col min="3590" max="3593" width="40.7109375" style="8" customWidth="1"/>
    <col min="3594" max="3844" width="8.85546875" style="8"/>
    <col min="3845" max="3845" width="8.7109375" style="8" customWidth="1"/>
    <col min="3846" max="3849" width="40.7109375" style="8" customWidth="1"/>
    <col min="3850" max="4100" width="8.85546875" style="8"/>
    <col min="4101" max="4101" width="8.7109375" style="8" customWidth="1"/>
    <col min="4102" max="4105" width="40.7109375" style="8" customWidth="1"/>
    <col min="4106" max="4356" width="8.85546875" style="8"/>
    <col min="4357" max="4357" width="8.7109375" style="8" customWidth="1"/>
    <col min="4358" max="4361" width="40.7109375" style="8" customWidth="1"/>
    <col min="4362" max="4612" width="8.85546875" style="8"/>
    <col min="4613" max="4613" width="8.7109375" style="8" customWidth="1"/>
    <col min="4614" max="4617" width="40.7109375" style="8" customWidth="1"/>
    <col min="4618" max="4868" width="8.85546875" style="8"/>
    <col min="4869" max="4869" width="8.7109375" style="8" customWidth="1"/>
    <col min="4870" max="4873" width="40.7109375" style="8" customWidth="1"/>
    <col min="4874" max="5124" width="8.85546875" style="8"/>
    <col min="5125" max="5125" width="8.7109375" style="8" customWidth="1"/>
    <col min="5126" max="5129" width="40.7109375" style="8" customWidth="1"/>
    <col min="5130" max="5380" width="8.85546875" style="8"/>
    <col min="5381" max="5381" width="8.7109375" style="8" customWidth="1"/>
    <col min="5382" max="5385" width="40.7109375" style="8" customWidth="1"/>
    <col min="5386" max="5636" width="8.85546875" style="8"/>
    <col min="5637" max="5637" width="8.7109375" style="8" customWidth="1"/>
    <col min="5638" max="5641" width="40.7109375" style="8" customWidth="1"/>
    <col min="5642" max="5892" width="8.85546875" style="8"/>
    <col min="5893" max="5893" width="8.7109375" style="8" customWidth="1"/>
    <col min="5894" max="5897" width="40.7109375" style="8" customWidth="1"/>
    <col min="5898" max="6148" width="8.85546875" style="8"/>
    <col min="6149" max="6149" width="8.7109375" style="8" customWidth="1"/>
    <col min="6150" max="6153" width="40.7109375" style="8" customWidth="1"/>
    <col min="6154" max="6404" width="8.85546875" style="8"/>
    <col min="6405" max="6405" width="8.7109375" style="8" customWidth="1"/>
    <col min="6406" max="6409" width="40.7109375" style="8" customWidth="1"/>
    <col min="6410" max="6660" width="8.85546875" style="8"/>
    <col min="6661" max="6661" width="8.7109375" style="8" customWidth="1"/>
    <col min="6662" max="6665" width="40.7109375" style="8" customWidth="1"/>
    <col min="6666" max="6916" width="8.85546875" style="8"/>
    <col min="6917" max="6917" width="8.7109375" style="8" customWidth="1"/>
    <col min="6918" max="6921" width="40.7109375" style="8" customWidth="1"/>
    <col min="6922" max="7172" width="8.85546875" style="8"/>
    <col min="7173" max="7173" width="8.7109375" style="8" customWidth="1"/>
    <col min="7174" max="7177" width="40.7109375" style="8" customWidth="1"/>
    <col min="7178" max="7428" width="8.85546875" style="8"/>
    <col min="7429" max="7429" width="8.7109375" style="8" customWidth="1"/>
    <col min="7430" max="7433" width="40.7109375" style="8" customWidth="1"/>
    <col min="7434" max="7684" width="8.85546875" style="8"/>
    <col min="7685" max="7685" width="8.7109375" style="8" customWidth="1"/>
    <col min="7686" max="7689" width="40.7109375" style="8" customWidth="1"/>
    <col min="7690" max="7940" width="8.85546875" style="8"/>
    <col min="7941" max="7941" width="8.7109375" style="8" customWidth="1"/>
    <col min="7942" max="7945" width="40.7109375" style="8" customWidth="1"/>
    <col min="7946" max="8196" width="8.85546875" style="8"/>
    <col min="8197" max="8197" width="8.7109375" style="8" customWidth="1"/>
    <col min="8198" max="8201" width="40.7109375" style="8" customWidth="1"/>
    <col min="8202" max="8452" width="8.85546875" style="8"/>
    <col min="8453" max="8453" width="8.7109375" style="8" customWidth="1"/>
    <col min="8454" max="8457" width="40.7109375" style="8" customWidth="1"/>
    <col min="8458" max="8708" width="8.85546875" style="8"/>
    <col min="8709" max="8709" width="8.7109375" style="8" customWidth="1"/>
    <col min="8710" max="8713" width="40.7109375" style="8" customWidth="1"/>
    <col min="8714" max="8964" width="8.85546875" style="8"/>
    <col min="8965" max="8965" width="8.7109375" style="8" customWidth="1"/>
    <col min="8966" max="8969" width="40.7109375" style="8" customWidth="1"/>
    <col min="8970" max="9220" width="8.85546875" style="8"/>
    <col min="9221" max="9221" width="8.7109375" style="8" customWidth="1"/>
    <col min="9222" max="9225" width="40.7109375" style="8" customWidth="1"/>
    <col min="9226" max="9476" width="8.85546875" style="8"/>
    <col min="9477" max="9477" width="8.7109375" style="8" customWidth="1"/>
    <col min="9478" max="9481" width="40.7109375" style="8" customWidth="1"/>
    <col min="9482" max="9732" width="8.85546875" style="8"/>
    <col min="9733" max="9733" width="8.7109375" style="8" customWidth="1"/>
    <col min="9734" max="9737" width="40.7109375" style="8" customWidth="1"/>
    <col min="9738" max="9988" width="8.85546875" style="8"/>
    <col min="9989" max="9989" width="8.7109375" style="8" customWidth="1"/>
    <col min="9990" max="9993" width="40.7109375" style="8" customWidth="1"/>
    <col min="9994" max="10244" width="8.85546875" style="8"/>
    <col min="10245" max="10245" width="8.7109375" style="8" customWidth="1"/>
    <col min="10246" max="10249" width="40.7109375" style="8" customWidth="1"/>
    <col min="10250" max="10500" width="8.85546875" style="8"/>
    <col min="10501" max="10501" width="8.7109375" style="8" customWidth="1"/>
    <col min="10502" max="10505" width="40.7109375" style="8" customWidth="1"/>
    <col min="10506" max="10756" width="8.85546875" style="8"/>
    <col min="10757" max="10757" width="8.7109375" style="8" customWidth="1"/>
    <col min="10758" max="10761" width="40.7109375" style="8" customWidth="1"/>
    <col min="10762" max="11012" width="8.85546875" style="8"/>
    <col min="11013" max="11013" width="8.7109375" style="8" customWidth="1"/>
    <col min="11014" max="11017" width="40.7109375" style="8" customWidth="1"/>
    <col min="11018" max="11268" width="8.85546875" style="8"/>
    <col min="11269" max="11269" width="8.7109375" style="8" customWidth="1"/>
    <col min="11270" max="11273" width="40.7109375" style="8" customWidth="1"/>
    <col min="11274" max="11524" width="8.85546875" style="8"/>
    <col min="11525" max="11525" width="8.7109375" style="8" customWidth="1"/>
    <col min="11526" max="11529" width="40.7109375" style="8" customWidth="1"/>
    <col min="11530" max="11780" width="8.85546875" style="8"/>
    <col min="11781" max="11781" width="8.7109375" style="8" customWidth="1"/>
    <col min="11782" max="11785" width="40.7109375" style="8" customWidth="1"/>
    <col min="11786" max="12036" width="8.85546875" style="8"/>
    <col min="12037" max="12037" width="8.7109375" style="8" customWidth="1"/>
    <col min="12038" max="12041" width="40.7109375" style="8" customWidth="1"/>
    <col min="12042" max="12292" width="8.85546875" style="8"/>
    <col min="12293" max="12293" width="8.7109375" style="8" customWidth="1"/>
    <col min="12294" max="12297" width="40.7109375" style="8" customWidth="1"/>
    <col min="12298" max="12548" width="8.85546875" style="8"/>
    <col min="12549" max="12549" width="8.7109375" style="8" customWidth="1"/>
    <col min="12550" max="12553" width="40.7109375" style="8" customWidth="1"/>
    <col min="12554" max="12804" width="8.85546875" style="8"/>
    <col min="12805" max="12805" width="8.7109375" style="8" customWidth="1"/>
    <col min="12806" max="12809" width="40.7109375" style="8" customWidth="1"/>
    <col min="12810" max="13060" width="8.85546875" style="8"/>
    <col min="13061" max="13061" width="8.7109375" style="8" customWidth="1"/>
    <col min="13062" max="13065" width="40.7109375" style="8" customWidth="1"/>
    <col min="13066" max="13316" width="8.85546875" style="8"/>
    <col min="13317" max="13317" width="8.7109375" style="8" customWidth="1"/>
    <col min="13318" max="13321" width="40.7109375" style="8" customWidth="1"/>
    <col min="13322" max="13572" width="8.85546875" style="8"/>
    <col min="13573" max="13573" width="8.7109375" style="8" customWidth="1"/>
    <col min="13574" max="13577" width="40.7109375" style="8" customWidth="1"/>
    <col min="13578" max="13828" width="8.85546875" style="8"/>
    <col min="13829" max="13829" width="8.7109375" style="8" customWidth="1"/>
    <col min="13830" max="13833" width="40.7109375" style="8" customWidth="1"/>
    <col min="13834" max="14084" width="8.85546875" style="8"/>
    <col min="14085" max="14085" width="8.7109375" style="8" customWidth="1"/>
    <col min="14086" max="14089" width="40.7109375" style="8" customWidth="1"/>
    <col min="14090" max="14340" width="8.85546875" style="8"/>
    <col min="14341" max="14341" width="8.7109375" style="8" customWidth="1"/>
    <col min="14342" max="14345" width="40.7109375" style="8" customWidth="1"/>
    <col min="14346" max="14596" width="8.85546875" style="8"/>
    <col min="14597" max="14597" width="8.7109375" style="8" customWidth="1"/>
    <col min="14598" max="14601" width="40.7109375" style="8" customWidth="1"/>
    <col min="14602" max="14852" width="8.85546875" style="8"/>
    <col min="14853" max="14853" width="8.7109375" style="8" customWidth="1"/>
    <col min="14854" max="14857" width="40.7109375" style="8" customWidth="1"/>
    <col min="14858" max="15108" width="8.85546875" style="8"/>
    <col min="15109" max="15109" width="8.7109375" style="8" customWidth="1"/>
    <col min="15110" max="15113" width="40.7109375" style="8" customWidth="1"/>
    <col min="15114" max="15364" width="8.85546875" style="8"/>
    <col min="15365" max="15365" width="8.7109375" style="8" customWidth="1"/>
    <col min="15366" max="15369" width="40.7109375" style="8" customWidth="1"/>
    <col min="15370" max="15620" width="8.85546875" style="8"/>
    <col min="15621" max="15621" width="8.7109375" style="8" customWidth="1"/>
    <col min="15622" max="15625" width="40.7109375" style="8" customWidth="1"/>
    <col min="15626" max="15876" width="8.85546875" style="8"/>
    <col min="15877" max="15877" width="8.7109375" style="8" customWidth="1"/>
    <col min="15878" max="15881" width="40.7109375" style="8" customWidth="1"/>
    <col min="15882" max="16132" width="8.85546875" style="8"/>
    <col min="16133" max="16133" width="8.7109375" style="8" customWidth="1"/>
    <col min="16134" max="16137" width="40.7109375" style="8" customWidth="1"/>
    <col min="16138" max="16384" width="8.85546875" style="8"/>
  </cols>
  <sheetData>
    <row r="1" spans="1:10">
      <c r="B1" s="145"/>
      <c r="C1" s="146"/>
      <c r="D1" s="147"/>
      <c r="E1" s="85"/>
      <c r="F1" s="85"/>
      <c r="G1" s="85"/>
      <c r="H1" s="85"/>
      <c r="I1" s="85"/>
      <c r="J1" s="148"/>
    </row>
    <row r="2" spans="1:10" ht="15" customHeight="1">
      <c r="B2" s="149"/>
      <c r="E2" s="237" t="s">
        <v>326</v>
      </c>
      <c r="J2" s="150"/>
    </row>
    <row r="3" spans="1:10">
      <c r="B3" s="149"/>
      <c r="C3" s="225"/>
      <c r="E3" s="43"/>
      <c r="J3" s="150"/>
    </row>
    <row r="4" spans="1:10">
      <c r="B4" s="149"/>
      <c r="C4" s="225"/>
      <c r="E4" s="237" t="s">
        <v>327</v>
      </c>
      <c r="J4" s="150"/>
    </row>
    <row r="5" spans="1:10">
      <c r="B5" s="149"/>
      <c r="C5" s="225"/>
      <c r="J5" s="150"/>
    </row>
    <row r="6" spans="1:10">
      <c r="A6" s="12">
        <v>1</v>
      </c>
      <c r="B6" s="151" t="s">
        <v>328</v>
      </c>
      <c r="C6" s="225"/>
      <c r="D6" s="13" t="s">
        <v>329</v>
      </c>
      <c r="E6" s="238" t="s">
        <v>220</v>
      </c>
      <c r="F6" s="238" t="s">
        <v>170</v>
      </c>
      <c r="G6" s="238" t="s">
        <v>330</v>
      </c>
      <c r="H6" s="238" t="s">
        <v>175</v>
      </c>
      <c r="I6" s="238" t="s">
        <v>245</v>
      </c>
      <c r="J6" s="150"/>
    </row>
    <row r="7" spans="1:10" ht="30">
      <c r="A7" s="12">
        <v>2</v>
      </c>
      <c r="B7" s="151" t="s">
        <v>331</v>
      </c>
      <c r="C7" s="637" t="s">
        <v>332</v>
      </c>
      <c r="D7" s="13" t="s">
        <v>329</v>
      </c>
      <c r="E7" s="638" t="s">
        <v>333</v>
      </c>
      <c r="F7" s="638" t="s">
        <v>334</v>
      </c>
      <c r="G7" s="638" t="s">
        <v>168</v>
      </c>
      <c r="H7" s="638" t="s">
        <v>335</v>
      </c>
      <c r="I7" s="638" t="s">
        <v>336</v>
      </c>
      <c r="J7" s="150"/>
    </row>
    <row r="8" spans="1:10">
      <c r="A8" s="12">
        <v>3</v>
      </c>
      <c r="B8" s="149"/>
      <c r="D8" s="238">
        <v>1</v>
      </c>
      <c r="E8" s="639" t="s">
        <v>337</v>
      </c>
      <c r="J8" s="150"/>
    </row>
    <row r="9" spans="1:10">
      <c r="A9" s="12">
        <v>4</v>
      </c>
      <c r="B9" s="149"/>
      <c r="J9" s="150"/>
    </row>
    <row r="10" spans="1:10">
      <c r="A10" s="12">
        <v>5</v>
      </c>
      <c r="B10" s="149"/>
      <c r="D10" s="152">
        <v>1.1000000000000001</v>
      </c>
      <c r="E10" s="153" t="s">
        <v>338</v>
      </c>
      <c r="J10" s="150"/>
    </row>
    <row r="11" spans="1:10" ht="135" customHeight="1">
      <c r="A11" s="12">
        <v>6</v>
      </c>
      <c r="B11" s="149" t="s">
        <v>339</v>
      </c>
      <c r="C11" s="45" t="s">
        <v>340</v>
      </c>
      <c r="D11" s="13" t="s">
        <v>329</v>
      </c>
      <c r="E11" s="154" t="s">
        <v>341</v>
      </c>
      <c r="F11" s="154" t="s">
        <v>342</v>
      </c>
      <c r="G11" s="154" t="s">
        <v>343</v>
      </c>
      <c r="H11" s="154" t="s">
        <v>344</v>
      </c>
      <c r="I11" s="154" t="s">
        <v>345</v>
      </c>
      <c r="J11" s="150"/>
    </row>
    <row r="12" spans="1:10" ht="15" customHeight="1">
      <c r="A12" s="12">
        <v>7</v>
      </c>
      <c r="B12" s="149"/>
      <c r="D12" s="155"/>
      <c r="F12" s="156"/>
      <c r="G12" s="156"/>
      <c r="H12" s="157"/>
      <c r="I12" s="157"/>
      <c r="J12" s="150"/>
    </row>
    <row r="13" spans="1:10">
      <c r="A13" s="12">
        <v>8</v>
      </c>
      <c r="B13" s="149"/>
      <c r="D13" s="152">
        <v>1.2</v>
      </c>
      <c r="E13" s="158" t="s">
        <v>346</v>
      </c>
      <c r="H13" s="156"/>
      <c r="I13" s="156"/>
      <c r="J13" s="150"/>
    </row>
    <row r="14" spans="1:10" ht="150.75" customHeight="1">
      <c r="A14" s="12">
        <v>9</v>
      </c>
      <c r="B14" s="149" t="s">
        <v>339</v>
      </c>
      <c r="C14" s="45" t="s">
        <v>340</v>
      </c>
      <c r="D14" s="13" t="s">
        <v>329</v>
      </c>
      <c r="E14" s="45" t="s">
        <v>347</v>
      </c>
      <c r="F14" s="45" t="s">
        <v>348</v>
      </c>
      <c r="G14" s="154" t="s">
        <v>349</v>
      </c>
      <c r="H14" s="154" t="s">
        <v>350</v>
      </c>
      <c r="I14" s="154" t="s">
        <v>345</v>
      </c>
      <c r="J14" s="150"/>
    </row>
    <row r="15" spans="1:10">
      <c r="A15" s="12">
        <v>10</v>
      </c>
      <c r="B15" s="149"/>
      <c r="D15" s="155"/>
      <c r="H15" s="154"/>
      <c r="I15" s="154"/>
      <c r="J15" s="150"/>
    </row>
    <row r="16" spans="1:10">
      <c r="A16" s="12">
        <v>11</v>
      </c>
      <c r="B16" s="149"/>
      <c r="D16" s="152">
        <v>1.3</v>
      </c>
      <c r="E16" s="43" t="s">
        <v>351</v>
      </c>
      <c r="J16" s="150"/>
    </row>
    <row r="17" spans="1:10" ht="103.5" customHeight="1">
      <c r="A17" s="12">
        <v>12</v>
      </c>
      <c r="B17" s="149" t="s">
        <v>339</v>
      </c>
      <c r="D17" s="13" t="s">
        <v>329</v>
      </c>
      <c r="E17" s="8" t="s">
        <v>352</v>
      </c>
      <c r="F17" s="8" t="s">
        <v>353</v>
      </c>
      <c r="G17" s="8" t="s">
        <v>354</v>
      </c>
      <c r="H17" s="154" t="s">
        <v>355</v>
      </c>
      <c r="I17" s="154" t="s">
        <v>345</v>
      </c>
      <c r="J17" s="150"/>
    </row>
    <row r="18" spans="1:10">
      <c r="A18" s="12">
        <v>13</v>
      </c>
      <c r="B18" s="149"/>
      <c r="E18" s="156"/>
      <c r="F18" s="156"/>
      <c r="G18" s="156"/>
      <c r="H18" s="154"/>
      <c r="I18" s="154"/>
      <c r="J18" s="150"/>
    </row>
    <row r="19" spans="1:10">
      <c r="A19" s="12">
        <v>14</v>
      </c>
      <c r="B19" s="149"/>
      <c r="D19" s="238">
        <v>2</v>
      </c>
      <c r="E19" s="639" t="s">
        <v>356</v>
      </c>
      <c r="H19" s="156"/>
      <c r="I19" s="156"/>
      <c r="J19" s="150"/>
    </row>
    <row r="20" spans="1:10">
      <c r="A20" s="12">
        <v>15</v>
      </c>
      <c r="B20" s="149"/>
      <c r="J20" s="150"/>
    </row>
    <row r="21" spans="1:10">
      <c r="A21" s="12">
        <v>16</v>
      </c>
      <c r="B21" s="149"/>
      <c r="D21" s="152">
        <v>2.1</v>
      </c>
      <c r="E21" s="159" t="s">
        <v>357</v>
      </c>
      <c r="J21" s="150"/>
    </row>
    <row r="22" spans="1:10" ht="135" customHeight="1">
      <c r="A22" s="12">
        <v>17</v>
      </c>
      <c r="B22" s="149" t="s">
        <v>339</v>
      </c>
      <c r="D22" s="152"/>
      <c r="E22" s="154" t="s">
        <v>358</v>
      </c>
      <c r="F22" s="154" t="s">
        <v>359</v>
      </c>
      <c r="G22" s="154" t="s">
        <v>360</v>
      </c>
      <c r="H22" s="154" t="s">
        <v>361</v>
      </c>
      <c r="I22" s="154" t="s">
        <v>345</v>
      </c>
      <c r="J22" s="150"/>
    </row>
    <row r="23" spans="1:10" ht="15" customHeight="1">
      <c r="A23" s="12">
        <v>18</v>
      </c>
      <c r="B23" s="149"/>
      <c r="H23" s="154"/>
      <c r="I23" s="154"/>
      <c r="J23" s="150"/>
    </row>
    <row r="24" spans="1:10">
      <c r="A24" s="12">
        <v>19</v>
      </c>
      <c r="B24" s="149"/>
      <c r="D24" s="152">
        <v>2.2999999999999998</v>
      </c>
      <c r="E24" s="159" t="s">
        <v>362</v>
      </c>
      <c r="J24" s="150"/>
    </row>
    <row r="25" spans="1:10" ht="135" customHeight="1">
      <c r="A25" s="12">
        <v>20</v>
      </c>
      <c r="B25" s="149" t="s">
        <v>339</v>
      </c>
      <c r="D25" s="152"/>
      <c r="E25" s="8" t="s">
        <v>363</v>
      </c>
      <c r="F25" s="8" t="s">
        <v>364</v>
      </c>
      <c r="G25" s="154" t="s">
        <v>365</v>
      </c>
      <c r="H25" s="154" t="s">
        <v>366</v>
      </c>
      <c r="I25" s="154" t="s">
        <v>345</v>
      </c>
      <c r="J25" s="150"/>
    </row>
    <row r="26" spans="1:10">
      <c r="A26" s="12">
        <v>21</v>
      </c>
      <c r="B26" s="149"/>
      <c r="E26" s="152"/>
      <c r="F26" s="152"/>
      <c r="G26" s="152"/>
      <c r="H26" s="154"/>
      <c r="I26" s="154"/>
      <c r="J26" s="150"/>
    </row>
    <row r="27" spans="1:10">
      <c r="A27" s="12">
        <v>22</v>
      </c>
      <c r="B27" s="149"/>
      <c r="D27" s="152" t="s">
        <v>367</v>
      </c>
      <c r="E27" s="43" t="s">
        <v>368</v>
      </c>
      <c r="H27" s="152"/>
      <c r="I27" s="152"/>
      <c r="J27" s="150"/>
    </row>
    <row r="28" spans="1:10" ht="147.75" customHeight="1">
      <c r="A28" s="12">
        <v>23</v>
      </c>
      <c r="B28" s="149" t="s">
        <v>339</v>
      </c>
      <c r="D28" s="152"/>
      <c r="E28" s="154" t="s">
        <v>369</v>
      </c>
      <c r="F28" s="154" t="s">
        <v>370</v>
      </c>
      <c r="G28" s="154" t="s">
        <v>371</v>
      </c>
      <c r="H28" s="154" t="s">
        <v>372</v>
      </c>
      <c r="I28" s="154" t="s">
        <v>345</v>
      </c>
      <c r="J28" s="150"/>
    </row>
    <row r="29" spans="1:10">
      <c r="A29" s="12">
        <v>24</v>
      </c>
      <c r="B29" s="149"/>
      <c r="H29" s="154"/>
      <c r="I29" s="154"/>
      <c r="J29" s="150"/>
    </row>
    <row r="30" spans="1:10">
      <c r="A30" s="12">
        <v>25</v>
      </c>
      <c r="B30" s="149"/>
      <c r="D30" s="238">
        <v>3</v>
      </c>
      <c r="E30" s="639" t="s">
        <v>373</v>
      </c>
      <c r="J30" s="150"/>
    </row>
    <row r="31" spans="1:10" ht="15" customHeight="1">
      <c r="A31" s="12">
        <v>26</v>
      </c>
      <c r="B31" s="149"/>
      <c r="J31" s="150"/>
    </row>
    <row r="32" spans="1:10">
      <c r="A32" s="12">
        <v>27</v>
      </c>
      <c r="B32" s="149"/>
      <c r="D32" s="152">
        <v>3.1</v>
      </c>
      <c r="E32" s="43" t="s">
        <v>374</v>
      </c>
      <c r="J32" s="150"/>
    </row>
    <row r="33" spans="1:10" ht="135" customHeight="1">
      <c r="A33" s="12">
        <v>28</v>
      </c>
      <c r="B33" s="149" t="s">
        <v>339</v>
      </c>
      <c r="D33" s="152"/>
      <c r="E33" s="8" t="s">
        <v>375</v>
      </c>
      <c r="F33" s="8" t="s">
        <v>376</v>
      </c>
      <c r="G33" s="154" t="s">
        <v>377</v>
      </c>
      <c r="H33" s="154" t="s">
        <v>378</v>
      </c>
      <c r="I33" s="154" t="s">
        <v>345</v>
      </c>
      <c r="J33" s="150"/>
    </row>
    <row r="34" spans="1:10">
      <c r="A34" s="12">
        <v>29</v>
      </c>
      <c r="B34" s="149"/>
      <c r="H34" s="154"/>
      <c r="I34" s="154"/>
      <c r="J34" s="150"/>
    </row>
    <row r="35" spans="1:10">
      <c r="A35" s="12">
        <v>30</v>
      </c>
      <c r="B35" s="149"/>
      <c r="D35" s="238">
        <v>4</v>
      </c>
      <c r="E35" s="639" t="s">
        <v>379</v>
      </c>
      <c r="J35" s="150"/>
    </row>
    <row r="36" spans="1:10">
      <c r="A36" s="12">
        <v>31</v>
      </c>
      <c r="B36" s="149"/>
      <c r="J36" s="150"/>
    </row>
    <row r="37" spans="1:10" ht="15" customHeight="1">
      <c r="A37" s="12">
        <v>32</v>
      </c>
      <c r="B37" s="149"/>
      <c r="D37" s="152" t="s">
        <v>380</v>
      </c>
      <c r="E37" s="43" t="s">
        <v>381</v>
      </c>
      <c r="J37" s="150"/>
    </row>
    <row r="38" spans="1:10" ht="160.5" customHeight="1">
      <c r="A38" s="12">
        <v>33</v>
      </c>
      <c r="B38" s="149" t="s">
        <v>339</v>
      </c>
      <c r="D38" s="152"/>
      <c r="E38" s="154" t="s">
        <v>382</v>
      </c>
      <c r="F38" s="154" t="s">
        <v>383</v>
      </c>
      <c r="G38" s="154" t="s">
        <v>384</v>
      </c>
      <c r="H38" s="154" t="s">
        <v>385</v>
      </c>
      <c r="I38" s="154" t="s">
        <v>345</v>
      </c>
      <c r="J38" s="150"/>
    </row>
    <row r="39" spans="1:10">
      <c r="A39" s="12">
        <v>34</v>
      </c>
      <c r="B39" s="149"/>
      <c r="H39" s="154"/>
      <c r="I39" s="154"/>
      <c r="J39" s="150"/>
    </row>
    <row r="40" spans="1:10">
      <c r="A40" s="12">
        <v>35</v>
      </c>
      <c r="B40" s="149"/>
      <c r="D40" s="152" t="s">
        <v>386</v>
      </c>
      <c r="E40" s="43" t="s">
        <v>387</v>
      </c>
      <c r="J40" s="150"/>
    </row>
    <row r="41" spans="1:10" ht="149.25" customHeight="1">
      <c r="A41" s="12">
        <v>36</v>
      </c>
      <c r="B41" s="149" t="s">
        <v>339</v>
      </c>
      <c r="D41" s="152"/>
      <c r="E41" s="8" t="s">
        <v>388</v>
      </c>
      <c r="F41" s="8" t="s">
        <v>389</v>
      </c>
      <c r="G41" s="154" t="s">
        <v>390</v>
      </c>
      <c r="H41" s="154" t="s">
        <v>391</v>
      </c>
      <c r="I41" s="154" t="s">
        <v>345</v>
      </c>
      <c r="J41" s="150"/>
    </row>
    <row r="42" spans="1:10">
      <c r="A42" s="12">
        <v>37</v>
      </c>
      <c r="B42" s="149"/>
      <c r="H42" s="154"/>
      <c r="I42" s="154"/>
      <c r="J42" s="150"/>
    </row>
    <row r="43" spans="1:10">
      <c r="A43" s="12">
        <v>38</v>
      </c>
      <c r="B43" s="149"/>
      <c r="D43" s="152">
        <v>4.4000000000000004</v>
      </c>
      <c r="E43" s="43" t="s">
        <v>392</v>
      </c>
      <c r="J43" s="150"/>
    </row>
    <row r="44" spans="1:10" ht="179.25" customHeight="1">
      <c r="A44" s="12">
        <v>39</v>
      </c>
      <c r="B44" s="149" t="s">
        <v>339</v>
      </c>
      <c r="D44" s="152"/>
      <c r="E44" s="8" t="s">
        <v>393</v>
      </c>
      <c r="F44" s="8" t="s">
        <v>394</v>
      </c>
      <c r="G44" s="154" t="s">
        <v>395</v>
      </c>
      <c r="H44" s="154" t="s">
        <v>396</v>
      </c>
      <c r="I44" s="154" t="s">
        <v>345</v>
      </c>
      <c r="J44" s="150"/>
    </row>
    <row r="45" spans="1:10">
      <c r="A45" s="12">
        <v>40</v>
      </c>
      <c r="B45" s="149"/>
      <c r="H45" s="154"/>
      <c r="I45" s="154"/>
      <c r="J45" s="150"/>
    </row>
    <row r="46" spans="1:10">
      <c r="A46" s="12">
        <v>41</v>
      </c>
      <c r="B46" s="149"/>
      <c r="D46" s="238">
        <v>5</v>
      </c>
      <c r="E46" s="639" t="s">
        <v>397</v>
      </c>
      <c r="J46" s="150"/>
    </row>
    <row r="47" spans="1:10">
      <c r="A47" s="12">
        <v>42</v>
      </c>
      <c r="B47" s="149"/>
      <c r="J47" s="150"/>
    </row>
    <row r="48" spans="1:10">
      <c r="A48" s="12">
        <v>43</v>
      </c>
      <c r="B48" s="149"/>
      <c r="D48" s="152">
        <v>5.0999999999999996</v>
      </c>
      <c r="E48" s="159" t="s">
        <v>398</v>
      </c>
      <c r="J48" s="150"/>
    </row>
    <row r="49" spans="1:10" ht="159" customHeight="1">
      <c r="A49" s="12">
        <v>44</v>
      </c>
      <c r="B49" s="149" t="s">
        <v>339</v>
      </c>
      <c r="D49" s="152"/>
      <c r="E49" s="154" t="s">
        <v>399</v>
      </c>
      <c r="F49" s="154" t="s">
        <v>400</v>
      </c>
      <c r="G49" s="154" t="s">
        <v>401</v>
      </c>
      <c r="H49" s="154" t="s">
        <v>402</v>
      </c>
      <c r="I49" s="154" t="s">
        <v>345</v>
      </c>
      <c r="J49" s="150"/>
    </row>
    <row r="50" spans="1:10">
      <c r="A50" s="12">
        <v>45</v>
      </c>
      <c r="B50" s="149"/>
      <c r="H50" s="154"/>
      <c r="I50" s="154"/>
      <c r="J50" s="150"/>
    </row>
    <row r="51" spans="1:10">
      <c r="A51" s="12">
        <v>46</v>
      </c>
      <c r="B51" s="149"/>
      <c r="D51" s="152">
        <v>5.3</v>
      </c>
      <c r="E51" s="9" t="s">
        <v>403</v>
      </c>
      <c r="F51" s="152"/>
      <c r="G51" s="152"/>
      <c r="J51" s="150"/>
    </row>
    <row r="52" spans="1:10" ht="150.75" customHeight="1">
      <c r="A52" s="12">
        <v>47</v>
      </c>
      <c r="B52" s="149" t="s">
        <v>339</v>
      </c>
      <c r="D52" s="7"/>
      <c r="E52" s="8" t="s">
        <v>404</v>
      </c>
      <c r="F52" s="8" t="s">
        <v>405</v>
      </c>
      <c r="G52" s="154" t="s">
        <v>406</v>
      </c>
      <c r="H52" s="154" t="s">
        <v>407</v>
      </c>
      <c r="I52" s="154" t="s">
        <v>345</v>
      </c>
      <c r="J52" s="150"/>
    </row>
    <row r="53" spans="1:10">
      <c r="A53" s="12">
        <v>48</v>
      </c>
      <c r="B53" s="149"/>
      <c r="H53" s="154"/>
      <c r="I53" s="154"/>
      <c r="J53" s="150"/>
    </row>
    <row r="54" spans="1:10">
      <c r="A54" s="12">
        <v>49</v>
      </c>
      <c r="B54" s="149"/>
      <c r="D54" s="238">
        <v>9</v>
      </c>
      <c r="E54" s="639" t="s">
        <v>408</v>
      </c>
      <c r="J54" s="150"/>
    </row>
    <row r="55" spans="1:10">
      <c r="A55" s="12">
        <v>50</v>
      </c>
      <c r="B55" s="149"/>
      <c r="D55" s="7"/>
      <c r="J55" s="150"/>
    </row>
    <row r="56" spans="1:10" ht="15" customHeight="1">
      <c r="A56" s="12">
        <v>51</v>
      </c>
      <c r="B56" s="149"/>
      <c r="D56" s="152" t="s">
        <v>409</v>
      </c>
      <c r="E56" s="159" t="s">
        <v>410</v>
      </c>
      <c r="J56" s="150"/>
    </row>
    <row r="57" spans="1:10" ht="135" customHeight="1">
      <c r="A57" s="12">
        <v>52</v>
      </c>
      <c r="B57" s="149" t="s">
        <v>339</v>
      </c>
      <c r="D57" s="152"/>
      <c r="E57" s="45" t="s">
        <v>411</v>
      </c>
      <c r="F57" s="45" t="s">
        <v>412</v>
      </c>
      <c r="G57" s="154" t="s">
        <v>413</v>
      </c>
      <c r="H57" s="45" t="s">
        <v>414</v>
      </c>
      <c r="I57" s="154" t="s">
        <v>345</v>
      </c>
      <c r="J57" s="150"/>
    </row>
    <row r="58" spans="1:10">
      <c r="A58" s="12">
        <v>53</v>
      </c>
      <c r="B58" s="149"/>
      <c r="D58" s="7"/>
      <c r="E58" s="156"/>
      <c r="F58" s="160"/>
      <c r="G58" s="156"/>
      <c r="H58" s="45"/>
      <c r="I58" s="154"/>
      <c r="J58" s="150"/>
    </row>
    <row r="59" spans="1:10">
      <c r="A59" s="12">
        <v>54</v>
      </c>
      <c r="B59" s="149"/>
      <c r="D59" s="238">
        <v>10</v>
      </c>
      <c r="E59" s="639" t="s">
        <v>415</v>
      </c>
      <c r="H59" s="156"/>
      <c r="I59" s="156"/>
      <c r="J59" s="150"/>
    </row>
    <row r="60" spans="1:10">
      <c r="A60" s="12">
        <v>55</v>
      </c>
      <c r="B60" s="149"/>
      <c r="D60" s="7"/>
      <c r="J60" s="150"/>
    </row>
    <row r="61" spans="1:10">
      <c r="A61" s="12">
        <v>56</v>
      </c>
      <c r="B61" s="149"/>
      <c r="D61" s="152">
        <v>10</v>
      </c>
      <c r="E61" s="9" t="s">
        <v>416</v>
      </c>
      <c r="F61" s="152"/>
      <c r="G61" s="152"/>
      <c r="J61" s="150"/>
    </row>
    <row r="62" spans="1:10" ht="165" customHeight="1">
      <c r="A62" s="12">
        <v>57</v>
      </c>
      <c r="B62" s="149" t="s">
        <v>339</v>
      </c>
      <c r="D62" s="152"/>
      <c r="E62" s="8" t="s">
        <v>417</v>
      </c>
      <c r="F62" s="8" t="s">
        <v>418</v>
      </c>
      <c r="G62" s="154" t="s">
        <v>419</v>
      </c>
      <c r="H62" s="45" t="s">
        <v>420</v>
      </c>
      <c r="I62" s="154" t="s">
        <v>345</v>
      </c>
      <c r="J62" s="150"/>
    </row>
    <row r="63" spans="1:10">
      <c r="A63" s="12">
        <v>58</v>
      </c>
      <c r="B63" s="149"/>
      <c r="H63" s="45"/>
      <c r="I63" s="154"/>
      <c r="J63" s="150"/>
    </row>
    <row r="64" spans="1:10">
      <c r="A64" s="12">
        <v>59</v>
      </c>
      <c r="B64" s="14"/>
      <c r="C64" s="8"/>
      <c r="D64" s="238">
        <v>11</v>
      </c>
      <c r="E64" s="639" t="s">
        <v>421</v>
      </c>
      <c r="J64" s="150"/>
    </row>
    <row r="65" spans="1:10">
      <c r="A65" s="12">
        <v>60</v>
      </c>
      <c r="B65" s="14"/>
      <c r="C65" s="8"/>
      <c r="D65" s="7"/>
      <c r="J65" s="150"/>
    </row>
    <row r="66" spans="1:10">
      <c r="A66" s="12">
        <v>61</v>
      </c>
      <c r="B66" s="14"/>
      <c r="C66" s="8"/>
      <c r="D66" s="152" t="s">
        <v>422</v>
      </c>
      <c r="E66" s="159" t="s">
        <v>423</v>
      </c>
      <c r="J66" s="150"/>
    </row>
    <row r="67" spans="1:10" ht="135" customHeight="1">
      <c r="A67" s="12">
        <v>62</v>
      </c>
      <c r="B67" s="149" t="s">
        <v>339</v>
      </c>
      <c r="C67" s="9"/>
      <c r="D67" s="7" t="s">
        <v>329</v>
      </c>
      <c r="E67" s="154" t="s">
        <v>424</v>
      </c>
      <c r="F67" s="154" t="s">
        <v>425</v>
      </c>
      <c r="G67" s="154" t="s">
        <v>426</v>
      </c>
      <c r="H67" s="154" t="s">
        <v>427</v>
      </c>
      <c r="I67" s="154" t="s">
        <v>345</v>
      </c>
      <c r="J67" s="150"/>
    </row>
    <row r="68" spans="1:10">
      <c r="B68" s="161"/>
      <c r="C68" s="162"/>
      <c r="D68" s="163"/>
      <c r="E68" s="164"/>
      <c r="F68" s="164"/>
      <c r="G68" s="164"/>
      <c r="H68" s="165"/>
      <c r="I68" s="165"/>
      <c r="J68" s="166"/>
    </row>
    <row r="70" spans="1:10" ht="15" customHeight="1"/>
    <row r="82" ht="24.75" customHeight="1"/>
    <row r="93" ht="15" customHeight="1"/>
    <row r="107" ht="15" customHeight="1"/>
  </sheetData>
  <sheetProtection algorithmName="SHA-512" hashValue="UzcrT4ZzYkfq4FvRLzE1p5pKZht38IeQVa6LRf/+gz5FSv3YnWRq5QUcqxG0bO2mlVt3geG736N/Ctva7xOBTA==" saltValue="0EQWnD6YBAsQrWaiDj/mtg==" spinCount="100000" sheet="1" objects="1" scenarios="1"/>
  <printOptions horizontalCentered="1"/>
  <pageMargins left="0.70866141732283472" right="0.70866141732283472" top="0.74803149606299213" bottom="0.74803149606299213" header="0.31496062992125984" footer="0.31496062992125984"/>
  <pageSetup paperSize="8" scale="93" fitToHeight="0" orientation="landscape" r:id="rId1"/>
  <headerFooter>
    <oddFooter>&amp;L&amp;F&amp;R&amp;D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249977111117893"/>
    <pageSetUpPr fitToPage="1"/>
  </sheetPr>
  <dimension ref="A1:J57"/>
  <sheetViews>
    <sheetView zoomScale="80" zoomScaleNormal="80" workbookViewId="0">
      <selection activeCell="C7" sqref="C7"/>
    </sheetView>
  </sheetViews>
  <sheetFormatPr defaultColWidth="8.85546875" defaultRowHeight="15"/>
  <cols>
    <col min="1" max="1" width="4.7109375" style="12" customWidth="1"/>
    <col min="2" max="3" width="12.5703125" style="7" customWidth="1"/>
    <col min="4" max="4" width="7.85546875" style="7" customWidth="1"/>
    <col min="5" max="8" width="40.7109375" style="8" customWidth="1"/>
    <col min="9" max="9" width="21.7109375" style="8" customWidth="1"/>
    <col min="10" max="260" width="9" style="8"/>
    <col min="261" max="261" width="8.7109375" style="8" customWidth="1"/>
    <col min="262" max="265" width="40.7109375" style="8" customWidth="1"/>
    <col min="266" max="516" width="9" style="8"/>
    <col min="517" max="517" width="8.7109375" style="8" customWidth="1"/>
    <col min="518" max="521" width="40.7109375" style="8" customWidth="1"/>
    <col min="522" max="772" width="9" style="8"/>
    <col min="773" max="773" width="8.7109375" style="8" customWidth="1"/>
    <col min="774" max="777" width="40.7109375" style="8" customWidth="1"/>
    <col min="778" max="1028" width="9" style="8"/>
    <col min="1029" max="1029" width="8.7109375" style="8" customWidth="1"/>
    <col min="1030" max="1033" width="40.7109375" style="8" customWidth="1"/>
    <col min="1034" max="1284" width="9" style="8"/>
    <col min="1285" max="1285" width="8.7109375" style="8" customWidth="1"/>
    <col min="1286" max="1289" width="40.7109375" style="8" customWidth="1"/>
    <col min="1290" max="1540" width="9" style="8"/>
    <col min="1541" max="1541" width="8.7109375" style="8" customWidth="1"/>
    <col min="1542" max="1545" width="40.7109375" style="8" customWidth="1"/>
    <col min="1546" max="1796" width="9" style="8"/>
    <col min="1797" max="1797" width="8.7109375" style="8" customWidth="1"/>
    <col min="1798" max="1801" width="40.7109375" style="8" customWidth="1"/>
    <col min="1802" max="2052" width="9" style="8"/>
    <col min="2053" max="2053" width="8.7109375" style="8" customWidth="1"/>
    <col min="2054" max="2057" width="40.7109375" style="8" customWidth="1"/>
    <col min="2058" max="2308" width="9" style="8"/>
    <col min="2309" max="2309" width="8.7109375" style="8" customWidth="1"/>
    <col min="2310" max="2313" width="40.7109375" style="8" customWidth="1"/>
    <col min="2314" max="2564" width="9" style="8"/>
    <col min="2565" max="2565" width="8.7109375" style="8" customWidth="1"/>
    <col min="2566" max="2569" width="40.7109375" style="8" customWidth="1"/>
    <col min="2570" max="2820" width="9" style="8"/>
    <col min="2821" max="2821" width="8.7109375" style="8" customWidth="1"/>
    <col min="2822" max="2825" width="40.7109375" style="8" customWidth="1"/>
    <col min="2826" max="3076" width="9" style="8"/>
    <col min="3077" max="3077" width="8.7109375" style="8" customWidth="1"/>
    <col min="3078" max="3081" width="40.7109375" style="8" customWidth="1"/>
    <col min="3082" max="3332" width="9" style="8"/>
    <col min="3333" max="3333" width="8.7109375" style="8" customWidth="1"/>
    <col min="3334" max="3337" width="40.7109375" style="8" customWidth="1"/>
    <col min="3338" max="3588" width="9" style="8"/>
    <col min="3589" max="3589" width="8.7109375" style="8" customWidth="1"/>
    <col min="3590" max="3593" width="40.7109375" style="8" customWidth="1"/>
    <col min="3594" max="3844" width="9" style="8"/>
    <col min="3845" max="3845" width="8.7109375" style="8" customWidth="1"/>
    <col min="3846" max="3849" width="40.7109375" style="8" customWidth="1"/>
    <col min="3850" max="4100" width="9" style="8"/>
    <col min="4101" max="4101" width="8.7109375" style="8" customWidth="1"/>
    <col min="4102" max="4105" width="40.7109375" style="8" customWidth="1"/>
    <col min="4106" max="4356" width="9" style="8"/>
    <col min="4357" max="4357" width="8.7109375" style="8" customWidth="1"/>
    <col min="4358" max="4361" width="40.7109375" style="8" customWidth="1"/>
    <col min="4362" max="4612" width="9" style="8"/>
    <col min="4613" max="4613" width="8.7109375" style="8" customWidth="1"/>
    <col min="4614" max="4617" width="40.7109375" style="8" customWidth="1"/>
    <col min="4618" max="4868" width="9" style="8"/>
    <col min="4869" max="4869" width="8.7109375" style="8" customWidth="1"/>
    <col min="4870" max="4873" width="40.7109375" style="8" customWidth="1"/>
    <col min="4874" max="5124" width="9" style="8"/>
    <col min="5125" max="5125" width="8.7109375" style="8" customWidth="1"/>
    <col min="5126" max="5129" width="40.7109375" style="8" customWidth="1"/>
    <col min="5130" max="5380" width="9" style="8"/>
    <col min="5381" max="5381" width="8.7109375" style="8" customWidth="1"/>
    <col min="5382" max="5385" width="40.7109375" style="8" customWidth="1"/>
    <col min="5386" max="5636" width="9" style="8"/>
    <col min="5637" max="5637" width="8.7109375" style="8" customWidth="1"/>
    <col min="5638" max="5641" width="40.7109375" style="8" customWidth="1"/>
    <col min="5642" max="5892" width="9" style="8"/>
    <col min="5893" max="5893" width="8.7109375" style="8" customWidth="1"/>
    <col min="5894" max="5897" width="40.7109375" style="8" customWidth="1"/>
    <col min="5898" max="6148" width="9" style="8"/>
    <col min="6149" max="6149" width="8.7109375" style="8" customWidth="1"/>
    <col min="6150" max="6153" width="40.7109375" style="8" customWidth="1"/>
    <col min="6154" max="6404" width="9" style="8"/>
    <col min="6405" max="6405" width="8.7109375" style="8" customWidth="1"/>
    <col min="6406" max="6409" width="40.7109375" style="8" customWidth="1"/>
    <col min="6410" max="6660" width="9" style="8"/>
    <col min="6661" max="6661" width="8.7109375" style="8" customWidth="1"/>
    <col min="6662" max="6665" width="40.7109375" style="8" customWidth="1"/>
    <col min="6666" max="6916" width="9" style="8"/>
    <col min="6917" max="6917" width="8.7109375" style="8" customWidth="1"/>
    <col min="6918" max="6921" width="40.7109375" style="8" customWidth="1"/>
    <col min="6922" max="7172" width="9" style="8"/>
    <col min="7173" max="7173" width="8.7109375" style="8" customWidth="1"/>
    <col min="7174" max="7177" width="40.7109375" style="8" customWidth="1"/>
    <col min="7178" max="7428" width="9" style="8"/>
    <col min="7429" max="7429" width="8.7109375" style="8" customWidth="1"/>
    <col min="7430" max="7433" width="40.7109375" style="8" customWidth="1"/>
    <col min="7434" max="7684" width="9" style="8"/>
    <col min="7685" max="7685" width="8.7109375" style="8" customWidth="1"/>
    <col min="7686" max="7689" width="40.7109375" style="8" customWidth="1"/>
    <col min="7690" max="7940" width="9" style="8"/>
    <col min="7941" max="7941" width="8.7109375" style="8" customWidth="1"/>
    <col min="7942" max="7945" width="40.7109375" style="8" customWidth="1"/>
    <col min="7946" max="8196" width="9" style="8"/>
    <col min="8197" max="8197" width="8.7109375" style="8" customWidth="1"/>
    <col min="8198" max="8201" width="40.7109375" style="8" customWidth="1"/>
    <col min="8202" max="8452" width="9" style="8"/>
    <col min="8453" max="8453" width="8.7109375" style="8" customWidth="1"/>
    <col min="8454" max="8457" width="40.7109375" style="8" customWidth="1"/>
    <col min="8458" max="8708" width="9" style="8"/>
    <col min="8709" max="8709" width="8.7109375" style="8" customWidth="1"/>
    <col min="8710" max="8713" width="40.7109375" style="8" customWidth="1"/>
    <col min="8714" max="8964" width="9" style="8"/>
    <col min="8965" max="8965" width="8.7109375" style="8" customWidth="1"/>
    <col min="8966" max="8969" width="40.7109375" style="8" customWidth="1"/>
    <col min="8970" max="9220" width="9" style="8"/>
    <col min="9221" max="9221" width="8.7109375" style="8" customWidth="1"/>
    <col min="9222" max="9225" width="40.7109375" style="8" customWidth="1"/>
    <col min="9226" max="9476" width="9" style="8"/>
    <col min="9477" max="9477" width="8.7109375" style="8" customWidth="1"/>
    <col min="9478" max="9481" width="40.7109375" style="8" customWidth="1"/>
    <col min="9482" max="9732" width="9" style="8"/>
    <col min="9733" max="9733" width="8.7109375" style="8" customWidth="1"/>
    <col min="9734" max="9737" width="40.7109375" style="8" customWidth="1"/>
    <col min="9738" max="9988" width="9" style="8"/>
    <col min="9989" max="9989" width="8.7109375" style="8" customWidth="1"/>
    <col min="9990" max="9993" width="40.7109375" style="8" customWidth="1"/>
    <col min="9994" max="10244" width="9" style="8"/>
    <col min="10245" max="10245" width="8.7109375" style="8" customWidth="1"/>
    <col min="10246" max="10249" width="40.7109375" style="8" customWidth="1"/>
    <col min="10250" max="10500" width="9" style="8"/>
    <col min="10501" max="10501" width="8.7109375" style="8" customWidth="1"/>
    <col min="10502" max="10505" width="40.7109375" style="8" customWidth="1"/>
    <col min="10506" max="10756" width="9" style="8"/>
    <col min="10757" max="10757" width="8.7109375" style="8" customWidth="1"/>
    <col min="10758" max="10761" width="40.7109375" style="8" customWidth="1"/>
    <col min="10762" max="11012" width="9" style="8"/>
    <col min="11013" max="11013" width="8.7109375" style="8" customWidth="1"/>
    <col min="11014" max="11017" width="40.7109375" style="8" customWidth="1"/>
    <col min="11018" max="11268" width="9" style="8"/>
    <col min="11269" max="11269" width="8.7109375" style="8" customWidth="1"/>
    <col min="11270" max="11273" width="40.7109375" style="8" customWidth="1"/>
    <col min="11274" max="11524" width="9" style="8"/>
    <col min="11525" max="11525" width="8.7109375" style="8" customWidth="1"/>
    <col min="11526" max="11529" width="40.7109375" style="8" customWidth="1"/>
    <col min="11530" max="11780" width="9" style="8"/>
    <col min="11781" max="11781" width="8.7109375" style="8" customWidth="1"/>
    <col min="11782" max="11785" width="40.7109375" style="8" customWidth="1"/>
    <col min="11786" max="12036" width="9" style="8"/>
    <col min="12037" max="12037" width="8.7109375" style="8" customWidth="1"/>
    <col min="12038" max="12041" width="40.7109375" style="8" customWidth="1"/>
    <col min="12042" max="12292" width="9" style="8"/>
    <col min="12293" max="12293" width="8.7109375" style="8" customWidth="1"/>
    <col min="12294" max="12297" width="40.7109375" style="8" customWidth="1"/>
    <col min="12298" max="12548" width="9" style="8"/>
    <col min="12549" max="12549" width="8.7109375" style="8" customWidth="1"/>
    <col min="12550" max="12553" width="40.7109375" style="8" customWidth="1"/>
    <col min="12554" max="12804" width="9" style="8"/>
    <col min="12805" max="12805" width="8.7109375" style="8" customWidth="1"/>
    <col min="12806" max="12809" width="40.7109375" style="8" customWidth="1"/>
    <col min="12810" max="13060" width="9" style="8"/>
    <col min="13061" max="13061" width="8.7109375" style="8" customWidth="1"/>
    <col min="13062" max="13065" width="40.7109375" style="8" customWidth="1"/>
    <col min="13066" max="13316" width="9" style="8"/>
    <col min="13317" max="13317" width="8.7109375" style="8" customWidth="1"/>
    <col min="13318" max="13321" width="40.7109375" style="8" customWidth="1"/>
    <col min="13322" max="13572" width="9" style="8"/>
    <col min="13573" max="13573" width="8.7109375" style="8" customWidth="1"/>
    <col min="13574" max="13577" width="40.7109375" style="8" customWidth="1"/>
    <col min="13578" max="13828" width="9" style="8"/>
    <col min="13829" max="13829" width="8.7109375" style="8" customWidth="1"/>
    <col min="13830" max="13833" width="40.7109375" style="8" customWidth="1"/>
    <col min="13834" max="14084" width="9" style="8"/>
    <col min="14085" max="14085" width="8.7109375" style="8" customWidth="1"/>
    <col min="14086" max="14089" width="40.7109375" style="8" customWidth="1"/>
    <col min="14090" max="14340" width="9" style="8"/>
    <col min="14341" max="14341" width="8.7109375" style="8" customWidth="1"/>
    <col min="14342" max="14345" width="40.7109375" style="8" customWidth="1"/>
    <col min="14346" max="14596" width="9" style="8"/>
    <col min="14597" max="14597" width="8.7109375" style="8" customWidth="1"/>
    <col min="14598" max="14601" width="40.7109375" style="8" customWidth="1"/>
    <col min="14602" max="14852" width="9" style="8"/>
    <col min="14853" max="14853" width="8.7109375" style="8" customWidth="1"/>
    <col min="14854" max="14857" width="40.7109375" style="8" customWidth="1"/>
    <col min="14858" max="15108" width="9" style="8"/>
    <col min="15109" max="15109" width="8.7109375" style="8" customWidth="1"/>
    <col min="15110" max="15113" width="40.7109375" style="8" customWidth="1"/>
    <col min="15114" max="15364" width="9" style="8"/>
    <col min="15365" max="15365" width="8.7109375" style="8" customWidth="1"/>
    <col min="15366" max="15369" width="40.7109375" style="8" customWidth="1"/>
    <col min="15370" max="15620" width="9" style="8"/>
    <col min="15621" max="15621" width="8.7109375" style="8" customWidth="1"/>
    <col min="15622" max="15625" width="40.7109375" style="8" customWidth="1"/>
    <col min="15626" max="15876" width="9" style="8"/>
    <col min="15877" max="15877" width="8.7109375" style="8" customWidth="1"/>
    <col min="15878" max="15881" width="40.7109375" style="8" customWidth="1"/>
    <col min="15882" max="16132" width="9" style="8"/>
    <col min="16133" max="16133" width="8.7109375" style="8" customWidth="1"/>
    <col min="16134" max="16137" width="40.7109375" style="8" customWidth="1"/>
    <col min="16138" max="16380" width="9" style="8"/>
    <col min="16381" max="16384" width="9" style="8" customWidth="1"/>
  </cols>
  <sheetData>
    <row r="1" spans="1:10">
      <c r="A1" s="167"/>
      <c r="B1" s="168"/>
      <c r="C1" s="146"/>
      <c r="D1" s="147"/>
      <c r="E1" s="85"/>
      <c r="F1" s="85"/>
      <c r="G1" s="85"/>
      <c r="H1" s="85"/>
      <c r="I1" s="85"/>
      <c r="J1" s="148"/>
    </row>
    <row r="2" spans="1:10" ht="15" customHeight="1">
      <c r="A2" s="169"/>
      <c r="B2" s="9"/>
      <c r="D2" s="13"/>
      <c r="E2" s="237" t="s">
        <v>326</v>
      </c>
      <c r="J2" s="150"/>
    </row>
    <row r="3" spans="1:10">
      <c r="A3" s="169"/>
      <c r="B3" s="9"/>
      <c r="C3" s="225"/>
      <c r="D3" s="13"/>
      <c r="E3" s="43"/>
      <c r="J3" s="150"/>
    </row>
    <row r="4" spans="1:10">
      <c r="A4" s="169"/>
      <c r="B4" s="9"/>
      <c r="C4" s="225"/>
      <c r="D4" s="13"/>
      <c r="E4" s="237" t="s">
        <v>428</v>
      </c>
      <c r="J4" s="150"/>
    </row>
    <row r="5" spans="1:10">
      <c r="A5" s="169"/>
      <c r="B5" s="9"/>
      <c r="C5" s="225"/>
      <c r="D5" s="13"/>
      <c r="J5" s="150"/>
    </row>
    <row r="6" spans="1:10">
      <c r="A6" s="169">
        <v>1</v>
      </c>
      <c r="B6" s="170" t="s">
        <v>328</v>
      </c>
      <c r="C6" s="225"/>
      <c r="D6" s="13" t="s">
        <v>329</v>
      </c>
      <c r="E6" s="238" t="s">
        <v>220</v>
      </c>
      <c r="F6" s="238" t="s">
        <v>170</v>
      </c>
      <c r="G6" s="238" t="s">
        <v>330</v>
      </c>
      <c r="H6" s="238" t="s">
        <v>175</v>
      </c>
      <c r="I6" s="238" t="s">
        <v>245</v>
      </c>
      <c r="J6" s="150"/>
    </row>
    <row r="7" spans="1:10" ht="30">
      <c r="A7" s="169">
        <v>2</v>
      </c>
      <c r="B7" s="170" t="s">
        <v>331</v>
      </c>
      <c r="C7" s="636" t="s">
        <v>332</v>
      </c>
      <c r="D7" s="13" t="s">
        <v>329</v>
      </c>
      <c r="E7" s="638" t="s">
        <v>333</v>
      </c>
      <c r="F7" s="638" t="s">
        <v>334</v>
      </c>
      <c r="G7" s="638" t="s">
        <v>168</v>
      </c>
      <c r="H7" s="638" t="s">
        <v>335</v>
      </c>
      <c r="I7" s="638" t="s">
        <v>336</v>
      </c>
      <c r="J7" s="150"/>
    </row>
    <row r="8" spans="1:10">
      <c r="A8" s="169">
        <v>3</v>
      </c>
      <c r="D8" s="238">
        <v>6</v>
      </c>
      <c r="E8" s="639" t="s">
        <v>429</v>
      </c>
      <c r="J8" s="150"/>
    </row>
    <row r="9" spans="1:10">
      <c r="A9" s="169">
        <v>4</v>
      </c>
      <c r="J9" s="150"/>
    </row>
    <row r="10" spans="1:10">
      <c r="A10" s="169">
        <v>5</v>
      </c>
      <c r="D10" s="152">
        <v>6.1</v>
      </c>
      <c r="E10" s="159" t="s">
        <v>430</v>
      </c>
      <c r="J10" s="150"/>
    </row>
    <row r="11" spans="1:10" ht="208.5" customHeight="1">
      <c r="A11" s="169">
        <v>6</v>
      </c>
      <c r="B11" s="9" t="s">
        <v>339</v>
      </c>
      <c r="C11" s="9"/>
      <c r="D11" s="7" t="s">
        <v>329</v>
      </c>
      <c r="E11" s="8" t="s">
        <v>431</v>
      </c>
      <c r="F11" s="8" t="s">
        <v>432</v>
      </c>
      <c r="G11" s="154" t="s">
        <v>433</v>
      </c>
      <c r="H11" s="154" t="s">
        <v>434</v>
      </c>
      <c r="I11" s="154" t="s">
        <v>345</v>
      </c>
      <c r="J11" s="150"/>
    </row>
    <row r="12" spans="1:10" ht="15" customHeight="1">
      <c r="A12" s="169">
        <v>7</v>
      </c>
      <c r="B12" s="9"/>
      <c r="C12" s="45"/>
      <c r="D12" s="152"/>
      <c r="I12" s="154"/>
      <c r="J12" s="150"/>
    </row>
    <row r="13" spans="1:10">
      <c r="A13" s="169">
        <v>8</v>
      </c>
      <c r="D13" s="238">
        <v>7</v>
      </c>
      <c r="E13" s="639" t="s">
        <v>435</v>
      </c>
      <c r="H13" s="45"/>
      <c r="I13" s="154"/>
      <c r="J13" s="150"/>
    </row>
    <row r="14" spans="1:10">
      <c r="A14" s="169">
        <v>9</v>
      </c>
      <c r="J14" s="150"/>
    </row>
    <row r="15" spans="1:10">
      <c r="A15" s="169">
        <v>10</v>
      </c>
      <c r="D15" s="152">
        <v>7.1</v>
      </c>
      <c r="E15" s="43" t="s">
        <v>436</v>
      </c>
      <c r="J15" s="150"/>
    </row>
    <row r="16" spans="1:10" ht="116.25" customHeight="1">
      <c r="A16" s="169">
        <v>11</v>
      </c>
      <c r="B16" s="9" t="s">
        <v>339</v>
      </c>
      <c r="C16" s="9"/>
      <c r="D16" s="7" t="s">
        <v>329</v>
      </c>
      <c r="E16" s="154" t="s">
        <v>437</v>
      </c>
      <c r="F16" s="154" t="s">
        <v>438</v>
      </c>
      <c r="G16" s="154" t="s">
        <v>439</v>
      </c>
      <c r="H16" s="154" t="s">
        <v>440</v>
      </c>
      <c r="I16" s="154" t="s">
        <v>345</v>
      </c>
      <c r="J16" s="150"/>
    </row>
    <row r="17" spans="1:10">
      <c r="A17" s="169">
        <v>12</v>
      </c>
      <c r="E17" s="156"/>
      <c r="F17" s="156"/>
      <c r="G17" s="156"/>
      <c r="H17" s="154"/>
      <c r="I17" s="154"/>
      <c r="J17" s="150"/>
    </row>
    <row r="18" spans="1:10">
      <c r="A18" s="169">
        <v>13</v>
      </c>
      <c r="D18" s="152">
        <v>7.2</v>
      </c>
      <c r="E18" s="159" t="s">
        <v>441</v>
      </c>
      <c r="H18" s="156"/>
      <c r="I18" s="156"/>
      <c r="J18" s="150"/>
    </row>
    <row r="19" spans="1:10" ht="200.65" customHeight="1">
      <c r="A19" s="169">
        <v>14</v>
      </c>
      <c r="B19" s="9" t="s">
        <v>339</v>
      </c>
      <c r="C19" s="9"/>
      <c r="D19" s="7" t="s">
        <v>329</v>
      </c>
      <c r="E19" s="8" t="s">
        <v>442</v>
      </c>
      <c r="F19" s="8" t="s">
        <v>443</v>
      </c>
      <c r="G19" s="154" t="s">
        <v>444</v>
      </c>
      <c r="H19" s="154" t="s">
        <v>445</v>
      </c>
      <c r="I19" s="154" t="s">
        <v>345</v>
      </c>
      <c r="J19" s="150"/>
    </row>
    <row r="20" spans="1:10" ht="14.25" customHeight="1">
      <c r="A20" s="169">
        <v>15</v>
      </c>
      <c r="B20" s="9"/>
      <c r="C20" s="9"/>
      <c r="D20" s="7" t="s">
        <v>329</v>
      </c>
      <c r="H20" s="154"/>
      <c r="I20" s="154"/>
      <c r="J20" s="150"/>
    </row>
    <row r="21" spans="1:10">
      <c r="A21" s="169">
        <v>16</v>
      </c>
      <c r="B21" s="8"/>
      <c r="C21" s="8"/>
      <c r="D21" s="152">
        <v>7.3</v>
      </c>
      <c r="E21" s="159" t="s">
        <v>446</v>
      </c>
      <c r="H21" s="154"/>
      <c r="I21" s="154"/>
      <c r="J21" s="150"/>
    </row>
    <row r="22" spans="1:10" ht="145.5" customHeight="1">
      <c r="A22" s="169">
        <v>17</v>
      </c>
      <c r="B22" s="9" t="s">
        <v>339</v>
      </c>
      <c r="C22" s="9"/>
      <c r="D22" s="7" t="s">
        <v>329</v>
      </c>
      <c r="E22" s="154" t="s">
        <v>447</v>
      </c>
      <c r="F22" s="154" t="s">
        <v>448</v>
      </c>
      <c r="G22" s="154" t="s">
        <v>449</v>
      </c>
      <c r="H22" s="154" t="s">
        <v>450</v>
      </c>
      <c r="I22" s="154" t="s">
        <v>345</v>
      </c>
      <c r="J22" s="150"/>
    </row>
    <row r="23" spans="1:10">
      <c r="A23" s="169">
        <v>18</v>
      </c>
      <c r="F23" s="171"/>
      <c r="H23" s="154"/>
      <c r="I23" s="154"/>
      <c r="J23" s="150"/>
    </row>
    <row r="24" spans="1:10">
      <c r="A24" s="169">
        <v>19</v>
      </c>
      <c r="B24" s="8"/>
      <c r="C24" s="8"/>
      <c r="D24" s="152">
        <v>7.4</v>
      </c>
      <c r="E24" s="43" t="s">
        <v>451</v>
      </c>
      <c r="J24" s="150"/>
    </row>
    <row r="25" spans="1:10" ht="146.65" customHeight="1">
      <c r="A25" s="169">
        <v>20</v>
      </c>
      <c r="B25" s="9" t="s">
        <v>339</v>
      </c>
      <c r="C25" s="9"/>
      <c r="D25" s="7" t="s">
        <v>329</v>
      </c>
      <c r="E25" s="154" t="s">
        <v>452</v>
      </c>
      <c r="F25" s="154" t="s">
        <v>453</v>
      </c>
      <c r="G25" s="154" t="s">
        <v>454</v>
      </c>
      <c r="H25" s="154" t="s">
        <v>455</v>
      </c>
      <c r="I25" s="154" t="s">
        <v>345</v>
      </c>
      <c r="J25" s="150"/>
    </row>
    <row r="26" spans="1:10" ht="14.25" customHeight="1">
      <c r="A26" s="169">
        <v>21</v>
      </c>
      <c r="F26" s="8" t="s">
        <v>456</v>
      </c>
      <c r="H26" s="154"/>
      <c r="I26" s="154"/>
      <c r="J26" s="150"/>
    </row>
    <row r="27" spans="1:10">
      <c r="A27" s="169">
        <v>22</v>
      </c>
      <c r="B27" s="8"/>
      <c r="C27" s="8"/>
      <c r="D27" s="152">
        <v>7.5</v>
      </c>
      <c r="E27" s="158" t="s">
        <v>457</v>
      </c>
      <c r="J27" s="150"/>
    </row>
    <row r="28" spans="1:10" ht="218.1" customHeight="1">
      <c r="A28" s="169">
        <v>23</v>
      </c>
      <c r="B28" s="9" t="s">
        <v>339</v>
      </c>
      <c r="C28" s="9"/>
      <c r="D28" s="7" t="s">
        <v>329</v>
      </c>
      <c r="E28" s="8" t="s">
        <v>458</v>
      </c>
      <c r="F28" s="8" t="s">
        <v>459</v>
      </c>
      <c r="G28" s="154" t="s">
        <v>460</v>
      </c>
      <c r="H28" s="154" t="s">
        <v>461</v>
      </c>
      <c r="I28" s="154" t="s">
        <v>345</v>
      </c>
      <c r="J28" s="150"/>
    </row>
    <row r="29" spans="1:10">
      <c r="A29" s="169">
        <v>24</v>
      </c>
      <c r="H29" s="154"/>
      <c r="I29" s="154"/>
      <c r="J29" s="150"/>
    </row>
    <row r="30" spans="1:10">
      <c r="A30" s="169">
        <v>25</v>
      </c>
      <c r="D30" s="238">
        <v>8</v>
      </c>
      <c r="E30" s="639" t="s">
        <v>462</v>
      </c>
      <c r="J30" s="150"/>
    </row>
    <row r="31" spans="1:10">
      <c r="A31" s="169">
        <v>26</v>
      </c>
      <c r="J31" s="150"/>
    </row>
    <row r="32" spans="1:10">
      <c r="A32" s="169">
        <v>27</v>
      </c>
      <c r="B32" s="8"/>
      <c r="C32" s="8"/>
      <c r="D32" s="152">
        <v>8.1</v>
      </c>
      <c r="E32" s="159" t="s">
        <v>463</v>
      </c>
      <c r="J32" s="150"/>
    </row>
    <row r="33" spans="1:10" ht="145.5" customHeight="1">
      <c r="A33" s="169">
        <v>28</v>
      </c>
      <c r="B33" s="9" t="s">
        <v>339</v>
      </c>
      <c r="C33" s="9"/>
      <c r="D33" s="7" t="s">
        <v>329</v>
      </c>
      <c r="E33" s="154" t="s">
        <v>464</v>
      </c>
      <c r="F33" s="154" t="s">
        <v>465</v>
      </c>
      <c r="G33" s="154" t="s">
        <v>466</v>
      </c>
      <c r="H33" s="154" t="s">
        <v>467</v>
      </c>
      <c r="I33" s="154" t="s">
        <v>345</v>
      </c>
      <c r="J33" s="150"/>
    </row>
    <row r="34" spans="1:10">
      <c r="A34" s="169">
        <v>29</v>
      </c>
      <c r="H34" s="154"/>
      <c r="I34" s="154"/>
      <c r="J34" s="150"/>
    </row>
    <row r="35" spans="1:10">
      <c r="A35" s="169">
        <v>30</v>
      </c>
      <c r="D35" s="152">
        <v>8.1999999999999993</v>
      </c>
      <c r="E35" s="43" t="s">
        <v>468</v>
      </c>
      <c r="J35" s="150"/>
    </row>
    <row r="36" spans="1:10" ht="206.65" customHeight="1">
      <c r="A36" s="169">
        <v>31</v>
      </c>
      <c r="B36" s="9" t="s">
        <v>339</v>
      </c>
      <c r="C36" s="9"/>
      <c r="D36" s="7" t="s">
        <v>329</v>
      </c>
      <c r="E36" s="8" t="s">
        <v>469</v>
      </c>
      <c r="F36" s="8" t="s">
        <v>470</v>
      </c>
      <c r="G36" s="154" t="s">
        <v>471</v>
      </c>
      <c r="H36" s="154" t="s">
        <v>472</v>
      </c>
      <c r="I36" s="154" t="s">
        <v>345</v>
      </c>
      <c r="J36" s="150"/>
    </row>
    <row r="37" spans="1:10">
      <c r="A37" s="169">
        <v>32</v>
      </c>
      <c r="B37" s="8"/>
      <c r="C37" s="8"/>
      <c r="H37" s="154"/>
      <c r="I37" s="154"/>
      <c r="J37" s="150"/>
    </row>
    <row r="38" spans="1:10">
      <c r="A38" s="169">
        <v>33</v>
      </c>
      <c r="D38" s="152">
        <v>8.3000000000000007</v>
      </c>
      <c r="E38" s="43" t="s">
        <v>473</v>
      </c>
      <c r="J38" s="150"/>
    </row>
    <row r="39" spans="1:10" ht="188.65" customHeight="1">
      <c r="A39" s="169">
        <v>34</v>
      </c>
      <c r="B39" s="9" t="s">
        <v>339</v>
      </c>
      <c r="C39" s="9"/>
      <c r="D39" s="7" t="s">
        <v>329</v>
      </c>
      <c r="E39" s="8" t="s">
        <v>474</v>
      </c>
      <c r="F39" s="8" t="s">
        <v>475</v>
      </c>
      <c r="G39" s="154" t="s">
        <v>476</v>
      </c>
      <c r="H39" s="154" t="s">
        <v>477</v>
      </c>
      <c r="I39" s="154" t="s">
        <v>345</v>
      </c>
      <c r="J39" s="150"/>
    </row>
    <row r="40" spans="1:10">
      <c r="A40" s="169">
        <v>35</v>
      </c>
      <c r="B40" s="8"/>
      <c r="C40" s="8"/>
      <c r="H40" s="154"/>
      <c r="I40" s="154"/>
      <c r="J40" s="150"/>
    </row>
    <row r="41" spans="1:10" ht="13.5" customHeight="1">
      <c r="A41" s="169">
        <v>36</v>
      </c>
      <c r="D41" s="152" t="s">
        <v>478</v>
      </c>
      <c r="E41" s="159" t="s">
        <v>479</v>
      </c>
      <c r="J41" s="150"/>
    </row>
    <row r="42" spans="1:10" ht="200.1" customHeight="1">
      <c r="A42" s="169">
        <v>37</v>
      </c>
      <c r="B42" s="9" t="s">
        <v>339</v>
      </c>
      <c r="C42" s="9"/>
      <c r="D42" s="7" t="s">
        <v>329</v>
      </c>
      <c r="E42" s="154" t="s">
        <v>480</v>
      </c>
      <c r="F42" s="154" t="s">
        <v>481</v>
      </c>
      <c r="G42" s="154" t="s">
        <v>482</v>
      </c>
      <c r="H42" s="154" t="s">
        <v>483</v>
      </c>
      <c r="I42" s="154" t="s">
        <v>345</v>
      </c>
      <c r="J42" s="150"/>
    </row>
    <row r="43" spans="1:10">
      <c r="A43" s="169">
        <v>38</v>
      </c>
      <c r="B43" s="8"/>
      <c r="C43" s="8"/>
      <c r="H43" s="154"/>
      <c r="I43" s="154"/>
      <c r="J43" s="150"/>
    </row>
    <row r="44" spans="1:10">
      <c r="A44" s="169">
        <v>39</v>
      </c>
      <c r="B44" s="8"/>
      <c r="C44" s="8"/>
      <c r="D44" s="152">
        <v>8.6</v>
      </c>
      <c r="E44" s="43" t="s">
        <v>484</v>
      </c>
      <c r="J44" s="150"/>
    </row>
    <row r="45" spans="1:10" ht="125.1" customHeight="1">
      <c r="A45" s="169">
        <v>40</v>
      </c>
      <c r="B45" s="9" t="s">
        <v>339</v>
      </c>
      <c r="C45" s="9"/>
      <c r="D45" s="7" t="s">
        <v>329</v>
      </c>
      <c r="E45" s="154" t="s">
        <v>485</v>
      </c>
      <c r="F45" s="154" t="s">
        <v>486</v>
      </c>
      <c r="G45" s="154" t="s">
        <v>487</v>
      </c>
      <c r="H45" s="154" t="s">
        <v>488</v>
      </c>
      <c r="I45" s="154" t="s">
        <v>345</v>
      </c>
      <c r="J45" s="150"/>
    </row>
    <row r="46" spans="1:10">
      <c r="A46" s="169">
        <v>41</v>
      </c>
      <c r="B46" s="8"/>
      <c r="C46" s="8"/>
      <c r="H46" s="154"/>
      <c r="I46" s="154"/>
      <c r="J46" s="150"/>
    </row>
    <row r="47" spans="1:10">
      <c r="A47" s="169">
        <v>42</v>
      </c>
      <c r="B47" s="8"/>
      <c r="C47" s="8"/>
      <c r="D47" s="238">
        <v>11</v>
      </c>
      <c r="E47" s="639" t="s">
        <v>421</v>
      </c>
      <c r="J47" s="150"/>
    </row>
    <row r="48" spans="1:10">
      <c r="A48" s="169">
        <v>43</v>
      </c>
      <c r="B48" s="8"/>
      <c r="C48" s="8"/>
      <c r="J48" s="150"/>
    </row>
    <row r="49" spans="1:10">
      <c r="A49" s="169">
        <v>44</v>
      </c>
      <c r="B49" s="8"/>
      <c r="C49" s="8"/>
      <c r="D49" s="152">
        <v>11.4</v>
      </c>
      <c r="E49" s="159" t="s">
        <v>489</v>
      </c>
      <c r="J49" s="150"/>
    </row>
    <row r="50" spans="1:10" ht="150" customHeight="1">
      <c r="A50" s="169">
        <v>45</v>
      </c>
      <c r="B50" s="9" t="s">
        <v>339</v>
      </c>
      <c r="C50" s="9"/>
      <c r="D50" s="7" t="s">
        <v>329</v>
      </c>
      <c r="E50" s="154" t="s">
        <v>490</v>
      </c>
      <c r="F50" s="154" t="s">
        <v>491</v>
      </c>
      <c r="G50" s="154" t="s">
        <v>492</v>
      </c>
      <c r="H50" s="154" t="s">
        <v>493</v>
      </c>
      <c r="I50" s="154" t="s">
        <v>345</v>
      </c>
      <c r="J50" s="150"/>
    </row>
    <row r="51" spans="1:10">
      <c r="A51" s="169">
        <v>46</v>
      </c>
      <c r="H51" s="154"/>
      <c r="I51" s="154"/>
      <c r="J51" s="150"/>
    </row>
    <row r="52" spans="1:10">
      <c r="A52" s="169">
        <v>47</v>
      </c>
      <c r="B52" s="8"/>
      <c r="C52" s="8"/>
      <c r="D52" s="152" t="s">
        <v>494</v>
      </c>
      <c r="E52" s="159" t="s">
        <v>495</v>
      </c>
      <c r="F52" s="43" t="s">
        <v>496</v>
      </c>
      <c r="J52" s="150"/>
    </row>
    <row r="53" spans="1:10" ht="141" customHeight="1">
      <c r="A53" s="169">
        <v>48</v>
      </c>
      <c r="B53" s="9" t="s">
        <v>339</v>
      </c>
      <c r="C53" s="9"/>
      <c r="D53" s="7" t="s">
        <v>329</v>
      </c>
      <c r="E53" s="154" t="s">
        <v>497</v>
      </c>
      <c r="F53" s="154" t="s">
        <v>498</v>
      </c>
      <c r="G53" s="154" t="s">
        <v>499</v>
      </c>
      <c r="H53" s="154" t="s">
        <v>500</v>
      </c>
      <c r="I53" s="154" t="s">
        <v>345</v>
      </c>
      <c r="J53" s="150"/>
    </row>
    <row r="54" spans="1:10">
      <c r="A54" s="169">
        <v>49</v>
      </c>
      <c r="B54" s="8"/>
      <c r="C54" s="8"/>
      <c r="H54" s="154"/>
      <c r="I54" s="154"/>
      <c r="J54" s="150"/>
    </row>
    <row r="55" spans="1:10">
      <c r="A55" s="169">
        <v>50</v>
      </c>
      <c r="B55" s="8"/>
      <c r="C55" s="8"/>
      <c r="D55" s="152" t="s">
        <v>501</v>
      </c>
      <c r="E55" s="43" t="s">
        <v>502</v>
      </c>
      <c r="J55" s="150"/>
    </row>
    <row r="56" spans="1:10" ht="122.65" customHeight="1">
      <c r="A56" s="169">
        <v>51</v>
      </c>
      <c r="B56" s="9" t="s">
        <v>339</v>
      </c>
      <c r="C56" s="9"/>
      <c r="D56" s="7" t="s">
        <v>329</v>
      </c>
      <c r="E56" s="154" t="s">
        <v>503</v>
      </c>
      <c r="F56" s="154" t="s">
        <v>504</v>
      </c>
      <c r="G56" s="154" t="s">
        <v>505</v>
      </c>
      <c r="H56" s="154" t="s">
        <v>506</v>
      </c>
      <c r="I56" s="154" t="s">
        <v>345</v>
      </c>
      <c r="J56" s="150"/>
    </row>
    <row r="57" spans="1:10">
      <c r="A57" s="172"/>
      <c r="B57" s="173"/>
      <c r="C57" s="173"/>
      <c r="D57" s="173"/>
      <c r="E57" s="164"/>
      <c r="F57" s="164"/>
      <c r="G57" s="164"/>
      <c r="H57" s="165"/>
      <c r="I57" s="165"/>
      <c r="J57" s="166"/>
    </row>
  </sheetData>
  <sheetProtection algorithmName="SHA-512" hashValue="kFB6isvae9f2QvRrcJgvQsPzy09YRlqzylx+scJXLy82T2wnmVJvC7vL+gN7Zk/ShT+3LBLiihPmuAvEsmuvgw==" saltValue="0Q75lXHj/XycfJNVykfjUg==" spinCount="100000" sheet="1" objects="1" scenarios="1"/>
  <printOptions horizontalCentered="1"/>
  <pageMargins left="0.70866141732283472" right="0.70866141732283472" top="0.74803149606299213" bottom="0.74803149606299213" header="0.31496062992125984" footer="0.31496062992125984"/>
  <pageSetup paperSize="9" scale="68" fitToHeight="0" orientation="landscape" r:id="rId1"/>
  <headerFooter>
    <oddFooter>&amp;L&amp;F&amp;R&amp;D</oddFooter>
  </headerFooter>
  <rowBreaks count="1" manualBreakCount="1">
    <brk id="18" min="3"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16996-A474-4386-838A-597CCB4FED8E}">
  <sheetPr codeName="Sheet18">
    <tabColor theme="0" tint="-0.249977111117893"/>
  </sheetPr>
  <dimension ref="A1:N180"/>
  <sheetViews>
    <sheetView zoomScale="70" zoomScaleNormal="70" workbookViewId="0">
      <selection activeCell="D29" sqref="D29"/>
    </sheetView>
  </sheetViews>
  <sheetFormatPr defaultColWidth="8.85546875" defaultRowHeight="12.75"/>
  <cols>
    <col min="1" max="1" width="9" style="261" customWidth="1"/>
    <col min="2" max="2" width="39.28515625" style="256" customWidth="1"/>
    <col min="3" max="3" width="6.85546875" style="258" customWidth="1"/>
    <col min="4" max="7" width="10.7109375" style="258" customWidth="1"/>
    <col min="8" max="9" width="61" style="257" customWidth="1"/>
    <col min="10" max="10" width="10.7109375" style="257" customWidth="1"/>
    <col min="11" max="11" width="78.7109375" style="257" customWidth="1"/>
    <col min="12" max="12" width="8.85546875" style="257"/>
    <col min="13" max="13" width="86.28515625" style="257" customWidth="1"/>
    <col min="14" max="16384" width="8.85546875" style="257"/>
  </cols>
  <sheetData>
    <row r="1" spans="1:14" ht="21" customHeight="1">
      <c r="A1" s="255" t="s">
        <v>507</v>
      </c>
      <c r="K1" s="259" t="s">
        <v>508</v>
      </c>
      <c r="L1" s="260"/>
      <c r="M1" s="260"/>
      <c r="N1" s="260"/>
    </row>
    <row r="2" spans="1:14" ht="19.5" customHeight="1">
      <c r="K2" s="512" t="s">
        <v>509</v>
      </c>
      <c r="L2" s="262"/>
      <c r="M2" s="262"/>
      <c r="N2" s="262"/>
    </row>
    <row r="3" spans="1:14" ht="19.5" customHeight="1">
      <c r="A3" s="263" t="s">
        <v>510</v>
      </c>
      <c r="B3" s="264"/>
      <c r="C3" s="266"/>
      <c r="D3" s="266"/>
      <c r="E3" s="266"/>
      <c r="F3" s="266"/>
      <c r="G3" s="266"/>
      <c r="H3" s="265"/>
      <c r="I3" s="265"/>
      <c r="K3" s="513" t="s">
        <v>511</v>
      </c>
      <c r="L3" s="262"/>
      <c r="M3" s="262"/>
      <c r="N3" s="262"/>
    </row>
    <row r="4" spans="1:14" ht="19.5" customHeight="1" thickBot="1">
      <c r="K4" s="267" t="s">
        <v>512</v>
      </c>
      <c r="L4" s="262"/>
      <c r="M4" s="262"/>
      <c r="N4" s="262"/>
    </row>
    <row r="5" spans="1:14" s="485" customFormat="1" ht="18" customHeight="1" thickBot="1">
      <c r="A5" s="480" t="s">
        <v>513</v>
      </c>
      <c r="B5" s="481"/>
      <c r="C5" s="482"/>
      <c r="D5" s="711" t="s">
        <v>514</v>
      </c>
      <c r="E5" s="712"/>
      <c r="F5" s="713"/>
      <c r="G5" s="483">
        <v>329</v>
      </c>
      <c r="H5" s="484"/>
      <c r="I5" s="484"/>
      <c r="K5" s="268" t="s">
        <v>515</v>
      </c>
      <c r="L5" s="262"/>
      <c r="M5" s="262"/>
      <c r="N5" s="262"/>
    </row>
    <row r="6" spans="1:14" s="485" customFormat="1" ht="18" customHeight="1" thickBot="1">
      <c r="A6" s="486"/>
      <c r="B6" s="487"/>
      <c r="C6" s="488"/>
      <c r="D6" s="711" t="s">
        <v>516</v>
      </c>
      <c r="E6" s="712"/>
      <c r="F6" s="713"/>
      <c r="G6" s="489">
        <v>1</v>
      </c>
      <c r="K6" s="262"/>
      <c r="L6" s="262"/>
      <c r="M6" s="262"/>
      <c r="N6" s="262"/>
    </row>
    <row r="7" spans="1:14" ht="15.75" customHeight="1" thickBot="1">
      <c r="A7" s="486"/>
      <c r="B7" s="487"/>
      <c r="C7" s="488"/>
      <c r="D7" s="581" t="s">
        <v>335</v>
      </c>
      <c r="E7" s="581" t="s">
        <v>168</v>
      </c>
      <c r="F7" s="581" t="s">
        <v>334</v>
      </c>
      <c r="G7" s="490" t="s">
        <v>333</v>
      </c>
      <c r="H7" s="569" t="s">
        <v>517</v>
      </c>
      <c r="I7" s="572" t="s">
        <v>518</v>
      </c>
      <c r="K7" s="714" t="s">
        <v>519</v>
      </c>
    </row>
    <row r="8" spans="1:14" ht="15" customHeight="1" thickBot="1">
      <c r="A8" s="717" t="s">
        <v>520</v>
      </c>
      <c r="B8" s="719" t="s">
        <v>521</v>
      </c>
      <c r="C8" s="721" t="s">
        <v>139</v>
      </c>
      <c r="D8" s="582" t="s">
        <v>175</v>
      </c>
      <c r="E8" s="582" t="s">
        <v>330</v>
      </c>
      <c r="F8" s="582" t="s">
        <v>170</v>
      </c>
      <c r="G8" s="491" t="s">
        <v>220</v>
      </c>
      <c r="H8" s="570"/>
      <c r="I8" s="573"/>
      <c r="K8" s="715"/>
    </row>
    <row r="9" spans="1:14" ht="15" customHeight="1" thickBot="1">
      <c r="A9" s="718"/>
      <c r="B9" s="720"/>
      <c r="C9" s="722"/>
      <c r="D9" s="582" t="s">
        <v>522</v>
      </c>
      <c r="E9" s="582" t="s">
        <v>522</v>
      </c>
      <c r="F9" s="582" t="s">
        <v>522</v>
      </c>
      <c r="G9" s="491" t="s">
        <v>522</v>
      </c>
      <c r="H9" s="571"/>
      <c r="I9" s="574"/>
      <c r="K9" s="715"/>
    </row>
    <row r="10" spans="1:14" ht="29.25" customHeight="1">
      <c r="A10" s="492"/>
      <c r="B10" s="493"/>
      <c r="C10" s="494"/>
      <c r="D10" s="583"/>
      <c r="E10" s="583"/>
      <c r="F10" s="583"/>
      <c r="G10" s="495"/>
      <c r="H10" s="586" t="s">
        <v>523</v>
      </c>
      <c r="I10" s="496"/>
      <c r="K10" s="715"/>
    </row>
    <row r="11" spans="1:14" ht="14.25" customHeight="1">
      <c r="A11" s="497">
        <v>1</v>
      </c>
      <c r="B11" s="498" t="s">
        <v>337</v>
      </c>
      <c r="C11" s="499"/>
      <c r="D11" s="584"/>
      <c r="E11" s="584"/>
      <c r="F11" s="584"/>
      <c r="G11" s="500"/>
      <c r="H11" s="501"/>
      <c r="I11" s="502"/>
      <c r="K11" s="715"/>
    </row>
    <row r="12" spans="1:14" ht="14.25" customHeight="1">
      <c r="A12" s="497"/>
      <c r="B12" s="503"/>
      <c r="C12" s="499"/>
      <c r="D12" s="584"/>
      <c r="E12" s="584"/>
      <c r="F12" s="584"/>
      <c r="G12" s="500"/>
      <c r="H12" s="501"/>
      <c r="I12" s="502"/>
      <c r="K12" s="715"/>
    </row>
    <row r="13" spans="1:14" ht="14.25" customHeight="1">
      <c r="A13" s="497">
        <v>1.1000000000000001</v>
      </c>
      <c r="B13" s="503" t="s">
        <v>524</v>
      </c>
      <c r="C13" s="499"/>
      <c r="D13" s="584"/>
      <c r="E13" s="584"/>
      <c r="F13" s="584"/>
      <c r="G13" s="500"/>
      <c r="H13" s="501"/>
      <c r="I13" s="502"/>
      <c r="K13" s="715"/>
    </row>
    <row r="14" spans="1:14" ht="14.25" customHeight="1">
      <c r="A14" s="497"/>
      <c r="B14" s="503"/>
      <c r="C14" s="499"/>
      <c r="D14" s="584"/>
      <c r="E14" s="584"/>
      <c r="F14" s="584"/>
      <c r="G14" s="500"/>
      <c r="H14" s="501"/>
      <c r="I14" s="502"/>
      <c r="K14" s="715"/>
    </row>
    <row r="15" spans="1:14" ht="14.25" customHeight="1">
      <c r="A15" s="497" t="s">
        <v>525</v>
      </c>
      <c r="B15" s="503" t="s">
        <v>526</v>
      </c>
      <c r="C15" s="499"/>
      <c r="D15" s="584"/>
      <c r="E15" s="584"/>
      <c r="F15" s="584"/>
      <c r="G15" s="500"/>
      <c r="H15" s="501"/>
      <c r="I15" s="502"/>
      <c r="K15" s="715"/>
    </row>
    <row r="16" spans="1:14" ht="26.25" customHeight="1">
      <c r="A16" s="497" t="s">
        <v>527</v>
      </c>
      <c r="B16" s="503" t="s">
        <v>528</v>
      </c>
      <c r="C16" s="499" t="s">
        <v>340</v>
      </c>
      <c r="D16" s="584"/>
      <c r="E16" s="584"/>
      <c r="F16" s="584"/>
      <c r="G16" s="500"/>
      <c r="H16" s="503" t="s">
        <v>529</v>
      </c>
      <c r="I16" s="502"/>
      <c r="K16" s="715"/>
    </row>
    <row r="17" spans="1:11" ht="26.25" customHeight="1">
      <c r="A17" s="497" t="s">
        <v>530</v>
      </c>
      <c r="B17" s="503" t="s">
        <v>531</v>
      </c>
      <c r="C17" s="499" t="s">
        <v>340</v>
      </c>
      <c r="D17" s="584"/>
      <c r="E17" s="584"/>
      <c r="F17" s="584"/>
      <c r="G17" s="500"/>
      <c r="H17" s="503" t="s">
        <v>532</v>
      </c>
      <c r="I17" s="502"/>
      <c r="K17" s="715"/>
    </row>
    <row r="18" spans="1:11" ht="14.25" customHeight="1">
      <c r="A18" s="497" t="s">
        <v>533</v>
      </c>
      <c r="B18" s="503" t="s">
        <v>534</v>
      </c>
      <c r="C18" s="499"/>
      <c r="D18" s="584"/>
      <c r="E18" s="584"/>
      <c r="F18" s="584"/>
      <c r="G18" s="500"/>
      <c r="H18" s="503" t="s">
        <v>535</v>
      </c>
      <c r="I18" s="515"/>
      <c r="K18" s="715"/>
    </row>
    <row r="19" spans="1:11" ht="26.25" customHeight="1">
      <c r="A19" s="497" t="s">
        <v>536</v>
      </c>
      <c r="B19" s="503" t="s">
        <v>537</v>
      </c>
      <c r="C19" s="499" t="s">
        <v>340</v>
      </c>
      <c r="D19" s="584"/>
      <c r="E19" s="584"/>
      <c r="F19" s="584"/>
      <c r="G19" s="500"/>
      <c r="H19" s="503" t="s">
        <v>538</v>
      </c>
      <c r="I19" s="502"/>
      <c r="K19" s="715"/>
    </row>
    <row r="20" spans="1:11" ht="26.25" customHeight="1" thickBot="1">
      <c r="A20" s="497" t="s">
        <v>539</v>
      </c>
      <c r="B20" s="503" t="s">
        <v>540</v>
      </c>
      <c r="C20" s="499" t="s">
        <v>340</v>
      </c>
      <c r="D20" s="584"/>
      <c r="E20" s="584"/>
      <c r="F20" s="584"/>
      <c r="G20" s="500"/>
      <c r="H20" s="503" t="s">
        <v>541</v>
      </c>
      <c r="I20" s="502"/>
      <c r="K20" s="716"/>
    </row>
    <row r="21" spans="1:11" ht="26.25" customHeight="1">
      <c r="A21" s="497" t="s">
        <v>542</v>
      </c>
      <c r="B21" s="503" t="s">
        <v>543</v>
      </c>
      <c r="C21" s="499"/>
      <c r="D21" s="584"/>
      <c r="E21" s="584"/>
      <c r="F21" s="584"/>
      <c r="G21" s="500"/>
      <c r="H21" s="501" t="s">
        <v>544</v>
      </c>
      <c r="I21" s="502"/>
      <c r="K21" s="504"/>
    </row>
    <row r="22" spans="1:11" ht="26.25" customHeight="1">
      <c r="A22" s="497" t="s">
        <v>545</v>
      </c>
      <c r="B22" s="503" t="s">
        <v>546</v>
      </c>
      <c r="C22" s="499" t="s">
        <v>340</v>
      </c>
      <c r="D22" s="584"/>
      <c r="E22" s="584"/>
      <c r="F22" s="584"/>
      <c r="G22" s="500"/>
      <c r="H22" s="501" t="s">
        <v>544</v>
      </c>
      <c r="I22" s="502"/>
      <c r="K22" s="505"/>
    </row>
    <row r="23" spans="1:11" ht="26.25" customHeight="1">
      <c r="A23" s="497" t="s">
        <v>547</v>
      </c>
      <c r="B23" s="503" t="s">
        <v>548</v>
      </c>
      <c r="C23" s="499" t="s">
        <v>340</v>
      </c>
      <c r="D23" s="584"/>
      <c r="E23" s="584"/>
      <c r="F23" s="584"/>
      <c r="G23" s="500"/>
      <c r="H23" s="501" t="s">
        <v>544</v>
      </c>
      <c r="I23" s="502"/>
      <c r="K23" s="505"/>
    </row>
    <row r="24" spans="1:11" ht="26.25" customHeight="1">
      <c r="A24" s="497" t="s">
        <v>549</v>
      </c>
      <c r="B24" s="503" t="s">
        <v>550</v>
      </c>
      <c r="C24" s="499" t="s">
        <v>340</v>
      </c>
      <c r="D24" s="584"/>
      <c r="E24" s="584"/>
      <c r="F24" s="584"/>
      <c r="G24" s="500"/>
      <c r="H24" s="501" t="s">
        <v>544</v>
      </c>
      <c r="I24" s="502"/>
      <c r="K24" s="505"/>
    </row>
    <row r="25" spans="1:11" ht="14.25" customHeight="1">
      <c r="A25" s="497"/>
      <c r="B25" s="503"/>
      <c r="C25" s="499"/>
      <c r="D25" s="584"/>
      <c r="E25" s="584"/>
      <c r="F25" s="584"/>
      <c r="G25" s="500"/>
      <c r="H25" s="501"/>
      <c r="I25" s="502"/>
      <c r="K25" s="505"/>
    </row>
    <row r="26" spans="1:11" ht="14.25" customHeight="1">
      <c r="A26" s="497" t="s">
        <v>551</v>
      </c>
      <c r="B26" s="503" t="s">
        <v>552</v>
      </c>
      <c r="C26" s="499"/>
      <c r="D26" s="584"/>
      <c r="E26" s="584"/>
      <c r="F26" s="584"/>
      <c r="G26" s="500"/>
      <c r="H26" s="501"/>
      <c r="I26" s="502"/>
      <c r="K26" s="505"/>
    </row>
    <row r="27" spans="1:11" ht="14.25" customHeight="1">
      <c r="A27" s="497"/>
      <c r="B27" s="503"/>
      <c r="C27" s="499"/>
      <c r="D27" s="584"/>
      <c r="E27" s="584"/>
      <c r="F27" s="584"/>
      <c r="G27" s="500"/>
      <c r="H27" s="501"/>
      <c r="I27" s="502"/>
      <c r="K27" s="505"/>
    </row>
    <row r="28" spans="1:11" ht="14.25" customHeight="1">
      <c r="A28" s="497">
        <v>1.2</v>
      </c>
      <c r="B28" s="503" t="s">
        <v>553</v>
      </c>
      <c r="C28" s="499"/>
      <c r="D28" s="584"/>
      <c r="E28" s="584"/>
      <c r="F28" s="584"/>
      <c r="G28" s="500"/>
      <c r="H28" s="501"/>
      <c r="I28" s="502"/>
      <c r="K28" s="505"/>
    </row>
    <row r="29" spans="1:11" ht="14.25" customHeight="1">
      <c r="A29" s="497"/>
      <c r="B29" s="503"/>
      <c r="C29" s="499"/>
      <c r="D29" s="584"/>
      <c r="E29" s="584"/>
      <c r="F29" s="584"/>
      <c r="G29" s="500"/>
      <c r="H29" s="501"/>
      <c r="I29" s="502"/>
      <c r="K29" s="505"/>
    </row>
    <row r="30" spans="1:11">
      <c r="A30" s="497" t="s">
        <v>554</v>
      </c>
      <c r="B30" s="503" t="s">
        <v>555</v>
      </c>
      <c r="C30" s="499"/>
      <c r="D30" s="584"/>
      <c r="E30" s="584"/>
      <c r="F30" s="584"/>
      <c r="G30" s="500"/>
      <c r="H30" s="501"/>
      <c r="I30" s="502"/>
    </row>
    <row r="31" spans="1:11" ht="51">
      <c r="A31" s="497" t="s">
        <v>556</v>
      </c>
      <c r="B31" s="503" t="s">
        <v>557</v>
      </c>
      <c r="C31" s="499" t="s">
        <v>340</v>
      </c>
      <c r="D31" s="584"/>
      <c r="E31" s="584"/>
      <c r="F31" s="584"/>
      <c r="G31" s="500"/>
      <c r="H31" s="501" t="s">
        <v>544</v>
      </c>
      <c r="I31" s="502"/>
    </row>
    <row r="32" spans="1:11" ht="51">
      <c r="A32" s="497" t="s">
        <v>558</v>
      </c>
      <c r="B32" s="503" t="s">
        <v>559</v>
      </c>
      <c r="C32" s="499" t="s">
        <v>340</v>
      </c>
      <c r="D32" s="584"/>
      <c r="E32" s="584"/>
      <c r="F32" s="584"/>
      <c r="G32" s="500"/>
      <c r="H32" s="501" t="s">
        <v>544</v>
      </c>
      <c r="I32" s="502"/>
    </row>
    <row r="33" spans="1:9" ht="76.5">
      <c r="A33" s="497" t="s">
        <v>560</v>
      </c>
      <c r="B33" s="503" t="s">
        <v>561</v>
      </c>
      <c r="C33" s="499" t="s">
        <v>340</v>
      </c>
      <c r="D33" s="584"/>
      <c r="E33" s="584"/>
      <c r="F33" s="584"/>
      <c r="G33" s="500"/>
      <c r="H33" s="501" t="s">
        <v>544</v>
      </c>
      <c r="I33" s="502"/>
    </row>
    <row r="34" spans="1:9">
      <c r="A34" s="497"/>
      <c r="B34" s="503"/>
      <c r="C34" s="499"/>
      <c r="D34" s="584"/>
      <c r="E34" s="584"/>
      <c r="F34" s="584"/>
      <c r="G34" s="500"/>
      <c r="H34" s="501"/>
      <c r="I34" s="502"/>
    </row>
    <row r="35" spans="1:9">
      <c r="A35" s="497" t="s">
        <v>562</v>
      </c>
      <c r="B35" s="503" t="s">
        <v>563</v>
      </c>
      <c r="C35" s="499"/>
      <c r="D35" s="584"/>
      <c r="E35" s="584"/>
      <c r="F35" s="584"/>
      <c r="G35" s="500"/>
      <c r="H35" s="501"/>
      <c r="I35" s="502"/>
    </row>
    <row r="36" spans="1:9" ht="25.5">
      <c r="A36" s="497" t="s">
        <v>564</v>
      </c>
      <c r="B36" s="503" t="s">
        <v>565</v>
      </c>
      <c r="C36" s="499" t="s">
        <v>155</v>
      </c>
      <c r="D36" s="584"/>
      <c r="E36" s="584"/>
      <c r="F36" s="584"/>
      <c r="G36" s="500"/>
      <c r="H36" s="501"/>
      <c r="I36" s="502"/>
    </row>
    <row r="37" spans="1:9" ht="25.5">
      <c r="A37" s="497" t="s">
        <v>566</v>
      </c>
      <c r="B37" s="503" t="s">
        <v>567</v>
      </c>
      <c r="C37" s="499" t="s">
        <v>340</v>
      </c>
      <c r="D37" s="584"/>
      <c r="E37" s="584"/>
      <c r="F37" s="584"/>
      <c r="G37" s="500"/>
      <c r="H37" s="501" t="s">
        <v>568</v>
      </c>
      <c r="I37" s="502"/>
    </row>
    <row r="38" spans="1:9" ht="25.5">
      <c r="A38" s="497" t="s">
        <v>564</v>
      </c>
      <c r="B38" s="503" t="s">
        <v>569</v>
      </c>
      <c r="C38" s="499" t="s">
        <v>155</v>
      </c>
      <c r="D38" s="584"/>
      <c r="E38" s="584"/>
      <c r="F38" s="584"/>
      <c r="G38" s="500"/>
      <c r="H38" s="501"/>
      <c r="I38" s="502"/>
    </row>
    <row r="39" spans="1:9" ht="25.5">
      <c r="A39" s="497" t="s">
        <v>566</v>
      </c>
      <c r="B39" s="503" t="s">
        <v>570</v>
      </c>
      <c r="C39" s="499" t="s">
        <v>340</v>
      </c>
      <c r="D39" s="584"/>
      <c r="E39" s="584"/>
      <c r="F39" s="584"/>
      <c r="G39" s="500"/>
      <c r="H39" s="501"/>
      <c r="I39" s="502"/>
    </row>
    <row r="40" spans="1:9">
      <c r="A40" s="497"/>
      <c r="B40" s="503"/>
      <c r="C40" s="499"/>
      <c r="D40" s="584"/>
      <c r="E40" s="584"/>
      <c r="F40" s="584"/>
      <c r="G40" s="500"/>
      <c r="H40" s="501"/>
      <c r="I40" s="502"/>
    </row>
    <row r="41" spans="1:9">
      <c r="A41" s="497" t="s">
        <v>571</v>
      </c>
      <c r="B41" s="503" t="s">
        <v>572</v>
      </c>
      <c r="C41" s="499"/>
      <c r="D41" s="584"/>
      <c r="E41" s="584"/>
      <c r="F41" s="584"/>
      <c r="G41" s="500"/>
      <c r="H41" s="501"/>
      <c r="I41" s="502"/>
    </row>
    <row r="42" spans="1:9">
      <c r="A42" s="497" t="s">
        <v>573</v>
      </c>
      <c r="B42" s="503" t="s">
        <v>574</v>
      </c>
      <c r="C42" s="499" t="s">
        <v>155</v>
      </c>
      <c r="D42" s="584"/>
      <c r="E42" s="584"/>
      <c r="F42" s="584"/>
      <c r="G42" s="500"/>
      <c r="H42" s="501"/>
      <c r="I42" s="502"/>
    </row>
    <row r="43" spans="1:9">
      <c r="A43" s="497" t="s">
        <v>575</v>
      </c>
      <c r="B43" s="503" t="s">
        <v>576</v>
      </c>
      <c r="C43" s="499" t="s">
        <v>155</v>
      </c>
      <c r="D43" s="584"/>
      <c r="E43" s="584"/>
      <c r="F43" s="584"/>
      <c r="G43" s="500"/>
      <c r="H43" s="501"/>
      <c r="I43" s="502"/>
    </row>
    <row r="44" spans="1:9">
      <c r="A44" s="497" t="s">
        <v>577</v>
      </c>
      <c r="B44" s="503" t="s">
        <v>578</v>
      </c>
      <c r="C44" s="499" t="s">
        <v>340</v>
      </c>
      <c r="D44" s="584"/>
      <c r="E44" s="584"/>
      <c r="F44" s="584"/>
      <c r="G44" s="500"/>
      <c r="H44" s="501" t="s">
        <v>568</v>
      </c>
      <c r="I44" s="502"/>
    </row>
    <row r="45" spans="1:9">
      <c r="A45" s="497" t="s">
        <v>579</v>
      </c>
      <c r="B45" s="503" t="s">
        <v>580</v>
      </c>
      <c r="C45" s="499" t="s">
        <v>155</v>
      </c>
      <c r="D45" s="584"/>
      <c r="E45" s="584"/>
      <c r="F45" s="584"/>
      <c r="G45" s="500"/>
      <c r="H45" s="501"/>
      <c r="I45" s="502"/>
    </row>
    <row r="46" spans="1:9">
      <c r="A46" s="497" t="s">
        <v>581</v>
      </c>
      <c r="B46" s="503" t="s">
        <v>582</v>
      </c>
      <c r="C46" s="499" t="s">
        <v>155</v>
      </c>
      <c r="D46" s="584"/>
      <c r="E46" s="584"/>
      <c r="F46" s="584"/>
      <c r="G46" s="500"/>
      <c r="H46" s="501"/>
      <c r="I46" s="502"/>
    </row>
    <row r="47" spans="1:9">
      <c r="A47" s="497" t="s">
        <v>583</v>
      </c>
      <c r="B47" s="503" t="s">
        <v>584</v>
      </c>
      <c r="C47" s="499" t="s">
        <v>340</v>
      </c>
      <c r="D47" s="584"/>
      <c r="E47" s="584"/>
      <c r="F47" s="584"/>
      <c r="G47" s="500"/>
      <c r="H47" s="501" t="s">
        <v>568</v>
      </c>
      <c r="I47" s="502"/>
    </row>
    <row r="48" spans="1:9">
      <c r="A48" s="497" t="s">
        <v>585</v>
      </c>
      <c r="B48" s="503" t="s">
        <v>586</v>
      </c>
      <c r="C48" s="499" t="s">
        <v>155</v>
      </c>
      <c r="D48" s="584"/>
      <c r="E48" s="584"/>
      <c r="F48" s="584"/>
      <c r="G48" s="500"/>
      <c r="H48" s="501"/>
      <c r="I48" s="502"/>
    </row>
    <row r="49" spans="1:9">
      <c r="A49" s="497" t="s">
        <v>587</v>
      </c>
      <c r="B49" s="503" t="s">
        <v>588</v>
      </c>
      <c r="C49" s="499" t="s">
        <v>155</v>
      </c>
      <c r="D49" s="584"/>
      <c r="E49" s="584"/>
      <c r="F49" s="584"/>
      <c r="G49" s="500"/>
      <c r="H49" s="501"/>
      <c r="I49" s="502"/>
    </row>
    <row r="50" spans="1:9">
      <c r="A50" s="497" t="s">
        <v>589</v>
      </c>
      <c r="B50" s="503" t="s">
        <v>590</v>
      </c>
      <c r="C50" s="499" t="s">
        <v>340</v>
      </c>
      <c r="D50" s="584"/>
      <c r="E50" s="584"/>
      <c r="F50" s="584"/>
      <c r="G50" s="500"/>
      <c r="H50" s="501" t="s">
        <v>568</v>
      </c>
      <c r="I50" s="502"/>
    </row>
    <row r="51" spans="1:9">
      <c r="A51" s="497"/>
      <c r="B51" s="503"/>
      <c r="C51" s="499"/>
      <c r="D51" s="584"/>
      <c r="E51" s="584"/>
      <c r="F51" s="584"/>
      <c r="G51" s="500"/>
      <c r="H51" s="501"/>
      <c r="I51" s="502"/>
    </row>
    <row r="52" spans="1:9">
      <c r="A52" s="497">
        <v>1.3</v>
      </c>
      <c r="B52" s="503" t="s">
        <v>591</v>
      </c>
      <c r="C52" s="499"/>
      <c r="D52" s="584"/>
      <c r="E52" s="584"/>
      <c r="F52" s="584"/>
      <c r="G52" s="500"/>
      <c r="H52" s="501"/>
      <c r="I52" s="502"/>
    </row>
    <row r="53" spans="1:9">
      <c r="A53" s="497"/>
      <c r="B53" s="503"/>
      <c r="C53" s="499"/>
      <c r="D53" s="584"/>
      <c r="E53" s="584"/>
      <c r="F53" s="584"/>
      <c r="G53" s="500"/>
      <c r="H53" s="501"/>
      <c r="I53" s="502"/>
    </row>
    <row r="54" spans="1:9">
      <c r="A54" s="497" t="s">
        <v>592</v>
      </c>
      <c r="B54" s="503" t="s">
        <v>593</v>
      </c>
      <c r="C54" s="499"/>
      <c r="D54" s="584"/>
      <c r="E54" s="584"/>
      <c r="F54" s="584"/>
      <c r="G54" s="500"/>
      <c r="H54" s="501"/>
      <c r="I54" s="502"/>
    </row>
    <row r="55" spans="1:9" ht="25.5">
      <c r="A55" s="497" t="s">
        <v>594</v>
      </c>
      <c r="B55" s="503" t="s">
        <v>595</v>
      </c>
      <c r="C55" s="499" t="s">
        <v>155</v>
      </c>
      <c r="D55" s="584"/>
      <c r="E55" s="584"/>
      <c r="F55" s="584"/>
      <c r="G55" s="500"/>
      <c r="H55" s="501"/>
      <c r="I55" s="502"/>
    </row>
    <row r="56" spans="1:9" ht="25.5">
      <c r="A56" s="497" t="s">
        <v>596</v>
      </c>
      <c r="B56" s="503" t="s">
        <v>597</v>
      </c>
      <c r="C56" s="499" t="s">
        <v>155</v>
      </c>
      <c r="D56" s="584"/>
      <c r="E56" s="584"/>
      <c r="F56" s="584"/>
      <c r="G56" s="500"/>
      <c r="H56" s="501"/>
      <c r="I56" s="502"/>
    </row>
    <row r="57" spans="1:9" ht="25.5">
      <c r="A57" s="497" t="s">
        <v>598</v>
      </c>
      <c r="B57" s="503" t="s">
        <v>599</v>
      </c>
      <c r="C57" s="499" t="s">
        <v>155</v>
      </c>
      <c r="D57" s="584"/>
      <c r="E57" s="584"/>
      <c r="F57" s="584"/>
      <c r="G57" s="500"/>
      <c r="H57" s="501"/>
      <c r="I57" s="502"/>
    </row>
    <row r="58" spans="1:9">
      <c r="A58" s="497"/>
      <c r="B58" s="503"/>
      <c r="C58" s="499"/>
      <c r="D58" s="584"/>
      <c r="E58" s="584"/>
      <c r="F58" s="584"/>
      <c r="G58" s="500"/>
      <c r="H58" s="501"/>
      <c r="I58" s="502"/>
    </row>
    <row r="59" spans="1:9">
      <c r="A59" s="497">
        <v>2</v>
      </c>
      <c r="B59" s="498" t="s">
        <v>356</v>
      </c>
      <c r="C59" s="499"/>
      <c r="D59" s="584"/>
      <c r="E59" s="584"/>
      <c r="F59" s="584"/>
      <c r="G59" s="500"/>
      <c r="H59" s="501"/>
      <c r="I59" s="502"/>
    </row>
    <row r="60" spans="1:9">
      <c r="A60" s="497"/>
      <c r="B60" s="503"/>
      <c r="C60" s="499"/>
      <c r="D60" s="584"/>
      <c r="E60" s="584"/>
      <c r="F60" s="584"/>
      <c r="G60" s="500"/>
      <c r="H60" s="501"/>
      <c r="I60" s="502"/>
    </row>
    <row r="61" spans="1:9">
      <c r="A61" s="497">
        <v>2.2999999999999998</v>
      </c>
      <c r="B61" s="503" t="s">
        <v>600</v>
      </c>
      <c r="C61" s="499"/>
      <c r="D61" s="584"/>
      <c r="E61" s="584"/>
      <c r="F61" s="584"/>
      <c r="G61" s="500"/>
      <c r="H61" s="501"/>
      <c r="I61" s="502"/>
    </row>
    <row r="62" spans="1:9">
      <c r="A62" s="497" t="s">
        <v>601</v>
      </c>
      <c r="B62" s="503" t="s">
        <v>602</v>
      </c>
      <c r="C62" s="499"/>
      <c r="D62" s="584"/>
      <c r="E62" s="584"/>
      <c r="F62" s="584"/>
      <c r="G62" s="500"/>
      <c r="H62" s="501"/>
      <c r="I62" s="502"/>
    </row>
    <row r="63" spans="1:9" ht="38.25">
      <c r="A63" s="497" t="s">
        <v>603</v>
      </c>
      <c r="B63" s="503" t="s">
        <v>604</v>
      </c>
      <c r="C63" s="499" t="s">
        <v>340</v>
      </c>
      <c r="D63" s="584"/>
      <c r="E63" s="584"/>
      <c r="F63" s="584"/>
      <c r="G63" s="500"/>
      <c r="H63" s="501" t="s">
        <v>568</v>
      </c>
      <c r="I63" s="502"/>
    </row>
    <row r="64" spans="1:9" ht="38.25">
      <c r="A64" s="497" t="s">
        <v>605</v>
      </c>
      <c r="B64" s="503" t="s">
        <v>606</v>
      </c>
      <c r="C64" s="499" t="s">
        <v>340</v>
      </c>
      <c r="D64" s="584"/>
      <c r="E64" s="584"/>
      <c r="F64" s="584"/>
      <c r="G64" s="500"/>
      <c r="H64" s="501" t="s">
        <v>568</v>
      </c>
      <c r="I64" s="502"/>
    </row>
    <row r="65" spans="1:9" ht="25.5">
      <c r="A65" s="497" t="s">
        <v>607</v>
      </c>
      <c r="B65" s="503" t="s">
        <v>608</v>
      </c>
      <c r="C65" s="499" t="s">
        <v>340</v>
      </c>
      <c r="D65" s="584"/>
      <c r="E65" s="584"/>
      <c r="F65" s="584"/>
      <c r="G65" s="500"/>
      <c r="H65" s="501" t="s">
        <v>568</v>
      </c>
      <c r="I65" s="502"/>
    </row>
    <row r="66" spans="1:9" ht="25.5">
      <c r="A66" s="497" t="s">
        <v>609</v>
      </c>
      <c r="B66" s="503" t="s">
        <v>610</v>
      </c>
      <c r="C66" s="499" t="s">
        <v>340</v>
      </c>
      <c r="D66" s="584"/>
      <c r="E66" s="584"/>
      <c r="F66" s="584"/>
      <c r="G66" s="500"/>
      <c r="H66" s="501" t="s">
        <v>568</v>
      </c>
      <c r="I66" s="502"/>
    </row>
    <row r="67" spans="1:9" ht="25.5">
      <c r="A67" s="497" t="s">
        <v>611</v>
      </c>
      <c r="B67" s="503" t="s">
        <v>612</v>
      </c>
      <c r="C67" s="499" t="s">
        <v>340</v>
      </c>
      <c r="D67" s="584"/>
      <c r="E67" s="584"/>
      <c r="F67" s="584"/>
      <c r="G67" s="500"/>
      <c r="H67" s="501" t="s">
        <v>568</v>
      </c>
      <c r="I67" s="502"/>
    </row>
    <row r="68" spans="1:9">
      <c r="A68" s="497" t="s">
        <v>613</v>
      </c>
      <c r="B68" s="503" t="s">
        <v>614</v>
      </c>
      <c r="C68" s="499" t="s">
        <v>340</v>
      </c>
      <c r="D68" s="584"/>
      <c r="E68" s="584"/>
      <c r="F68" s="584"/>
      <c r="G68" s="500"/>
      <c r="H68" s="501" t="s">
        <v>568</v>
      </c>
      <c r="I68" s="502"/>
    </row>
    <row r="69" spans="1:9" ht="38.25">
      <c r="A69" s="497" t="s">
        <v>615</v>
      </c>
      <c r="B69" s="503" t="s">
        <v>616</v>
      </c>
      <c r="C69" s="499" t="s">
        <v>340</v>
      </c>
      <c r="D69" s="584"/>
      <c r="E69" s="584"/>
      <c r="F69" s="584"/>
      <c r="G69" s="500"/>
      <c r="H69" s="501" t="s">
        <v>617</v>
      </c>
      <c r="I69" s="502"/>
    </row>
    <row r="70" spans="1:9" ht="25.5">
      <c r="A70" s="497" t="s">
        <v>618</v>
      </c>
      <c r="B70" s="503" t="s">
        <v>619</v>
      </c>
      <c r="C70" s="499" t="s">
        <v>340</v>
      </c>
      <c r="D70" s="584"/>
      <c r="E70" s="584"/>
      <c r="F70" s="584"/>
      <c r="G70" s="500"/>
      <c r="H70" s="501" t="s">
        <v>568</v>
      </c>
      <c r="I70" s="502"/>
    </row>
    <row r="71" spans="1:9">
      <c r="A71" s="497" t="s">
        <v>620</v>
      </c>
      <c r="B71" s="503" t="s">
        <v>621</v>
      </c>
      <c r="C71" s="499"/>
      <c r="D71" s="584"/>
      <c r="E71" s="584"/>
      <c r="F71" s="584"/>
      <c r="G71" s="500"/>
      <c r="H71" s="501"/>
      <c r="I71" s="502"/>
    </row>
    <row r="72" spans="1:9" ht="38.25">
      <c r="A72" s="497" t="s">
        <v>607</v>
      </c>
      <c r="B72" s="503" t="s">
        <v>622</v>
      </c>
      <c r="C72" s="499" t="s">
        <v>340</v>
      </c>
      <c r="D72" s="584"/>
      <c r="E72" s="584"/>
      <c r="F72" s="584"/>
      <c r="G72" s="500"/>
      <c r="H72" s="501" t="s">
        <v>568</v>
      </c>
      <c r="I72" s="502"/>
    </row>
    <row r="73" spans="1:9" ht="25.5">
      <c r="A73" s="497" t="s">
        <v>609</v>
      </c>
      <c r="B73" s="503" t="s">
        <v>623</v>
      </c>
      <c r="C73" s="499" t="s">
        <v>340</v>
      </c>
      <c r="D73" s="584"/>
      <c r="E73" s="584"/>
      <c r="F73" s="584"/>
      <c r="G73" s="500"/>
      <c r="H73" s="501" t="s">
        <v>568</v>
      </c>
      <c r="I73" s="502"/>
    </row>
    <row r="74" spans="1:9" ht="25.5">
      <c r="A74" s="497" t="s">
        <v>611</v>
      </c>
      <c r="B74" s="503" t="s">
        <v>624</v>
      </c>
      <c r="C74" s="499" t="s">
        <v>340</v>
      </c>
      <c r="D74" s="584"/>
      <c r="E74" s="584"/>
      <c r="F74" s="584"/>
      <c r="G74" s="500"/>
      <c r="H74" s="501" t="s">
        <v>568</v>
      </c>
      <c r="I74" s="502"/>
    </row>
    <row r="75" spans="1:9" ht="25.5">
      <c r="A75" s="497" t="s">
        <v>613</v>
      </c>
      <c r="B75" s="503" t="s">
        <v>625</v>
      </c>
      <c r="C75" s="499" t="s">
        <v>340</v>
      </c>
      <c r="D75" s="584"/>
      <c r="E75" s="584"/>
      <c r="F75" s="584"/>
      <c r="G75" s="500"/>
      <c r="H75" s="501" t="s">
        <v>568</v>
      </c>
      <c r="I75" s="502"/>
    </row>
    <row r="76" spans="1:9" ht="38.25">
      <c r="A76" s="497" t="s">
        <v>615</v>
      </c>
      <c r="B76" s="503" t="s">
        <v>626</v>
      </c>
      <c r="C76" s="499" t="s">
        <v>340</v>
      </c>
      <c r="D76" s="584"/>
      <c r="E76" s="584"/>
      <c r="F76" s="584"/>
      <c r="G76" s="500"/>
      <c r="H76" s="501" t="s">
        <v>617</v>
      </c>
      <c r="I76" s="502"/>
    </row>
    <row r="77" spans="1:9">
      <c r="A77" s="497"/>
      <c r="B77" s="503"/>
      <c r="C77" s="499"/>
      <c r="D77" s="584"/>
      <c r="E77" s="584"/>
      <c r="F77" s="584"/>
      <c r="G77" s="500"/>
      <c r="H77" s="501"/>
      <c r="I77" s="502"/>
    </row>
    <row r="78" spans="1:9">
      <c r="A78" s="497">
        <v>3</v>
      </c>
      <c r="B78" s="498" t="s">
        <v>373</v>
      </c>
      <c r="C78" s="499"/>
      <c r="D78" s="584"/>
      <c r="E78" s="584"/>
      <c r="F78" s="584"/>
      <c r="G78" s="500"/>
      <c r="H78" s="501"/>
      <c r="I78" s="502"/>
    </row>
    <row r="79" spans="1:9">
      <c r="A79" s="497"/>
      <c r="B79" s="498"/>
      <c r="C79" s="499"/>
      <c r="D79" s="584"/>
      <c r="E79" s="584"/>
      <c r="F79" s="584"/>
      <c r="G79" s="500"/>
      <c r="H79" s="501"/>
      <c r="I79" s="502"/>
    </row>
    <row r="80" spans="1:9">
      <c r="A80" s="497">
        <v>3.1</v>
      </c>
      <c r="B80" s="503" t="s">
        <v>627</v>
      </c>
      <c r="C80" s="499"/>
      <c r="D80" s="584"/>
      <c r="E80" s="584"/>
      <c r="F80" s="584"/>
      <c r="G80" s="500"/>
      <c r="H80" s="501"/>
      <c r="I80" s="502"/>
    </row>
    <row r="81" spans="1:9">
      <c r="A81" s="497" t="s">
        <v>628</v>
      </c>
      <c r="B81" s="503" t="s">
        <v>629</v>
      </c>
      <c r="C81" s="499"/>
      <c r="D81" s="584"/>
      <c r="E81" s="584"/>
      <c r="F81" s="584"/>
      <c r="G81" s="500"/>
      <c r="H81" s="501"/>
      <c r="I81" s="502"/>
    </row>
    <row r="82" spans="1:9" ht="38.25">
      <c r="A82" s="497" t="s">
        <v>630</v>
      </c>
      <c r="B82" s="503" t="s">
        <v>631</v>
      </c>
      <c r="C82" s="499" t="s">
        <v>340</v>
      </c>
      <c r="D82" s="584"/>
      <c r="E82" s="584"/>
      <c r="F82" s="584"/>
      <c r="G82" s="500"/>
      <c r="H82" s="501" t="s">
        <v>568</v>
      </c>
      <c r="I82" s="502"/>
    </row>
    <row r="83" spans="1:9" ht="25.5">
      <c r="A83" s="497" t="s">
        <v>632</v>
      </c>
      <c r="B83" s="503" t="s">
        <v>633</v>
      </c>
      <c r="C83" s="499" t="s">
        <v>340</v>
      </c>
      <c r="D83" s="584"/>
      <c r="E83" s="584"/>
      <c r="F83" s="584"/>
      <c r="G83" s="500"/>
      <c r="H83" s="501" t="s">
        <v>568</v>
      </c>
      <c r="I83" s="502"/>
    </row>
    <row r="84" spans="1:9" ht="38.25">
      <c r="A84" s="497" t="s">
        <v>634</v>
      </c>
      <c r="B84" s="503" t="s">
        <v>635</v>
      </c>
      <c r="C84" s="499" t="s">
        <v>340</v>
      </c>
      <c r="D84" s="584"/>
      <c r="E84" s="584"/>
      <c r="F84" s="584"/>
      <c r="G84" s="500"/>
      <c r="H84" s="501" t="s">
        <v>568</v>
      </c>
      <c r="I84" s="502"/>
    </row>
    <row r="85" spans="1:9" ht="25.5">
      <c r="A85" s="497" t="s">
        <v>636</v>
      </c>
      <c r="B85" s="503" t="s">
        <v>637</v>
      </c>
      <c r="C85" s="499" t="s">
        <v>340</v>
      </c>
      <c r="D85" s="584"/>
      <c r="E85" s="584"/>
      <c r="F85" s="584"/>
      <c r="G85" s="500"/>
      <c r="H85" s="501" t="s">
        <v>568</v>
      </c>
      <c r="I85" s="502"/>
    </row>
    <row r="86" spans="1:9" ht="38.25">
      <c r="A86" s="497" t="s">
        <v>638</v>
      </c>
      <c r="B86" s="503" t="s">
        <v>639</v>
      </c>
      <c r="C86" s="499" t="s">
        <v>340</v>
      </c>
      <c r="D86" s="584"/>
      <c r="E86" s="584"/>
      <c r="F86" s="584"/>
      <c r="G86" s="500"/>
      <c r="H86" s="501" t="s">
        <v>568</v>
      </c>
      <c r="I86" s="502"/>
    </row>
    <row r="87" spans="1:9">
      <c r="A87" s="497"/>
      <c r="B87" s="503"/>
      <c r="C87" s="499"/>
      <c r="D87" s="584"/>
      <c r="E87" s="584"/>
      <c r="F87" s="584"/>
      <c r="G87" s="500"/>
      <c r="H87" s="501"/>
      <c r="I87" s="502"/>
    </row>
    <row r="88" spans="1:9">
      <c r="A88" s="497" t="s">
        <v>628</v>
      </c>
      <c r="B88" s="503" t="s">
        <v>640</v>
      </c>
      <c r="C88" s="499"/>
      <c r="D88" s="584"/>
      <c r="E88" s="584"/>
      <c r="F88" s="584"/>
      <c r="G88" s="500"/>
      <c r="H88" s="501"/>
      <c r="I88" s="502"/>
    </row>
    <row r="89" spans="1:9" ht="51">
      <c r="A89" s="497" t="s">
        <v>630</v>
      </c>
      <c r="B89" s="503" t="s">
        <v>641</v>
      </c>
      <c r="C89" s="499" t="s">
        <v>340</v>
      </c>
      <c r="D89" s="584"/>
      <c r="E89" s="584"/>
      <c r="F89" s="584"/>
      <c r="G89" s="500"/>
      <c r="H89" s="501" t="s">
        <v>568</v>
      </c>
      <c r="I89" s="502"/>
    </row>
    <row r="90" spans="1:9" ht="51">
      <c r="A90" s="497" t="s">
        <v>632</v>
      </c>
      <c r="B90" s="503" t="s">
        <v>642</v>
      </c>
      <c r="C90" s="499" t="s">
        <v>340</v>
      </c>
      <c r="D90" s="584"/>
      <c r="E90" s="584"/>
      <c r="F90" s="584"/>
      <c r="G90" s="500"/>
      <c r="H90" s="501" t="s">
        <v>568</v>
      </c>
      <c r="I90" s="502"/>
    </row>
    <row r="91" spans="1:9" ht="51">
      <c r="A91" s="497" t="s">
        <v>634</v>
      </c>
      <c r="B91" s="503" t="s">
        <v>643</v>
      </c>
      <c r="C91" s="499" t="s">
        <v>340</v>
      </c>
      <c r="D91" s="584"/>
      <c r="E91" s="584"/>
      <c r="F91" s="584"/>
      <c r="G91" s="500"/>
      <c r="H91" s="501" t="s">
        <v>568</v>
      </c>
      <c r="I91" s="502"/>
    </row>
    <row r="92" spans="1:9" ht="38.25">
      <c r="A92" s="497" t="s">
        <v>636</v>
      </c>
      <c r="B92" s="503" t="s">
        <v>644</v>
      </c>
      <c r="C92" s="499" t="s">
        <v>340</v>
      </c>
      <c r="D92" s="584"/>
      <c r="E92" s="584"/>
      <c r="F92" s="584"/>
      <c r="G92" s="500"/>
      <c r="H92" s="501" t="s">
        <v>568</v>
      </c>
      <c r="I92" s="502"/>
    </row>
    <row r="93" spans="1:9" ht="38.25">
      <c r="A93" s="497" t="s">
        <v>638</v>
      </c>
      <c r="B93" s="503" t="s">
        <v>645</v>
      </c>
      <c r="C93" s="499" t="s">
        <v>340</v>
      </c>
      <c r="D93" s="584"/>
      <c r="E93" s="584"/>
      <c r="F93" s="584"/>
      <c r="G93" s="500"/>
      <c r="H93" s="501" t="s">
        <v>568</v>
      </c>
      <c r="I93" s="502"/>
    </row>
    <row r="94" spans="1:9">
      <c r="A94" s="497"/>
      <c r="B94" s="503"/>
      <c r="C94" s="499"/>
      <c r="D94" s="584"/>
      <c r="E94" s="584"/>
      <c r="F94" s="584"/>
      <c r="G94" s="500"/>
      <c r="H94" s="501"/>
      <c r="I94" s="502"/>
    </row>
    <row r="95" spans="1:9">
      <c r="A95" s="497">
        <v>3.2</v>
      </c>
      <c r="B95" s="503" t="s">
        <v>646</v>
      </c>
      <c r="C95" s="499"/>
      <c r="D95" s="584"/>
      <c r="E95" s="584"/>
      <c r="F95" s="584"/>
      <c r="G95" s="500"/>
      <c r="H95" s="501"/>
      <c r="I95" s="502"/>
    </row>
    <row r="96" spans="1:9">
      <c r="A96" s="497" t="s">
        <v>647</v>
      </c>
      <c r="B96" s="503" t="s">
        <v>648</v>
      </c>
      <c r="C96" s="499"/>
      <c r="D96" s="584"/>
      <c r="E96" s="584"/>
      <c r="F96" s="584"/>
      <c r="G96" s="500"/>
      <c r="H96" s="501"/>
      <c r="I96" s="502"/>
    </row>
    <row r="97" spans="1:9" ht="25.5">
      <c r="A97" s="497" t="s">
        <v>649</v>
      </c>
      <c r="B97" s="503" t="s">
        <v>650</v>
      </c>
      <c r="C97" s="499" t="s">
        <v>340</v>
      </c>
      <c r="D97" s="584"/>
      <c r="E97" s="584"/>
      <c r="F97" s="584"/>
      <c r="G97" s="500"/>
      <c r="H97" s="501" t="s">
        <v>568</v>
      </c>
      <c r="I97" s="502"/>
    </row>
    <row r="98" spans="1:9" ht="38.25">
      <c r="A98" s="497" t="s">
        <v>651</v>
      </c>
      <c r="B98" s="503" t="s">
        <v>652</v>
      </c>
      <c r="C98" s="499" t="s">
        <v>340</v>
      </c>
      <c r="D98" s="584"/>
      <c r="E98" s="584"/>
      <c r="F98" s="584"/>
      <c r="G98" s="500"/>
      <c r="H98" s="501" t="s">
        <v>568</v>
      </c>
      <c r="I98" s="502"/>
    </row>
    <row r="99" spans="1:9" ht="38.25">
      <c r="A99" s="497" t="s">
        <v>653</v>
      </c>
      <c r="B99" s="503" t="s">
        <v>654</v>
      </c>
      <c r="C99" s="499" t="s">
        <v>340</v>
      </c>
      <c r="D99" s="584"/>
      <c r="E99" s="584"/>
      <c r="F99" s="584"/>
      <c r="G99" s="500"/>
      <c r="H99" s="501" t="s">
        <v>568</v>
      </c>
      <c r="I99" s="502"/>
    </row>
    <row r="100" spans="1:9">
      <c r="A100" s="497" t="s">
        <v>655</v>
      </c>
      <c r="B100" s="503" t="s">
        <v>656</v>
      </c>
      <c r="C100" s="499"/>
      <c r="D100" s="584"/>
      <c r="E100" s="584"/>
      <c r="F100" s="584"/>
      <c r="G100" s="500"/>
      <c r="H100" s="501"/>
      <c r="I100" s="502"/>
    </row>
    <row r="101" spans="1:9" ht="25.5">
      <c r="A101" s="497" t="s">
        <v>657</v>
      </c>
      <c r="B101" s="503" t="s">
        <v>650</v>
      </c>
      <c r="C101" s="499" t="s">
        <v>340</v>
      </c>
      <c r="D101" s="584"/>
      <c r="E101" s="584"/>
      <c r="F101" s="584"/>
      <c r="G101" s="500"/>
      <c r="H101" s="501" t="s">
        <v>568</v>
      </c>
      <c r="I101" s="502"/>
    </row>
    <row r="102" spans="1:9" ht="38.25">
      <c r="A102" s="497" t="s">
        <v>658</v>
      </c>
      <c r="B102" s="503" t="s">
        <v>652</v>
      </c>
      <c r="C102" s="499" t="s">
        <v>340</v>
      </c>
      <c r="D102" s="584"/>
      <c r="E102" s="584"/>
      <c r="F102" s="584"/>
      <c r="G102" s="500"/>
      <c r="H102" s="501" t="s">
        <v>568</v>
      </c>
      <c r="I102" s="502"/>
    </row>
    <row r="103" spans="1:9" ht="38.25">
      <c r="A103" s="497" t="s">
        <v>659</v>
      </c>
      <c r="B103" s="503" t="s">
        <v>654</v>
      </c>
      <c r="C103" s="499" t="s">
        <v>340</v>
      </c>
      <c r="D103" s="584"/>
      <c r="E103" s="584"/>
      <c r="F103" s="584"/>
      <c r="G103" s="500"/>
      <c r="H103" s="501" t="s">
        <v>568</v>
      </c>
      <c r="I103" s="502"/>
    </row>
    <row r="104" spans="1:9">
      <c r="A104" s="497"/>
      <c r="B104" s="503"/>
      <c r="C104" s="499"/>
      <c r="D104" s="584"/>
      <c r="E104" s="584"/>
      <c r="F104" s="584"/>
      <c r="G104" s="500"/>
      <c r="H104" s="501"/>
      <c r="I104" s="502"/>
    </row>
    <row r="105" spans="1:9">
      <c r="A105" s="497">
        <v>5</v>
      </c>
      <c r="B105" s="498" t="s">
        <v>397</v>
      </c>
      <c r="C105" s="499"/>
      <c r="D105" s="584"/>
      <c r="E105" s="584"/>
      <c r="F105" s="584"/>
      <c r="G105" s="500"/>
      <c r="H105" s="501"/>
      <c r="I105" s="502"/>
    </row>
    <row r="106" spans="1:9">
      <c r="A106" s="497"/>
      <c r="B106" s="503"/>
      <c r="C106" s="499"/>
      <c r="D106" s="584"/>
      <c r="E106" s="584"/>
      <c r="F106" s="584"/>
      <c r="G106" s="500"/>
      <c r="H106" s="501"/>
      <c r="I106" s="502"/>
    </row>
    <row r="107" spans="1:9">
      <c r="A107" s="497">
        <v>5.0999999999999996</v>
      </c>
      <c r="B107" s="503" t="s">
        <v>660</v>
      </c>
      <c r="C107" s="499"/>
      <c r="D107" s="584"/>
      <c r="E107" s="584"/>
      <c r="F107" s="584"/>
      <c r="G107" s="500"/>
      <c r="H107" s="501"/>
      <c r="I107" s="502"/>
    </row>
    <row r="108" spans="1:9">
      <c r="A108" s="497" t="s">
        <v>661</v>
      </c>
      <c r="B108" s="503" t="s">
        <v>662</v>
      </c>
      <c r="C108" s="499"/>
      <c r="D108" s="584"/>
      <c r="E108" s="584"/>
      <c r="F108" s="584"/>
      <c r="G108" s="500"/>
      <c r="H108" s="501"/>
      <c r="I108" s="502"/>
    </row>
    <row r="109" spans="1:9" ht="38.25">
      <c r="A109" s="497" t="s">
        <v>663</v>
      </c>
      <c r="B109" s="503" t="s">
        <v>664</v>
      </c>
      <c r="C109" s="499" t="s">
        <v>340</v>
      </c>
      <c r="D109" s="584"/>
      <c r="E109" s="584"/>
      <c r="F109" s="584"/>
      <c r="G109" s="500"/>
      <c r="H109" s="501" t="s">
        <v>617</v>
      </c>
      <c r="I109" s="502"/>
    </row>
    <row r="110" spans="1:9" ht="38.25">
      <c r="A110" s="497" t="s">
        <v>665</v>
      </c>
      <c r="B110" s="503" t="s">
        <v>666</v>
      </c>
      <c r="C110" s="499" t="s">
        <v>340</v>
      </c>
      <c r="D110" s="584"/>
      <c r="E110" s="584"/>
      <c r="F110" s="584"/>
      <c r="G110" s="500"/>
      <c r="H110" s="501" t="s">
        <v>617</v>
      </c>
      <c r="I110" s="502"/>
    </row>
    <row r="111" spans="1:9" ht="38.25">
      <c r="A111" s="497" t="s">
        <v>667</v>
      </c>
      <c r="B111" s="503" t="s">
        <v>668</v>
      </c>
      <c r="C111" s="499" t="s">
        <v>340</v>
      </c>
      <c r="D111" s="584"/>
      <c r="E111" s="584"/>
      <c r="F111" s="584"/>
      <c r="G111" s="500"/>
      <c r="H111" s="501" t="s">
        <v>617</v>
      </c>
      <c r="I111" s="502"/>
    </row>
    <row r="112" spans="1:9" ht="38.25">
      <c r="A112" s="497" t="s">
        <v>669</v>
      </c>
      <c r="B112" s="503" t="s">
        <v>670</v>
      </c>
      <c r="C112" s="499" t="s">
        <v>340</v>
      </c>
      <c r="D112" s="584"/>
      <c r="E112" s="584"/>
      <c r="F112" s="584"/>
      <c r="G112" s="500"/>
      <c r="H112" s="501" t="s">
        <v>617</v>
      </c>
      <c r="I112" s="502"/>
    </row>
    <row r="113" spans="1:9" ht="38.25">
      <c r="A113" s="497" t="s">
        <v>671</v>
      </c>
      <c r="B113" s="503" t="s">
        <v>672</v>
      </c>
      <c r="C113" s="499" t="s">
        <v>340</v>
      </c>
      <c r="D113" s="584"/>
      <c r="E113" s="584"/>
      <c r="F113" s="584"/>
      <c r="G113" s="500"/>
      <c r="H113" s="501" t="s">
        <v>617</v>
      </c>
      <c r="I113" s="502"/>
    </row>
    <row r="114" spans="1:9" ht="38.25">
      <c r="A114" s="497" t="s">
        <v>673</v>
      </c>
      <c r="B114" s="503" t="s">
        <v>674</v>
      </c>
      <c r="C114" s="499" t="s">
        <v>340</v>
      </c>
      <c r="D114" s="584"/>
      <c r="E114" s="584"/>
      <c r="F114" s="584"/>
      <c r="G114" s="500"/>
      <c r="H114" s="501" t="s">
        <v>617</v>
      </c>
      <c r="I114" s="502"/>
    </row>
    <row r="115" spans="1:9" ht="38.25">
      <c r="A115" s="497" t="s">
        <v>675</v>
      </c>
      <c r="B115" s="503" t="s">
        <v>676</v>
      </c>
      <c r="C115" s="499" t="s">
        <v>340</v>
      </c>
      <c r="D115" s="584"/>
      <c r="E115" s="584"/>
      <c r="F115" s="584"/>
      <c r="G115" s="500"/>
      <c r="H115" s="501" t="s">
        <v>617</v>
      </c>
      <c r="I115" s="502"/>
    </row>
    <row r="116" spans="1:9" ht="38.25">
      <c r="A116" s="497" t="s">
        <v>677</v>
      </c>
      <c r="B116" s="503" t="s">
        <v>678</v>
      </c>
      <c r="C116" s="499" t="s">
        <v>340</v>
      </c>
      <c r="D116" s="584"/>
      <c r="E116" s="584"/>
      <c r="F116" s="584"/>
      <c r="G116" s="500"/>
      <c r="H116" s="501" t="s">
        <v>617</v>
      </c>
      <c r="I116" s="502"/>
    </row>
    <row r="117" spans="1:9" ht="38.25">
      <c r="A117" s="497" t="s">
        <v>679</v>
      </c>
      <c r="B117" s="503" t="s">
        <v>680</v>
      </c>
      <c r="C117" s="499" t="s">
        <v>340</v>
      </c>
      <c r="D117" s="584"/>
      <c r="E117" s="584"/>
      <c r="F117" s="584"/>
      <c r="G117" s="500"/>
      <c r="H117" s="501" t="s">
        <v>617</v>
      </c>
      <c r="I117" s="502"/>
    </row>
    <row r="118" spans="1:9" ht="38.25">
      <c r="A118" s="497" t="s">
        <v>681</v>
      </c>
      <c r="B118" s="503" t="s">
        <v>682</v>
      </c>
      <c r="C118" s="499" t="s">
        <v>340</v>
      </c>
      <c r="D118" s="584"/>
      <c r="E118" s="584"/>
      <c r="F118" s="584"/>
      <c r="G118" s="500"/>
      <c r="H118" s="501" t="s">
        <v>617</v>
      </c>
      <c r="I118" s="502"/>
    </row>
    <row r="119" spans="1:9" ht="38.25">
      <c r="A119" s="497" t="s">
        <v>683</v>
      </c>
      <c r="B119" s="503" t="s">
        <v>684</v>
      </c>
      <c r="C119" s="499" t="s">
        <v>340</v>
      </c>
      <c r="D119" s="584"/>
      <c r="E119" s="584"/>
      <c r="F119" s="584"/>
      <c r="G119" s="500"/>
      <c r="H119" s="501" t="s">
        <v>617</v>
      </c>
      <c r="I119" s="502"/>
    </row>
    <row r="120" spans="1:9" ht="38.25">
      <c r="A120" s="497" t="s">
        <v>685</v>
      </c>
      <c r="B120" s="503" t="s">
        <v>686</v>
      </c>
      <c r="C120" s="499" t="s">
        <v>340</v>
      </c>
      <c r="D120" s="584"/>
      <c r="E120" s="584"/>
      <c r="F120" s="584"/>
      <c r="G120" s="500"/>
      <c r="H120" s="501" t="s">
        <v>617</v>
      </c>
      <c r="I120" s="502"/>
    </row>
    <row r="121" spans="1:9" ht="38.25">
      <c r="A121" s="497" t="s">
        <v>687</v>
      </c>
      <c r="B121" s="503" t="s">
        <v>688</v>
      </c>
      <c r="C121" s="499" t="s">
        <v>340</v>
      </c>
      <c r="D121" s="584"/>
      <c r="E121" s="584"/>
      <c r="F121" s="584"/>
      <c r="G121" s="500"/>
      <c r="H121" s="501" t="s">
        <v>617</v>
      </c>
      <c r="I121" s="502"/>
    </row>
    <row r="122" spans="1:9" ht="38.25">
      <c r="A122" s="497" t="s">
        <v>689</v>
      </c>
      <c r="B122" s="503" t="s">
        <v>690</v>
      </c>
      <c r="C122" s="499" t="s">
        <v>340</v>
      </c>
      <c r="D122" s="584"/>
      <c r="E122" s="584"/>
      <c r="F122" s="584"/>
      <c r="G122" s="500"/>
      <c r="H122" s="501" t="s">
        <v>617</v>
      </c>
      <c r="I122" s="502"/>
    </row>
    <row r="123" spans="1:9" ht="38.25">
      <c r="A123" s="497" t="s">
        <v>691</v>
      </c>
      <c r="B123" s="503" t="s">
        <v>692</v>
      </c>
      <c r="C123" s="499" t="s">
        <v>340</v>
      </c>
      <c r="D123" s="584"/>
      <c r="E123" s="584"/>
      <c r="F123" s="584"/>
      <c r="G123" s="500"/>
      <c r="H123" s="501" t="s">
        <v>617</v>
      </c>
      <c r="I123" s="502"/>
    </row>
    <row r="124" spans="1:9" ht="38.25">
      <c r="A124" s="497" t="s">
        <v>693</v>
      </c>
      <c r="B124" s="503" t="s">
        <v>694</v>
      </c>
      <c r="C124" s="499" t="s">
        <v>340</v>
      </c>
      <c r="D124" s="584"/>
      <c r="E124" s="584"/>
      <c r="F124" s="584"/>
      <c r="G124" s="500"/>
      <c r="H124" s="501" t="s">
        <v>617</v>
      </c>
      <c r="I124" s="502"/>
    </row>
    <row r="125" spans="1:9" ht="38.25">
      <c r="A125" s="497" t="s">
        <v>695</v>
      </c>
      <c r="B125" s="503" t="s">
        <v>696</v>
      </c>
      <c r="C125" s="499" t="s">
        <v>340</v>
      </c>
      <c r="D125" s="584"/>
      <c r="E125" s="584"/>
      <c r="F125" s="584"/>
      <c r="G125" s="500"/>
      <c r="H125" s="501" t="s">
        <v>617</v>
      </c>
      <c r="I125" s="502"/>
    </row>
    <row r="126" spans="1:9" ht="38.25">
      <c r="A126" s="497" t="s">
        <v>697</v>
      </c>
      <c r="B126" s="503" t="s">
        <v>698</v>
      </c>
      <c r="C126" s="499" t="s">
        <v>340</v>
      </c>
      <c r="D126" s="584"/>
      <c r="E126" s="584"/>
      <c r="F126" s="584"/>
      <c r="G126" s="500"/>
      <c r="H126" s="501" t="s">
        <v>617</v>
      </c>
      <c r="I126" s="502"/>
    </row>
    <row r="127" spans="1:9">
      <c r="A127" s="497" t="s">
        <v>699</v>
      </c>
      <c r="B127" s="503" t="s">
        <v>700</v>
      </c>
      <c r="C127" s="499" t="s">
        <v>340</v>
      </c>
      <c r="D127" s="584"/>
      <c r="E127" s="584"/>
      <c r="F127" s="584"/>
      <c r="G127" s="500"/>
      <c r="H127" s="501" t="s">
        <v>568</v>
      </c>
      <c r="I127" s="502"/>
    </row>
    <row r="128" spans="1:9">
      <c r="A128" s="497"/>
      <c r="B128" s="503"/>
      <c r="C128" s="499"/>
      <c r="D128" s="584"/>
      <c r="E128" s="584"/>
      <c r="F128" s="584"/>
      <c r="G128" s="500"/>
      <c r="H128" s="501"/>
      <c r="I128" s="502"/>
    </row>
    <row r="129" spans="1:9">
      <c r="A129" s="497">
        <v>5.2</v>
      </c>
      <c r="B129" s="503" t="s">
        <v>701</v>
      </c>
      <c r="C129" s="499"/>
      <c r="D129" s="584"/>
      <c r="E129" s="584"/>
      <c r="F129" s="584"/>
      <c r="G129" s="500"/>
      <c r="H129" s="501"/>
      <c r="I129" s="502"/>
    </row>
    <row r="130" spans="1:9">
      <c r="A130" s="497" t="s">
        <v>702</v>
      </c>
      <c r="B130" s="503" t="s">
        <v>703</v>
      </c>
      <c r="C130" s="499"/>
      <c r="D130" s="584"/>
      <c r="E130" s="584"/>
      <c r="F130" s="584"/>
      <c r="G130" s="500"/>
      <c r="H130" s="501"/>
      <c r="I130" s="502"/>
    </row>
    <row r="131" spans="1:9">
      <c r="A131" s="497" t="s">
        <v>704</v>
      </c>
      <c r="B131" s="503" t="s">
        <v>705</v>
      </c>
      <c r="C131" s="499" t="s">
        <v>340</v>
      </c>
      <c r="D131" s="584"/>
      <c r="E131" s="584"/>
      <c r="F131" s="584"/>
      <c r="G131" s="500"/>
      <c r="H131" s="501" t="s">
        <v>617</v>
      </c>
      <c r="I131" s="502"/>
    </row>
    <row r="132" spans="1:9" ht="25.5">
      <c r="A132" s="497" t="s">
        <v>706</v>
      </c>
      <c r="B132" s="503" t="s">
        <v>707</v>
      </c>
      <c r="C132" s="499" t="s">
        <v>340</v>
      </c>
      <c r="D132" s="584"/>
      <c r="E132" s="584"/>
      <c r="F132" s="584"/>
      <c r="G132" s="500"/>
      <c r="H132" s="501" t="s">
        <v>617</v>
      </c>
      <c r="I132" s="502"/>
    </row>
    <row r="133" spans="1:9" ht="25.5">
      <c r="A133" s="497" t="s">
        <v>708</v>
      </c>
      <c r="B133" s="503" t="s">
        <v>709</v>
      </c>
      <c r="C133" s="499"/>
      <c r="D133" s="584"/>
      <c r="E133" s="584"/>
      <c r="F133" s="584"/>
      <c r="G133" s="500"/>
      <c r="H133" s="501"/>
      <c r="I133" s="502"/>
    </row>
    <row r="134" spans="1:9">
      <c r="A134" s="497" t="s">
        <v>710</v>
      </c>
      <c r="B134" s="503" t="s">
        <v>711</v>
      </c>
      <c r="C134" s="499" t="s">
        <v>340</v>
      </c>
      <c r="D134" s="584"/>
      <c r="E134" s="584"/>
      <c r="F134" s="584"/>
      <c r="G134" s="500"/>
      <c r="H134" s="501" t="s">
        <v>568</v>
      </c>
      <c r="I134" s="502"/>
    </row>
    <row r="135" spans="1:9">
      <c r="A135" s="497"/>
      <c r="B135" s="503"/>
      <c r="C135" s="499"/>
      <c r="D135" s="584"/>
      <c r="E135" s="584"/>
      <c r="F135" s="584"/>
      <c r="G135" s="500"/>
      <c r="H135" s="501"/>
      <c r="I135" s="502"/>
    </row>
    <row r="136" spans="1:9" ht="25.5">
      <c r="A136" s="497" t="s">
        <v>712</v>
      </c>
      <c r="B136" s="503" t="s">
        <v>713</v>
      </c>
      <c r="C136" s="499"/>
      <c r="D136" s="584"/>
      <c r="E136" s="584"/>
      <c r="F136" s="584"/>
      <c r="G136" s="500"/>
      <c r="H136" s="501"/>
      <c r="I136" s="502"/>
    </row>
    <row r="137" spans="1:9" ht="25.5">
      <c r="A137" s="497" t="s">
        <v>714</v>
      </c>
      <c r="B137" s="503" t="s">
        <v>715</v>
      </c>
      <c r="C137" s="499" t="s">
        <v>340</v>
      </c>
      <c r="D137" s="584"/>
      <c r="E137" s="584"/>
      <c r="F137" s="584"/>
      <c r="G137" s="500"/>
      <c r="H137" s="501" t="s">
        <v>568</v>
      </c>
      <c r="I137" s="502"/>
    </row>
    <row r="138" spans="1:9" ht="38.25">
      <c r="A138" s="497" t="s">
        <v>716</v>
      </c>
      <c r="B138" s="503" t="s">
        <v>717</v>
      </c>
      <c r="C138" s="499" t="s">
        <v>152</v>
      </c>
      <c r="D138" s="584"/>
      <c r="E138" s="584"/>
      <c r="F138" s="584"/>
      <c r="G138" s="500"/>
      <c r="H138" s="501" t="s">
        <v>718</v>
      </c>
      <c r="I138" s="502"/>
    </row>
    <row r="139" spans="1:9" ht="38.25">
      <c r="A139" s="497" t="s">
        <v>719</v>
      </c>
      <c r="B139" s="503" t="s">
        <v>720</v>
      </c>
      <c r="C139" s="499" t="s">
        <v>340</v>
      </c>
      <c r="D139" s="584"/>
      <c r="E139" s="584"/>
      <c r="F139" s="584"/>
      <c r="G139" s="500"/>
      <c r="H139" s="501" t="s">
        <v>568</v>
      </c>
      <c r="I139" s="502"/>
    </row>
    <row r="140" spans="1:9" ht="38.25">
      <c r="A140" s="497" t="s">
        <v>721</v>
      </c>
      <c r="B140" s="503" t="s">
        <v>722</v>
      </c>
      <c r="C140" s="499" t="s">
        <v>152</v>
      </c>
      <c r="D140" s="584"/>
      <c r="E140" s="584"/>
      <c r="F140" s="584"/>
      <c r="G140" s="500"/>
      <c r="H140" s="501" t="s">
        <v>718</v>
      </c>
      <c r="I140" s="502"/>
    </row>
    <row r="141" spans="1:9">
      <c r="A141" s="497"/>
      <c r="B141" s="503"/>
      <c r="C141" s="499"/>
      <c r="D141" s="584"/>
      <c r="E141" s="584"/>
      <c r="F141" s="584"/>
      <c r="G141" s="500"/>
      <c r="H141" s="501"/>
      <c r="I141" s="502"/>
    </row>
    <row r="142" spans="1:9">
      <c r="A142" s="497" t="s">
        <v>723</v>
      </c>
      <c r="B142" s="503" t="s">
        <v>724</v>
      </c>
      <c r="C142" s="499"/>
      <c r="D142" s="584"/>
      <c r="E142" s="584"/>
      <c r="F142" s="584"/>
      <c r="G142" s="500"/>
      <c r="H142" s="501"/>
      <c r="I142" s="502"/>
    </row>
    <row r="143" spans="1:9" ht="38.25">
      <c r="A143" s="497" t="s">
        <v>725</v>
      </c>
      <c r="B143" s="503" t="s">
        <v>726</v>
      </c>
      <c r="C143" s="499" t="s">
        <v>340</v>
      </c>
      <c r="D143" s="584"/>
      <c r="E143" s="584"/>
      <c r="F143" s="584"/>
      <c r="G143" s="500"/>
      <c r="H143" s="501" t="s">
        <v>568</v>
      </c>
      <c r="I143" s="502"/>
    </row>
    <row r="144" spans="1:9" ht="38.25">
      <c r="A144" s="497" t="s">
        <v>727</v>
      </c>
      <c r="B144" s="503" t="s">
        <v>728</v>
      </c>
      <c r="C144" s="499" t="s">
        <v>152</v>
      </c>
      <c r="D144" s="584"/>
      <c r="E144" s="584"/>
      <c r="F144" s="584"/>
      <c r="G144" s="500"/>
      <c r="H144" s="501" t="s">
        <v>718</v>
      </c>
      <c r="I144" s="502"/>
    </row>
    <row r="145" spans="1:9">
      <c r="A145" s="497"/>
      <c r="B145" s="503"/>
      <c r="C145" s="499"/>
      <c r="D145" s="584"/>
      <c r="E145" s="584"/>
      <c r="F145" s="584"/>
      <c r="G145" s="500"/>
      <c r="H145" s="501"/>
      <c r="I145" s="502"/>
    </row>
    <row r="146" spans="1:9">
      <c r="A146" s="497">
        <v>5.3</v>
      </c>
      <c r="B146" s="503" t="s">
        <v>729</v>
      </c>
      <c r="C146" s="499"/>
      <c r="D146" s="584"/>
      <c r="E146" s="584"/>
      <c r="F146" s="584"/>
      <c r="G146" s="500"/>
      <c r="H146" s="501"/>
      <c r="I146" s="502"/>
    </row>
    <row r="147" spans="1:9">
      <c r="A147" s="497" t="s">
        <v>730</v>
      </c>
      <c r="B147" s="503" t="s">
        <v>731</v>
      </c>
      <c r="C147" s="499"/>
      <c r="D147" s="584"/>
      <c r="E147" s="584"/>
      <c r="F147" s="584"/>
      <c r="G147" s="500"/>
      <c r="H147" s="501"/>
      <c r="I147" s="502"/>
    </row>
    <row r="148" spans="1:9" ht="51">
      <c r="A148" s="497" t="s">
        <v>732</v>
      </c>
      <c r="B148" s="503" t="s">
        <v>733</v>
      </c>
      <c r="C148" s="499" t="s">
        <v>155</v>
      </c>
      <c r="D148" s="584"/>
      <c r="E148" s="584"/>
      <c r="F148" s="584"/>
      <c r="G148" s="500"/>
      <c r="H148" s="501" t="s">
        <v>734</v>
      </c>
      <c r="I148" s="502"/>
    </row>
    <row r="149" spans="1:9" ht="51">
      <c r="A149" s="497" t="s">
        <v>735</v>
      </c>
      <c r="B149" s="503" t="s">
        <v>736</v>
      </c>
      <c r="C149" s="499" t="s">
        <v>155</v>
      </c>
      <c r="D149" s="584"/>
      <c r="E149" s="584"/>
      <c r="F149" s="584"/>
      <c r="G149" s="500"/>
      <c r="H149" s="501" t="s">
        <v>734</v>
      </c>
      <c r="I149" s="502"/>
    </row>
    <row r="150" spans="1:9" ht="51">
      <c r="A150" s="497" t="s">
        <v>737</v>
      </c>
      <c r="B150" s="503" t="s">
        <v>738</v>
      </c>
      <c r="C150" s="499" t="s">
        <v>155</v>
      </c>
      <c r="D150" s="584"/>
      <c r="E150" s="584"/>
      <c r="F150" s="584"/>
      <c r="G150" s="500"/>
      <c r="H150" s="501" t="s">
        <v>734</v>
      </c>
      <c r="I150" s="502"/>
    </row>
    <row r="151" spans="1:9" ht="51">
      <c r="A151" s="497" t="s">
        <v>739</v>
      </c>
      <c r="B151" s="503" t="s">
        <v>740</v>
      </c>
      <c r="C151" s="499" t="s">
        <v>155</v>
      </c>
      <c r="D151" s="584"/>
      <c r="E151" s="584"/>
      <c r="F151" s="584"/>
      <c r="G151" s="500"/>
      <c r="H151" s="501" t="s">
        <v>734</v>
      </c>
      <c r="I151" s="502"/>
    </row>
    <row r="152" spans="1:9">
      <c r="A152" s="497"/>
      <c r="B152" s="503"/>
      <c r="C152" s="499"/>
      <c r="D152" s="584"/>
      <c r="E152" s="584"/>
      <c r="F152" s="584"/>
      <c r="G152" s="500"/>
      <c r="H152" s="501"/>
      <c r="I152" s="502"/>
    </row>
    <row r="153" spans="1:9">
      <c r="A153" s="497" t="s">
        <v>741</v>
      </c>
      <c r="B153" s="503" t="s">
        <v>742</v>
      </c>
      <c r="C153" s="499"/>
      <c r="D153" s="584"/>
      <c r="E153" s="584"/>
      <c r="F153" s="584"/>
      <c r="G153" s="500"/>
      <c r="H153" s="501"/>
      <c r="I153" s="502"/>
    </row>
    <row r="154" spans="1:9" ht="51">
      <c r="A154" s="497" t="s">
        <v>743</v>
      </c>
      <c r="B154" s="503" t="s">
        <v>744</v>
      </c>
      <c r="C154" s="499" t="s">
        <v>155</v>
      </c>
      <c r="D154" s="584"/>
      <c r="E154" s="584"/>
      <c r="F154" s="584"/>
      <c r="G154" s="500"/>
      <c r="H154" s="501" t="s">
        <v>734</v>
      </c>
      <c r="I154" s="502"/>
    </row>
    <row r="155" spans="1:9" ht="51">
      <c r="A155" s="497" t="s">
        <v>745</v>
      </c>
      <c r="B155" s="503" t="s">
        <v>736</v>
      </c>
      <c r="C155" s="499" t="s">
        <v>155</v>
      </c>
      <c r="D155" s="584"/>
      <c r="E155" s="584"/>
      <c r="F155" s="584"/>
      <c r="G155" s="500"/>
      <c r="H155" s="501" t="s">
        <v>734</v>
      </c>
      <c r="I155" s="502"/>
    </row>
    <row r="156" spans="1:9" ht="51">
      <c r="A156" s="497" t="s">
        <v>746</v>
      </c>
      <c r="B156" s="503" t="s">
        <v>738</v>
      </c>
      <c r="C156" s="499" t="s">
        <v>155</v>
      </c>
      <c r="D156" s="584"/>
      <c r="E156" s="584"/>
      <c r="F156" s="584"/>
      <c r="G156" s="500"/>
      <c r="H156" s="501" t="s">
        <v>734</v>
      </c>
      <c r="I156" s="502"/>
    </row>
    <row r="157" spans="1:9" ht="51">
      <c r="A157" s="497" t="s">
        <v>747</v>
      </c>
      <c r="B157" s="503" t="s">
        <v>740</v>
      </c>
      <c r="C157" s="499" t="s">
        <v>155</v>
      </c>
      <c r="D157" s="584"/>
      <c r="E157" s="584"/>
      <c r="F157" s="584"/>
      <c r="G157" s="500"/>
      <c r="H157" s="501" t="s">
        <v>734</v>
      </c>
      <c r="I157" s="502"/>
    </row>
    <row r="158" spans="1:9">
      <c r="A158" s="497"/>
      <c r="B158" s="503"/>
      <c r="C158" s="499"/>
      <c r="D158" s="584"/>
      <c r="E158" s="584"/>
      <c r="F158" s="584"/>
      <c r="G158" s="500"/>
      <c r="H158" s="501"/>
      <c r="I158" s="502"/>
    </row>
    <row r="159" spans="1:9">
      <c r="A159" s="497" t="s">
        <v>748</v>
      </c>
      <c r="B159" s="503" t="s">
        <v>749</v>
      </c>
      <c r="C159" s="499"/>
      <c r="D159" s="584"/>
      <c r="E159" s="584"/>
      <c r="F159" s="584"/>
      <c r="G159" s="500"/>
      <c r="H159" s="501"/>
      <c r="I159" s="502"/>
    </row>
    <row r="160" spans="1:9" ht="51">
      <c r="A160" s="497" t="s">
        <v>750</v>
      </c>
      <c r="B160" s="503" t="s">
        <v>733</v>
      </c>
      <c r="C160" s="499" t="s">
        <v>155</v>
      </c>
      <c r="D160" s="584"/>
      <c r="E160" s="584"/>
      <c r="F160" s="584"/>
      <c r="G160" s="500"/>
      <c r="H160" s="501" t="s">
        <v>734</v>
      </c>
      <c r="I160" s="502"/>
    </row>
    <row r="161" spans="1:9" ht="51">
      <c r="A161" s="497" t="s">
        <v>751</v>
      </c>
      <c r="B161" s="503" t="s">
        <v>752</v>
      </c>
      <c r="C161" s="499" t="s">
        <v>155</v>
      </c>
      <c r="D161" s="584"/>
      <c r="E161" s="584"/>
      <c r="F161" s="584"/>
      <c r="G161" s="500"/>
      <c r="H161" s="501" t="s">
        <v>734</v>
      </c>
      <c r="I161" s="502"/>
    </row>
    <row r="162" spans="1:9" ht="51">
      <c r="A162" s="497" t="s">
        <v>753</v>
      </c>
      <c r="B162" s="503" t="s">
        <v>738</v>
      </c>
      <c r="C162" s="499" t="s">
        <v>155</v>
      </c>
      <c r="D162" s="584"/>
      <c r="E162" s="584"/>
      <c r="F162" s="584"/>
      <c r="G162" s="500"/>
      <c r="H162" s="501" t="s">
        <v>734</v>
      </c>
      <c r="I162" s="502"/>
    </row>
    <row r="163" spans="1:9" ht="51">
      <c r="A163" s="497" t="s">
        <v>754</v>
      </c>
      <c r="B163" s="503" t="s">
        <v>740</v>
      </c>
      <c r="C163" s="499" t="s">
        <v>155</v>
      </c>
      <c r="D163" s="584"/>
      <c r="E163" s="584"/>
      <c r="F163" s="584"/>
      <c r="G163" s="500"/>
      <c r="H163" s="501" t="s">
        <v>734</v>
      </c>
      <c r="I163" s="502"/>
    </row>
    <row r="164" spans="1:9">
      <c r="A164" s="497"/>
      <c r="B164" s="503"/>
      <c r="C164" s="499"/>
      <c r="D164" s="584"/>
      <c r="E164" s="584"/>
      <c r="F164" s="584"/>
      <c r="G164" s="500"/>
      <c r="H164" s="501"/>
      <c r="I164" s="502"/>
    </row>
    <row r="165" spans="1:9">
      <c r="A165" s="497">
        <v>9</v>
      </c>
      <c r="B165" s="498" t="s">
        <v>755</v>
      </c>
      <c r="C165" s="499"/>
      <c r="D165" s="584"/>
      <c r="E165" s="584"/>
      <c r="F165" s="584"/>
      <c r="G165" s="500"/>
      <c r="H165" s="501"/>
      <c r="I165" s="502"/>
    </row>
    <row r="166" spans="1:9">
      <c r="A166" s="497"/>
      <c r="B166" s="498"/>
      <c r="C166" s="499"/>
      <c r="D166" s="584"/>
      <c r="E166" s="584"/>
      <c r="F166" s="584"/>
      <c r="G166" s="500"/>
      <c r="H166" s="501"/>
      <c r="I166" s="502"/>
    </row>
    <row r="167" spans="1:9">
      <c r="A167" s="497">
        <v>9.1</v>
      </c>
      <c r="B167" s="503" t="s">
        <v>756</v>
      </c>
      <c r="C167" s="499"/>
      <c r="D167" s="584"/>
      <c r="E167" s="584"/>
      <c r="F167" s="584"/>
      <c r="G167" s="500"/>
      <c r="H167" s="501"/>
      <c r="I167" s="502"/>
    </row>
    <row r="168" spans="1:9">
      <c r="A168" s="497" t="s">
        <v>757</v>
      </c>
      <c r="B168" s="503" t="s">
        <v>758</v>
      </c>
      <c r="C168" s="499"/>
      <c r="D168" s="584"/>
      <c r="E168" s="584"/>
      <c r="F168" s="584"/>
      <c r="G168" s="500"/>
      <c r="H168" s="501"/>
      <c r="I168" s="502"/>
    </row>
    <row r="169" spans="1:9" ht="51">
      <c r="A169" s="497" t="s">
        <v>759</v>
      </c>
      <c r="B169" s="503" t="s">
        <v>760</v>
      </c>
      <c r="C169" s="499" t="s">
        <v>340</v>
      </c>
      <c r="D169" s="584"/>
      <c r="E169" s="584"/>
      <c r="F169" s="584"/>
      <c r="G169" s="500"/>
      <c r="H169" s="501" t="s">
        <v>568</v>
      </c>
      <c r="I169" s="502"/>
    </row>
    <row r="170" spans="1:9" ht="51">
      <c r="A170" s="497" t="s">
        <v>761</v>
      </c>
      <c r="B170" s="503" t="s">
        <v>762</v>
      </c>
      <c r="C170" s="499" t="s">
        <v>152</v>
      </c>
      <c r="D170" s="584"/>
      <c r="E170" s="584"/>
      <c r="F170" s="584"/>
      <c r="G170" s="500"/>
      <c r="H170" s="501" t="s">
        <v>718</v>
      </c>
      <c r="I170" s="502"/>
    </row>
    <row r="171" spans="1:9" ht="51">
      <c r="A171" s="497" t="s">
        <v>763</v>
      </c>
      <c r="B171" s="503" t="s">
        <v>764</v>
      </c>
      <c r="C171" s="499" t="s">
        <v>340</v>
      </c>
      <c r="D171" s="584"/>
      <c r="E171" s="584"/>
      <c r="F171" s="584"/>
      <c r="G171" s="500"/>
      <c r="H171" s="501" t="s">
        <v>568</v>
      </c>
      <c r="I171" s="502"/>
    </row>
    <row r="172" spans="1:9" ht="51">
      <c r="A172" s="497" t="s">
        <v>765</v>
      </c>
      <c r="B172" s="503" t="s">
        <v>766</v>
      </c>
      <c r="C172" s="499" t="s">
        <v>152</v>
      </c>
      <c r="D172" s="584"/>
      <c r="E172" s="584"/>
      <c r="F172" s="584"/>
      <c r="G172" s="500"/>
      <c r="H172" s="501" t="s">
        <v>718</v>
      </c>
      <c r="I172" s="502"/>
    </row>
    <row r="173" spans="1:9" ht="51">
      <c r="A173" s="497" t="s">
        <v>759</v>
      </c>
      <c r="B173" s="503" t="s">
        <v>767</v>
      </c>
      <c r="C173" s="499" t="s">
        <v>340</v>
      </c>
      <c r="D173" s="584"/>
      <c r="E173" s="584"/>
      <c r="F173" s="584"/>
      <c r="G173" s="500"/>
      <c r="H173" s="501" t="s">
        <v>568</v>
      </c>
      <c r="I173" s="502"/>
    </row>
    <row r="174" spans="1:9" ht="51">
      <c r="A174" s="497" t="s">
        <v>761</v>
      </c>
      <c r="B174" s="503" t="s">
        <v>768</v>
      </c>
      <c r="C174" s="499" t="s">
        <v>152</v>
      </c>
      <c r="D174" s="584"/>
      <c r="E174" s="584"/>
      <c r="F174" s="584"/>
      <c r="G174" s="500"/>
      <c r="H174" s="501" t="s">
        <v>718</v>
      </c>
      <c r="I174" s="502"/>
    </row>
    <row r="175" spans="1:9" ht="51">
      <c r="A175" s="497" t="s">
        <v>763</v>
      </c>
      <c r="B175" s="503" t="s">
        <v>769</v>
      </c>
      <c r="C175" s="499" t="s">
        <v>340</v>
      </c>
      <c r="D175" s="584"/>
      <c r="E175" s="584"/>
      <c r="F175" s="584"/>
      <c r="G175" s="500"/>
      <c r="H175" s="501" t="s">
        <v>568</v>
      </c>
      <c r="I175" s="502"/>
    </row>
    <row r="176" spans="1:9" ht="63.75">
      <c r="A176" s="497" t="s">
        <v>765</v>
      </c>
      <c r="B176" s="503" t="s">
        <v>770</v>
      </c>
      <c r="C176" s="499" t="s">
        <v>152</v>
      </c>
      <c r="D176" s="584"/>
      <c r="E176" s="584"/>
      <c r="F176" s="584"/>
      <c r="G176" s="500"/>
      <c r="H176" s="501" t="s">
        <v>718</v>
      </c>
      <c r="I176" s="502"/>
    </row>
    <row r="177" spans="1:9">
      <c r="A177" s="497" t="s">
        <v>771</v>
      </c>
      <c r="B177" s="503" t="s">
        <v>772</v>
      </c>
      <c r="C177" s="499"/>
      <c r="D177" s="584"/>
      <c r="E177" s="584"/>
      <c r="F177" s="584"/>
      <c r="G177" s="500"/>
      <c r="H177" s="501"/>
      <c r="I177" s="502"/>
    </row>
    <row r="178" spans="1:9" ht="25.5">
      <c r="A178" s="497" t="s">
        <v>773</v>
      </c>
      <c r="B178" s="503" t="s">
        <v>774</v>
      </c>
      <c r="C178" s="499" t="s">
        <v>340</v>
      </c>
      <c r="D178" s="584"/>
      <c r="E178" s="584"/>
      <c r="F178" s="584"/>
      <c r="G178" s="500"/>
      <c r="H178" s="501" t="s">
        <v>718</v>
      </c>
      <c r="I178" s="502"/>
    </row>
    <row r="179" spans="1:9" ht="38.25">
      <c r="A179" s="497" t="s">
        <v>775</v>
      </c>
      <c r="B179" s="503" t="s">
        <v>776</v>
      </c>
      <c r="C179" s="499" t="s">
        <v>152</v>
      </c>
      <c r="D179" s="584"/>
      <c r="E179" s="584"/>
      <c r="F179" s="584"/>
      <c r="G179" s="500"/>
      <c r="H179" s="501" t="s">
        <v>718</v>
      </c>
      <c r="I179" s="502"/>
    </row>
    <row r="180" spans="1:9" ht="13.5" thickBot="1">
      <c r="A180" s="506"/>
      <c r="B180" s="507"/>
      <c r="C180" s="508"/>
      <c r="D180" s="585"/>
      <c r="E180" s="585"/>
      <c r="F180" s="585"/>
      <c r="G180" s="509"/>
      <c r="H180" s="510"/>
      <c r="I180" s="511"/>
    </row>
  </sheetData>
  <sheetProtection algorithmName="SHA-512" hashValue="TBHYLsORgLS/1u6/ZSt6UIctmC7dwvJBR+1NYksTI4q3GAUKcSsdrqYmP4hHlcPtKW2QS6aukEhvl7yl64Lw6w==" saltValue="WiQQnSCbUjIvGe9na8wB4g==" spinCount="100000" sheet="1" objects="1" scenarios="1"/>
  <mergeCells count="6">
    <mergeCell ref="D5:F5"/>
    <mergeCell ref="D6:F6"/>
    <mergeCell ref="K7:K20"/>
    <mergeCell ref="A8:A9"/>
    <mergeCell ref="B8:B9"/>
    <mergeCell ref="C8:C9"/>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249977111117893"/>
    <pageSetUpPr fitToPage="1"/>
  </sheetPr>
  <dimension ref="A1:P177"/>
  <sheetViews>
    <sheetView zoomScaleNormal="100" workbookViewId="0">
      <selection activeCell="K31" sqref="K31"/>
    </sheetView>
  </sheetViews>
  <sheetFormatPr defaultColWidth="10" defaultRowHeight="15"/>
  <cols>
    <col min="1" max="1" width="9" style="4"/>
    <col min="2" max="2" width="13.7109375" style="6" customWidth="1"/>
    <col min="3" max="3" width="13.7109375" style="31" customWidth="1"/>
    <col min="4" max="4" width="1.7109375" style="19" customWidth="1"/>
    <col min="5" max="5" width="27.7109375" style="19" customWidth="1"/>
    <col min="6" max="6" width="1.7109375" style="19" customWidth="1"/>
    <col min="7" max="7" width="27.7109375" style="19" customWidth="1"/>
    <col min="8" max="8" width="1.7109375" style="19" customWidth="1"/>
    <col min="9" max="9" width="16.7109375" style="19" customWidth="1"/>
    <col min="10" max="10" width="1.7109375" style="19" customWidth="1"/>
    <col min="11" max="11" width="41" style="19" customWidth="1"/>
    <col min="12" max="12" width="1.7109375" style="19" customWidth="1"/>
    <col min="13" max="13" width="46" style="18" customWidth="1"/>
    <col min="14" max="14" width="1.7109375" style="18" customWidth="1"/>
    <col min="15" max="15" width="49.85546875" style="18" customWidth="1"/>
    <col min="16" max="16" width="3.7109375" style="52" customWidth="1"/>
    <col min="17" max="252" width="10" style="19"/>
    <col min="253" max="255" width="0" style="19" hidden="1" customWidth="1"/>
    <col min="256" max="256" width="8" style="19" customWidth="1"/>
    <col min="257" max="257" width="21" style="19" customWidth="1"/>
    <col min="258" max="258" width="4" style="19" customWidth="1"/>
    <col min="259" max="259" width="21" style="19" customWidth="1"/>
    <col min="260" max="260" width="4" style="19" customWidth="1"/>
    <col min="261" max="261" width="18.85546875" style="19" customWidth="1"/>
    <col min="262" max="262" width="17.7109375" style="19" customWidth="1"/>
    <col min="263" max="264" width="57.85546875" style="19" customWidth="1"/>
    <col min="265" max="508" width="10" style="19"/>
    <col min="509" max="511" width="0" style="19" hidden="1" customWidth="1"/>
    <col min="512" max="512" width="8" style="19" customWidth="1"/>
    <col min="513" max="513" width="21" style="19" customWidth="1"/>
    <col min="514" max="514" width="4" style="19" customWidth="1"/>
    <col min="515" max="515" width="21" style="19" customWidth="1"/>
    <col min="516" max="516" width="4" style="19" customWidth="1"/>
    <col min="517" max="517" width="18.85546875" style="19" customWidth="1"/>
    <col min="518" max="518" width="17.7109375" style="19" customWidth="1"/>
    <col min="519" max="520" width="57.85546875" style="19" customWidth="1"/>
    <col min="521" max="764" width="10" style="19"/>
    <col min="765" max="767" width="0" style="19" hidden="1" customWidth="1"/>
    <col min="768" max="768" width="8" style="19" customWidth="1"/>
    <col min="769" max="769" width="21" style="19" customWidth="1"/>
    <col min="770" max="770" width="4" style="19" customWidth="1"/>
    <col min="771" max="771" width="21" style="19" customWidth="1"/>
    <col min="772" max="772" width="4" style="19" customWidth="1"/>
    <col min="773" max="773" width="18.85546875" style="19" customWidth="1"/>
    <col min="774" max="774" width="17.7109375" style="19" customWidth="1"/>
    <col min="775" max="776" width="57.85546875" style="19" customWidth="1"/>
    <col min="777" max="1020" width="10" style="19"/>
    <col min="1021" max="1023" width="0" style="19" hidden="1" customWidth="1"/>
    <col min="1024" max="1024" width="8" style="19" customWidth="1"/>
    <col min="1025" max="1025" width="21" style="19" customWidth="1"/>
    <col min="1026" max="1026" width="4" style="19" customWidth="1"/>
    <col min="1027" max="1027" width="21" style="19" customWidth="1"/>
    <col min="1028" max="1028" width="4" style="19" customWidth="1"/>
    <col min="1029" max="1029" width="18.85546875" style="19" customWidth="1"/>
    <col min="1030" max="1030" width="17.7109375" style="19" customWidth="1"/>
    <col min="1031" max="1032" width="57.85546875" style="19" customWidth="1"/>
    <col min="1033" max="1276" width="10" style="19"/>
    <col min="1277" max="1279" width="0" style="19" hidden="1" customWidth="1"/>
    <col min="1280" max="1280" width="8" style="19" customWidth="1"/>
    <col min="1281" max="1281" width="21" style="19" customWidth="1"/>
    <col min="1282" max="1282" width="4" style="19" customWidth="1"/>
    <col min="1283" max="1283" width="21" style="19" customWidth="1"/>
    <col min="1284" max="1284" width="4" style="19" customWidth="1"/>
    <col min="1285" max="1285" width="18.85546875" style="19" customWidth="1"/>
    <col min="1286" max="1286" width="17.7109375" style="19" customWidth="1"/>
    <col min="1287" max="1288" width="57.85546875" style="19" customWidth="1"/>
    <col min="1289" max="1532" width="10" style="19"/>
    <col min="1533" max="1535" width="0" style="19" hidden="1" customWidth="1"/>
    <col min="1536" max="1536" width="8" style="19" customWidth="1"/>
    <col min="1537" max="1537" width="21" style="19" customWidth="1"/>
    <col min="1538" max="1538" width="4" style="19" customWidth="1"/>
    <col min="1539" max="1539" width="21" style="19" customWidth="1"/>
    <col min="1540" max="1540" width="4" style="19" customWidth="1"/>
    <col min="1541" max="1541" width="18.85546875" style="19" customWidth="1"/>
    <col min="1542" max="1542" width="17.7109375" style="19" customWidth="1"/>
    <col min="1543" max="1544" width="57.85546875" style="19" customWidth="1"/>
    <col min="1545" max="1788" width="10" style="19"/>
    <col min="1789" max="1791" width="0" style="19" hidden="1" customWidth="1"/>
    <col min="1792" max="1792" width="8" style="19" customWidth="1"/>
    <col min="1793" max="1793" width="21" style="19" customWidth="1"/>
    <col min="1794" max="1794" width="4" style="19" customWidth="1"/>
    <col min="1795" max="1795" width="21" style="19" customWidth="1"/>
    <col min="1796" max="1796" width="4" style="19" customWidth="1"/>
    <col min="1797" max="1797" width="18.85546875" style="19" customWidth="1"/>
    <col min="1798" max="1798" width="17.7109375" style="19" customWidth="1"/>
    <col min="1799" max="1800" width="57.85546875" style="19" customWidth="1"/>
    <col min="1801" max="2044" width="10" style="19"/>
    <col min="2045" max="2047" width="0" style="19" hidden="1" customWidth="1"/>
    <col min="2048" max="2048" width="8" style="19" customWidth="1"/>
    <col min="2049" max="2049" width="21" style="19" customWidth="1"/>
    <col min="2050" max="2050" width="4" style="19" customWidth="1"/>
    <col min="2051" max="2051" width="21" style="19" customWidth="1"/>
    <col min="2052" max="2052" width="4" style="19" customWidth="1"/>
    <col min="2053" max="2053" width="18.85546875" style="19" customWidth="1"/>
    <col min="2054" max="2054" width="17.7109375" style="19" customWidth="1"/>
    <col min="2055" max="2056" width="57.85546875" style="19" customWidth="1"/>
    <col min="2057" max="2300" width="10" style="19"/>
    <col min="2301" max="2303" width="0" style="19" hidden="1" customWidth="1"/>
    <col min="2304" max="2304" width="8" style="19" customWidth="1"/>
    <col min="2305" max="2305" width="21" style="19" customWidth="1"/>
    <col min="2306" max="2306" width="4" style="19" customWidth="1"/>
    <col min="2307" max="2307" width="21" style="19" customWidth="1"/>
    <col min="2308" max="2308" width="4" style="19" customWidth="1"/>
    <col min="2309" max="2309" width="18.85546875" style="19" customWidth="1"/>
    <col min="2310" max="2310" width="17.7109375" style="19" customWidth="1"/>
    <col min="2311" max="2312" width="57.85546875" style="19" customWidth="1"/>
    <col min="2313" max="2556" width="10" style="19"/>
    <col min="2557" max="2559" width="0" style="19" hidden="1" customWidth="1"/>
    <col min="2560" max="2560" width="8" style="19" customWidth="1"/>
    <col min="2561" max="2561" width="21" style="19" customWidth="1"/>
    <col min="2562" max="2562" width="4" style="19" customWidth="1"/>
    <col min="2563" max="2563" width="21" style="19" customWidth="1"/>
    <col min="2564" max="2564" width="4" style="19" customWidth="1"/>
    <col min="2565" max="2565" width="18.85546875" style="19" customWidth="1"/>
    <col min="2566" max="2566" width="17.7109375" style="19" customWidth="1"/>
    <col min="2567" max="2568" width="57.85546875" style="19" customWidth="1"/>
    <col min="2569" max="2812" width="10" style="19"/>
    <col min="2813" max="2815" width="0" style="19" hidden="1" customWidth="1"/>
    <col min="2816" max="2816" width="8" style="19" customWidth="1"/>
    <col min="2817" max="2817" width="21" style="19" customWidth="1"/>
    <col min="2818" max="2818" width="4" style="19" customWidth="1"/>
    <col min="2819" max="2819" width="21" style="19" customWidth="1"/>
    <col min="2820" max="2820" width="4" style="19" customWidth="1"/>
    <col min="2821" max="2821" width="18.85546875" style="19" customWidth="1"/>
    <col min="2822" max="2822" width="17.7109375" style="19" customWidth="1"/>
    <col min="2823" max="2824" width="57.85546875" style="19" customWidth="1"/>
    <col min="2825" max="3068" width="10" style="19"/>
    <col min="3069" max="3071" width="0" style="19" hidden="1" customWidth="1"/>
    <col min="3072" max="3072" width="8" style="19" customWidth="1"/>
    <col min="3073" max="3073" width="21" style="19" customWidth="1"/>
    <col min="3074" max="3074" width="4" style="19" customWidth="1"/>
    <col min="3075" max="3075" width="21" style="19" customWidth="1"/>
    <col min="3076" max="3076" width="4" style="19" customWidth="1"/>
    <col min="3077" max="3077" width="18.85546875" style="19" customWidth="1"/>
    <col min="3078" max="3078" width="17.7109375" style="19" customWidth="1"/>
    <col min="3079" max="3080" width="57.85546875" style="19" customWidth="1"/>
    <col min="3081" max="3324" width="10" style="19"/>
    <col min="3325" max="3327" width="0" style="19" hidden="1" customWidth="1"/>
    <col min="3328" max="3328" width="8" style="19" customWidth="1"/>
    <col min="3329" max="3329" width="21" style="19" customWidth="1"/>
    <col min="3330" max="3330" width="4" style="19" customWidth="1"/>
    <col min="3331" max="3331" width="21" style="19" customWidth="1"/>
    <col min="3332" max="3332" width="4" style="19" customWidth="1"/>
    <col min="3333" max="3333" width="18.85546875" style="19" customWidth="1"/>
    <col min="3334" max="3334" width="17.7109375" style="19" customWidth="1"/>
    <col min="3335" max="3336" width="57.85546875" style="19" customWidth="1"/>
    <col min="3337" max="3580" width="10" style="19"/>
    <col min="3581" max="3583" width="0" style="19" hidden="1" customWidth="1"/>
    <col min="3584" max="3584" width="8" style="19" customWidth="1"/>
    <col min="3585" max="3585" width="21" style="19" customWidth="1"/>
    <col min="3586" max="3586" width="4" style="19" customWidth="1"/>
    <col min="3587" max="3587" width="21" style="19" customWidth="1"/>
    <col min="3588" max="3588" width="4" style="19" customWidth="1"/>
    <col min="3589" max="3589" width="18.85546875" style="19" customWidth="1"/>
    <col min="3590" max="3590" width="17.7109375" style="19" customWidth="1"/>
    <col min="3591" max="3592" width="57.85546875" style="19" customWidth="1"/>
    <col min="3593" max="3836" width="10" style="19"/>
    <col min="3837" max="3839" width="0" style="19" hidden="1" customWidth="1"/>
    <col min="3840" max="3840" width="8" style="19" customWidth="1"/>
    <col min="3841" max="3841" width="21" style="19" customWidth="1"/>
    <col min="3842" max="3842" width="4" style="19" customWidth="1"/>
    <col min="3843" max="3843" width="21" style="19" customWidth="1"/>
    <col min="3844" max="3844" width="4" style="19" customWidth="1"/>
    <col min="3845" max="3845" width="18.85546875" style="19" customWidth="1"/>
    <col min="3846" max="3846" width="17.7109375" style="19" customWidth="1"/>
    <col min="3847" max="3848" width="57.85546875" style="19" customWidth="1"/>
    <col min="3849" max="4092" width="10" style="19"/>
    <col min="4093" max="4095" width="0" style="19" hidden="1" customWidth="1"/>
    <col min="4096" max="4096" width="8" style="19" customWidth="1"/>
    <col min="4097" max="4097" width="21" style="19" customWidth="1"/>
    <col min="4098" max="4098" width="4" style="19" customWidth="1"/>
    <col min="4099" max="4099" width="21" style="19" customWidth="1"/>
    <col min="4100" max="4100" width="4" style="19" customWidth="1"/>
    <col min="4101" max="4101" width="18.85546875" style="19" customWidth="1"/>
    <col min="4102" max="4102" width="17.7109375" style="19" customWidth="1"/>
    <col min="4103" max="4104" width="57.85546875" style="19" customWidth="1"/>
    <col min="4105" max="4348" width="10" style="19"/>
    <col min="4349" max="4351" width="0" style="19" hidden="1" customWidth="1"/>
    <col min="4352" max="4352" width="8" style="19" customWidth="1"/>
    <col min="4353" max="4353" width="21" style="19" customWidth="1"/>
    <col min="4354" max="4354" width="4" style="19" customWidth="1"/>
    <col min="4355" max="4355" width="21" style="19" customWidth="1"/>
    <col min="4356" max="4356" width="4" style="19" customWidth="1"/>
    <col min="4357" max="4357" width="18.85546875" style="19" customWidth="1"/>
    <col min="4358" max="4358" width="17.7109375" style="19" customWidth="1"/>
    <col min="4359" max="4360" width="57.85546875" style="19" customWidth="1"/>
    <col min="4361" max="4604" width="10" style="19"/>
    <col min="4605" max="4607" width="0" style="19" hidden="1" customWidth="1"/>
    <col min="4608" max="4608" width="8" style="19" customWidth="1"/>
    <col min="4609" max="4609" width="21" style="19" customWidth="1"/>
    <col min="4610" max="4610" width="4" style="19" customWidth="1"/>
    <col min="4611" max="4611" width="21" style="19" customWidth="1"/>
    <col min="4612" max="4612" width="4" style="19" customWidth="1"/>
    <col min="4613" max="4613" width="18.85546875" style="19" customWidth="1"/>
    <col min="4614" max="4614" width="17.7109375" style="19" customWidth="1"/>
    <col min="4615" max="4616" width="57.85546875" style="19" customWidth="1"/>
    <col min="4617" max="4860" width="10" style="19"/>
    <col min="4861" max="4863" width="0" style="19" hidden="1" customWidth="1"/>
    <col min="4864" max="4864" width="8" style="19" customWidth="1"/>
    <col min="4865" max="4865" width="21" style="19" customWidth="1"/>
    <col min="4866" max="4866" width="4" style="19" customWidth="1"/>
    <col min="4867" max="4867" width="21" style="19" customWidth="1"/>
    <col min="4868" max="4868" width="4" style="19" customWidth="1"/>
    <col min="4869" max="4869" width="18.85546875" style="19" customWidth="1"/>
    <col min="4870" max="4870" width="17.7109375" style="19" customWidth="1"/>
    <col min="4871" max="4872" width="57.85546875" style="19" customWidth="1"/>
    <col min="4873" max="5116" width="10" style="19"/>
    <col min="5117" max="5119" width="0" style="19" hidden="1" customWidth="1"/>
    <col min="5120" max="5120" width="8" style="19" customWidth="1"/>
    <col min="5121" max="5121" width="21" style="19" customWidth="1"/>
    <col min="5122" max="5122" width="4" style="19" customWidth="1"/>
    <col min="5123" max="5123" width="21" style="19" customWidth="1"/>
    <col min="5124" max="5124" width="4" style="19" customWidth="1"/>
    <col min="5125" max="5125" width="18.85546875" style="19" customWidth="1"/>
    <col min="5126" max="5126" width="17.7109375" style="19" customWidth="1"/>
    <col min="5127" max="5128" width="57.85546875" style="19" customWidth="1"/>
    <col min="5129" max="5372" width="10" style="19"/>
    <col min="5373" max="5375" width="0" style="19" hidden="1" customWidth="1"/>
    <col min="5376" max="5376" width="8" style="19" customWidth="1"/>
    <col min="5377" max="5377" width="21" style="19" customWidth="1"/>
    <col min="5378" max="5378" width="4" style="19" customWidth="1"/>
    <col min="5379" max="5379" width="21" style="19" customWidth="1"/>
    <col min="5380" max="5380" width="4" style="19" customWidth="1"/>
    <col min="5381" max="5381" width="18.85546875" style="19" customWidth="1"/>
    <col min="5382" max="5382" width="17.7109375" style="19" customWidth="1"/>
    <col min="5383" max="5384" width="57.85546875" style="19" customWidth="1"/>
    <col min="5385" max="5628" width="10" style="19"/>
    <col min="5629" max="5631" width="0" style="19" hidden="1" customWidth="1"/>
    <col min="5632" max="5632" width="8" style="19" customWidth="1"/>
    <col min="5633" max="5633" width="21" style="19" customWidth="1"/>
    <col min="5634" max="5634" width="4" style="19" customWidth="1"/>
    <col min="5635" max="5635" width="21" style="19" customWidth="1"/>
    <col min="5636" max="5636" width="4" style="19" customWidth="1"/>
    <col min="5637" max="5637" width="18.85546875" style="19" customWidth="1"/>
    <col min="5638" max="5638" width="17.7109375" style="19" customWidth="1"/>
    <col min="5639" max="5640" width="57.85546875" style="19" customWidth="1"/>
    <col min="5641" max="5884" width="10" style="19"/>
    <col min="5885" max="5887" width="0" style="19" hidden="1" customWidth="1"/>
    <col min="5888" max="5888" width="8" style="19" customWidth="1"/>
    <col min="5889" max="5889" width="21" style="19" customWidth="1"/>
    <col min="5890" max="5890" width="4" style="19" customWidth="1"/>
    <col min="5891" max="5891" width="21" style="19" customWidth="1"/>
    <col min="5892" max="5892" width="4" style="19" customWidth="1"/>
    <col min="5893" max="5893" width="18.85546875" style="19" customWidth="1"/>
    <col min="5894" max="5894" width="17.7109375" style="19" customWidth="1"/>
    <col min="5895" max="5896" width="57.85546875" style="19" customWidth="1"/>
    <col min="5897" max="6140" width="10" style="19"/>
    <col min="6141" max="6143" width="0" style="19" hidden="1" customWidth="1"/>
    <col min="6144" max="6144" width="8" style="19" customWidth="1"/>
    <col min="6145" max="6145" width="21" style="19" customWidth="1"/>
    <col min="6146" max="6146" width="4" style="19" customWidth="1"/>
    <col min="6147" max="6147" width="21" style="19" customWidth="1"/>
    <col min="6148" max="6148" width="4" style="19" customWidth="1"/>
    <col min="6149" max="6149" width="18.85546875" style="19" customWidth="1"/>
    <col min="6150" max="6150" width="17.7109375" style="19" customWidth="1"/>
    <col min="6151" max="6152" width="57.85546875" style="19" customWidth="1"/>
    <col min="6153" max="6396" width="10" style="19"/>
    <col min="6397" max="6399" width="0" style="19" hidden="1" customWidth="1"/>
    <col min="6400" max="6400" width="8" style="19" customWidth="1"/>
    <col min="6401" max="6401" width="21" style="19" customWidth="1"/>
    <col min="6402" max="6402" width="4" style="19" customWidth="1"/>
    <col min="6403" max="6403" width="21" style="19" customWidth="1"/>
    <col min="6404" max="6404" width="4" style="19" customWidth="1"/>
    <col min="6405" max="6405" width="18.85546875" style="19" customWidth="1"/>
    <col min="6406" max="6406" width="17.7109375" style="19" customWidth="1"/>
    <col min="6407" max="6408" width="57.85546875" style="19" customWidth="1"/>
    <col min="6409" max="6652" width="10" style="19"/>
    <col min="6653" max="6655" width="0" style="19" hidden="1" customWidth="1"/>
    <col min="6656" max="6656" width="8" style="19" customWidth="1"/>
    <col min="6657" max="6657" width="21" style="19" customWidth="1"/>
    <col min="6658" max="6658" width="4" style="19" customWidth="1"/>
    <col min="6659" max="6659" width="21" style="19" customWidth="1"/>
    <col min="6660" max="6660" width="4" style="19" customWidth="1"/>
    <col min="6661" max="6661" width="18.85546875" style="19" customWidth="1"/>
    <col min="6662" max="6662" width="17.7109375" style="19" customWidth="1"/>
    <col min="6663" max="6664" width="57.85546875" style="19" customWidth="1"/>
    <col min="6665" max="6908" width="10" style="19"/>
    <col min="6909" max="6911" width="0" style="19" hidden="1" customWidth="1"/>
    <col min="6912" max="6912" width="8" style="19" customWidth="1"/>
    <col min="6913" max="6913" width="21" style="19" customWidth="1"/>
    <col min="6914" max="6914" width="4" style="19" customWidth="1"/>
    <col min="6915" max="6915" width="21" style="19" customWidth="1"/>
    <col min="6916" max="6916" width="4" style="19" customWidth="1"/>
    <col min="6917" max="6917" width="18.85546875" style="19" customWidth="1"/>
    <col min="6918" max="6918" width="17.7109375" style="19" customWidth="1"/>
    <col min="6919" max="6920" width="57.85546875" style="19" customWidth="1"/>
    <col min="6921" max="7164" width="10" style="19"/>
    <col min="7165" max="7167" width="0" style="19" hidden="1" customWidth="1"/>
    <col min="7168" max="7168" width="8" style="19" customWidth="1"/>
    <col min="7169" max="7169" width="21" style="19" customWidth="1"/>
    <col min="7170" max="7170" width="4" style="19" customWidth="1"/>
    <col min="7171" max="7171" width="21" style="19" customWidth="1"/>
    <col min="7172" max="7172" width="4" style="19" customWidth="1"/>
    <col min="7173" max="7173" width="18.85546875" style="19" customWidth="1"/>
    <col min="7174" max="7174" width="17.7109375" style="19" customWidth="1"/>
    <col min="7175" max="7176" width="57.85546875" style="19" customWidth="1"/>
    <col min="7177" max="7420" width="10" style="19"/>
    <col min="7421" max="7423" width="0" style="19" hidden="1" customWidth="1"/>
    <col min="7424" max="7424" width="8" style="19" customWidth="1"/>
    <col min="7425" max="7425" width="21" style="19" customWidth="1"/>
    <col min="7426" max="7426" width="4" style="19" customWidth="1"/>
    <col min="7427" max="7427" width="21" style="19" customWidth="1"/>
    <col min="7428" max="7428" width="4" style="19" customWidth="1"/>
    <col min="7429" max="7429" width="18.85546875" style="19" customWidth="1"/>
    <col min="7430" max="7430" width="17.7109375" style="19" customWidth="1"/>
    <col min="7431" max="7432" width="57.85546875" style="19" customWidth="1"/>
    <col min="7433" max="7676" width="10" style="19"/>
    <col min="7677" max="7679" width="0" style="19" hidden="1" customWidth="1"/>
    <col min="7680" max="7680" width="8" style="19" customWidth="1"/>
    <col min="7681" max="7681" width="21" style="19" customWidth="1"/>
    <col min="7682" max="7682" width="4" style="19" customWidth="1"/>
    <col min="7683" max="7683" width="21" style="19" customWidth="1"/>
    <col min="7684" max="7684" width="4" style="19" customWidth="1"/>
    <col min="7685" max="7685" width="18.85546875" style="19" customWidth="1"/>
    <col min="7686" max="7686" width="17.7109375" style="19" customWidth="1"/>
    <col min="7687" max="7688" width="57.85546875" style="19" customWidth="1"/>
    <col min="7689" max="7932" width="10" style="19"/>
    <col min="7933" max="7935" width="0" style="19" hidden="1" customWidth="1"/>
    <col min="7936" max="7936" width="8" style="19" customWidth="1"/>
    <col min="7937" max="7937" width="21" style="19" customWidth="1"/>
    <col min="7938" max="7938" width="4" style="19" customWidth="1"/>
    <col min="7939" max="7939" width="21" style="19" customWidth="1"/>
    <col min="7940" max="7940" width="4" style="19" customWidth="1"/>
    <col min="7941" max="7941" width="18.85546875" style="19" customWidth="1"/>
    <col min="7942" max="7942" width="17.7109375" style="19" customWidth="1"/>
    <col min="7943" max="7944" width="57.85546875" style="19" customWidth="1"/>
    <col min="7945" max="8188" width="10" style="19"/>
    <col min="8189" max="8191" width="0" style="19" hidden="1" customWidth="1"/>
    <col min="8192" max="8192" width="8" style="19" customWidth="1"/>
    <col min="8193" max="8193" width="21" style="19" customWidth="1"/>
    <col min="8194" max="8194" width="4" style="19" customWidth="1"/>
    <col min="8195" max="8195" width="21" style="19" customWidth="1"/>
    <col min="8196" max="8196" width="4" style="19" customWidth="1"/>
    <col min="8197" max="8197" width="18.85546875" style="19" customWidth="1"/>
    <col min="8198" max="8198" width="17.7109375" style="19" customWidth="1"/>
    <col min="8199" max="8200" width="57.85546875" style="19" customWidth="1"/>
    <col min="8201" max="8444" width="10" style="19"/>
    <col min="8445" max="8447" width="0" style="19" hidden="1" customWidth="1"/>
    <col min="8448" max="8448" width="8" style="19" customWidth="1"/>
    <col min="8449" max="8449" width="21" style="19" customWidth="1"/>
    <col min="8450" max="8450" width="4" style="19" customWidth="1"/>
    <col min="8451" max="8451" width="21" style="19" customWidth="1"/>
    <col min="8452" max="8452" width="4" style="19" customWidth="1"/>
    <col min="8453" max="8453" width="18.85546875" style="19" customWidth="1"/>
    <col min="8454" max="8454" width="17.7109375" style="19" customWidth="1"/>
    <col min="8455" max="8456" width="57.85546875" style="19" customWidth="1"/>
    <col min="8457" max="8700" width="10" style="19"/>
    <col min="8701" max="8703" width="0" style="19" hidden="1" customWidth="1"/>
    <col min="8704" max="8704" width="8" style="19" customWidth="1"/>
    <col min="8705" max="8705" width="21" style="19" customWidth="1"/>
    <col min="8706" max="8706" width="4" style="19" customWidth="1"/>
    <col min="8707" max="8707" width="21" style="19" customWidth="1"/>
    <col min="8708" max="8708" width="4" style="19" customWidth="1"/>
    <col min="8709" max="8709" width="18.85546875" style="19" customWidth="1"/>
    <col min="8710" max="8710" width="17.7109375" style="19" customWidth="1"/>
    <col min="8711" max="8712" width="57.85546875" style="19" customWidth="1"/>
    <col min="8713" max="8956" width="10" style="19"/>
    <col min="8957" max="8959" width="0" style="19" hidden="1" customWidth="1"/>
    <col min="8960" max="8960" width="8" style="19" customWidth="1"/>
    <col min="8961" max="8961" width="21" style="19" customWidth="1"/>
    <col min="8962" max="8962" width="4" style="19" customWidth="1"/>
    <col min="8963" max="8963" width="21" style="19" customWidth="1"/>
    <col min="8964" max="8964" width="4" style="19" customWidth="1"/>
    <col min="8965" max="8965" width="18.85546875" style="19" customWidth="1"/>
    <col min="8966" max="8966" width="17.7109375" style="19" customWidth="1"/>
    <col min="8967" max="8968" width="57.85546875" style="19" customWidth="1"/>
    <col min="8969" max="9212" width="10" style="19"/>
    <col min="9213" max="9215" width="0" style="19" hidden="1" customWidth="1"/>
    <col min="9216" max="9216" width="8" style="19" customWidth="1"/>
    <col min="9217" max="9217" width="21" style="19" customWidth="1"/>
    <col min="9218" max="9218" width="4" style="19" customWidth="1"/>
    <col min="9219" max="9219" width="21" style="19" customWidth="1"/>
    <col min="9220" max="9220" width="4" style="19" customWidth="1"/>
    <col min="9221" max="9221" width="18.85546875" style="19" customWidth="1"/>
    <col min="9222" max="9222" width="17.7109375" style="19" customWidth="1"/>
    <col min="9223" max="9224" width="57.85546875" style="19" customWidth="1"/>
    <col min="9225" max="9468" width="10" style="19"/>
    <col min="9469" max="9471" width="0" style="19" hidden="1" customWidth="1"/>
    <col min="9472" max="9472" width="8" style="19" customWidth="1"/>
    <col min="9473" max="9473" width="21" style="19" customWidth="1"/>
    <col min="9474" max="9474" width="4" style="19" customWidth="1"/>
    <col min="9475" max="9475" width="21" style="19" customWidth="1"/>
    <col min="9476" max="9476" width="4" style="19" customWidth="1"/>
    <col min="9477" max="9477" width="18.85546875" style="19" customWidth="1"/>
    <col min="9478" max="9478" width="17.7109375" style="19" customWidth="1"/>
    <col min="9479" max="9480" width="57.85546875" style="19" customWidth="1"/>
    <col min="9481" max="9724" width="10" style="19"/>
    <col min="9725" max="9727" width="0" style="19" hidden="1" customWidth="1"/>
    <col min="9728" max="9728" width="8" style="19" customWidth="1"/>
    <col min="9729" max="9729" width="21" style="19" customWidth="1"/>
    <col min="9730" max="9730" width="4" style="19" customWidth="1"/>
    <col min="9731" max="9731" width="21" style="19" customWidth="1"/>
    <col min="9732" max="9732" width="4" style="19" customWidth="1"/>
    <col min="9733" max="9733" width="18.85546875" style="19" customWidth="1"/>
    <col min="9734" max="9734" width="17.7109375" style="19" customWidth="1"/>
    <col min="9735" max="9736" width="57.85546875" style="19" customWidth="1"/>
    <col min="9737" max="9980" width="10" style="19"/>
    <col min="9981" max="9983" width="0" style="19" hidden="1" customWidth="1"/>
    <col min="9984" max="9984" width="8" style="19" customWidth="1"/>
    <col min="9985" max="9985" width="21" style="19" customWidth="1"/>
    <col min="9986" max="9986" width="4" style="19" customWidth="1"/>
    <col min="9987" max="9987" width="21" style="19" customWidth="1"/>
    <col min="9988" max="9988" width="4" style="19" customWidth="1"/>
    <col min="9989" max="9989" width="18.85546875" style="19" customWidth="1"/>
    <col min="9990" max="9990" width="17.7109375" style="19" customWidth="1"/>
    <col min="9991" max="9992" width="57.85546875" style="19" customWidth="1"/>
    <col min="9993" max="10236" width="10" style="19"/>
    <col min="10237" max="10239" width="0" style="19" hidden="1" customWidth="1"/>
    <col min="10240" max="10240" width="8" style="19" customWidth="1"/>
    <col min="10241" max="10241" width="21" style="19" customWidth="1"/>
    <col min="10242" max="10242" width="4" style="19" customWidth="1"/>
    <col min="10243" max="10243" width="21" style="19" customWidth="1"/>
    <col min="10244" max="10244" width="4" style="19" customWidth="1"/>
    <col min="10245" max="10245" width="18.85546875" style="19" customWidth="1"/>
    <col min="10246" max="10246" width="17.7109375" style="19" customWidth="1"/>
    <col min="10247" max="10248" width="57.85546875" style="19" customWidth="1"/>
    <col min="10249" max="10492" width="10" style="19"/>
    <col min="10493" max="10495" width="0" style="19" hidden="1" customWidth="1"/>
    <col min="10496" max="10496" width="8" style="19" customWidth="1"/>
    <col min="10497" max="10497" width="21" style="19" customWidth="1"/>
    <col min="10498" max="10498" width="4" style="19" customWidth="1"/>
    <col min="10499" max="10499" width="21" style="19" customWidth="1"/>
    <col min="10500" max="10500" width="4" style="19" customWidth="1"/>
    <col min="10501" max="10501" width="18.85546875" style="19" customWidth="1"/>
    <col min="10502" max="10502" width="17.7109375" style="19" customWidth="1"/>
    <col min="10503" max="10504" width="57.85546875" style="19" customWidth="1"/>
    <col min="10505" max="10748" width="10" style="19"/>
    <col min="10749" max="10751" width="0" style="19" hidden="1" customWidth="1"/>
    <col min="10752" max="10752" width="8" style="19" customWidth="1"/>
    <col min="10753" max="10753" width="21" style="19" customWidth="1"/>
    <col min="10754" max="10754" width="4" style="19" customWidth="1"/>
    <col min="10755" max="10755" width="21" style="19" customWidth="1"/>
    <col min="10756" max="10756" width="4" style="19" customWidth="1"/>
    <col min="10757" max="10757" width="18.85546875" style="19" customWidth="1"/>
    <col min="10758" max="10758" width="17.7109375" style="19" customWidth="1"/>
    <col min="10759" max="10760" width="57.85546875" style="19" customWidth="1"/>
    <col min="10761" max="11004" width="10" style="19"/>
    <col min="11005" max="11007" width="0" style="19" hidden="1" customWidth="1"/>
    <col min="11008" max="11008" width="8" style="19" customWidth="1"/>
    <col min="11009" max="11009" width="21" style="19" customWidth="1"/>
    <col min="11010" max="11010" width="4" style="19" customWidth="1"/>
    <col min="11011" max="11011" width="21" style="19" customWidth="1"/>
    <col min="11012" max="11012" width="4" style="19" customWidth="1"/>
    <col min="11013" max="11013" width="18.85546875" style="19" customWidth="1"/>
    <col min="11014" max="11014" width="17.7109375" style="19" customWidth="1"/>
    <col min="11015" max="11016" width="57.85546875" style="19" customWidth="1"/>
    <col min="11017" max="11260" width="10" style="19"/>
    <col min="11261" max="11263" width="0" style="19" hidden="1" customWidth="1"/>
    <col min="11264" max="11264" width="8" style="19" customWidth="1"/>
    <col min="11265" max="11265" width="21" style="19" customWidth="1"/>
    <col min="11266" max="11266" width="4" style="19" customWidth="1"/>
    <col min="11267" max="11267" width="21" style="19" customWidth="1"/>
    <col min="11268" max="11268" width="4" style="19" customWidth="1"/>
    <col min="11269" max="11269" width="18.85546875" style="19" customWidth="1"/>
    <col min="11270" max="11270" width="17.7109375" style="19" customWidth="1"/>
    <col min="11271" max="11272" width="57.85546875" style="19" customWidth="1"/>
    <col min="11273" max="11516" width="10" style="19"/>
    <col min="11517" max="11519" width="0" style="19" hidden="1" customWidth="1"/>
    <col min="11520" max="11520" width="8" style="19" customWidth="1"/>
    <col min="11521" max="11521" width="21" style="19" customWidth="1"/>
    <col min="11522" max="11522" width="4" style="19" customWidth="1"/>
    <col min="11523" max="11523" width="21" style="19" customWidth="1"/>
    <col min="11524" max="11524" width="4" style="19" customWidth="1"/>
    <col min="11525" max="11525" width="18.85546875" style="19" customWidth="1"/>
    <col min="11526" max="11526" width="17.7109375" style="19" customWidth="1"/>
    <col min="11527" max="11528" width="57.85546875" style="19" customWidth="1"/>
    <col min="11529" max="11772" width="10" style="19"/>
    <col min="11773" max="11775" width="0" style="19" hidden="1" customWidth="1"/>
    <col min="11776" max="11776" width="8" style="19" customWidth="1"/>
    <col min="11777" max="11777" width="21" style="19" customWidth="1"/>
    <col min="11778" max="11778" width="4" style="19" customWidth="1"/>
    <col min="11779" max="11779" width="21" style="19" customWidth="1"/>
    <col min="11780" max="11780" width="4" style="19" customWidth="1"/>
    <col min="11781" max="11781" width="18.85546875" style="19" customWidth="1"/>
    <col min="11782" max="11782" width="17.7109375" style="19" customWidth="1"/>
    <col min="11783" max="11784" width="57.85546875" style="19" customWidth="1"/>
    <col min="11785" max="12028" width="10" style="19"/>
    <col min="12029" max="12031" width="0" style="19" hidden="1" customWidth="1"/>
    <col min="12032" max="12032" width="8" style="19" customWidth="1"/>
    <col min="12033" max="12033" width="21" style="19" customWidth="1"/>
    <col min="12034" max="12034" width="4" style="19" customWidth="1"/>
    <col min="12035" max="12035" width="21" style="19" customWidth="1"/>
    <col min="12036" max="12036" width="4" style="19" customWidth="1"/>
    <col min="12037" max="12037" width="18.85546875" style="19" customWidth="1"/>
    <col min="12038" max="12038" width="17.7109375" style="19" customWidth="1"/>
    <col min="12039" max="12040" width="57.85546875" style="19" customWidth="1"/>
    <col min="12041" max="12284" width="10" style="19"/>
    <col min="12285" max="12287" width="0" style="19" hidden="1" customWidth="1"/>
    <col min="12288" max="12288" width="8" style="19" customWidth="1"/>
    <col min="12289" max="12289" width="21" style="19" customWidth="1"/>
    <col min="12290" max="12290" width="4" style="19" customWidth="1"/>
    <col min="12291" max="12291" width="21" style="19" customWidth="1"/>
    <col min="12292" max="12292" width="4" style="19" customWidth="1"/>
    <col min="12293" max="12293" width="18.85546875" style="19" customWidth="1"/>
    <col min="12294" max="12294" width="17.7109375" style="19" customWidth="1"/>
    <col min="12295" max="12296" width="57.85546875" style="19" customWidth="1"/>
    <col min="12297" max="12540" width="10" style="19"/>
    <col min="12541" max="12543" width="0" style="19" hidden="1" customWidth="1"/>
    <col min="12544" max="12544" width="8" style="19" customWidth="1"/>
    <col min="12545" max="12545" width="21" style="19" customWidth="1"/>
    <col min="12546" max="12546" width="4" style="19" customWidth="1"/>
    <col min="12547" max="12547" width="21" style="19" customWidth="1"/>
    <col min="12548" max="12548" width="4" style="19" customWidth="1"/>
    <col min="12549" max="12549" width="18.85546875" style="19" customWidth="1"/>
    <col min="12550" max="12550" width="17.7109375" style="19" customWidth="1"/>
    <col min="12551" max="12552" width="57.85546875" style="19" customWidth="1"/>
    <col min="12553" max="12796" width="10" style="19"/>
    <col min="12797" max="12799" width="0" style="19" hidden="1" customWidth="1"/>
    <col min="12800" max="12800" width="8" style="19" customWidth="1"/>
    <col min="12801" max="12801" width="21" style="19" customWidth="1"/>
    <col min="12802" max="12802" width="4" style="19" customWidth="1"/>
    <col min="12803" max="12803" width="21" style="19" customWidth="1"/>
    <col min="12804" max="12804" width="4" style="19" customWidth="1"/>
    <col min="12805" max="12805" width="18.85546875" style="19" customWidth="1"/>
    <col min="12806" max="12806" width="17.7109375" style="19" customWidth="1"/>
    <col min="12807" max="12808" width="57.85546875" style="19" customWidth="1"/>
    <col min="12809" max="13052" width="10" style="19"/>
    <col min="13053" max="13055" width="0" style="19" hidden="1" customWidth="1"/>
    <col min="13056" max="13056" width="8" style="19" customWidth="1"/>
    <col min="13057" max="13057" width="21" style="19" customWidth="1"/>
    <col min="13058" max="13058" width="4" style="19" customWidth="1"/>
    <col min="13059" max="13059" width="21" style="19" customWidth="1"/>
    <col min="13060" max="13060" width="4" style="19" customWidth="1"/>
    <col min="13061" max="13061" width="18.85546875" style="19" customWidth="1"/>
    <col min="13062" max="13062" width="17.7109375" style="19" customWidth="1"/>
    <col min="13063" max="13064" width="57.85546875" style="19" customWidth="1"/>
    <col min="13065" max="13308" width="10" style="19"/>
    <col min="13309" max="13311" width="0" style="19" hidden="1" customWidth="1"/>
    <col min="13312" max="13312" width="8" style="19" customWidth="1"/>
    <col min="13313" max="13313" width="21" style="19" customWidth="1"/>
    <col min="13314" max="13314" width="4" style="19" customWidth="1"/>
    <col min="13315" max="13315" width="21" style="19" customWidth="1"/>
    <col min="13316" max="13316" width="4" style="19" customWidth="1"/>
    <col min="13317" max="13317" width="18.85546875" style="19" customWidth="1"/>
    <col min="13318" max="13318" width="17.7109375" style="19" customWidth="1"/>
    <col min="13319" max="13320" width="57.85546875" style="19" customWidth="1"/>
    <col min="13321" max="13564" width="10" style="19"/>
    <col min="13565" max="13567" width="0" style="19" hidden="1" customWidth="1"/>
    <col min="13568" max="13568" width="8" style="19" customWidth="1"/>
    <col min="13569" max="13569" width="21" style="19" customWidth="1"/>
    <col min="13570" max="13570" width="4" style="19" customWidth="1"/>
    <col min="13571" max="13571" width="21" style="19" customWidth="1"/>
    <col min="13572" max="13572" width="4" style="19" customWidth="1"/>
    <col min="13573" max="13573" width="18.85546875" style="19" customWidth="1"/>
    <col min="13574" max="13574" width="17.7109375" style="19" customWidth="1"/>
    <col min="13575" max="13576" width="57.85546875" style="19" customWidth="1"/>
    <col min="13577" max="13820" width="10" style="19"/>
    <col min="13821" max="13823" width="0" style="19" hidden="1" customWidth="1"/>
    <col min="13824" max="13824" width="8" style="19" customWidth="1"/>
    <col min="13825" max="13825" width="21" style="19" customWidth="1"/>
    <col min="13826" max="13826" width="4" style="19" customWidth="1"/>
    <col min="13827" max="13827" width="21" style="19" customWidth="1"/>
    <col min="13828" max="13828" width="4" style="19" customWidth="1"/>
    <col min="13829" max="13829" width="18.85546875" style="19" customWidth="1"/>
    <col min="13830" max="13830" width="17.7109375" style="19" customWidth="1"/>
    <col min="13831" max="13832" width="57.85546875" style="19" customWidth="1"/>
    <col min="13833" max="14076" width="10" style="19"/>
    <col min="14077" max="14079" width="0" style="19" hidden="1" customWidth="1"/>
    <col min="14080" max="14080" width="8" style="19" customWidth="1"/>
    <col min="14081" max="14081" width="21" style="19" customWidth="1"/>
    <col min="14082" max="14082" width="4" style="19" customWidth="1"/>
    <col min="14083" max="14083" width="21" style="19" customWidth="1"/>
    <col min="14084" max="14084" width="4" style="19" customWidth="1"/>
    <col min="14085" max="14085" width="18.85546875" style="19" customWidth="1"/>
    <col min="14086" max="14086" width="17.7109375" style="19" customWidth="1"/>
    <col min="14087" max="14088" width="57.85546875" style="19" customWidth="1"/>
    <col min="14089" max="14332" width="10" style="19"/>
    <col min="14333" max="14335" width="0" style="19" hidden="1" customWidth="1"/>
    <col min="14336" max="14336" width="8" style="19" customWidth="1"/>
    <col min="14337" max="14337" width="21" style="19" customWidth="1"/>
    <col min="14338" max="14338" width="4" style="19" customWidth="1"/>
    <col min="14339" max="14339" width="21" style="19" customWidth="1"/>
    <col min="14340" max="14340" width="4" style="19" customWidth="1"/>
    <col min="14341" max="14341" width="18.85546875" style="19" customWidth="1"/>
    <col min="14342" max="14342" width="17.7109375" style="19" customWidth="1"/>
    <col min="14343" max="14344" width="57.85546875" style="19" customWidth="1"/>
    <col min="14345" max="14588" width="10" style="19"/>
    <col min="14589" max="14591" width="0" style="19" hidden="1" customWidth="1"/>
    <col min="14592" max="14592" width="8" style="19" customWidth="1"/>
    <col min="14593" max="14593" width="21" style="19" customWidth="1"/>
    <col min="14594" max="14594" width="4" style="19" customWidth="1"/>
    <col min="14595" max="14595" width="21" style="19" customWidth="1"/>
    <col min="14596" max="14596" width="4" style="19" customWidth="1"/>
    <col min="14597" max="14597" width="18.85546875" style="19" customWidth="1"/>
    <col min="14598" max="14598" width="17.7109375" style="19" customWidth="1"/>
    <col min="14599" max="14600" width="57.85546875" style="19" customWidth="1"/>
    <col min="14601" max="14844" width="10" style="19"/>
    <col min="14845" max="14847" width="0" style="19" hidden="1" customWidth="1"/>
    <col min="14848" max="14848" width="8" style="19" customWidth="1"/>
    <col min="14849" max="14849" width="21" style="19" customWidth="1"/>
    <col min="14850" max="14850" width="4" style="19" customWidth="1"/>
    <col min="14851" max="14851" width="21" style="19" customWidth="1"/>
    <col min="14852" max="14852" width="4" style="19" customWidth="1"/>
    <col min="14853" max="14853" width="18.85546875" style="19" customWidth="1"/>
    <col min="14854" max="14854" width="17.7109375" style="19" customWidth="1"/>
    <col min="14855" max="14856" width="57.85546875" style="19" customWidth="1"/>
    <col min="14857" max="15100" width="10" style="19"/>
    <col min="15101" max="15103" width="0" style="19" hidden="1" customWidth="1"/>
    <col min="15104" max="15104" width="8" style="19" customWidth="1"/>
    <col min="15105" max="15105" width="21" style="19" customWidth="1"/>
    <col min="15106" max="15106" width="4" style="19" customWidth="1"/>
    <col min="15107" max="15107" width="21" style="19" customWidth="1"/>
    <col min="15108" max="15108" width="4" style="19" customWidth="1"/>
    <col min="15109" max="15109" width="18.85546875" style="19" customWidth="1"/>
    <col min="15110" max="15110" width="17.7109375" style="19" customWidth="1"/>
    <col min="15111" max="15112" width="57.85546875" style="19" customWidth="1"/>
    <col min="15113" max="15356" width="10" style="19"/>
    <col min="15357" max="15359" width="0" style="19" hidden="1" customWidth="1"/>
    <col min="15360" max="15360" width="8" style="19" customWidth="1"/>
    <col min="15361" max="15361" width="21" style="19" customWidth="1"/>
    <col min="15362" max="15362" width="4" style="19" customWidth="1"/>
    <col min="15363" max="15363" width="21" style="19" customWidth="1"/>
    <col min="15364" max="15364" width="4" style="19" customWidth="1"/>
    <col min="15365" max="15365" width="18.85546875" style="19" customWidth="1"/>
    <col min="15366" max="15366" width="17.7109375" style="19" customWidth="1"/>
    <col min="15367" max="15368" width="57.85546875" style="19" customWidth="1"/>
    <col min="15369" max="15612" width="10" style="19"/>
    <col min="15613" max="15615" width="0" style="19" hidden="1" customWidth="1"/>
    <col min="15616" max="15616" width="8" style="19" customWidth="1"/>
    <col min="15617" max="15617" width="21" style="19" customWidth="1"/>
    <col min="15618" max="15618" width="4" style="19" customWidth="1"/>
    <col min="15619" max="15619" width="21" style="19" customWidth="1"/>
    <col min="15620" max="15620" width="4" style="19" customWidth="1"/>
    <col min="15621" max="15621" width="18.85546875" style="19" customWidth="1"/>
    <col min="15622" max="15622" width="17.7109375" style="19" customWidth="1"/>
    <col min="15623" max="15624" width="57.85546875" style="19" customWidth="1"/>
    <col min="15625" max="15868" width="10" style="19"/>
    <col min="15869" max="15871" width="0" style="19" hidden="1" customWidth="1"/>
    <col min="15872" max="15872" width="8" style="19" customWidth="1"/>
    <col min="15873" max="15873" width="21" style="19" customWidth="1"/>
    <col min="15874" max="15874" width="4" style="19" customWidth="1"/>
    <col min="15875" max="15875" width="21" style="19" customWidth="1"/>
    <col min="15876" max="15876" width="4" style="19" customWidth="1"/>
    <col min="15877" max="15877" width="18.85546875" style="19" customWidth="1"/>
    <col min="15878" max="15878" width="17.7109375" style="19" customWidth="1"/>
    <col min="15879" max="15880" width="57.85546875" style="19" customWidth="1"/>
    <col min="15881" max="16124" width="10" style="19"/>
    <col min="16125" max="16127" width="0" style="19" hidden="1" customWidth="1"/>
    <col min="16128" max="16128" width="8" style="19" customWidth="1"/>
    <col min="16129" max="16129" width="21" style="19" customWidth="1"/>
    <col min="16130" max="16130" width="4" style="19" customWidth="1"/>
    <col min="16131" max="16131" width="21" style="19" customWidth="1"/>
    <col min="16132" max="16132" width="4" style="19" customWidth="1"/>
    <col min="16133" max="16133" width="18.85546875" style="19" customWidth="1"/>
    <col min="16134" max="16134" width="17.7109375" style="19" customWidth="1"/>
    <col min="16135" max="16136" width="57.85546875" style="19" customWidth="1"/>
    <col min="16137" max="16384" width="10" style="19"/>
  </cols>
  <sheetData>
    <row r="1" spans="1:16">
      <c r="A1" s="38"/>
      <c r="B1" s="33"/>
      <c r="C1" s="37"/>
      <c r="D1" s="174"/>
      <c r="E1" s="175" t="s">
        <v>777</v>
      </c>
      <c r="F1" s="174"/>
      <c r="G1" s="174"/>
      <c r="H1" s="174"/>
      <c r="I1" s="174"/>
      <c r="J1" s="174"/>
      <c r="K1" s="174"/>
      <c r="L1" s="174"/>
      <c r="M1" s="53"/>
      <c r="N1" s="53"/>
      <c r="O1" s="53"/>
      <c r="P1" s="176"/>
    </row>
    <row r="2" spans="1:16">
      <c r="A2" s="177"/>
      <c r="P2" s="178"/>
    </row>
    <row r="3" spans="1:16">
      <c r="A3" s="177"/>
      <c r="P3" s="178"/>
    </row>
    <row r="4" spans="1:16">
      <c r="A4" s="177"/>
      <c r="E4" s="28" t="s">
        <v>127</v>
      </c>
      <c r="F4" s="53"/>
      <c r="G4" s="53"/>
      <c r="H4" s="53"/>
      <c r="I4" s="54"/>
      <c r="P4" s="178"/>
    </row>
    <row r="5" spans="1:16">
      <c r="A5" s="177"/>
      <c r="E5" s="65" t="s">
        <v>778</v>
      </c>
      <c r="F5" s="55"/>
      <c r="G5" s="56" t="s">
        <v>779</v>
      </c>
      <c r="H5" s="57"/>
      <c r="I5" s="58"/>
      <c r="P5" s="178"/>
    </row>
    <row r="6" spans="1:16">
      <c r="A6" s="177"/>
      <c r="E6" s="65" t="s">
        <v>780</v>
      </c>
      <c r="F6" s="55"/>
      <c r="G6" s="56" t="s">
        <v>781</v>
      </c>
      <c r="H6" s="57"/>
      <c r="I6" s="59"/>
      <c r="P6" s="178"/>
    </row>
    <row r="7" spans="1:16">
      <c r="A7" s="177"/>
      <c r="E7" s="65" t="s">
        <v>782</v>
      </c>
      <c r="F7" s="55"/>
      <c r="G7" s="56" t="s">
        <v>783</v>
      </c>
      <c r="H7" s="57"/>
      <c r="I7" s="59"/>
      <c r="P7" s="178"/>
    </row>
    <row r="8" spans="1:16">
      <c r="A8" s="177"/>
      <c r="E8" s="66" t="s">
        <v>784</v>
      </c>
      <c r="F8" s="55"/>
      <c r="G8" s="56" t="s">
        <v>785</v>
      </c>
      <c r="H8" s="57"/>
      <c r="I8" s="59"/>
      <c r="P8" s="178"/>
    </row>
    <row r="9" spans="1:16">
      <c r="A9" s="177"/>
      <c r="E9" s="66" t="s">
        <v>786</v>
      </c>
      <c r="F9" s="55"/>
      <c r="G9" s="56" t="s">
        <v>787</v>
      </c>
      <c r="H9" s="57"/>
      <c r="I9" s="59"/>
      <c r="P9" s="178"/>
    </row>
    <row r="10" spans="1:16">
      <c r="A10" s="177"/>
      <c r="E10" s="66" t="s">
        <v>788</v>
      </c>
      <c r="F10" s="55"/>
      <c r="G10" s="56" t="s">
        <v>789</v>
      </c>
      <c r="H10" s="57"/>
      <c r="I10" s="59"/>
      <c r="P10" s="178"/>
    </row>
    <row r="11" spans="1:16">
      <c r="A11" s="177"/>
      <c r="E11" s="67" t="s">
        <v>168</v>
      </c>
      <c r="F11" s="60"/>
      <c r="G11" s="56" t="s">
        <v>790</v>
      </c>
      <c r="H11" s="57"/>
      <c r="I11" s="59"/>
      <c r="P11" s="178"/>
    </row>
    <row r="12" spans="1:16">
      <c r="A12" s="177"/>
      <c r="E12" s="68" t="s">
        <v>335</v>
      </c>
      <c r="G12" s="56" t="s">
        <v>791</v>
      </c>
      <c r="I12" s="59"/>
      <c r="P12" s="178"/>
    </row>
    <row r="13" spans="1:16" s="18" customFormat="1" ht="15" customHeight="1">
      <c r="A13" s="177"/>
      <c r="B13" s="6"/>
      <c r="C13" s="31"/>
      <c r="E13" s="15" t="s">
        <v>207</v>
      </c>
      <c r="F13" s="61"/>
      <c r="G13" s="62" t="s">
        <v>792</v>
      </c>
      <c r="H13" s="63"/>
      <c r="I13" s="64"/>
      <c r="P13" s="179"/>
    </row>
    <row r="14" spans="1:16" s="18" customFormat="1" ht="15" customHeight="1">
      <c r="A14" s="177"/>
      <c r="B14" s="6"/>
      <c r="C14" s="31"/>
      <c r="M14" s="21" t="s">
        <v>793</v>
      </c>
      <c r="O14" s="21" t="s">
        <v>794</v>
      </c>
      <c r="P14" s="178"/>
    </row>
    <row r="15" spans="1:16" s="22" customFormat="1" ht="15" customHeight="1">
      <c r="A15" s="177"/>
      <c r="B15" s="6"/>
      <c r="C15" s="31"/>
      <c r="E15" s="90" t="s">
        <v>795</v>
      </c>
      <c r="F15" s="91"/>
      <c r="G15" s="85"/>
      <c r="H15" s="91"/>
      <c r="I15" s="92"/>
      <c r="M15" s="74" t="s">
        <v>796</v>
      </c>
      <c r="N15" s="18"/>
      <c r="O15" s="23" t="s">
        <v>220</v>
      </c>
      <c r="P15" s="178"/>
    </row>
    <row r="16" spans="1:16" ht="15" customHeight="1">
      <c r="A16" s="177"/>
      <c r="E16" s="14" t="s">
        <v>88</v>
      </c>
      <c r="G16" s="50" t="s">
        <v>89</v>
      </c>
      <c r="I16" s="93"/>
      <c r="J16" s="22"/>
      <c r="M16" s="75" t="s">
        <v>797</v>
      </c>
      <c r="O16" s="24" t="s">
        <v>170</v>
      </c>
      <c r="P16" s="178"/>
    </row>
    <row r="17" spans="1:16" ht="15" customHeight="1">
      <c r="A17" s="177"/>
      <c r="E17" s="14" t="s">
        <v>90</v>
      </c>
      <c r="G17" s="50" t="s">
        <v>91</v>
      </c>
      <c r="I17" s="93"/>
      <c r="J17" s="22"/>
      <c r="M17" s="76" t="s">
        <v>798</v>
      </c>
      <c r="O17" s="25" t="s">
        <v>330</v>
      </c>
      <c r="P17" s="178"/>
    </row>
    <row r="18" spans="1:16" ht="15" customHeight="1">
      <c r="A18" s="177"/>
      <c r="E18" s="14" t="s">
        <v>92</v>
      </c>
      <c r="G18" s="50" t="s">
        <v>93</v>
      </c>
      <c r="I18" s="93"/>
      <c r="J18" s="22"/>
      <c r="M18" s="78" t="s">
        <v>799</v>
      </c>
      <c r="O18" s="26" t="s">
        <v>175</v>
      </c>
      <c r="P18" s="178"/>
    </row>
    <row r="19" spans="1:16" ht="15" customHeight="1">
      <c r="A19" s="177"/>
      <c r="E19" s="14" t="s">
        <v>800</v>
      </c>
      <c r="G19" s="50" t="s">
        <v>95</v>
      </c>
      <c r="I19" s="93"/>
      <c r="J19" s="22"/>
      <c r="M19" s="77" t="s">
        <v>801</v>
      </c>
      <c r="O19" s="30" t="s">
        <v>245</v>
      </c>
      <c r="P19" s="178"/>
    </row>
    <row r="20" spans="1:16" ht="15" customHeight="1">
      <c r="A20" s="177"/>
      <c r="E20" s="14" t="s">
        <v>96</v>
      </c>
      <c r="F20" s="29"/>
      <c r="G20" s="50" t="s">
        <v>97</v>
      </c>
      <c r="I20" s="93"/>
      <c r="J20" s="22"/>
      <c r="P20" s="178"/>
    </row>
    <row r="21" spans="1:16" ht="15" customHeight="1">
      <c r="A21" s="177"/>
      <c r="E21" s="14" t="s">
        <v>98</v>
      </c>
      <c r="G21" s="50" t="s">
        <v>99</v>
      </c>
      <c r="I21" s="93"/>
      <c r="M21" s="180" t="s">
        <v>802</v>
      </c>
      <c r="N21" s="181"/>
      <c r="O21" s="182" t="s">
        <v>803</v>
      </c>
      <c r="P21" s="178"/>
    </row>
    <row r="22" spans="1:16" ht="15" customHeight="1">
      <c r="A22" s="177"/>
      <c r="E22" s="14" t="s">
        <v>100</v>
      </c>
      <c r="G22" s="50" t="s">
        <v>101</v>
      </c>
      <c r="I22" s="93"/>
      <c r="M22" s="183" t="s">
        <v>804</v>
      </c>
      <c r="P22" s="178"/>
    </row>
    <row r="23" spans="1:16" ht="15" customHeight="1">
      <c r="A23" s="177"/>
      <c r="E23" s="14" t="s">
        <v>102</v>
      </c>
      <c r="G23" s="50" t="s">
        <v>805</v>
      </c>
      <c r="I23" s="93"/>
      <c r="M23" s="184"/>
      <c r="P23" s="178"/>
    </row>
    <row r="24" spans="1:16" ht="15" customHeight="1">
      <c r="A24" s="177"/>
      <c r="E24" s="15" t="s">
        <v>104</v>
      </c>
      <c r="F24" s="27"/>
      <c r="G24" s="94"/>
      <c r="H24" s="27"/>
      <c r="I24" s="95"/>
      <c r="M24" s="183"/>
      <c r="P24" s="178"/>
    </row>
    <row r="25" spans="1:16" ht="15" customHeight="1">
      <c r="A25" s="177"/>
      <c r="C25" s="6"/>
      <c r="G25" s="185"/>
      <c r="N25" s="186"/>
      <c r="P25" s="178"/>
    </row>
    <row r="26" spans="1:16" ht="15" customHeight="1">
      <c r="A26" s="38"/>
      <c r="B26" s="33"/>
      <c r="C26" s="39" t="s">
        <v>806</v>
      </c>
      <c r="E26" s="187" t="s">
        <v>807</v>
      </c>
      <c r="M26" s="188"/>
      <c r="N26" s="189"/>
      <c r="P26" s="190"/>
    </row>
    <row r="27" spans="1:16" ht="15" customHeight="1">
      <c r="A27" s="40"/>
      <c r="B27" s="41" t="s">
        <v>808</v>
      </c>
      <c r="C27" s="42" t="s">
        <v>809</v>
      </c>
      <c r="E27" s="2" t="s">
        <v>810</v>
      </c>
      <c r="G27" s="2" t="s">
        <v>260</v>
      </c>
      <c r="I27" s="2" t="s">
        <v>811</v>
      </c>
      <c r="K27" s="2" t="s">
        <v>812</v>
      </c>
      <c r="M27" s="188"/>
      <c r="N27" s="234"/>
      <c r="P27" s="232"/>
    </row>
    <row r="28" spans="1:16" ht="15" customHeight="1">
      <c r="A28" s="177" t="s">
        <v>813</v>
      </c>
      <c r="B28" s="191" t="s">
        <v>814</v>
      </c>
      <c r="C28" s="32"/>
      <c r="E28" s="47" t="s">
        <v>167</v>
      </c>
      <c r="G28" s="227" t="s">
        <v>815</v>
      </c>
      <c r="I28" s="227" t="s">
        <v>816</v>
      </c>
      <c r="K28" s="227" t="s">
        <v>817</v>
      </c>
      <c r="M28" s="188"/>
      <c r="N28" s="234"/>
      <c r="P28" s="232"/>
    </row>
    <row r="29" spans="1:16" ht="15" customHeight="1">
      <c r="A29" s="177"/>
      <c r="B29" s="32"/>
      <c r="C29" s="32"/>
      <c r="E29" s="228"/>
      <c r="G29" s="228"/>
      <c r="I29" s="228"/>
      <c r="K29" s="227" t="s">
        <v>818</v>
      </c>
      <c r="M29" s="192" t="s">
        <v>819</v>
      </c>
      <c r="N29" s="234"/>
      <c r="O29" s="189" t="s">
        <v>820</v>
      </c>
      <c r="P29" s="232"/>
    </row>
    <row r="30" spans="1:16" ht="44.25" customHeight="1">
      <c r="A30" s="177" t="s">
        <v>813</v>
      </c>
      <c r="B30" s="191" t="s">
        <v>814</v>
      </c>
      <c r="C30" s="32"/>
      <c r="E30" s="71" t="s">
        <v>821</v>
      </c>
      <c r="G30" s="228"/>
      <c r="I30" s="227" t="s">
        <v>822</v>
      </c>
      <c r="K30" s="227" t="s">
        <v>823</v>
      </c>
      <c r="M30" s="226" t="s">
        <v>824</v>
      </c>
      <c r="N30" s="189"/>
      <c r="O30" s="234" t="s">
        <v>825</v>
      </c>
      <c r="P30" s="190"/>
    </row>
    <row r="31" spans="1:16" ht="15" customHeight="1">
      <c r="A31" s="177"/>
      <c r="B31" s="191"/>
      <c r="C31" s="32"/>
      <c r="E31" s="228"/>
      <c r="G31" s="228"/>
      <c r="I31" s="228"/>
      <c r="K31" s="3" t="s">
        <v>826</v>
      </c>
      <c r="M31" s="226"/>
      <c r="N31" s="234"/>
      <c r="O31" s="234"/>
      <c r="P31" s="233"/>
    </row>
    <row r="32" spans="1:16">
      <c r="A32" s="177"/>
      <c r="B32" s="191"/>
      <c r="C32" s="32"/>
      <c r="E32" s="228"/>
      <c r="G32" s="228"/>
      <c r="I32" s="228"/>
      <c r="K32" s="227" t="s">
        <v>827</v>
      </c>
      <c r="M32" s="226"/>
      <c r="N32" s="234"/>
      <c r="O32" s="234"/>
      <c r="P32" s="233"/>
    </row>
    <row r="33" spans="1:16" ht="15" customHeight="1">
      <c r="A33" s="177"/>
      <c r="B33" s="191"/>
      <c r="C33" s="32"/>
      <c r="E33" s="228"/>
      <c r="G33" s="228"/>
      <c r="I33" s="228"/>
      <c r="K33" s="3" t="s">
        <v>828</v>
      </c>
      <c r="M33" s="226"/>
      <c r="N33" s="234"/>
      <c r="O33" s="234"/>
      <c r="P33" s="233"/>
    </row>
    <row r="34" spans="1:16" ht="15" customHeight="1">
      <c r="A34" s="177"/>
      <c r="B34" s="191"/>
      <c r="C34" s="32"/>
      <c r="E34" s="228"/>
      <c r="G34" s="228"/>
      <c r="I34" s="228"/>
      <c r="K34" s="3" t="s">
        <v>829</v>
      </c>
      <c r="M34" s="192" t="s">
        <v>830</v>
      </c>
      <c r="N34" s="189"/>
      <c r="O34" s="189" t="s">
        <v>831</v>
      </c>
      <c r="P34" s="190"/>
    </row>
    <row r="35" spans="1:16" ht="68.25" customHeight="1">
      <c r="A35" s="177"/>
      <c r="B35" s="191"/>
      <c r="C35" s="32"/>
      <c r="E35" s="228"/>
      <c r="G35" s="228"/>
      <c r="I35" s="228"/>
      <c r="K35" s="3" t="s">
        <v>832</v>
      </c>
      <c r="M35" s="226" t="s">
        <v>833</v>
      </c>
      <c r="N35" s="234"/>
      <c r="O35" s="234" t="s">
        <v>834</v>
      </c>
      <c r="P35" s="233"/>
    </row>
    <row r="36" spans="1:16" ht="28.5" customHeight="1">
      <c r="A36" s="177"/>
      <c r="B36" s="191"/>
      <c r="C36" s="32"/>
      <c r="E36" s="228"/>
      <c r="G36" s="228"/>
      <c r="I36" s="228"/>
      <c r="K36" s="227" t="s">
        <v>835</v>
      </c>
      <c r="M36" s="226"/>
      <c r="N36" s="234"/>
      <c r="O36" s="234"/>
      <c r="P36" s="233"/>
    </row>
    <row r="37" spans="1:16">
      <c r="A37" s="177"/>
      <c r="B37" s="191"/>
      <c r="C37" s="32"/>
      <c r="E37" s="228"/>
      <c r="G37" s="228"/>
      <c r="I37" s="228"/>
      <c r="K37" s="227" t="s">
        <v>836</v>
      </c>
      <c r="M37" s="192" t="s">
        <v>837</v>
      </c>
      <c r="N37" s="234"/>
      <c r="O37" s="193" t="s">
        <v>838</v>
      </c>
      <c r="P37" s="233"/>
    </row>
    <row r="38" spans="1:16" ht="74.25" customHeight="1">
      <c r="A38" s="177"/>
      <c r="B38" s="191"/>
      <c r="C38" s="32"/>
      <c r="E38" s="228"/>
      <c r="G38" s="228"/>
      <c r="I38" s="228"/>
      <c r="K38" s="227" t="s">
        <v>839</v>
      </c>
      <c r="M38" s="226" t="s">
        <v>840</v>
      </c>
      <c r="N38" s="194"/>
      <c r="O38" s="234" t="s">
        <v>841</v>
      </c>
      <c r="P38" s="195"/>
    </row>
    <row r="39" spans="1:16" ht="47.25" customHeight="1">
      <c r="A39" s="177"/>
      <c r="B39" s="191"/>
      <c r="C39" s="32"/>
      <c r="E39" s="228"/>
      <c r="G39" s="228"/>
      <c r="I39" s="228"/>
      <c r="K39" s="3" t="s">
        <v>842</v>
      </c>
      <c r="M39" s="226"/>
      <c r="N39" s="196"/>
      <c r="O39" s="234"/>
      <c r="P39" s="233"/>
    </row>
    <row r="40" spans="1:16" ht="31.5" customHeight="1">
      <c r="A40" s="177"/>
      <c r="B40" s="191"/>
      <c r="C40" s="32"/>
      <c r="E40" s="228"/>
      <c r="G40" s="228"/>
      <c r="I40" s="228"/>
      <c r="K40" s="3" t="s">
        <v>843</v>
      </c>
      <c r="M40" s="197" t="s">
        <v>844</v>
      </c>
      <c r="N40" s="196"/>
      <c r="O40" s="193" t="s">
        <v>845</v>
      </c>
      <c r="P40" s="233"/>
    </row>
    <row r="41" spans="1:16" ht="60.75" customHeight="1">
      <c r="A41" s="177"/>
      <c r="B41" s="191"/>
      <c r="C41" s="32"/>
      <c r="E41" s="228"/>
      <c r="G41" s="228"/>
      <c r="I41" s="228"/>
      <c r="K41" s="3" t="s">
        <v>846</v>
      </c>
      <c r="M41" s="230" t="s">
        <v>847</v>
      </c>
      <c r="N41" s="194"/>
      <c r="O41" s="234" t="s">
        <v>848</v>
      </c>
      <c r="P41" s="233"/>
    </row>
    <row r="42" spans="1:16" ht="28.5" customHeight="1">
      <c r="A42" s="177"/>
      <c r="B42" s="191"/>
      <c r="C42" s="32"/>
      <c r="E42" s="228"/>
      <c r="G42" s="228"/>
      <c r="I42" s="228"/>
      <c r="K42" s="227" t="s">
        <v>849</v>
      </c>
      <c r="M42" s="230"/>
      <c r="N42" s="196"/>
      <c r="O42" s="234"/>
      <c r="P42" s="179"/>
    </row>
    <row r="43" spans="1:16">
      <c r="A43" s="177"/>
      <c r="B43" s="191"/>
      <c r="C43" s="32"/>
      <c r="E43" s="228"/>
      <c r="G43" s="228"/>
      <c r="I43" s="229"/>
      <c r="K43" s="3" t="s">
        <v>850</v>
      </c>
      <c r="M43" s="230"/>
      <c r="O43" s="234"/>
      <c r="P43" s="179"/>
    </row>
    <row r="44" spans="1:16">
      <c r="A44" s="177" t="s">
        <v>813</v>
      </c>
      <c r="B44" s="191" t="s">
        <v>814</v>
      </c>
      <c r="C44" s="32"/>
      <c r="E44" s="71" t="s">
        <v>174</v>
      </c>
      <c r="G44" s="228"/>
      <c r="I44" s="227" t="s">
        <v>851</v>
      </c>
      <c r="K44" s="3" t="s">
        <v>852</v>
      </c>
      <c r="M44" s="198"/>
      <c r="O44" s="193" t="s">
        <v>853</v>
      </c>
      <c r="P44" s="179"/>
    </row>
    <row r="45" spans="1:16" ht="15" customHeight="1">
      <c r="A45" s="177"/>
      <c r="B45" s="191"/>
      <c r="C45" s="32"/>
      <c r="E45" s="228"/>
      <c r="G45" s="228"/>
      <c r="I45" s="228"/>
      <c r="K45" s="3" t="s">
        <v>854</v>
      </c>
      <c r="N45" s="19"/>
      <c r="O45" s="199" t="s">
        <v>855</v>
      </c>
      <c r="P45" s="179"/>
    </row>
    <row r="46" spans="1:16">
      <c r="A46" s="177"/>
      <c r="B46" s="191"/>
      <c r="C46" s="32"/>
      <c r="E46" s="228"/>
      <c r="G46" s="228"/>
      <c r="I46" s="228"/>
      <c r="K46" s="3" t="s">
        <v>856</v>
      </c>
      <c r="N46" s="19"/>
      <c r="P46" s="179"/>
    </row>
    <row r="47" spans="1:16">
      <c r="A47" s="177"/>
      <c r="B47" s="191"/>
      <c r="C47" s="32"/>
      <c r="E47" s="228"/>
      <c r="G47" s="228"/>
      <c r="I47" s="228"/>
      <c r="K47" s="3" t="s">
        <v>857</v>
      </c>
      <c r="M47" s="19"/>
      <c r="N47" s="19"/>
      <c r="P47" s="179"/>
    </row>
    <row r="48" spans="1:16">
      <c r="A48" s="177"/>
      <c r="B48" s="191"/>
      <c r="C48" s="32"/>
      <c r="E48" s="228"/>
      <c r="G48" s="228"/>
      <c r="I48" s="228"/>
      <c r="K48" s="3" t="s">
        <v>858</v>
      </c>
      <c r="M48" s="200" t="s">
        <v>859</v>
      </c>
      <c r="N48" s="19"/>
      <c r="P48" s="179"/>
    </row>
    <row r="49" spans="1:16">
      <c r="A49" s="177"/>
      <c r="B49" s="191"/>
      <c r="C49" s="32"/>
      <c r="E49" s="228"/>
      <c r="G49" s="228"/>
      <c r="I49" s="228"/>
      <c r="K49" s="3" t="s">
        <v>860</v>
      </c>
      <c r="M49" s="19"/>
      <c r="N49" s="19"/>
      <c r="P49" s="179"/>
    </row>
    <row r="50" spans="1:16" ht="409.5" customHeight="1">
      <c r="A50" s="177"/>
      <c r="B50" s="191"/>
      <c r="C50" s="32"/>
      <c r="E50" s="228"/>
      <c r="G50" s="228"/>
      <c r="I50" s="228"/>
      <c r="K50" s="3" t="s">
        <v>861</v>
      </c>
      <c r="M50" s="231" t="s">
        <v>862</v>
      </c>
      <c r="N50" s="231"/>
      <c r="O50" s="231"/>
      <c r="P50" s="179"/>
    </row>
    <row r="51" spans="1:16">
      <c r="A51" s="177"/>
      <c r="B51" s="191"/>
      <c r="C51" s="32"/>
      <c r="E51" s="228"/>
      <c r="G51" s="228"/>
      <c r="I51" s="228"/>
      <c r="K51" s="3" t="s">
        <v>863</v>
      </c>
      <c r="M51" s="231"/>
      <c r="N51" s="231"/>
      <c r="O51" s="231"/>
      <c r="P51" s="179"/>
    </row>
    <row r="52" spans="1:16">
      <c r="A52" s="177"/>
      <c r="B52" s="191"/>
      <c r="C52" s="32"/>
      <c r="E52" s="228"/>
      <c r="G52" s="228"/>
      <c r="I52" s="228"/>
      <c r="K52" s="3" t="s">
        <v>864</v>
      </c>
      <c r="M52" s="231"/>
      <c r="N52" s="231"/>
      <c r="O52" s="231"/>
      <c r="P52" s="179"/>
    </row>
    <row r="53" spans="1:16">
      <c r="A53" s="177"/>
      <c r="B53" s="191"/>
      <c r="C53" s="32"/>
      <c r="E53" s="229"/>
      <c r="G53" s="229"/>
      <c r="I53" s="229"/>
      <c r="K53" s="3" t="s">
        <v>865</v>
      </c>
      <c r="M53" s="231"/>
      <c r="N53" s="231"/>
      <c r="O53" s="231"/>
      <c r="P53" s="179"/>
    </row>
    <row r="54" spans="1:16" ht="38.25">
      <c r="A54" s="177" t="s">
        <v>813</v>
      </c>
      <c r="B54" s="191" t="s">
        <v>814</v>
      </c>
      <c r="C54" s="32"/>
      <c r="E54" s="227" t="s">
        <v>177</v>
      </c>
      <c r="G54" s="227" t="s">
        <v>866</v>
      </c>
      <c r="I54" s="227" t="s">
        <v>867</v>
      </c>
      <c r="K54" s="227" t="s">
        <v>868</v>
      </c>
      <c r="M54" s="231"/>
      <c r="N54" s="231"/>
      <c r="O54" s="231"/>
      <c r="P54" s="179"/>
    </row>
    <row r="55" spans="1:16" ht="25.5">
      <c r="A55" s="177"/>
      <c r="B55" s="191"/>
      <c r="C55" s="32"/>
      <c r="E55" s="228"/>
      <c r="G55" s="228"/>
      <c r="I55" s="227" t="s">
        <v>869</v>
      </c>
      <c r="K55" s="227" t="s">
        <v>870</v>
      </c>
      <c r="M55" s="231"/>
      <c r="N55" s="231"/>
      <c r="O55" s="231"/>
      <c r="P55" s="179"/>
    </row>
    <row r="56" spans="1:16" ht="25.5">
      <c r="A56" s="177" t="s">
        <v>813</v>
      </c>
      <c r="C56" s="36" t="s">
        <v>871</v>
      </c>
      <c r="E56" s="227" t="s">
        <v>188</v>
      </c>
      <c r="G56" s="228"/>
      <c r="I56" s="227" t="s">
        <v>188</v>
      </c>
      <c r="K56" s="3" t="s">
        <v>872</v>
      </c>
      <c r="M56" s="231"/>
      <c r="N56" s="231"/>
      <c r="O56" s="231"/>
      <c r="P56" s="179"/>
    </row>
    <row r="57" spans="1:16">
      <c r="A57" s="177"/>
      <c r="C57" s="36"/>
      <c r="E57" s="228"/>
      <c r="G57" s="228"/>
      <c r="I57" s="228"/>
      <c r="K57" s="3" t="s">
        <v>873</v>
      </c>
      <c r="M57" s="231"/>
      <c r="N57" s="231"/>
      <c r="O57" s="231"/>
      <c r="P57" s="179"/>
    </row>
    <row r="58" spans="1:16" ht="25.5">
      <c r="A58" s="177"/>
      <c r="C58" s="36"/>
      <c r="E58" s="228"/>
      <c r="G58" s="228"/>
      <c r="I58" s="228"/>
      <c r="K58" s="227" t="s">
        <v>874</v>
      </c>
      <c r="M58" s="231"/>
      <c r="N58" s="231"/>
      <c r="O58" s="231"/>
      <c r="P58" s="179"/>
    </row>
    <row r="59" spans="1:16">
      <c r="A59" s="177"/>
      <c r="C59" s="36"/>
      <c r="E59" s="228"/>
      <c r="G59" s="228"/>
      <c r="I59" s="228"/>
      <c r="K59" s="3" t="s">
        <v>875</v>
      </c>
      <c r="M59" s="231"/>
      <c r="N59" s="231"/>
      <c r="O59" s="231"/>
      <c r="P59" s="179"/>
    </row>
    <row r="60" spans="1:16">
      <c r="A60" s="177"/>
      <c r="C60" s="36"/>
      <c r="E60" s="228"/>
      <c r="G60" s="228"/>
      <c r="I60" s="228"/>
      <c r="K60" s="3" t="s">
        <v>876</v>
      </c>
      <c r="M60" s="231"/>
      <c r="N60" s="231"/>
      <c r="O60" s="231"/>
      <c r="P60" s="179"/>
    </row>
    <row r="61" spans="1:16">
      <c r="A61" s="177"/>
      <c r="C61" s="36"/>
      <c r="E61" s="228"/>
      <c r="G61" s="228"/>
      <c r="I61" s="228"/>
      <c r="K61" s="3" t="s">
        <v>877</v>
      </c>
      <c r="M61" s="231"/>
      <c r="N61" s="231"/>
      <c r="O61" s="231"/>
      <c r="P61" s="179"/>
    </row>
    <row r="62" spans="1:16">
      <c r="A62" s="177"/>
      <c r="C62" s="36"/>
      <c r="E62" s="228"/>
      <c r="G62" s="228"/>
      <c r="I62" s="228"/>
      <c r="K62" s="3" t="s">
        <v>878</v>
      </c>
      <c r="M62" s="231"/>
      <c r="N62" s="231"/>
      <c r="O62" s="231"/>
      <c r="P62" s="179"/>
    </row>
    <row r="63" spans="1:16" ht="25.5">
      <c r="A63" s="177" t="s">
        <v>813</v>
      </c>
      <c r="B63" s="191" t="s">
        <v>814</v>
      </c>
      <c r="C63" s="32"/>
      <c r="E63" s="71" t="s">
        <v>179</v>
      </c>
      <c r="G63" s="228"/>
      <c r="I63" s="227" t="s">
        <v>879</v>
      </c>
      <c r="K63" s="3" t="s">
        <v>880</v>
      </c>
      <c r="M63" s="231"/>
      <c r="N63" s="231"/>
      <c r="O63" s="231"/>
      <c r="P63" s="179"/>
    </row>
    <row r="64" spans="1:16">
      <c r="A64" s="177"/>
      <c r="B64" s="191"/>
      <c r="C64" s="32"/>
      <c r="E64" s="228"/>
      <c r="G64" s="228"/>
      <c r="I64" s="228"/>
      <c r="K64" s="3" t="s">
        <v>881</v>
      </c>
      <c r="M64" s="231"/>
      <c r="N64" s="231"/>
      <c r="O64" s="231"/>
      <c r="P64" s="179"/>
    </row>
    <row r="65" spans="1:16">
      <c r="A65" s="177"/>
      <c r="B65" s="191"/>
      <c r="C65" s="32"/>
      <c r="E65" s="228"/>
      <c r="G65" s="228"/>
      <c r="I65" s="229"/>
      <c r="K65" s="3" t="s">
        <v>882</v>
      </c>
      <c r="M65" s="231"/>
      <c r="N65" s="231"/>
      <c r="O65" s="231"/>
      <c r="P65" s="179"/>
    </row>
    <row r="66" spans="1:16" ht="25.5">
      <c r="A66" s="177"/>
      <c r="B66" s="191"/>
      <c r="C66" s="32"/>
      <c r="E66" s="228"/>
      <c r="G66" s="228"/>
      <c r="I66" s="227" t="s">
        <v>883</v>
      </c>
      <c r="K66" s="3" t="s">
        <v>884</v>
      </c>
      <c r="M66" s="231"/>
      <c r="N66" s="231"/>
      <c r="O66" s="231"/>
      <c r="P66" s="179"/>
    </row>
    <row r="67" spans="1:16">
      <c r="A67" s="177"/>
      <c r="B67" s="191"/>
      <c r="C67" s="32"/>
      <c r="E67" s="228"/>
      <c r="G67" s="228"/>
      <c r="I67" s="228"/>
      <c r="K67" s="3" t="s">
        <v>885</v>
      </c>
      <c r="M67" s="231"/>
      <c r="N67" s="231"/>
      <c r="O67" s="231"/>
      <c r="P67" s="179"/>
    </row>
    <row r="68" spans="1:16">
      <c r="A68" s="177"/>
      <c r="B68" s="191"/>
      <c r="C68" s="32"/>
      <c r="E68" s="228"/>
      <c r="G68" s="228"/>
      <c r="I68" s="228"/>
      <c r="K68" s="3" t="s">
        <v>886</v>
      </c>
      <c r="M68" s="231"/>
      <c r="N68" s="231"/>
      <c r="O68" s="231"/>
      <c r="P68" s="179"/>
    </row>
    <row r="69" spans="1:16" ht="25.5">
      <c r="A69" s="177"/>
      <c r="B69" s="191"/>
      <c r="C69" s="32"/>
      <c r="E69" s="228"/>
      <c r="G69" s="228"/>
      <c r="I69" s="227" t="s">
        <v>887</v>
      </c>
      <c r="K69" s="3" t="s">
        <v>888</v>
      </c>
      <c r="M69" s="231"/>
      <c r="N69" s="231"/>
      <c r="O69" s="231"/>
      <c r="P69" s="179"/>
    </row>
    <row r="70" spans="1:16" ht="25.5">
      <c r="A70" s="177"/>
      <c r="B70" s="191"/>
      <c r="C70" s="32"/>
      <c r="E70" s="228"/>
      <c r="G70" s="228"/>
      <c r="I70" s="228"/>
      <c r="K70" s="3" t="s">
        <v>889</v>
      </c>
      <c r="M70" s="231"/>
      <c r="N70" s="231"/>
      <c r="O70" s="231"/>
      <c r="P70" s="179"/>
    </row>
    <row r="71" spans="1:16">
      <c r="A71" s="177"/>
      <c r="B71" s="191"/>
      <c r="C71" s="32"/>
      <c r="E71" s="229"/>
      <c r="G71" s="229"/>
      <c r="I71" s="229"/>
      <c r="K71" s="3" t="s">
        <v>890</v>
      </c>
      <c r="M71" s="231"/>
      <c r="N71" s="231"/>
      <c r="O71" s="231"/>
      <c r="P71" s="179"/>
    </row>
    <row r="72" spans="1:16">
      <c r="A72" s="177" t="s">
        <v>813</v>
      </c>
      <c r="C72" s="36" t="s">
        <v>891</v>
      </c>
      <c r="E72" s="47" t="s">
        <v>191</v>
      </c>
      <c r="G72" s="227" t="s">
        <v>191</v>
      </c>
      <c r="I72" s="227" t="s">
        <v>892</v>
      </c>
      <c r="K72" s="3" t="s">
        <v>893</v>
      </c>
      <c r="M72" s="231"/>
      <c r="N72" s="231"/>
      <c r="O72" s="231"/>
      <c r="P72" s="179"/>
    </row>
    <row r="73" spans="1:16" ht="25.5">
      <c r="A73" s="177"/>
      <c r="C73" s="36"/>
      <c r="E73" s="71"/>
      <c r="G73" s="228"/>
      <c r="I73" s="228"/>
      <c r="K73" s="3" t="s">
        <v>894</v>
      </c>
      <c r="M73" s="231"/>
      <c r="N73" s="231"/>
      <c r="O73" s="231"/>
      <c r="P73" s="179"/>
    </row>
    <row r="74" spans="1:16">
      <c r="A74" s="177"/>
      <c r="C74" s="36"/>
      <c r="E74" s="71"/>
      <c r="G74" s="228"/>
      <c r="I74" s="228"/>
      <c r="K74" s="3" t="s">
        <v>895</v>
      </c>
      <c r="M74" s="231"/>
      <c r="N74" s="231"/>
      <c r="O74" s="231"/>
      <c r="P74" s="179"/>
    </row>
    <row r="75" spans="1:16">
      <c r="A75" s="177"/>
      <c r="C75" s="36"/>
      <c r="E75" s="71"/>
      <c r="G75" s="228"/>
      <c r="I75" s="228"/>
      <c r="K75" s="3" t="s">
        <v>896</v>
      </c>
      <c r="M75" s="231"/>
      <c r="N75" s="231"/>
      <c r="O75" s="231"/>
      <c r="P75" s="179"/>
    </row>
    <row r="76" spans="1:16" ht="25.5">
      <c r="A76" s="177"/>
      <c r="C76" s="36"/>
      <c r="E76" s="71"/>
      <c r="G76" s="228"/>
      <c r="I76" s="228"/>
      <c r="K76" s="3" t="s">
        <v>897</v>
      </c>
      <c r="M76" s="231"/>
      <c r="N76" s="231"/>
      <c r="O76" s="231"/>
      <c r="P76" s="179"/>
    </row>
    <row r="77" spans="1:16" ht="25.5">
      <c r="A77" s="177"/>
      <c r="C77" s="36"/>
      <c r="E77" s="71"/>
      <c r="G77" s="228"/>
      <c r="I77" s="228"/>
      <c r="K77" s="3" t="s">
        <v>898</v>
      </c>
      <c r="M77" s="231"/>
      <c r="N77" s="231"/>
      <c r="O77" s="231"/>
      <c r="P77" s="179"/>
    </row>
    <row r="78" spans="1:16">
      <c r="A78" s="177"/>
      <c r="C78" s="36"/>
      <c r="E78" s="71"/>
      <c r="G78" s="228"/>
      <c r="I78" s="228"/>
      <c r="K78" s="3" t="s">
        <v>899</v>
      </c>
      <c r="M78" s="231"/>
      <c r="N78" s="231"/>
      <c r="O78" s="231"/>
      <c r="P78" s="179"/>
    </row>
    <row r="79" spans="1:16" ht="25.5">
      <c r="A79" s="177"/>
      <c r="C79" s="36"/>
      <c r="E79" s="72"/>
      <c r="G79" s="229"/>
      <c r="I79" s="229"/>
      <c r="K79" s="3" t="s">
        <v>900</v>
      </c>
      <c r="M79" s="231"/>
      <c r="N79" s="231"/>
      <c r="O79" s="231"/>
      <c r="P79" s="179"/>
    </row>
    <row r="80" spans="1:16" ht="14.25" customHeight="1">
      <c r="A80" s="177" t="s">
        <v>813</v>
      </c>
      <c r="B80" s="191" t="s">
        <v>814</v>
      </c>
      <c r="C80" s="32"/>
      <c r="E80" s="227" t="s">
        <v>901</v>
      </c>
      <c r="G80" s="227" t="s">
        <v>902</v>
      </c>
      <c r="I80" s="227" t="s">
        <v>903</v>
      </c>
      <c r="K80" s="3" t="s">
        <v>904</v>
      </c>
      <c r="M80" s="231"/>
      <c r="N80" s="231"/>
      <c r="O80" s="231"/>
      <c r="P80" s="179"/>
    </row>
    <row r="81" spans="1:16">
      <c r="A81" s="177"/>
      <c r="B81" s="191"/>
      <c r="C81" s="32"/>
      <c r="E81" s="71"/>
      <c r="G81" s="228"/>
      <c r="I81" s="228"/>
      <c r="K81" s="3" t="s">
        <v>905</v>
      </c>
      <c r="M81" s="231"/>
      <c r="N81" s="231"/>
      <c r="O81" s="231"/>
      <c r="P81" s="179"/>
    </row>
    <row r="82" spans="1:16">
      <c r="A82" s="177"/>
      <c r="B82" s="191"/>
      <c r="C82" s="32"/>
      <c r="E82" s="71"/>
      <c r="G82" s="228"/>
      <c r="I82" s="228"/>
      <c r="K82" s="3" t="s">
        <v>906</v>
      </c>
      <c r="M82" s="231"/>
      <c r="N82" s="231"/>
      <c r="O82" s="231"/>
      <c r="P82" s="179"/>
    </row>
    <row r="83" spans="1:16">
      <c r="A83" s="177"/>
      <c r="B83" s="191"/>
      <c r="C83" s="32"/>
      <c r="E83" s="71"/>
      <c r="G83" s="228"/>
      <c r="I83" s="228"/>
      <c r="K83" s="3" t="s">
        <v>907</v>
      </c>
      <c r="M83" s="231"/>
      <c r="N83" s="231"/>
      <c r="O83" s="231"/>
      <c r="P83" s="179"/>
    </row>
    <row r="84" spans="1:16" ht="25.5">
      <c r="A84" s="177"/>
      <c r="B84" s="191"/>
      <c r="C84" s="32"/>
      <c r="E84" s="71"/>
      <c r="G84" s="228"/>
      <c r="I84" s="228"/>
      <c r="K84" s="3" t="s">
        <v>908</v>
      </c>
      <c r="M84" s="231"/>
      <c r="N84" s="231"/>
      <c r="O84" s="231"/>
      <c r="P84" s="179"/>
    </row>
    <row r="85" spans="1:16">
      <c r="A85" s="177"/>
      <c r="B85" s="191"/>
      <c r="C85" s="32"/>
      <c r="E85" s="71"/>
      <c r="G85" s="228"/>
      <c r="I85" s="228"/>
      <c r="K85" s="3" t="s">
        <v>909</v>
      </c>
      <c r="M85" s="231"/>
      <c r="N85" s="231"/>
      <c r="O85" s="231"/>
      <c r="P85" s="179"/>
    </row>
    <row r="86" spans="1:16">
      <c r="A86" s="177"/>
      <c r="B86" s="191"/>
      <c r="C86" s="32"/>
      <c r="E86" s="71"/>
      <c r="G86" s="228"/>
      <c r="I86" s="228"/>
      <c r="K86" s="3" t="s">
        <v>910</v>
      </c>
      <c r="M86" s="231"/>
      <c r="N86" s="231"/>
      <c r="O86" s="231"/>
      <c r="P86" s="179"/>
    </row>
    <row r="87" spans="1:16">
      <c r="A87" s="177"/>
      <c r="B87" s="191"/>
      <c r="C87" s="32"/>
      <c r="E87" s="71"/>
      <c r="G87" s="228"/>
      <c r="I87" s="228"/>
      <c r="K87" s="3" t="s">
        <v>911</v>
      </c>
      <c r="M87" s="231"/>
      <c r="N87" s="231"/>
      <c r="O87" s="231"/>
      <c r="P87" s="179"/>
    </row>
    <row r="88" spans="1:16" ht="30">
      <c r="A88" s="177" t="s">
        <v>813</v>
      </c>
      <c r="C88" s="36" t="s">
        <v>912</v>
      </c>
      <c r="E88" s="227" t="s">
        <v>913</v>
      </c>
      <c r="G88" s="228"/>
      <c r="I88" s="227" t="s">
        <v>913</v>
      </c>
      <c r="K88" s="3" t="s">
        <v>914</v>
      </c>
      <c r="M88" s="231"/>
      <c r="N88" s="231"/>
      <c r="O88" s="231"/>
      <c r="P88" s="179"/>
    </row>
    <row r="89" spans="1:16">
      <c r="A89" s="177"/>
      <c r="C89" s="36"/>
      <c r="E89" s="228"/>
      <c r="G89" s="228"/>
      <c r="I89" s="228"/>
      <c r="K89" s="3" t="s">
        <v>915</v>
      </c>
      <c r="M89" s="231"/>
      <c r="N89" s="231"/>
      <c r="O89" s="231"/>
      <c r="P89" s="179"/>
    </row>
    <row r="90" spans="1:16">
      <c r="A90" s="177"/>
      <c r="C90" s="36"/>
      <c r="E90" s="228"/>
      <c r="G90" s="228"/>
      <c r="I90" s="228"/>
      <c r="K90" s="3" t="s">
        <v>916</v>
      </c>
      <c r="M90" s="231"/>
      <c r="N90" s="231"/>
      <c r="O90" s="231"/>
      <c r="P90" s="179"/>
    </row>
    <row r="91" spans="1:16">
      <c r="A91" s="177"/>
      <c r="C91" s="36"/>
      <c r="E91" s="228"/>
      <c r="G91" s="228"/>
      <c r="I91" s="228"/>
      <c r="K91" s="3" t="s">
        <v>917</v>
      </c>
      <c r="M91" s="231"/>
      <c r="N91" s="231"/>
      <c r="O91" s="231"/>
      <c r="P91" s="179"/>
    </row>
    <row r="92" spans="1:16">
      <c r="A92" s="177"/>
      <c r="C92" s="36"/>
      <c r="E92" s="228"/>
      <c r="G92" s="228"/>
      <c r="I92" s="228"/>
      <c r="K92" s="229" t="s">
        <v>918</v>
      </c>
      <c r="M92" s="231"/>
      <c r="N92" s="231"/>
      <c r="O92" s="231"/>
      <c r="P92" s="179"/>
    </row>
    <row r="93" spans="1:16">
      <c r="A93" s="177"/>
      <c r="C93" s="36"/>
      <c r="E93" s="228"/>
      <c r="G93" s="228"/>
      <c r="I93" s="228"/>
      <c r="K93" s="3" t="s">
        <v>919</v>
      </c>
      <c r="M93" s="231"/>
      <c r="N93" s="231"/>
      <c r="O93" s="231"/>
      <c r="P93" s="179"/>
    </row>
    <row r="94" spans="1:16">
      <c r="A94" s="177"/>
      <c r="C94" s="36"/>
      <c r="E94" s="228"/>
      <c r="G94" s="228"/>
      <c r="I94" s="228"/>
      <c r="K94" s="3" t="s">
        <v>920</v>
      </c>
      <c r="M94" s="231"/>
      <c r="N94" s="231"/>
      <c r="O94" s="231"/>
      <c r="P94" s="179"/>
    </row>
    <row r="95" spans="1:16">
      <c r="A95" s="177"/>
      <c r="C95" s="36"/>
      <c r="E95" s="228"/>
      <c r="G95" s="228"/>
      <c r="I95" s="228"/>
      <c r="K95" s="3" t="s">
        <v>921</v>
      </c>
      <c r="M95" s="231"/>
      <c r="N95" s="231"/>
      <c r="O95" s="231"/>
      <c r="P95" s="179"/>
    </row>
    <row r="96" spans="1:16" ht="25.5">
      <c r="A96" s="177"/>
      <c r="C96" s="36"/>
      <c r="E96" s="228"/>
      <c r="G96" s="228"/>
      <c r="I96" s="228"/>
      <c r="K96" s="3" t="s">
        <v>922</v>
      </c>
      <c r="M96" s="231"/>
      <c r="N96" s="231"/>
      <c r="O96" s="231"/>
      <c r="P96" s="179"/>
    </row>
    <row r="97" spans="1:16">
      <c r="A97" s="177"/>
      <c r="C97" s="36"/>
      <c r="E97" s="228"/>
      <c r="G97" s="228"/>
      <c r="I97" s="228"/>
      <c r="K97" s="227" t="s">
        <v>923</v>
      </c>
      <c r="M97" s="231"/>
      <c r="N97" s="231"/>
      <c r="O97" s="231"/>
      <c r="P97" s="179"/>
    </row>
    <row r="98" spans="1:16" ht="25.5">
      <c r="A98" s="177"/>
      <c r="C98" s="36"/>
      <c r="E98" s="228"/>
      <c r="G98" s="228"/>
      <c r="I98" s="228"/>
      <c r="K98" s="3" t="s">
        <v>924</v>
      </c>
      <c r="M98" s="231"/>
      <c r="N98" s="231"/>
      <c r="O98" s="231"/>
      <c r="P98" s="179"/>
    </row>
    <row r="99" spans="1:16">
      <c r="A99" s="177"/>
      <c r="C99" s="36"/>
      <c r="E99" s="229"/>
      <c r="G99" s="228"/>
      <c r="I99" s="229"/>
      <c r="K99" s="229" t="s">
        <v>925</v>
      </c>
      <c r="M99" s="231"/>
      <c r="N99" s="231"/>
      <c r="O99" s="231"/>
      <c r="P99" s="179"/>
    </row>
    <row r="100" spans="1:16" ht="25.5">
      <c r="A100" s="177"/>
      <c r="C100" s="36"/>
      <c r="E100" s="227" t="s">
        <v>926</v>
      </c>
      <c r="G100" s="228"/>
      <c r="I100" s="227" t="s">
        <v>926</v>
      </c>
      <c r="K100" s="3" t="s">
        <v>927</v>
      </c>
      <c r="M100" s="231"/>
      <c r="N100" s="231"/>
      <c r="O100" s="231"/>
      <c r="P100" s="179"/>
    </row>
    <row r="101" spans="1:16">
      <c r="A101" s="177"/>
      <c r="C101" s="36"/>
      <c r="E101" s="228"/>
      <c r="G101" s="228"/>
      <c r="I101" s="228"/>
      <c r="K101" s="3" t="s">
        <v>928</v>
      </c>
      <c r="M101" s="231"/>
      <c r="N101" s="231"/>
      <c r="O101" s="231"/>
      <c r="P101" s="179"/>
    </row>
    <row r="102" spans="1:16">
      <c r="A102" s="177"/>
      <c r="C102" s="36"/>
      <c r="E102" s="228"/>
      <c r="G102" s="228"/>
      <c r="I102" s="228"/>
      <c r="K102" s="3" t="s">
        <v>929</v>
      </c>
      <c r="M102" s="231"/>
      <c r="N102" s="231"/>
      <c r="O102" s="231"/>
      <c r="P102" s="179"/>
    </row>
    <row r="103" spans="1:16">
      <c r="A103" s="177"/>
      <c r="C103" s="36"/>
      <c r="E103" s="228"/>
      <c r="G103" s="228"/>
      <c r="I103" s="228"/>
      <c r="K103" s="3" t="s">
        <v>930</v>
      </c>
      <c r="M103" s="231"/>
      <c r="N103" s="231"/>
      <c r="O103" s="231"/>
      <c r="P103" s="179"/>
    </row>
    <row r="104" spans="1:16">
      <c r="A104" s="177"/>
      <c r="C104" s="36"/>
      <c r="E104" s="228"/>
      <c r="G104" s="228"/>
      <c r="I104" s="228"/>
      <c r="K104" s="3" t="s">
        <v>931</v>
      </c>
      <c r="M104" s="231"/>
      <c r="N104" s="231"/>
      <c r="O104" s="231"/>
      <c r="P104" s="179"/>
    </row>
    <row r="105" spans="1:16" ht="30">
      <c r="A105" s="177" t="s">
        <v>813</v>
      </c>
      <c r="C105" s="36" t="s">
        <v>932</v>
      </c>
      <c r="E105" s="227" t="s">
        <v>933</v>
      </c>
      <c r="G105" s="228"/>
      <c r="I105" s="227" t="s">
        <v>934</v>
      </c>
      <c r="K105" s="3" t="s">
        <v>935</v>
      </c>
      <c r="M105" s="231"/>
      <c r="N105" s="231"/>
      <c r="O105" s="231"/>
      <c r="P105" s="179"/>
    </row>
    <row r="106" spans="1:16">
      <c r="A106" s="177"/>
      <c r="C106" s="36"/>
      <c r="E106" s="228"/>
      <c r="G106" s="228"/>
      <c r="I106" s="228"/>
      <c r="K106" s="3" t="s">
        <v>936</v>
      </c>
      <c r="M106" s="231"/>
      <c r="N106" s="231"/>
      <c r="O106" s="231"/>
      <c r="P106" s="179"/>
    </row>
    <row r="107" spans="1:16">
      <c r="A107" s="177"/>
      <c r="C107" s="36"/>
      <c r="E107" s="229"/>
      <c r="G107" s="228"/>
      <c r="I107" s="228"/>
      <c r="K107" s="3" t="s">
        <v>937</v>
      </c>
      <c r="M107" s="231"/>
      <c r="N107" s="231"/>
      <c r="O107" s="231"/>
      <c r="P107" s="179"/>
    </row>
    <row r="108" spans="1:16" ht="38.25">
      <c r="A108" s="177" t="s">
        <v>813</v>
      </c>
      <c r="B108" s="201" t="s">
        <v>938</v>
      </c>
      <c r="E108" s="227" t="s">
        <v>939</v>
      </c>
      <c r="G108" s="227" t="s">
        <v>940</v>
      </c>
      <c r="I108" s="227" t="s">
        <v>941</v>
      </c>
      <c r="K108" s="3" t="s">
        <v>942</v>
      </c>
      <c r="M108" s="231"/>
      <c r="N108" s="231"/>
      <c r="O108" s="231"/>
      <c r="P108" s="179"/>
    </row>
    <row r="109" spans="1:16">
      <c r="A109" s="177"/>
      <c r="B109" s="201"/>
      <c r="E109" s="228"/>
      <c r="G109" s="228"/>
      <c r="I109" s="228"/>
      <c r="K109" s="3" t="s">
        <v>943</v>
      </c>
      <c r="M109" s="231"/>
      <c r="N109" s="231"/>
      <c r="O109" s="231"/>
      <c r="P109" s="179"/>
    </row>
    <row r="110" spans="1:16">
      <c r="A110" s="177"/>
      <c r="B110" s="201"/>
      <c r="E110" s="71"/>
      <c r="G110" s="228"/>
      <c r="I110" s="228"/>
      <c r="K110" s="3" t="s">
        <v>944</v>
      </c>
      <c r="M110" s="231"/>
      <c r="N110" s="231"/>
      <c r="O110" s="231"/>
      <c r="P110" s="179"/>
    </row>
    <row r="111" spans="1:16">
      <c r="A111" s="177"/>
      <c r="B111" s="201"/>
      <c r="E111" s="71"/>
      <c r="G111" s="228"/>
      <c r="I111" s="229"/>
      <c r="K111" s="3" t="s">
        <v>945</v>
      </c>
      <c r="M111" s="231"/>
      <c r="N111" s="231"/>
      <c r="O111" s="231"/>
      <c r="P111" s="179"/>
    </row>
    <row r="112" spans="1:16" ht="45">
      <c r="A112" s="177" t="s">
        <v>813</v>
      </c>
      <c r="C112" s="36" t="s">
        <v>946</v>
      </c>
      <c r="E112" s="227" t="s">
        <v>947</v>
      </c>
      <c r="G112" s="228"/>
      <c r="I112" s="227" t="s">
        <v>948</v>
      </c>
      <c r="K112" s="3" t="s">
        <v>949</v>
      </c>
      <c r="M112" s="231"/>
      <c r="N112" s="231"/>
      <c r="O112" s="231"/>
      <c r="P112" s="179"/>
    </row>
    <row r="113" spans="1:16">
      <c r="A113" s="177"/>
      <c r="C113" s="36"/>
      <c r="E113" s="228"/>
      <c r="G113" s="228"/>
      <c r="I113" s="228"/>
      <c r="K113" s="3" t="s">
        <v>950</v>
      </c>
      <c r="M113" s="202"/>
      <c r="N113" s="202"/>
      <c r="O113" s="202"/>
      <c r="P113" s="179"/>
    </row>
    <row r="114" spans="1:16">
      <c r="A114" s="177"/>
      <c r="C114" s="36"/>
      <c r="E114" s="228"/>
      <c r="G114" s="228"/>
      <c r="I114" s="228"/>
      <c r="K114" s="3" t="s">
        <v>951</v>
      </c>
      <c r="M114" s="202"/>
      <c r="N114" s="202"/>
      <c r="O114" s="202"/>
      <c r="P114" s="179"/>
    </row>
    <row r="115" spans="1:16">
      <c r="A115" s="177"/>
      <c r="C115" s="36"/>
      <c r="E115" s="228"/>
      <c r="G115" s="228"/>
      <c r="I115" s="228"/>
      <c r="K115" s="3" t="s">
        <v>952</v>
      </c>
      <c r="M115" s="202"/>
      <c r="N115" s="202"/>
      <c r="O115" s="202"/>
      <c r="P115" s="179"/>
    </row>
    <row r="116" spans="1:16">
      <c r="A116" s="177"/>
      <c r="C116" s="36"/>
      <c r="E116" s="229"/>
      <c r="G116" s="228"/>
      <c r="I116" s="228"/>
      <c r="K116" s="3" t="s">
        <v>953</v>
      </c>
      <c r="M116" s="202"/>
      <c r="N116" s="202"/>
      <c r="O116" s="202"/>
      <c r="P116" s="179"/>
    </row>
    <row r="117" spans="1:16" ht="30">
      <c r="A117" s="177" t="s">
        <v>813</v>
      </c>
      <c r="C117" s="36" t="s">
        <v>954</v>
      </c>
      <c r="E117" s="227" t="s">
        <v>955</v>
      </c>
      <c r="G117" s="228"/>
      <c r="I117" s="227" t="s">
        <v>956</v>
      </c>
      <c r="K117" s="3" t="s">
        <v>957</v>
      </c>
      <c r="M117" s="202"/>
      <c r="N117" s="202"/>
      <c r="O117" s="202"/>
      <c r="P117" s="179"/>
    </row>
    <row r="118" spans="1:16">
      <c r="A118" s="177"/>
      <c r="C118" s="36"/>
      <c r="E118" s="229"/>
      <c r="G118" s="229"/>
      <c r="I118" s="229"/>
      <c r="K118" s="3" t="s">
        <v>958</v>
      </c>
      <c r="M118" s="202"/>
      <c r="N118" s="202"/>
      <c r="O118" s="202"/>
      <c r="P118" s="179"/>
    </row>
    <row r="119" spans="1:16" ht="39.75" customHeight="1">
      <c r="A119" s="38" t="s">
        <v>959</v>
      </c>
      <c r="B119" s="33"/>
      <c r="C119" s="35" t="s">
        <v>960</v>
      </c>
      <c r="E119" s="73" t="s">
        <v>232</v>
      </c>
      <c r="G119" s="3" t="s">
        <v>232</v>
      </c>
      <c r="I119" s="3" t="s">
        <v>961</v>
      </c>
      <c r="K119" s="3" t="s">
        <v>962</v>
      </c>
      <c r="M119" s="202"/>
      <c r="N119" s="202"/>
      <c r="O119" s="202"/>
      <c r="P119" s="179"/>
    </row>
    <row r="120" spans="1:16" ht="25.5">
      <c r="A120" s="177" t="s">
        <v>959</v>
      </c>
      <c r="B120" s="191" t="s">
        <v>814</v>
      </c>
      <c r="E120" s="227" t="s">
        <v>213</v>
      </c>
      <c r="G120" s="227" t="s">
        <v>963</v>
      </c>
      <c r="I120" s="3" t="s">
        <v>964</v>
      </c>
      <c r="K120" s="3" t="s">
        <v>965</v>
      </c>
      <c r="M120" s="202"/>
      <c r="N120" s="202"/>
      <c r="O120" s="202"/>
      <c r="P120" s="179"/>
    </row>
    <row r="121" spans="1:16" ht="51">
      <c r="A121" s="177" t="s">
        <v>959</v>
      </c>
      <c r="C121" s="36" t="s">
        <v>966</v>
      </c>
      <c r="E121" s="3" t="s">
        <v>234</v>
      </c>
      <c r="G121" s="228"/>
      <c r="I121" s="3" t="s">
        <v>234</v>
      </c>
      <c r="K121" s="3" t="s">
        <v>967</v>
      </c>
      <c r="M121" s="202"/>
      <c r="N121" s="202"/>
      <c r="O121" s="202"/>
      <c r="P121" s="179"/>
    </row>
    <row r="122" spans="1:16" ht="25.5">
      <c r="A122" s="177" t="s">
        <v>959</v>
      </c>
      <c r="B122" s="34" t="s">
        <v>968</v>
      </c>
      <c r="C122" s="31" t="s">
        <v>969</v>
      </c>
      <c r="E122" s="3" t="s">
        <v>970</v>
      </c>
      <c r="G122" s="228"/>
      <c r="I122" s="3" t="s">
        <v>970</v>
      </c>
      <c r="K122" s="3" t="s">
        <v>971</v>
      </c>
      <c r="M122" s="202"/>
      <c r="N122" s="202"/>
      <c r="O122" s="202"/>
      <c r="P122" s="179"/>
    </row>
    <row r="123" spans="1:16" ht="25.5">
      <c r="A123" s="177" t="s">
        <v>959</v>
      </c>
      <c r="B123" s="34" t="s">
        <v>972</v>
      </c>
      <c r="C123" s="31" t="s">
        <v>969</v>
      </c>
      <c r="E123" s="3" t="s">
        <v>217</v>
      </c>
      <c r="G123" s="228"/>
      <c r="I123" s="3" t="s">
        <v>217</v>
      </c>
      <c r="K123" s="3" t="s">
        <v>973</v>
      </c>
      <c r="M123" s="202"/>
      <c r="N123" s="202"/>
      <c r="O123" s="202"/>
      <c r="P123" s="179"/>
    </row>
    <row r="124" spans="1:16" ht="38.25">
      <c r="A124" s="177" t="s">
        <v>959</v>
      </c>
      <c r="B124" s="34" t="s">
        <v>974</v>
      </c>
      <c r="E124" s="227" t="s">
        <v>975</v>
      </c>
      <c r="G124" s="228"/>
      <c r="I124" s="227" t="s">
        <v>975</v>
      </c>
      <c r="K124" s="3" t="s">
        <v>976</v>
      </c>
      <c r="M124" s="202"/>
      <c r="N124" s="202"/>
      <c r="O124" s="202"/>
      <c r="P124" s="179"/>
    </row>
    <row r="125" spans="1:16">
      <c r="A125" s="177"/>
      <c r="B125" s="34"/>
      <c r="E125" s="228"/>
      <c r="G125" s="228"/>
      <c r="I125" s="228"/>
      <c r="K125" s="3" t="s">
        <v>977</v>
      </c>
      <c r="M125" s="202"/>
      <c r="N125" s="202"/>
      <c r="O125" s="202"/>
      <c r="P125" s="179"/>
    </row>
    <row r="126" spans="1:16">
      <c r="A126" s="177"/>
      <c r="B126" s="34"/>
      <c r="E126" s="229"/>
      <c r="G126" s="229"/>
      <c r="I126" s="229"/>
      <c r="K126" s="3" t="s">
        <v>978</v>
      </c>
      <c r="M126" s="202"/>
      <c r="N126" s="202"/>
      <c r="O126" s="202"/>
      <c r="P126" s="179"/>
    </row>
    <row r="127" spans="1:16" ht="25.5">
      <c r="A127" s="177" t="s">
        <v>959</v>
      </c>
      <c r="B127" s="191" t="s">
        <v>814</v>
      </c>
      <c r="E127" s="227" t="s">
        <v>979</v>
      </c>
      <c r="G127" s="227" t="s">
        <v>980</v>
      </c>
      <c r="I127" s="227" t="s">
        <v>981</v>
      </c>
      <c r="K127" s="227" t="s">
        <v>982</v>
      </c>
      <c r="M127" s="202"/>
      <c r="N127" s="202"/>
      <c r="O127" s="202"/>
      <c r="P127" s="179"/>
    </row>
    <row r="128" spans="1:16">
      <c r="A128" s="177" t="s">
        <v>959</v>
      </c>
      <c r="C128" s="36" t="s">
        <v>983</v>
      </c>
      <c r="E128" s="227" t="s">
        <v>238</v>
      </c>
      <c r="G128" s="228"/>
      <c r="I128" s="227" t="s">
        <v>238</v>
      </c>
      <c r="K128" s="227" t="s">
        <v>984</v>
      </c>
      <c r="M128" s="202"/>
      <c r="N128" s="202"/>
      <c r="O128" s="202"/>
      <c r="P128" s="179"/>
    </row>
    <row r="129" spans="1:16" ht="30">
      <c r="A129" s="177" t="s">
        <v>959</v>
      </c>
      <c r="C129" s="36" t="s">
        <v>985</v>
      </c>
      <c r="E129" s="3" t="s">
        <v>240</v>
      </c>
      <c r="G129" s="228"/>
      <c r="I129" s="3" t="s">
        <v>240</v>
      </c>
      <c r="K129" s="3" t="s">
        <v>986</v>
      </c>
      <c r="M129" s="202"/>
      <c r="N129" s="202"/>
      <c r="O129" s="202"/>
      <c r="P129" s="179"/>
    </row>
    <row r="130" spans="1:16">
      <c r="A130" s="177" t="s">
        <v>959</v>
      </c>
      <c r="B130" s="191" t="s">
        <v>814</v>
      </c>
      <c r="E130" s="227" t="s">
        <v>987</v>
      </c>
      <c r="G130" s="228"/>
      <c r="I130" s="227" t="s">
        <v>987</v>
      </c>
      <c r="K130" s="227" t="s">
        <v>988</v>
      </c>
      <c r="M130" s="202"/>
      <c r="N130" s="202"/>
      <c r="O130" s="202"/>
      <c r="P130" s="179"/>
    </row>
    <row r="131" spans="1:16" ht="51">
      <c r="A131" s="177" t="s">
        <v>959</v>
      </c>
      <c r="B131" s="191" t="s">
        <v>814</v>
      </c>
      <c r="E131" s="3" t="s">
        <v>989</v>
      </c>
      <c r="G131" s="228"/>
      <c r="I131" s="3" t="s">
        <v>989</v>
      </c>
      <c r="K131" s="3" t="s">
        <v>990</v>
      </c>
      <c r="M131" s="202"/>
      <c r="N131" s="202"/>
      <c r="O131" s="202"/>
      <c r="P131" s="179"/>
    </row>
    <row r="132" spans="1:16" ht="25.5">
      <c r="A132" s="177" t="s">
        <v>959</v>
      </c>
      <c r="B132" s="191" t="s">
        <v>814</v>
      </c>
      <c r="E132" s="3" t="s">
        <v>226</v>
      </c>
      <c r="G132" s="229"/>
      <c r="I132" s="3" t="s">
        <v>226</v>
      </c>
      <c r="K132" s="3" t="s">
        <v>991</v>
      </c>
      <c r="M132" s="202"/>
      <c r="N132" s="202"/>
      <c r="O132" s="202"/>
      <c r="P132" s="179"/>
    </row>
    <row r="133" spans="1:16" ht="60">
      <c r="A133" s="38" t="s">
        <v>813</v>
      </c>
      <c r="B133" s="33"/>
      <c r="C133" s="35" t="s">
        <v>992</v>
      </c>
      <c r="E133" s="227" t="s">
        <v>993</v>
      </c>
      <c r="G133" s="227" t="s">
        <v>994</v>
      </c>
      <c r="I133" s="227" t="s">
        <v>995</v>
      </c>
      <c r="K133" s="3" t="s">
        <v>996</v>
      </c>
      <c r="M133" s="202"/>
      <c r="N133" s="202"/>
      <c r="O133" s="202"/>
      <c r="P133" s="179"/>
    </row>
    <row r="134" spans="1:16">
      <c r="A134" s="177"/>
      <c r="C134" s="36"/>
      <c r="E134" s="228"/>
      <c r="G134" s="228"/>
      <c r="I134" s="229"/>
      <c r="K134" s="3" t="s">
        <v>997</v>
      </c>
      <c r="M134" s="202"/>
      <c r="N134" s="202"/>
      <c r="O134" s="202"/>
      <c r="P134" s="179"/>
    </row>
    <row r="135" spans="1:16" ht="14.25" customHeight="1">
      <c r="A135" s="177"/>
      <c r="C135" s="36"/>
      <c r="E135" s="228"/>
      <c r="G135" s="228"/>
      <c r="I135" s="227" t="s">
        <v>998</v>
      </c>
      <c r="K135" s="3" t="s">
        <v>999</v>
      </c>
      <c r="M135" s="202"/>
      <c r="N135" s="202"/>
      <c r="O135" s="202"/>
      <c r="P135" s="179"/>
    </row>
    <row r="136" spans="1:16">
      <c r="A136" s="177"/>
      <c r="C136" s="36"/>
      <c r="E136" s="228"/>
      <c r="G136" s="228"/>
      <c r="I136" s="228"/>
      <c r="K136" s="3" t="s">
        <v>1000</v>
      </c>
      <c r="M136" s="202"/>
      <c r="N136" s="202"/>
      <c r="O136" s="202"/>
      <c r="P136" s="179"/>
    </row>
    <row r="137" spans="1:16">
      <c r="A137" s="177"/>
      <c r="C137" s="36"/>
      <c r="E137" s="228"/>
      <c r="G137" s="228"/>
      <c r="I137" s="228"/>
      <c r="K137" s="3" t="s">
        <v>1001</v>
      </c>
      <c r="M137" s="202"/>
      <c r="N137" s="202"/>
      <c r="O137" s="202"/>
      <c r="P137" s="179"/>
    </row>
    <row r="138" spans="1:16">
      <c r="A138" s="177"/>
      <c r="C138" s="36"/>
      <c r="E138" s="228"/>
      <c r="G138" s="228"/>
      <c r="I138" s="227" t="s">
        <v>1002</v>
      </c>
      <c r="K138" s="3" t="s">
        <v>1003</v>
      </c>
      <c r="M138" s="202"/>
      <c r="N138" s="202"/>
      <c r="O138" s="202"/>
      <c r="P138" s="179"/>
    </row>
    <row r="139" spans="1:16">
      <c r="A139" s="177"/>
      <c r="C139" s="36"/>
      <c r="E139" s="228"/>
      <c r="G139" s="228"/>
      <c r="I139" s="228"/>
      <c r="K139" s="3" t="s">
        <v>1004</v>
      </c>
      <c r="M139" s="202"/>
      <c r="N139" s="202"/>
      <c r="O139" s="202"/>
      <c r="P139" s="179"/>
    </row>
    <row r="140" spans="1:16" ht="25.5">
      <c r="A140" s="177"/>
      <c r="C140" s="36"/>
      <c r="E140" s="228"/>
      <c r="G140" s="228"/>
      <c r="I140" s="227" t="s">
        <v>1005</v>
      </c>
      <c r="K140" s="3" t="s">
        <v>1006</v>
      </c>
      <c r="M140" s="202"/>
      <c r="N140" s="202"/>
      <c r="O140" s="202"/>
      <c r="P140" s="179"/>
    </row>
    <row r="141" spans="1:16">
      <c r="A141" s="177"/>
      <c r="C141" s="36"/>
      <c r="E141" s="228"/>
      <c r="G141" s="228"/>
      <c r="I141" s="229"/>
      <c r="K141" s="3" t="s">
        <v>1007</v>
      </c>
      <c r="M141" s="202"/>
      <c r="N141" s="202"/>
      <c r="O141" s="202"/>
      <c r="P141" s="179"/>
    </row>
    <row r="142" spans="1:16" ht="38.25">
      <c r="A142" s="177"/>
      <c r="C142" s="36"/>
      <c r="E142" s="229"/>
      <c r="G142" s="229"/>
      <c r="I142" s="228" t="s">
        <v>1008</v>
      </c>
      <c r="K142" s="3" t="s">
        <v>1009</v>
      </c>
      <c r="M142" s="202"/>
      <c r="N142" s="202"/>
      <c r="O142" s="202"/>
      <c r="P142" s="179"/>
    </row>
    <row r="143" spans="1:16" ht="38.25">
      <c r="A143" s="177" t="s">
        <v>813</v>
      </c>
      <c r="C143" s="36" t="s">
        <v>1010</v>
      </c>
      <c r="E143" s="227" t="s">
        <v>1011</v>
      </c>
      <c r="G143" s="227" t="s">
        <v>1011</v>
      </c>
      <c r="I143" s="227" t="s">
        <v>1012</v>
      </c>
      <c r="K143" s="3" t="s">
        <v>1013</v>
      </c>
      <c r="M143" s="202"/>
      <c r="N143" s="202"/>
      <c r="O143" s="202"/>
      <c r="P143" s="179"/>
    </row>
    <row r="144" spans="1:16" ht="25.5">
      <c r="A144" s="177"/>
      <c r="C144" s="36"/>
      <c r="E144" s="228"/>
      <c r="G144" s="228"/>
      <c r="I144" s="227" t="s">
        <v>1014</v>
      </c>
      <c r="K144" s="3" t="s">
        <v>1015</v>
      </c>
      <c r="M144" s="202"/>
      <c r="N144" s="202"/>
      <c r="O144" s="202"/>
      <c r="P144" s="179"/>
    </row>
    <row r="145" spans="1:16" ht="25.5">
      <c r="A145" s="177"/>
      <c r="C145" s="36"/>
      <c r="E145" s="228"/>
      <c r="G145" s="228"/>
      <c r="I145" s="3" t="s">
        <v>1016</v>
      </c>
      <c r="K145" s="3" t="s">
        <v>1017</v>
      </c>
      <c r="M145" s="202"/>
      <c r="N145" s="202"/>
      <c r="O145" s="202"/>
      <c r="P145" s="179"/>
    </row>
    <row r="146" spans="1:16" ht="25.5">
      <c r="A146" s="177"/>
      <c r="C146" s="36"/>
      <c r="E146" s="229"/>
      <c r="G146" s="229"/>
      <c r="I146" s="229" t="s">
        <v>1018</v>
      </c>
      <c r="K146" s="3" t="s">
        <v>1019</v>
      </c>
      <c r="M146" s="202"/>
      <c r="N146" s="202"/>
      <c r="O146" s="202"/>
      <c r="P146" s="179"/>
    </row>
    <row r="147" spans="1:16" ht="14.25" customHeight="1">
      <c r="A147" s="38"/>
      <c r="B147" s="33"/>
      <c r="C147" s="37"/>
      <c r="E147" s="227" t="s">
        <v>1020</v>
      </c>
      <c r="G147" s="227" t="s">
        <v>1021</v>
      </c>
      <c r="I147" s="227" t="s">
        <v>1022</v>
      </c>
      <c r="K147" s="3" t="s">
        <v>1023</v>
      </c>
      <c r="M147" s="202"/>
      <c r="N147" s="202"/>
      <c r="O147" s="202"/>
      <c r="P147" s="179"/>
    </row>
    <row r="148" spans="1:16">
      <c r="A148" s="177"/>
      <c r="E148" s="228"/>
      <c r="G148" s="228"/>
      <c r="I148" s="228"/>
      <c r="K148" s="3" t="s">
        <v>1024</v>
      </c>
      <c r="M148" s="202"/>
      <c r="N148" s="202"/>
      <c r="O148" s="202"/>
      <c r="P148" s="179"/>
    </row>
    <row r="149" spans="1:16">
      <c r="A149" s="177"/>
      <c r="E149" s="228"/>
      <c r="G149" s="228"/>
      <c r="I149" s="228"/>
      <c r="K149" s="3" t="s">
        <v>1025</v>
      </c>
      <c r="M149" s="202"/>
      <c r="N149" s="202"/>
      <c r="O149" s="202"/>
      <c r="P149" s="179"/>
    </row>
    <row r="150" spans="1:16" ht="14.25" customHeight="1">
      <c r="A150" s="177"/>
      <c r="E150" s="235"/>
      <c r="G150" s="228"/>
      <c r="I150" s="227" t="s">
        <v>1026</v>
      </c>
      <c r="K150" s="3" t="s">
        <v>1027</v>
      </c>
      <c r="M150" s="202"/>
      <c r="N150" s="202"/>
      <c r="O150" s="202"/>
      <c r="P150" s="179"/>
    </row>
    <row r="151" spans="1:16">
      <c r="A151" s="177"/>
      <c r="E151" s="235"/>
      <c r="G151" s="228"/>
      <c r="I151" s="228"/>
      <c r="K151" s="3" t="s">
        <v>1028</v>
      </c>
      <c r="M151" s="202"/>
      <c r="N151" s="202"/>
      <c r="O151" s="202"/>
      <c r="P151" s="179"/>
    </row>
    <row r="152" spans="1:16">
      <c r="A152" s="177"/>
      <c r="E152" s="236"/>
      <c r="G152" s="228"/>
      <c r="I152" s="228"/>
      <c r="K152" s="3" t="s">
        <v>1029</v>
      </c>
      <c r="M152" s="202"/>
      <c r="N152" s="202"/>
      <c r="O152" s="202"/>
      <c r="P152" s="179"/>
    </row>
    <row r="153" spans="1:16" ht="25.5">
      <c r="A153" s="177"/>
      <c r="E153" s="3" t="s">
        <v>1030</v>
      </c>
      <c r="G153" s="228"/>
      <c r="I153" s="3" t="s">
        <v>1030</v>
      </c>
      <c r="K153" s="3" t="s">
        <v>1031</v>
      </c>
      <c r="M153" s="202"/>
      <c r="N153" s="202"/>
      <c r="O153" s="202"/>
      <c r="P153" s="179"/>
    </row>
    <row r="154" spans="1:16" ht="25.5">
      <c r="A154" s="177"/>
      <c r="E154" s="3" t="s">
        <v>1032</v>
      </c>
      <c r="G154" s="228"/>
      <c r="I154" s="3" t="s">
        <v>1033</v>
      </c>
      <c r="K154" s="3" t="s">
        <v>1034</v>
      </c>
      <c r="M154" s="202"/>
      <c r="N154" s="202"/>
      <c r="O154" s="202"/>
      <c r="P154" s="179"/>
    </row>
    <row r="155" spans="1:16" ht="25.5">
      <c r="A155" s="177"/>
      <c r="E155" s="227" t="s">
        <v>1035</v>
      </c>
      <c r="G155" s="228"/>
      <c r="I155" s="227" t="s">
        <v>1036</v>
      </c>
      <c r="K155" s="3" t="s">
        <v>1037</v>
      </c>
      <c r="M155" s="202"/>
      <c r="N155" s="202"/>
      <c r="O155" s="202"/>
      <c r="P155" s="179"/>
    </row>
    <row r="156" spans="1:16">
      <c r="A156" s="177"/>
      <c r="E156" s="228"/>
      <c r="G156" s="228"/>
      <c r="I156" s="228"/>
      <c r="K156" s="3" t="s">
        <v>1038</v>
      </c>
      <c r="M156" s="202"/>
      <c r="N156" s="202"/>
      <c r="O156" s="202"/>
      <c r="P156" s="179"/>
    </row>
    <row r="157" spans="1:16">
      <c r="A157" s="177"/>
      <c r="E157" s="228"/>
      <c r="G157" s="228"/>
      <c r="I157" s="228"/>
      <c r="K157" s="3" t="s">
        <v>1039</v>
      </c>
      <c r="M157" s="202"/>
      <c r="N157" s="202"/>
      <c r="O157" s="202"/>
      <c r="P157" s="179"/>
    </row>
    <row r="158" spans="1:16">
      <c r="A158" s="177"/>
      <c r="E158" s="228"/>
      <c r="G158" s="228"/>
      <c r="I158" s="228"/>
      <c r="K158" s="3" t="s">
        <v>1040</v>
      </c>
      <c r="M158" s="202"/>
      <c r="N158" s="202"/>
      <c r="O158" s="202"/>
      <c r="P158" s="179"/>
    </row>
    <row r="159" spans="1:16" ht="76.5">
      <c r="A159" s="177"/>
      <c r="E159" s="236"/>
      <c r="G159" s="228"/>
      <c r="I159" s="227" t="s">
        <v>1041</v>
      </c>
      <c r="K159" s="227" t="s">
        <v>1042</v>
      </c>
      <c r="M159" s="202"/>
      <c r="N159" s="202"/>
      <c r="O159" s="202"/>
      <c r="P159" s="179"/>
    </row>
    <row r="160" spans="1:16" ht="14.25" customHeight="1">
      <c r="A160" s="177"/>
      <c r="E160" s="227" t="s">
        <v>1043</v>
      </c>
      <c r="G160" s="228"/>
      <c r="I160" s="3" t="s">
        <v>1044</v>
      </c>
      <c r="K160" s="3" t="s">
        <v>1045</v>
      </c>
      <c r="M160" s="202"/>
      <c r="N160" s="202"/>
      <c r="O160" s="202"/>
      <c r="P160" s="179"/>
    </row>
    <row r="161" spans="1:16" ht="25.5">
      <c r="A161" s="177"/>
      <c r="E161" s="236"/>
      <c r="G161" s="228"/>
      <c r="I161" s="3" t="s">
        <v>1046</v>
      </c>
      <c r="K161" s="3" t="s">
        <v>1047</v>
      </c>
      <c r="M161" s="202"/>
      <c r="N161" s="202"/>
      <c r="O161" s="202"/>
      <c r="P161" s="179"/>
    </row>
    <row r="162" spans="1:16" ht="14.25" customHeight="1">
      <c r="A162" s="177"/>
      <c r="E162" s="227" t="s">
        <v>1048</v>
      </c>
      <c r="G162" s="228"/>
      <c r="I162" s="229" t="s">
        <v>1049</v>
      </c>
      <c r="K162" s="3" t="s">
        <v>1050</v>
      </c>
      <c r="M162" s="202"/>
      <c r="N162" s="202"/>
      <c r="O162" s="202"/>
      <c r="P162" s="179"/>
    </row>
    <row r="163" spans="1:16" ht="25.5">
      <c r="A163" s="177"/>
      <c r="E163" s="236"/>
      <c r="G163" s="228"/>
      <c r="I163" s="3" t="s">
        <v>1051</v>
      </c>
      <c r="K163" s="3" t="s">
        <v>1052</v>
      </c>
      <c r="M163" s="202"/>
      <c r="N163" s="202"/>
      <c r="O163" s="202"/>
      <c r="P163" s="179"/>
    </row>
    <row r="164" spans="1:16">
      <c r="A164" s="177"/>
      <c r="E164" s="227" t="s">
        <v>1053</v>
      </c>
      <c r="G164" s="227" t="s">
        <v>1053</v>
      </c>
      <c r="I164" s="227" t="s">
        <v>1054</v>
      </c>
      <c r="K164" s="3" t="s">
        <v>1055</v>
      </c>
      <c r="M164" s="202"/>
      <c r="N164" s="202"/>
      <c r="O164" s="202"/>
      <c r="P164" s="179"/>
    </row>
    <row r="165" spans="1:16">
      <c r="A165" s="177"/>
      <c r="E165" s="228"/>
      <c r="G165" s="228"/>
      <c r="I165" s="228"/>
      <c r="K165" s="3" t="s">
        <v>1056</v>
      </c>
      <c r="M165" s="202"/>
      <c r="N165" s="202"/>
      <c r="O165" s="202"/>
      <c r="P165" s="179"/>
    </row>
    <row r="166" spans="1:16">
      <c r="A166" s="177"/>
      <c r="E166" s="229"/>
      <c r="G166" s="229"/>
      <c r="I166" s="229"/>
      <c r="K166" s="3" t="s">
        <v>1057</v>
      </c>
      <c r="M166" s="202"/>
      <c r="N166" s="202"/>
      <c r="O166" s="202"/>
      <c r="P166" s="179"/>
    </row>
    <row r="167" spans="1:16">
      <c r="A167" s="40"/>
      <c r="B167" s="203"/>
      <c r="C167" s="204"/>
      <c r="D167" s="27"/>
      <c r="E167" s="205" t="s">
        <v>1058</v>
      </c>
      <c r="F167" s="27"/>
      <c r="G167" s="205"/>
      <c r="H167" s="27"/>
      <c r="I167" s="205"/>
      <c r="J167" s="27"/>
      <c r="K167" s="205"/>
      <c r="L167" s="27"/>
      <c r="M167" s="27"/>
      <c r="N167" s="27"/>
      <c r="O167" s="206"/>
      <c r="P167" s="207"/>
    </row>
    <row r="168" spans="1:16">
      <c r="E168" s="1" t="s">
        <v>1059</v>
      </c>
      <c r="M168" s="19"/>
      <c r="N168" s="19"/>
      <c r="P168" s="51"/>
    </row>
    <row r="169" spans="1:16">
      <c r="M169" s="19"/>
      <c r="N169" s="19"/>
      <c r="P169" s="51"/>
    </row>
    <row r="170" spans="1:16">
      <c r="M170" s="19"/>
      <c r="N170" s="19"/>
    </row>
    <row r="171" spans="1:16">
      <c r="M171" s="19"/>
      <c r="N171" s="19"/>
    </row>
    <row r="172" spans="1:16">
      <c r="M172" s="19"/>
      <c r="N172" s="19"/>
    </row>
    <row r="173" spans="1:16">
      <c r="M173" s="19"/>
      <c r="N173" s="19"/>
    </row>
    <row r="174" spans="1:16">
      <c r="M174" s="19"/>
      <c r="N174" s="19"/>
    </row>
    <row r="175" spans="1:16">
      <c r="M175" s="19"/>
      <c r="N175" s="19"/>
    </row>
    <row r="176" spans="1:16">
      <c r="M176" s="19"/>
      <c r="N176" s="19"/>
    </row>
    <row r="177" spans="13:14">
      <c r="M177" s="19"/>
      <c r="N177" s="19"/>
    </row>
  </sheetData>
  <sheetProtection algorithmName="SHA-512" hashValue="QBu8jbfIzq/IjZDzRf4zMk70Nssnq/msT4wOqqlZQ15VcAUK1vLYLzHp3LDmnyD0NEGNT2ugRUyh01KpRYQHaw==" saltValue="UAIqKScZAbRKgf7uI09u+g==" spinCount="100000" sheet="1" objects="1" scenarios="1"/>
  <pageMargins left="0.74803149606299213" right="0.74803149606299213" top="0.98425196850393704" bottom="0.98425196850393704" header="0.51181102362204722" footer="0.51181102362204722"/>
  <pageSetup paperSize="8"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b6d7a2f9-57d5-4d93-a656-daae7e3e20ce">
      <UserInfo>
        <DisplayName>EYRE, Thomas</DisplayName>
        <AccountId>63</AccountId>
        <AccountType/>
      </UserInfo>
    </SharedWithUsers>
    <TaxCatchAll xmlns="8c566321-f672-4e06-a901-b5e72b4c4357" xsi:nil="true"/>
    <pe180027001f4919b18b0bdd88f25283 xmlns="b6d7a2f9-57d5-4d93-a656-daae7e3e20ce">
      <Terms xmlns="http://schemas.microsoft.com/office/infopath/2007/PartnerControls"/>
    </pe180027001f4919b18b0bdd88f25283>
    <k620d320a9014e088b9c810dee2e1ac5 xmlns="b6d7a2f9-57d5-4d93-a656-daae7e3e20ce">
      <Terms xmlns="http://schemas.microsoft.com/office/infopath/2007/PartnerControls"/>
    </k620d320a9014e088b9c810dee2e1ac5>
    <lcf76f155ced4ddcb4097134ff3c332f xmlns="ef1a8702-d3b4-401d-a91a-f850c6c1cb75">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C8A9725A6622943B5DCD9C48C0EBD04" ma:contentTypeVersion="27" ma:contentTypeDescription="Create a new document." ma:contentTypeScope="" ma:versionID="4d7cacabeb09995b696db25963d346bf">
  <xsd:schema xmlns:xsd="http://www.w3.org/2001/XMLSchema" xmlns:xs="http://www.w3.org/2001/XMLSchema" xmlns:p="http://schemas.microsoft.com/office/2006/metadata/properties" xmlns:ns2="ef1a8702-d3b4-401d-a91a-f850c6c1cb75" xmlns:ns3="b6d7a2f9-57d5-4d93-a656-daae7e3e20ce" xmlns:ns4="8c566321-f672-4e06-a901-b5e72b4c4357" targetNamespace="http://schemas.microsoft.com/office/2006/metadata/properties" ma:root="true" ma:fieldsID="cb5505aac3d304d948e0803eadb46598" ns2:_="" ns3:_="" ns4:_="">
    <xsd:import namespace="ef1a8702-d3b4-401d-a91a-f850c6c1cb75"/>
    <xsd:import namespace="b6d7a2f9-57d5-4d93-a656-daae7e3e20ce"/>
    <xsd:import namespace="8c566321-f672-4e06-a901-b5e72b4c435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3:k620d320a9014e088b9c810dee2e1ac5" minOccurs="0"/>
                <xsd:element ref="ns4:TaxCatchAll" minOccurs="0"/>
                <xsd:element ref="ns3:pe180027001f4919b18b0bdd88f25283" minOccurs="0"/>
                <xsd:element ref="ns2:MediaServiceDateTaken" minOccurs="0"/>
                <xsd:element ref="ns2:MediaServiceAutoTags" minOccurs="0"/>
                <xsd:element ref="ns2:MediaLengthInSeconds" minOccurs="0"/>
                <xsd:element ref="ns2:MediaServiceGenerationTime" minOccurs="0"/>
                <xsd:element ref="ns2:MediaServiceEventHashCode" minOccurs="0"/>
                <xsd:element ref="ns2:MediaServiceOCR" minOccurs="0"/>
                <xsd:element ref="ns2:lcf76f155ced4ddcb4097134ff3c332f"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1a8702-d3b4-401d-a91a-f850c6c1cb7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AutoTags" ma:index="20" nillable="true" ma:displayName="Tags" ma:internalName="MediaServiceAutoTags"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ec07c698-60f5-424f-b9af-f4c59398b511" ma:termSetId="09814cd3-568e-fe90-9814-8d621ff8fb84" ma:anchorId="fba54fb3-c3e1-fe81-a776-ca4b69148c4d" ma:open="true" ma:isKeyword="false">
      <xsd:complexType>
        <xsd:sequence>
          <xsd:element ref="pc:Terms" minOccurs="0" maxOccurs="1"/>
        </xsd:sequence>
      </xsd:complexType>
    </xsd:element>
    <xsd:element name="MediaServiceLocation" ma:index="2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6d7a2f9-57d5-4d93-a656-daae7e3e20c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k620d320a9014e088b9c810dee2e1ac5" ma:index="15" nillable="true" ma:taxonomy="true" ma:internalName="k620d320a9014e088b9c810dee2e1ac5" ma:taxonomyFieldName="RevisionCode" ma:displayName="RevisionCode" ma:readOnly="false" ma:default="" ma:fieldId="{4620d320-a901-4e08-8b9c-810dee2e1ac5}" ma:sspId="ec07c698-60f5-424f-b9af-f4c59398b511" ma:termSetId="ea72a722-9260-464b-95f4-fddb88800517" ma:anchorId="00000000-0000-0000-0000-000000000000" ma:open="false" ma:isKeyword="false">
      <xsd:complexType>
        <xsd:sequence>
          <xsd:element ref="pc:Terms" minOccurs="0" maxOccurs="1"/>
        </xsd:sequence>
      </xsd:complexType>
    </xsd:element>
    <xsd:element name="pe180027001f4919b18b0bdd88f25283" ma:index="18" nillable="true" ma:taxonomy="true" ma:internalName="pe180027001f4919b18b0bdd88f25283" ma:taxonomyFieldName="StatusCode" ma:displayName="StatusCode" ma:readOnly="false" ma:default="" ma:fieldId="{9e180027-001f-4919-b18b-0bdd88f25283}" ma:sspId="ec07c698-60f5-424f-b9af-f4c59398b511" ma:termSetId="4e355a11-9d0b-4265-b943-891f45b26f07"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c566321-f672-4e06-a901-b5e72b4c4357"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ab639aab-0927-4307-b690-1fdaa9feb0f3}" ma:internalName="TaxCatchAll" ma:showField="CatchAllData" ma:web="b6d7a2f9-57d5-4d93-a656-daae7e3e20c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E76C7FE-4FEE-420E-87F1-0833EEB6CB59}">
  <ds:schemaRefs>
    <ds:schemaRef ds:uri="http://schemas.microsoft.com/sharepoint/v3/contenttype/forms"/>
  </ds:schemaRefs>
</ds:datastoreItem>
</file>

<file path=customXml/itemProps2.xml><?xml version="1.0" encoding="utf-8"?>
<ds:datastoreItem xmlns:ds="http://schemas.openxmlformats.org/officeDocument/2006/customXml" ds:itemID="{18C946CF-B814-4217-9F2E-14CF298BE009}">
  <ds:schemaRefs>
    <ds:schemaRef ds:uri="http://purl.org/dc/elements/1.1/"/>
    <ds:schemaRef ds:uri="http://purl.org/dc/dcmitype/"/>
    <ds:schemaRef ds:uri="http://schemas.openxmlformats.org/package/2006/metadata/core-properties"/>
    <ds:schemaRef ds:uri="http://www.w3.org/XML/1998/namespace"/>
    <ds:schemaRef ds:uri="b6d7a2f9-57d5-4d93-a656-daae7e3e20ce"/>
    <ds:schemaRef ds:uri="ef1a8702-d3b4-401d-a91a-f850c6c1cb75"/>
    <ds:schemaRef ds:uri="http://schemas.microsoft.com/office/2006/documentManagement/types"/>
    <ds:schemaRef ds:uri="http://schemas.microsoft.com/office/2006/metadata/properties"/>
    <ds:schemaRef ds:uri="http://schemas.microsoft.com/office/infopath/2007/PartnerControls"/>
    <ds:schemaRef ds:uri="8c566321-f672-4e06-a901-b5e72b4c4357"/>
    <ds:schemaRef ds:uri="http://purl.org/dc/terms/"/>
  </ds:schemaRefs>
</ds:datastoreItem>
</file>

<file path=customXml/itemProps3.xml><?xml version="1.0" encoding="utf-8"?>
<ds:datastoreItem xmlns:ds="http://schemas.openxmlformats.org/officeDocument/2006/customXml" ds:itemID="{8C23A5EE-85A2-44B3-B2EF-779BF71C5B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1a8702-d3b4-401d-a91a-f850c6c1cb75"/>
    <ds:schemaRef ds:uri="b6d7a2f9-57d5-4d93-a656-daae7e3e20ce"/>
    <ds:schemaRef ds:uri="8c566321-f672-4e06-a901-b5e72b4c43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Title and instructions</vt:lpstr>
      <vt:lpstr>Arch requirements</vt:lpstr>
      <vt:lpstr>M&amp;E requirements</vt:lpstr>
      <vt:lpstr>Cost Summary</vt:lpstr>
      <vt:lpstr>Elemental Analysis</vt:lpstr>
      <vt:lpstr>Arch works descriptors</vt:lpstr>
      <vt:lpstr>M&amp;E works descriptors</vt:lpstr>
      <vt:lpstr>B6 Refurbishment Works</vt:lpstr>
      <vt:lpstr>Refurb Assums</vt:lpstr>
      <vt:lpstr>'Arch works descriptors'!Grade</vt:lpstr>
      <vt:lpstr>grade</vt:lpstr>
      <vt:lpstr>justify</vt:lpstr>
      <vt:lpstr>'Arch works descriptors'!Print_Area</vt:lpstr>
      <vt:lpstr>'Cost Summary'!Print_Area</vt:lpstr>
      <vt:lpstr>'Elemental Analysis'!Print_Area</vt:lpstr>
      <vt:lpstr>'M&amp;E works descriptors'!Print_Area</vt:lpstr>
      <vt:lpstr>'Refurb Assums'!Print_Area</vt:lpstr>
      <vt:lpstr>'Arch works descriptors'!Print_Titles</vt:lpstr>
      <vt:lpstr>'M&amp;E works descriptors'!Print_Titles</vt:lpstr>
      <vt:lpstr>'Arch works descriptors'!remedy</vt:lpstr>
      <vt:lpstr>works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SS 2 Refurb Scope of Works template</dc:title>
  <dc:subject/>
  <dc:creator/>
  <cp:keywords/>
  <dc:description/>
  <cp:lastModifiedBy>HANNINGTON, Jessica</cp:lastModifiedBy>
  <cp:revision/>
  <dcterms:created xsi:type="dcterms:W3CDTF">2012-01-04T12:36:33Z</dcterms:created>
  <dcterms:modified xsi:type="dcterms:W3CDTF">2022-11-24T10:27:53Z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0x0101007C8A9725A6622943B5DCD9C48C0EBD04</vt:lpwstr>
  </property>
  <property fmtid="{D5CDD505-2E9C-101B-9397-08002B2CF9AE}" pid="3" name="_dlc_DocIdItemGuid">
    <vt:lpwstr>9947ac29-cc96-419a-a62d-1604414bac11</vt:lpwstr>
  </property>
  <property fmtid="{D5CDD505-2E9C-101B-9397-08002B2CF9AE}" pid="4" name="IWPOrganisationalUnit">
    <vt:lpwstr>41;#Design (CSA)|780f5e8a-29ff-490d-bc06-7071cc93a892</vt:lpwstr>
  </property>
  <property fmtid="{D5CDD505-2E9C-101B-9397-08002B2CF9AE}" pid="5" name="IWPOwner">
    <vt:lpwstr>3;#ESFA|4a323c2c-9aef-47e8-b09b-131faf9bac1c</vt:lpwstr>
  </property>
  <property fmtid="{D5CDD505-2E9C-101B-9397-08002B2CF9AE}" pid="6" name="IWPSubject">
    <vt:lpwstr/>
  </property>
  <property fmtid="{D5CDD505-2E9C-101B-9397-08002B2CF9AE}" pid="7" name="IWPFunction">
    <vt:lpwstr/>
  </property>
  <property fmtid="{D5CDD505-2E9C-101B-9397-08002B2CF9AE}" pid="8" name="IWPSiteType">
    <vt:lpwstr/>
  </property>
  <property fmtid="{D5CDD505-2E9C-101B-9397-08002B2CF9AE}" pid="9" name="IWPRightsProtectiveMarking">
    <vt:lpwstr>1;#Official|0884c477-2e62-47ea-b19c-5af6e91124c5</vt:lpwstr>
  </property>
  <property fmtid="{D5CDD505-2E9C-101B-9397-08002B2CF9AE}" pid="10" name="c02f73938b5741d4934b358b31a1b80f">
    <vt:lpwstr>Official|0884c477-2e62-47ea-b19c-5af6e91124c5</vt:lpwstr>
  </property>
  <property fmtid="{D5CDD505-2E9C-101B-9397-08002B2CF9AE}" pid="11" name="DfeRights:ProtectiveMarking">
    <vt:lpwstr>1;#Official|0884c477-2e62-47ea-b19c-5af6e91124c5</vt:lpwstr>
  </property>
  <property fmtid="{D5CDD505-2E9C-101B-9397-08002B2CF9AE}" pid="12" name="f6ec388a6d534bab86a259abd1bfa088">
    <vt:lpwstr/>
  </property>
  <property fmtid="{D5CDD505-2E9C-101B-9397-08002B2CF9AE}" pid="13" name="p6919dbb65844893b164c5f63a6f0eeb">
    <vt:lpwstr/>
  </property>
  <property fmtid="{D5CDD505-2E9C-101B-9397-08002B2CF9AE}" pid="14" name="i98b064926ea4fbe8f5b88c394ff652b">
    <vt:lpwstr/>
  </property>
  <property fmtid="{D5CDD505-2E9C-101B-9397-08002B2CF9AE}" pid="15" name="DfeSubject">
    <vt:lpwstr/>
  </property>
  <property fmtid="{D5CDD505-2E9C-101B-9397-08002B2CF9AE}" pid="16" name="DfeOrganisationalUnit">
    <vt:lpwstr>41;#Design (CSA)|780f5e8a-29ff-490d-bc06-7071cc93a892</vt:lpwstr>
  </property>
  <property fmtid="{D5CDD505-2E9C-101B-9397-08002B2CF9AE}" pid="17" name="DfeOwner">
    <vt:lpwstr>4;#DfE|a484111e-5b24-4ad9-9778-c536c8c88985</vt:lpwstr>
  </property>
  <property fmtid="{D5CDD505-2E9C-101B-9397-08002B2CF9AE}" pid="18" name="h5181134883947a99a38d116ffff0006">
    <vt:lpwstr/>
  </property>
  <property fmtid="{D5CDD505-2E9C-101B-9397-08002B2CF9AE}" pid="19" name="h5181134883947a99a38d116ffff0102">
    <vt:lpwstr>ESFA|4a323c2c-9aef-47e8-b09b-131faf9bac1c</vt:lpwstr>
  </property>
  <property fmtid="{D5CDD505-2E9C-101B-9397-08002B2CF9AE}" pid="20" name="f1fe125944c3474482d218ea74c40d64">
    <vt:lpwstr>Design (CSA)|780f5e8a-29ff-490d-bc06-7071cc93a892</vt:lpwstr>
  </property>
  <property fmtid="{D5CDD505-2E9C-101B-9397-08002B2CF9AE}" pid="21" name="d9acbabff2a94e26a2959946047a7ee6">
    <vt:lpwstr>Official|0884c477-2e62-47ea-b19c-5af6e91124c5</vt:lpwstr>
  </property>
  <property fmtid="{D5CDD505-2E9C-101B-9397-08002B2CF9AE}" pid="22" name="kc5965cddb074eb0997d45c5707dd809">
    <vt:lpwstr/>
  </property>
  <property fmtid="{D5CDD505-2E9C-101B-9397-08002B2CF9AE}" pid="23" name="j1b78392f79c46ef9cac49e63083c162">
    <vt:lpwstr/>
  </property>
  <property fmtid="{D5CDD505-2E9C-101B-9397-08002B2CF9AE}" pid="24" name="TaxKeyword">
    <vt:lpwstr/>
  </property>
  <property fmtid="{D5CDD505-2E9C-101B-9397-08002B2CF9AE}" pid="25" name="RevisionCode">
    <vt:lpwstr/>
  </property>
  <property fmtid="{D5CDD505-2E9C-101B-9397-08002B2CF9AE}" pid="26" name="StatusCode">
    <vt:lpwstr/>
  </property>
  <property fmtid="{D5CDD505-2E9C-101B-9397-08002B2CF9AE}" pid="27" name="MediaServiceImageTags">
    <vt:lpwstr/>
  </property>
</Properties>
</file>